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Heron Fields" sheetId="2" state="visible" r:id="rId2"/>
    <sheet xmlns:r="http://schemas.openxmlformats.org/officeDocument/2006/relationships" name="Heron View" sheetId="3" state="visible" r:id="rId3"/>
    <sheet xmlns:r="http://schemas.openxmlformats.org/officeDocument/2006/relationships" name="Heron" sheetId="4" state="visible" r:id="rId4"/>
    <sheet xmlns:r="http://schemas.openxmlformats.org/officeDocument/2006/relationships" name="NSST Print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R #,##0.00"/>
    <numFmt numFmtId="165" formatCode="yyyy-mm-dd"/>
    <numFmt numFmtId="166" formatCode="yyyy-mm-dd h:mm:ss"/>
    <numFmt numFmtId="167" formatCode="dd MMM yy"/>
  </numFmts>
  <fonts count="6">
    <font>
      <name val="Calibri"/>
      <family val="2"/>
      <color theme="1"/>
      <sz val="11"/>
      <scheme val="minor"/>
    </font>
    <font>
      <b val="1"/>
    </font>
    <font>
      <b val="1"/>
      <sz val="12"/>
    </font>
    <font>
      <sz val="12"/>
    </font>
    <font>
      <b val="1"/>
      <sz val="20"/>
    </font>
    <font>
      <b val="1"/>
      <color rgb="00FFFBF5"/>
      <sz val="16"/>
    </font>
  </fonts>
  <fills count="7">
    <fill>
      <patternFill/>
    </fill>
    <fill>
      <patternFill patternType="gray125"/>
    </fill>
    <fill>
      <patternFill patternType="solid">
        <fgColor rgb="00D9D9D9"/>
        <bgColor rgb="00D9D9D9"/>
      </patternFill>
    </fill>
    <fill>
      <patternFill patternType="solid">
        <fgColor rgb="0099B080"/>
        <bgColor rgb="0099B080"/>
      </patternFill>
    </fill>
    <fill>
      <patternFill patternType="solid">
        <fgColor rgb="00AF2655"/>
        <bgColor rgb="00AF2655"/>
      </patternFill>
    </fill>
    <fill>
      <patternFill patternType="solid">
        <fgColor rgb="006527BE"/>
        <bgColor rgb="006527BE"/>
      </patternFill>
    </fill>
    <fill>
      <patternFill patternType="solid">
        <fgColor rgb="00FE0000"/>
        <bgColor rgb="00FE0000"/>
      </patternFill>
    </fill>
  </fills>
  <borders count="9">
    <border>
      <left/>
      <right/>
      <top/>
      <bottom/>
      <diagonal/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pivotButton="0" quotePrefix="0" xfId="0"/>
    <xf numFmtId="165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1" fillId="0" borderId="0" pivotButton="0" quotePrefix="0" xfId="0"/>
    <xf numFmtId="164" fontId="2" fillId="0" borderId="1" pivotButton="0" quotePrefix="0" xfId="0"/>
    <xf numFmtId="164" fontId="2" fillId="0" borderId="2" pivotButton="0" quotePrefix="0" xfId="0"/>
    <xf numFmtId="164" fontId="2" fillId="0" borderId="3" pivotButton="0" quotePrefix="0" xfId="0"/>
    <xf numFmtId="0" fontId="3" fillId="0" borderId="0" pivotButton="0" quotePrefix="0" xfId="0"/>
    <xf numFmtId="0" fontId="4" fillId="0" borderId="4" pivotButton="0" quotePrefix="0" xfId="0"/>
    <xf numFmtId="164" fontId="5" fillId="3" borderId="4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164" fontId="5" fillId="4" borderId="4" applyAlignment="1" pivotButton="0" quotePrefix="0" xfId="0">
      <alignment horizontal="center"/>
    </xf>
    <xf numFmtId="164" fontId="5" fillId="5" borderId="4" applyAlignment="1" pivotButton="0" quotePrefix="0" xfId="0">
      <alignment horizontal="center"/>
    </xf>
    <xf numFmtId="164" fontId="5" fillId="6" borderId="4" applyAlignment="1" pivotButton="0" quotePrefix="0" xfId="0">
      <alignment horizontal="center"/>
    </xf>
    <xf numFmtId="164" fontId="3" fillId="0" borderId="4" pivotButton="0" quotePrefix="0" xfId="0"/>
    <xf numFmtId="167" fontId="3" fillId="0" borderId="4" applyAlignment="1" pivotButton="0" quotePrefix="0" xfId="0">
      <alignment horizontal="center"/>
    </xf>
    <xf numFmtId="164" fontId="3" fillId="0" borderId="4" applyAlignment="1" pivotButton="0" quotePrefix="0" xfId="0">
      <alignment horizontal="center"/>
    </xf>
    <xf numFmtId="0" fontId="3" fillId="0" borderId="4" pivotButton="0" quotePrefix="0" xfId="0"/>
    <xf numFmtId="0" fontId="3" fillId="0" borderId="4" applyAlignment="1" pivotButton="0" quotePrefix="0" xfId="0">
      <alignment horizontal="center"/>
    </xf>
    <xf numFmtId="164" fontId="3" fillId="2" borderId="4" pivotButton="0" quotePrefix="0" xfId="0"/>
    <xf numFmtId="164" fontId="3" fillId="2" borderId="4" applyAlignment="1" pivotButton="0" quotePrefix="0" xfId="0">
      <alignment horizontal="center"/>
    </xf>
    <xf numFmtId="164" fontId="3" fillId="0" borderId="0" pivotButton="0" quotePrefix="0" xfId="0"/>
    <xf numFmtId="10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001072BA"/>
    <outlinePr summaryBelow="1" summaryRight="1"/>
    <pageSetUpPr/>
  </sheetPr>
  <dimension ref="A1:I3925"/>
  <sheetViews>
    <sheetView workbookViewId="0">
      <selection activeCell="A1" sqref="A1"/>
    </sheetView>
  </sheetViews>
  <sheetFormatPr baseColWidth="8" defaultRowHeight="15"/>
  <cols>
    <col width="3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t="inlineStr">
        <is>
          <t>Account</t>
        </is>
      </c>
      <c r="B1" t="inlineStr">
        <is>
          <t>Category</t>
        </is>
      </c>
      <c r="C1" t="inlineStr">
        <is>
          <t>Development</t>
        </is>
      </c>
      <c r="D1" t="inlineStr">
        <is>
          <t>Applicable_dev</t>
        </is>
      </c>
      <c r="E1" t="inlineStr">
        <is>
          <t>Month</t>
        </is>
      </c>
      <c r="F1" t="inlineStr">
        <is>
          <t>Actual</t>
        </is>
      </c>
      <c r="G1" t="inlineStr">
        <is>
          <t>Forecast</t>
        </is>
      </c>
      <c r="H1" t="inlineStr">
        <is>
          <t>use</t>
        </is>
      </c>
    </row>
    <row r="2">
      <c r="A2" t="inlineStr">
        <is>
          <t>Accounting - CIPC</t>
        </is>
      </c>
      <c r="B2" t="inlineStr">
        <is>
          <t>Operating Expenses</t>
        </is>
      </c>
      <c r="C2" t="inlineStr">
        <is>
          <t>Heron Fields</t>
        </is>
      </c>
      <c r="D2" t="inlineStr">
        <is>
          <t>Heron Fields</t>
        </is>
      </c>
      <c r="E2" s="1" t="inlineStr">
        <is>
          <t>2022-03-31</t>
        </is>
      </c>
      <c r="F2" t="n">
        <v>0</v>
      </c>
      <c r="G2" t="n">
        <v>0</v>
      </c>
      <c r="H2" s="2">
        <f>IF(F2=0, G2, F2)</f>
        <v/>
      </c>
      <c r="I2" s="1">
        <f>E2+0</f>
        <v/>
      </c>
    </row>
    <row r="3">
      <c r="A3" t="inlineStr">
        <is>
          <t>Accounting Fees</t>
        </is>
      </c>
      <c r="B3" t="inlineStr">
        <is>
          <t>Operating Expenses</t>
        </is>
      </c>
      <c r="C3" t="inlineStr">
        <is>
          <t>Heron Fields</t>
        </is>
      </c>
      <c r="D3" t="inlineStr">
        <is>
          <t>Heron Fields</t>
        </is>
      </c>
      <c r="E3" s="1" t="inlineStr">
        <is>
          <t>2022-03-31</t>
        </is>
      </c>
      <c r="F3" t="n">
        <v>0</v>
      </c>
      <c r="G3" t="n">
        <v>0</v>
      </c>
      <c r="H3" s="2">
        <f>IF(F3=0, G3, F3)</f>
        <v/>
      </c>
      <c r="I3" s="1">
        <f>E3+0</f>
        <v/>
      </c>
    </row>
    <row r="4">
      <c r="A4" t="inlineStr">
        <is>
          <t>Advertising - Property24</t>
        </is>
      </c>
      <c r="B4" t="inlineStr">
        <is>
          <t>Operating Expenses</t>
        </is>
      </c>
      <c r="C4" t="inlineStr">
        <is>
          <t>Heron Fields</t>
        </is>
      </c>
      <c r="D4" t="inlineStr">
        <is>
          <t>Heron Fields</t>
        </is>
      </c>
      <c r="E4" s="1" t="inlineStr">
        <is>
          <t>2022-03-31</t>
        </is>
      </c>
      <c r="F4" t="n">
        <v>0</v>
      </c>
      <c r="G4" t="n">
        <v>0</v>
      </c>
      <c r="H4" s="2">
        <f>IF(F4=0, G4, F4)</f>
        <v/>
      </c>
      <c r="I4" s="1">
        <f>E4+0</f>
        <v/>
      </c>
    </row>
    <row r="5">
      <c r="A5" t="inlineStr">
        <is>
          <t>Advertising - Real Marketing</t>
        </is>
      </c>
      <c r="B5" t="inlineStr">
        <is>
          <t>Operating Expenses</t>
        </is>
      </c>
      <c r="C5" t="inlineStr">
        <is>
          <t>Heron Fields</t>
        </is>
      </c>
      <c r="D5" t="inlineStr">
        <is>
          <t>Heron Fields</t>
        </is>
      </c>
      <c r="E5" s="1" t="inlineStr">
        <is>
          <t>2022-03-31</t>
        </is>
      </c>
      <c r="F5" t="n">
        <v>0</v>
      </c>
      <c r="G5" t="n">
        <v>0</v>
      </c>
      <c r="H5" s="2">
        <f>IF(F5=0, G5, F5)</f>
        <v/>
      </c>
      <c r="I5" s="1">
        <f>E5+0</f>
        <v/>
      </c>
    </row>
    <row r="6">
      <c r="A6" t="inlineStr">
        <is>
          <t>Advertising - Real Marketing</t>
        </is>
      </c>
      <c r="B6" t="inlineStr">
        <is>
          <t>Operating Expenses</t>
        </is>
      </c>
      <c r="C6" t="inlineStr">
        <is>
          <t>Heron Fields</t>
        </is>
      </c>
      <c r="D6" t="inlineStr">
        <is>
          <t>Heron Fields</t>
        </is>
      </c>
      <c r="E6" s="1" t="inlineStr">
        <is>
          <t>2022-03-31</t>
        </is>
      </c>
      <c r="F6" t="n">
        <v>0</v>
      </c>
      <c r="G6" t="n">
        <v>0</v>
      </c>
      <c r="H6" s="2">
        <f>IF(F6=0, G6, F6)</f>
        <v/>
      </c>
      <c r="I6" s="1">
        <f>E6+0</f>
        <v/>
      </c>
    </row>
    <row r="7">
      <c r="A7" t="inlineStr">
        <is>
          <t>Bank Charges</t>
        </is>
      </c>
      <c r="B7" t="inlineStr">
        <is>
          <t>Operating Expenses</t>
        </is>
      </c>
      <c r="C7" t="inlineStr">
        <is>
          <t>Heron Fields</t>
        </is>
      </c>
      <c r="D7" t="inlineStr">
        <is>
          <t>Heron Fields</t>
        </is>
      </c>
      <c r="E7" s="1" t="inlineStr">
        <is>
          <t>2022-03-31</t>
        </is>
      </c>
      <c r="F7" t="n">
        <v>2575.09</v>
      </c>
      <c r="G7" t="n">
        <v>2575.09</v>
      </c>
      <c r="H7" s="2">
        <f>IF(F7=0, G7, F7)</f>
        <v/>
      </c>
      <c r="I7" s="1">
        <f>E7+0</f>
        <v/>
      </c>
    </row>
    <row r="8">
      <c r="A8" t="inlineStr">
        <is>
          <t>Bond Origination</t>
        </is>
      </c>
      <c r="B8" t="inlineStr">
        <is>
          <t>Trading Income</t>
        </is>
      </c>
      <c r="C8" t="inlineStr">
        <is>
          <t>Heron Fields</t>
        </is>
      </c>
      <c r="D8" t="inlineStr">
        <is>
          <t>Heron Fields</t>
        </is>
      </c>
      <c r="E8" s="1" t="inlineStr">
        <is>
          <t>2022-03-31</t>
        </is>
      </c>
      <c r="F8" t="n">
        <v>0</v>
      </c>
      <c r="G8" t="n">
        <v>0</v>
      </c>
      <c r="H8" s="2">
        <f>IF(F8=0, G8, F8)</f>
        <v/>
      </c>
      <c r="I8" s="1">
        <f>E8+0</f>
        <v/>
      </c>
    </row>
    <row r="9">
      <c r="A9" t="inlineStr">
        <is>
          <t>COS - Commission HF Units</t>
        </is>
      </c>
      <c r="B9" t="inlineStr">
        <is>
          <t>COS</t>
        </is>
      </c>
      <c r="C9" t="inlineStr">
        <is>
          <t>Heron Fields</t>
        </is>
      </c>
      <c r="D9" t="inlineStr">
        <is>
          <t>Heron Fields</t>
        </is>
      </c>
      <c r="E9" s="1" t="inlineStr">
        <is>
          <t>2022-03-31</t>
        </is>
      </c>
      <c r="F9" t="n">
        <v>0</v>
      </c>
      <c r="G9" t="n">
        <v>0</v>
      </c>
      <c r="H9" s="2">
        <f>IF(F9=0, G9, F9)</f>
        <v/>
      </c>
      <c r="I9" s="1">
        <f>E9+0</f>
        <v/>
      </c>
    </row>
    <row r="10">
      <c r="A10" t="inlineStr">
        <is>
          <t>COS - Commission Heron Fields investors</t>
        </is>
      </c>
      <c r="B10" t="inlineStr">
        <is>
          <t>COS</t>
        </is>
      </c>
      <c r="C10" t="inlineStr">
        <is>
          <t>Heron Fields</t>
        </is>
      </c>
      <c r="D10" t="inlineStr">
        <is>
          <t>Heron Fields</t>
        </is>
      </c>
      <c r="E10" s="1" t="inlineStr">
        <is>
          <t>2022-03-31</t>
        </is>
      </c>
      <c r="F10" t="n">
        <v>0</v>
      </c>
      <c r="G10" t="n">
        <v>0</v>
      </c>
      <c r="H10" s="2">
        <f>IF(F10=0, G10, F10)</f>
        <v/>
      </c>
      <c r="I10" s="1">
        <f>E10+0</f>
        <v/>
      </c>
    </row>
    <row r="11">
      <c r="A11" t="inlineStr">
        <is>
          <t>COS - Construction</t>
        </is>
      </c>
      <c r="B11" t="inlineStr">
        <is>
          <t>COS</t>
        </is>
      </c>
      <c r="C11" t="inlineStr">
        <is>
          <t>Heron Fields</t>
        </is>
      </c>
      <c r="D11" t="inlineStr">
        <is>
          <t>Heron Fields</t>
        </is>
      </c>
      <c r="E11" s="1" t="inlineStr">
        <is>
          <t>2022-03-31</t>
        </is>
      </c>
      <c r="F11" t="n">
        <v>0</v>
      </c>
      <c r="G11" t="n">
        <v>0</v>
      </c>
      <c r="H11" s="2">
        <f>IF(F11=0, G11, F11)</f>
        <v/>
      </c>
      <c r="I11" s="1">
        <f>E11+0</f>
        <v/>
      </c>
    </row>
    <row r="12">
      <c r="A12" t="inlineStr">
        <is>
          <t>COS - Electricity</t>
        </is>
      </c>
      <c r="B12" t="inlineStr">
        <is>
          <t>COS</t>
        </is>
      </c>
      <c r="C12" t="inlineStr">
        <is>
          <t>Heron Fields</t>
        </is>
      </c>
      <c r="D12" t="inlineStr">
        <is>
          <t>Heron Fields</t>
        </is>
      </c>
      <c r="E12" s="1" t="inlineStr">
        <is>
          <t>2022-03-31</t>
        </is>
      </c>
      <c r="F12" t="n">
        <v>0</v>
      </c>
      <c r="G12" t="n">
        <v>0</v>
      </c>
      <c r="H12" s="2">
        <f>IF(F12=0, G12, F12)</f>
        <v/>
      </c>
      <c r="I12" s="1">
        <f>E12+0</f>
        <v/>
      </c>
    </row>
    <row r="13">
      <c r="A13" t="inlineStr">
        <is>
          <t>COS - Electricity</t>
        </is>
      </c>
      <c r="B13" t="inlineStr">
        <is>
          <t>COS</t>
        </is>
      </c>
      <c r="C13" t="inlineStr">
        <is>
          <t>Heron Fields</t>
        </is>
      </c>
      <c r="D13" t="inlineStr">
        <is>
          <t>Heron Fields</t>
        </is>
      </c>
      <c r="E13" s="1" t="inlineStr">
        <is>
          <t>2022-03-31</t>
        </is>
      </c>
      <c r="F13" t="n">
        <v>0</v>
      </c>
      <c r="G13" t="n">
        <v>0</v>
      </c>
      <c r="H13" s="2">
        <f>IF(F13=0, G13, F13)</f>
        <v/>
      </c>
      <c r="I13" s="1">
        <f>E13+0</f>
        <v/>
      </c>
    </row>
    <row r="14">
      <c r="A14" t="inlineStr">
        <is>
          <t>COS - Heron - Internet</t>
        </is>
      </c>
      <c r="B14" t="inlineStr">
        <is>
          <t>COS</t>
        </is>
      </c>
      <c r="C14" t="inlineStr">
        <is>
          <t>CPC</t>
        </is>
      </c>
      <c r="D14" t="inlineStr">
        <is>
          <t>Heron Fields</t>
        </is>
      </c>
      <c r="E14" s="1" t="inlineStr">
        <is>
          <t>2022-03-31</t>
        </is>
      </c>
      <c r="F14" t="n">
        <v>545.59</v>
      </c>
      <c r="G14" t="n">
        <v>545.59</v>
      </c>
      <c r="H14" s="2">
        <f>IF(F14=0, G14, F14)</f>
        <v/>
      </c>
      <c r="I14" s="1">
        <f>E14+0</f>
        <v/>
      </c>
    </row>
    <row r="15">
      <c r="A15" t="inlineStr">
        <is>
          <t>COS - Heron Fields - Construction</t>
        </is>
      </c>
      <c r="B15" t="inlineStr">
        <is>
          <t>COS</t>
        </is>
      </c>
      <c r="C15" t="inlineStr">
        <is>
          <t>CPC</t>
        </is>
      </c>
      <c r="D15" t="inlineStr">
        <is>
          <t>Heron Fields</t>
        </is>
      </c>
      <c r="E15" s="1" t="inlineStr">
        <is>
          <t>2022-03-31</t>
        </is>
      </c>
      <c r="F15" t="n">
        <v>967790.23</v>
      </c>
      <c r="G15" t="n">
        <v>967790.23</v>
      </c>
      <c r="H15" s="2">
        <f>IF(F15=0, G15, F15)</f>
        <v/>
      </c>
      <c r="I15" s="1">
        <f>E15+0</f>
        <v/>
      </c>
    </row>
    <row r="16">
      <c r="A16" t="inlineStr">
        <is>
          <t>COS - Heron Fields - Health &amp; Safety</t>
        </is>
      </c>
      <c r="B16" t="inlineStr">
        <is>
          <t>COS</t>
        </is>
      </c>
      <c r="C16" t="inlineStr">
        <is>
          <t>CPC</t>
        </is>
      </c>
      <c r="D16" t="inlineStr">
        <is>
          <t>Heron Fields</t>
        </is>
      </c>
      <c r="E16" s="1" t="inlineStr">
        <is>
          <t>2022-03-31</t>
        </is>
      </c>
      <c r="F16" t="n">
        <v>6286.3</v>
      </c>
      <c r="G16" t="n">
        <v>6286.3</v>
      </c>
      <c r="H16" s="2">
        <f>IF(F16=0, G16, F16)</f>
        <v/>
      </c>
      <c r="I16" s="1">
        <f>E16+0</f>
        <v/>
      </c>
    </row>
    <row r="17">
      <c r="A17" t="inlineStr">
        <is>
          <t>COS - Heron Fields - P &amp; G</t>
        </is>
      </c>
      <c r="B17" t="inlineStr">
        <is>
          <t>COS</t>
        </is>
      </c>
      <c r="C17" t="inlineStr">
        <is>
          <t>CPC</t>
        </is>
      </c>
      <c r="D17" t="inlineStr">
        <is>
          <t>Heron Fields</t>
        </is>
      </c>
      <c r="E17" s="1" t="inlineStr">
        <is>
          <t>2022-03-31</t>
        </is>
      </c>
      <c r="F17" t="n">
        <v>92590.28</v>
      </c>
      <c r="G17" t="n">
        <v>92590.28</v>
      </c>
      <c r="H17" s="2">
        <f>IF(F17=0, G17, F17)</f>
        <v/>
      </c>
      <c r="I17" s="1">
        <f>E17+0</f>
        <v/>
      </c>
    </row>
    <row r="18">
      <c r="A18" t="inlineStr">
        <is>
          <t>COS - Heron Fields - Printing &amp; Stationary</t>
        </is>
      </c>
      <c r="B18" t="inlineStr">
        <is>
          <t>COS</t>
        </is>
      </c>
      <c r="C18" t="inlineStr">
        <is>
          <t>CPC</t>
        </is>
      </c>
      <c r="D18" t="inlineStr">
        <is>
          <t>Heron Fields</t>
        </is>
      </c>
      <c r="E18" s="1" t="inlineStr">
        <is>
          <t>2022-03-31</t>
        </is>
      </c>
      <c r="F18" t="n">
        <v>268.05</v>
      </c>
      <c r="G18" t="n">
        <v>268.05</v>
      </c>
      <c r="H18" s="2">
        <f>IF(F18=0, G18, F18)</f>
        <v/>
      </c>
      <c r="I18" s="1">
        <f>E18+0</f>
        <v/>
      </c>
    </row>
    <row r="19">
      <c r="A19" t="inlineStr">
        <is>
          <t>COS - Heron Fields - Security</t>
        </is>
      </c>
      <c r="B19" t="inlineStr">
        <is>
          <t>COS</t>
        </is>
      </c>
      <c r="C19" t="inlineStr">
        <is>
          <t>CPC</t>
        </is>
      </c>
      <c r="D19" t="inlineStr">
        <is>
          <t>Heron Fields</t>
        </is>
      </c>
      <c r="E19" s="1" t="inlineStr">
        <is>
          <t>2022-03-31</t>
        </is>
      </c>
      <c r="F19" t="n">
        <v>0</v>
      </c>
      <c r="G19" t="n">
        <v>0</v>
      </c>
      <c r="H19" s="2">
        <f>IF(F19=0, G19, F19)</f>
        <v/>
      </c>
      <c r="I19" s="1">
        <f>E19+0</f>
        <v/>
      </c>
    </row>
    <row r="20">
      <c r="A20" t="inlineStr">
        <is>
          <t>COS - Heron View Showhouse</t>
        </is>
      </c>
      <c r="B20" t="inlineStr">
        <is>
          <t>COS</t>
        </is>
      </c>
      <c r="C20" t="inlineStr">
        <is>
          <t>Heron Fields</t>
        </is>
      </c>
      <c r="D20" t="inlineStr">
        <is>
          <t>Heron Fields</t>
        </is>
      </c>
      <c r="E20" s="1" t="inlineStr">
        <is>
          <t>2022-03-31</t>
        </is>
      </c>
      <c r="F20" t="n">
        <v>0</v>
      </c>
      <c r="G20" t="n">
        <v>0</v>
      </c>
      <c r="H20" s="2">
        <f>IF(F20=0, G20, F20)</f>
        <v/>
      </c>
      <c r="I20" s="1">
        <f>E20+0</f>
        <v/>
      </c>
    </row>
    <row r="21">
      <c r="A21" t="inlineStr">
        <is>
          <t>COS - Inverters</t>
        </is>
      </c>
      <c r="B21" t="inlineStr">
        <is>
          <t>COS</t>
        </is>
      </c>
      <c r="C21" t="inlineStr">
        <is>
          <t>Heron Fields</t>
        </is>
      </c>
      <c r="D21" t="inlineStr">
        <is>
          <t>Heron Fields</t>
        </is>
      </c>
      <c r="E21" s="1" t="inlineStr">
        <is>
          <t>2022-03-31</t>
        </is>
      </c>
      <c r="F21" t="n">
        <v>0</v>
      </c>
      <c r="G21" t="n">
        <v>0</v>
      </c>
      <c r="H21" s="2">
        <f>IF(F21=0, G21, F21)</f>
        <v/>
      </c>
      <c r="I21" s="1">
        <f>E21+0</f>
        <v/>
      </c>
    </row>
    <row r="22">
      <c r="A22" t="inlineStr">
        <is>
          <t>COS - Legal Fees Opening of Sec Title Scheme</t>
        </is>
      </c>
      <c r="B22" t="inlineStr">
        <is>
          <t>COS</t>
        </is>
      </c>
      <c r="C22" t="inlineStr">
        <is>
          <t>Heron Fields</t>
        </is>
      </c>
      <c r="D22" t="inlineStr">
        <is>
          <t>Heron Fields</t>
        </is>
      </c>
      <c r="E22" s="1" t="inlineStr">
        <is>
          <t>2022-03-31</t>
        </is>
      </c>
      <c r="F22" t="n">
        <v>0</v>
      </c>
      <c r="G22" t="n">
        <v>0</v>
      </c>
      <c r="H22" s="2">
        <f>IF(F22=0, G22, F22)</f>
        <v/>
      </c>
      <c r="I22" s="1">
        <f>E22+0</f>
        <v/>
      </c>
    </row>
    <row r="23">
      <c r="A23" t="inlineStr">
        <is>
          <t>COS - Levies</t>
        </is>
      </c>
      <c r="B23" t="inlineStr">
        <is>
          <t>COS</t>
        </is>
      </c>
      <c r="C23" t="inlineStr">
        <is>
          <t>Heron Fields</t>
        </is>
      </c>
      <c r="D23" t="inlineStr">
        <is>
          <t>Heron Fields</t>
        </is>
      </c>
      <c r="E23" s="1" t="inlineStr">
        <is>
          <t>2022-03-31</t>
        </is>
      </c>
      <c r="F23" t="n">
        <v>0</v>
      </c>
      <c r="G23" t="n">
        <v>0</v>
      </c>
      <c r="H23" s="2">
        <f>IF(F23=0, G23, F23)</f>
        <v/>
      </c>
      <c r="I23" s="1">
        <f>E23+0</f>
        <v/>
      </c>
    </row>
    <row r="24">
      <c r="A24" t="inlineStr">
        <is>
          <t>COS - Rates clearance</t>
        </is>
      </c>
      <c r="B24" t="inlineStr">
        <is>
          <t>COS</t>
        </is>
      </c>
      <c r="C24" t="inlineStr">
        <is>
          <t>Heron Fields</t>
        </is>
      </c>
      <c r="D24" t="inlineStr">
        <is>
          <t>Heron Fields</t>
        </is>
      </c>
      <c r="E24" s="1" t="inlineStr">
        <is>
          <t>2022-03-31</t>
        </is>
      </c>
      <c r="F24" t="n">
        <v>0</v>
      </c>
      <c r="G24" t="n">
        <v>0</v>
      </c>
      <c r="H24" s="2">
        <f>IF(F24=0, G24, F24)</f>
        <v/>
      </c>
      <c r="I24" s="1">
        <f>E24+0</f>
        <v/>
      </c>
    </row>
    <row r="25">
      <c r="A25" t="inlineStr">
        <is>
          <t>COS - Showhouse - HF</t>
        </is>
      </c>
      <c r="B25" t="inlineStr">
        <is>
          <t>COS</t>
        </is>
      </c>
      <c r="C25" t="inlineStr">
        <is>
          <t>Heron Fields</t>
        </is>
      </c>
      <c r="D25" t="inlineStr">
        <is>
          <t>Heron Fields</t>
        </is>
      </c>
      <c r="E25" s="1" t="inlineStr">
        <is>
          <t>2022-03-31</t>
        </is>
      </c>
      <c r="F25" t="n">
        <v>0</v>
      </c>
      <c r="G25" t="n">
        <v>0</v>
      </c>
      <c r="H25" s="2">
        <f>IF(F25=0, G25, F25)</f>
        <v/>
      </c>
      <c r="I25" s="1">
        <f>E25+0</f>
        <v/>
      </c>
    </row>
    <row r="26">
      <c r="A26" t="inlineStr">
        <is>
          <t>CoCT - Electricity</t>
        </is>
      </c>
      <c r="B26" t="inlineStr">
        <is>
          <t>Operating Expenses</t>
        </is>
      </c>
      <c r="C26" t="inlineStr">
        <is>
          <t>Heron Fields</t>
        </is>
      </c>
      <c r="D26" t="inlineStr">
        <is>
          <t>Heron Fields</t>
        </is>
      </c>
      <c r="E26" s="1" t="inlineStr">
        <is>
          <t>2022-03-31</t>
        </is>
      </c>
      <c r="F26" t="n">
        <v>2215.9</v>
      </c>
      <c r="G26" t="n">
        <v>2215.9</v>
      </c>
      <c r="H26" s="2">
        <f>IF(F26=0, G26, F26)</f>
        <v/>
      </c>
      <c r="I26" s="1">
        <f>E26+0</f>
        <v/>
      </c>
    </row>
    <row r="27">
      <c r="A27" t="inlineStr">
        <is>
          <t>CoCT - Refuse</t>
        </is>
      </c>
      <c r="B27" t="inlineStr">
        <is>
          <t>Operating Expenses</t>
        </is>
      </c>
      <c r="C27" t="inlineStr">
        <is>
          <t>Heron Fields</t>
        </is>
      </c>
      <c r="D27" t="inlineStr">
        <is>
          <t>Heron Fields</t>
        </is>
      </c>
      <c r="E27" s="1" t="inlineStr">
        <is>
          <t>2022-03-31</t>
        </is>
      </c>
      <c r="F27" t="n">
        <v>0</v>
      </c>
      <c r="G27" t="n">
        <v>0</v>
      </c>
      <c r="H27" s="2">
        <f>IF(F27=0, G27, F27)</f>
        <v/>
      </c>
      <c r="I27" s="1">
        <f>E27+0</f>
        <v/>
      </c>
    </row>
    <row r="28">
      <c r="A28" t="inlineStr">
        <is>
          <t>CoCT - Water</t>
        </is>
      </c>
      <c r="B28" t="inlineStr">
        <is>
          <t>Operating Expenses</t>
        </is>
      </c>
      <c r="C28" t="inlineStr">
        <is>
          <t>Heron Fields</t>
        </is>
      </c>
      <c r="D28" t="inlineStr">
        <is>
          <t>Heron Fields</t>
        </is>
      </c>
      <c r="E28" s="1" t="inlineStr">
        <is>
          <t>2022-03-31</t>
        </is>
      </c>
      <c r="F28" t="n">
        <v>10580.4</v>
      </c>
      <c r="G28" t="n">
        <v>10580.4</v>
      </c>
      <c r="H28" s="2">
        <f>IF(F28=0, G28, F28)</f>
        <v/>
      </c>
      <c r="I28" s="1">
        <f>E28+0</f>
        <v/>
      </c>
    </row>
    <row r="29">
      <c r="A29" t="inlineStr">
        <is>
          <t>Consulting Fees - Admin and Finance</t>
        </is>
      </c>
      <c r="B29" t="inlineStr">
        <is>
          <t>Ignore per Deric</t>
        </is>
      </c>
      <c r="C29" t="inlineStr">
        <is>
          <t>Heron Fields</t>
        </is>
      </c>
      <c r="D29" t="inlineStr">
        <is>
          <t>Heron Fields</t>
        </is>
      </c>
      <c r="E29" s="1" t="inlineStr">
        <is>
          <t>2022-03-31</t>
        </is>
      </c>
      <c r="F29" t="n">
        <v>94504.52</v>
      </c>
      <c r="G29" t="n">
        <v>94504.52</v>
      </c>
      <c r="H29" s="2">
        <f>IF(F29=0, G29, F29)</f>
        <v/>
      </c>
      <c r="I29" s="1">
        <f>E29+0</f>
        <v/>
      </c>
    </row>
    <row r="30">
      <c r="A30" t="inlineStr">
        <is>
          <t>Developers Levies</t>
        </is>
      </c>
      <c r="B30" t="inlineStr">
        <is>
          <t>Operating Expenses</t>
        </is>
      </c>
      <c r="C30" t="inlineStr">
        <is>
          <t>Heron Fields</t>
        </is>
      </c>
      <c r="D30" t="inlineStr">
        <is>
          <t>Heron Fields</t>
        </is>
      </c>
      <c r="E30" s="1" t="inlineStr">
        <is>
          <t>2022-03-31</t>
        </is>
      </c>
      <c r="F30" t="n">
        <v>0</v>
      </c>
      <c r="G30" t="n">
        <v>0</v>
      </c>
      <c r="H30" s="2">
        <f>IF(F30=0, G30, F30)</f>
        <v/>
      </c>
      <c r="I30" s="1">
        <f>E30+0</f>
        <v/>
      </c>
    </row>
    <row r="31">
      <c r="A31" t="inlineStr">
        <is>
          <t>Entertainment Expenses</t>
        </is>
      </c>
      <c r="B31" t="inlineStr">
        <is>
          <t>Operating Expenses</t>
        </is>
      </c>
      <c r="C31" t="inlineStr">
        <is>
          <t>Heron Fields</t>
        </is>
      </c>
      <c r="D31" t="inlineStr">
        <is>
          <t>Heron Fields</t>
        </is>
      </c>
      <c r="E31" s="1" t="inlineStr">
        <is>
          <t>2022-03-31</t>
        </is>
      </c>
      <c r="F31" t="n">
        <v>1801.52</v>
      </c>
      <c r="G31" t="n">
        <v>1801.52</v>
      </c>
      <c r="H31" s="2">
        <f>IF(F31=0, G31, F31)</f>
        <v/>
      </c>
      <c r="I31" s="1">
        <f>E31+0</f>
        <v/>
      </c>
    </row>
    <row r="32">
      <c r="A32" t="inlineStr">
        <is>
          <t>General Expenses</t>
        </is>
      </c>
      <c r="B32" t="inlineStr">
        <is>
          <t>Operating Expenses</t>
        </is>
      </c>
      <c r="C32" t="inlineStr">
        <is>
          <t>Heron Fields</t>
        </is>
      </c>
      <c r="D32" t="inlineStr">
        <is>
          <t>Heron Fields</t>
        </is>
      </c>
      <c r="E32" s="1" t="inlineStr">
        <is>
          <t>2022-03-31</t>
        </is>
      </c>
      <c r="F32" t="n">
        <v>0</v>
      </c>
      <c r="G32" t="n">
        <v>0</v>
      </c>
      <c r="H32" s="2">
        <f>IF(F32=0, G32, F32)</f>
        <v/>
      </c>
      <c r="I32" s="1">
        <f>E32+0</f>
        <v/>
      </c>
    </row>
    <row r="33">
      <c r="A33" t="inlineStr">
        <is>
          <t>Insurance</t>
        </is>
      </c>
      <c r="B33" t="inlineStr">
        <is>
          <t>Operating Expenses</t>
        </is>
      </c>
      <c r="C33" t="inlineStr">
        <is>
          <t>Heron Fields</t>
        </is>
      </c>
      <c r="D33" t="inlineStr">
        <is>
          <t>Heron Fields</t>
        </is>
      </c>
      <c r="E33" s="1" t="inlineStr">
        <is>
          <t>2022-03-31</t>
        </is>
      </c>
      <c r="F33" t="n">
        <v>0</v>
      </c>
      <c r="G33" t="n">
        <v>0</v>
      </c>
      <c r="H33" s="2">
        <f>IF(F33=0, G33, F33)</f>
        <v/>
      </c>
      <c r="I33" s="1">
        <f>E33+0</f>
        <v/>
      </c>
    </row>
    <row r="34">
      <c r="A34" t="inlineStr">
        <is>
          <t>Interest Paid</t>
        </is>
      </c>
      <c r="B34" t="inlineStr">
        <is>
          <t>Operating Expenses</t>
        </is>
      </c>
      <c r="C34" t="inlineStr">
        <is>
          <t>Heron Fields</t>
        </is>
      </c>
      <c r="D34" t="inlineStr">
        <is>
          <t>Heron Fields</t>
        </is>
      </c>
      <c r="E34" s="1" t="inlineStr">
        <is>
          <t>2022-03-31</t>
        </is>
      </c>
      <c r="F34" t="n">
        <v>54.64</v>
      </c>
      <c r="G34" t="n">
        <v>54.64</v>
      </c>
      <c r="H34" s="2">
        <f>IF(F34=0, G34, F34)</f>
        <v/>
      </c>
      <c r="I34" s="1">
        <f>E34+0</f>
        <v/>
      </c>
    </row>
    <row r="35">
      <c r="A35" t="inlineStr">
        <is>
          <t>Interest Paid - Investors @ 15%</t>
        </is>
      </c>
      <c r="B35" t="inlineStr">
        <is>
          <t>Operating Expenses</t>
        </is>
      </c>
      <c r="C35" t="inlineStr">
        <is>
          <t>Heron Fields</t>
        </is>
      </c>
      <c r="D35" t="inlineStr">
        <is>
          <t>Heron Fields</t>
        </is>
      </c>
      <c r="E35" s="1" t="inlineStr">
        <is>
          <t>2022-03-31</t>
        </is>
      </c>
      <c r="F35" t="n">
        <v>0</v>
      </c>
      <c r="G35" t="n">
        <v>0</v>
      </c>
      <c r="H35" s="2">
        <f>IF(F35=0, G35, F35)</f>
        <v/>
      </c>
      <c r="I35" s="1">
        <f>E35+0</f>
        <v/>
      </c>
    </row>
    <row r="36">
      <c r="A36" t="inlineStr">
        <is>
          <t>Interest Paid - Investors @ 6.25%</t>
        </is>
      </c>
      <c r="B36" t="inlineStr">
        <is>
          <t>Operating Expenses</t>
        </is>
      </c>
      <c r="C36" t="inlineStr">
        <is>
          <t>Heron Fields</t>
        </is>
      </c>
      <c r="D36" t="inlineStr">
        <is>
          <t>Heron Fields</t>
        </is>
      </c>
      <c r="E36" s="1" t="inlineStr">
        <is>
          <t>2022-03-31</t>
        </is>
      </c>
      <c r="F36" t="n">
        <v>0</v>
      </c>
      <c r="G36" t="n">
        <v>0</v>
      </c>
      <c r="H36" s="2">
        <f>IF(F36=0, G36, F36)</f>
        <v/>
      </c>
      <c r="I36" s="1">
        <f>E36+0</f>
        <v/>
      </c>
    </row>
    <row r="37">
      <c r="A37" t="inlineStr">
        <is>
          <t>Interest Paid - Investors @ 6.5%</t>
        </is>
      </c>
      <c r="B37" t="inlineStr">
        <is>
          <t>Operating Expenses</t>
        </is>
      </c>
      <c r="C37" t="inlineStr">
        <is>
          <t>Heron Fields</t>
        </is>
      </c>
      <c r="D37" t="inlineStr">
        <is>
          <t>Heron Fields</t>
        </is>
      </c>
      <c r="E37" s="1" t="inlineStr">
        <is>
          <t>2022-03-31</t>
        </is>
      </c>
      <c r="F37" t="n">
        <v>0</v>
      </c>
      <c r="G37" t="n">
        <v>0</v>
      </c>
      <c r="H37" s="2">
        <f>IF(F37=0, G37, F37)</f>
        <v/>
      </c>
      <c r="I37" s="1">
        <f>E37+0</f>
        <v/>
      </c>
    </row>
    <row r="38">
      <c r="A38" t="inlineStr">
        <is>
          <t>Interest Paid - Investors @ 6.75%</t>
        </is>
      </c>
      <c r="B38" t="inlineStr">
        <is>
          <t>Operating Expenses</t>
        </is>
      </c>
      <c r="C38" t="inlineStr">
        <is>
          <t>Heron Fields</t>
        </is>
      </c>
      <c r="D38" t="inlineStr">
        <is>
          <t>Heron Fields</t>
        </is>
      </c>
      <c r="E38" s="1" t="inlineStr">
        <is>
          <t>2022-03-31</t>
        </is>
      </c>
      <c r="F38" t="n">
        <v>0</v>
      </c>
      <c r="G38" t="n">
        <v>0</v>
      </c>
      <c r="H38" s="2">
        <f>IF(F38=0, G38, F38)</f>
        <v/>
      </c>
      <c r="I38" s="1">
        <f>E38+0</f>
        <v/>
      </c>
    </row>
    <row r="39">
      <c r="A39" t="inlineStr">
        <is>
          <t>Interest Paid - Investors @ 8.25%</t>
        </is>
      </c>
      <c r="B39" t="inlineStr">
        <is>
          <t>Operating Expenses</t>
        </is>
      </c>
      <c r="C39" t="inlineStr">
        <is>
          <t>Heron Fields</t>
        </is>
      </c>
      <c r="D39" t="inlineStr">
        <is>
          <t>Heron Fields</t>
        </is>
      </c>
      <c r="E39" s="1" t="inlineStr">
        <is>
          <t>2022-03-31</t>
        </is>
      </c>
      <c r="F39" t="n">
        <v>0</v>
      </c>
      <c r="G39" t="n">
        <v>0</v>
      </c>
      <c r="H39" s="2">
        <f>IF(F39=0, G39, F39)</f>
        <v/>
      </c>
      <c r="I39" s="1">
        <f>E39+0</f>
        <v/>
      </c>
    </row>
    <row r="40">
      <c r="A40" t="inlineStr">
        <is>
          <t>Interest Paid - Investors @ 8.25%</t>
        </is>
      </c>
      <c r="B40" t="inlineStr">
        <is>
          <t>Operating Expenses</t>
        </is>
      </c>
      <c r="C40" t="inlineStr">
        <is>
          <t>Heron Fields</t>
        </is>
      </c>
      <c r="D40" t="inlineStr">
        <is>
          <t>Heron Fields</t>
        </is>
      </c>
      <c r="E40" s="1" t="inlineStr">
        <is>
          <t>2022-03-31</t>
        </is>
      </c>
      <c r="F40" t="n">
        <v>0</v>
      </c>
      <c r="G40" t="n">
        <v>0</v>
      </c>
      <c r="H40" s="2">
        <f>IF(F40=0, G40, F40)</f>
        <v/>
      </c>
      <c r="I40" s="1">
        <f>E40+0</f>
        <v/>
      </c>
    </row>
    <row r="41">
      <c r="A41" t="inlineStr">
        <is>
          <t>Interest Paid - Investors @ 9%</t>
        </is>
      </c>
      <c r="B41" t="inlineStr">
        <is>
          <t>Operating Expenses</t>
        </is>
      </c>
      <c r="C41" t="inlineStr">
        <is>
          <t>Heron Fields</t>
        </is>
      </c>
      <c r="D41" t="inlineStr">
        <is>
          <t>Heron Fields</t>
        </is>
      </c>
      <c r="E41" s="1" t="inlineStr">
        <is>
          <t>2022-03-31</t>
        </is>
      </c>
      <c r="F41" t="n">
        <v>0</v>
      </c>
      <c r="G41" t="n">
        <v>0</v>
      </c>
      <c r="H41" s="2">
        <f>IF(F41=0, G41, F41)</f>
        <v/>
      </c>
      <c r="I41" s="1">
        <f>E41+0</f>
        <v/>
      </c>
    </row>
    <row r="42">
      <c r="A42" t="inlineStr">
        <is>
          <t>Interest Paid - Investors @ 9%</t>
        </is>
      </c>
      <c r="B42" t="inlineStr">
        <is>
          <t>Operating Expenses</t>
        </is>
      </c>
      <c r="C42" t="inlineStr">
        <is>
          <t>Heron Fields</t>
        </is>
      </c>
      <c r="D42" t="inlineStr">
        <is>
          <t>Heron Fields</t>
        </is>
      </c>
      <c r="E42" s="1" t="inlineStr">
        <is>
          <t>2022-03-31</t>
        </is>
      </c>
      <c r="F42" t="n">
        <v>0</v>
      </c>
      <c r="G42" t="n">
        <v>0</v>
      </c>
      <c r="H42" s="2">
        <f>IF(F42=0, G42, F42)</f>
        <v/>
      </c>
      <c r="I42" s="1">
        <f>E42+0</f>
        <v/>
      </c>
    </row>
    <row r="43">
      <c r="A43" t="inlineStr">
        <is>
          <t>Interest Received - Deposits</t>
        </is>
      </c>
      <c r="B43" t="inlineStr">
        <is>
          <t>Other Income</t>
        </is>
      </c>
      <c r="C43" t="inlineStr">
        <is>
          <t>Heron Fields</t>
        </is>
      </c>
      <c r="D43" t="inlineStr">
        <is>
          <t>Heron Fields</t>
        </is>
      </c>
      <c r="E43" s="1" t="inlineStr">
        <is>
          <t>2022-03-31</t>
        </is>
      </c>
      <c r="F43" t="n">
        <v>0</v>
      </c>
      <c r="G43" t="n">
        <v>0</v>
      </c>
      <c r="H43" s="2">
        <f>IF(F43=0, G43, F43)</f>
        <v/>
      </c>
      <c r="I43" s="1">
        <f>E43+0</f>
        <v/>
      </c>
    </row>
    <row r="44">
      <c r="A44" t="inlineStr">
        <is>
          <t>Interest Received - Momentum</t>
        </is>
      </c>
      <c r="B44" t="inlineStr">
        <is>
          <t>Other Income</t>
        </is>
      </c>
      <c r="C44" t="inlineStr">
        <is>
          <t>Heron Fields</t>
        </is>
      </c>
      <c r="D44" t="inlineStr">
        <is>
          <t>Heron Fields</t>
        </is>
      </c>
      <c r="E44" s="1" t="inlineStr">
        <is>
          <t>2022-03-31</t>
        </is>
      </c>
      <c r="F44" t="n">
        <v>2.02</v>
      </c>
      <c r="G44" t="n">
        <v>2.02</v>
      </c>
      <c r="H44" s="2">
        <f>IF(F44=0, G44, F44)</f>
        <v/>
      </c>
      <c r="I44" s="1">
        <f>E44+0</f>
        <v/>
      </c>
    </row>
    <row r="45">
      <c r="A45" t="inlineStr">
        <is>
          <t>Levies - Amari</t>
        </is>
      </c>
      <c r="B45" t="inlineStr">
        <is>
          <t>Operating Expenses</t>
        </is>
      </c>
      <c r="C45" t="inlineStr">
        <is>
          <t>Heron Fields</t>
        </is>
      </c>
      <c r="D45" t="inlineStr">
        <is>
          <t>Heron Fields</t>
        </is>
      </c>
      <c r="E45" s="1" t="inlineStr">
        <is>
          <t>2022-03-31</t>
        </is>
      </c>
      <c r="F45" t="n">
        <v>0</v>
      </c>
      <c r="G45" t="n">
        <v>0</v>
      </c>
      <c r="H45" s="2">
        <f>IF(F45=0, G45, F45)</f>
        <v/>
      </c>
      <c r="I45" s="1">
        <f>E45+0</f>
        <v/>
      </c>
    </row>
    <row r="46">
      <c r="A46" t="inlineStr">
        <is>
          <t>Momentum Admin Fee</t>
        </is>
      </c>
      <c r="B46" t="inlineStr">
        <is>
          <t>Operating Expenses</t>
        </is>
      </c>
      <c r="C46" t="inlineStr">
        <is>
          <t>Heron Fields</t>
        </is>
      </c>
      <c r="D46" t="inlineStr">
        <is>
          <t>Heron Fields</t>
        </is>
      </c>
      <c r="E46" s="1" t="inlineStr">
        <is>
          <t>2022-03-31</t>
        </is>
      </c>
      <c r="F46" t="n">
        <v>1156.41</v>
      </c>
      <c r="G46" t="n">
        <v>1156.41</v>
      </c>
      <c r="H46" s="2">
        <f>IF(F46=0, G46, F46)</f>
        <v/>
      </c>
      <c r="I46" s="1">
        <f>E46+0</f>
        <v/>
      </c>
    </row>
    <row r="47">
      <c r="A47" t="inlineStr">
        <is>
          <t>Motor Vehicle Expenses</t>
        </is>
      </c>
      <c r="B47" t="inlineStr">
        <is>
          <t>Operating Expenses</t>
        </is>
      </c>
      <c r="C47" t="inlineStr">
        <is>
          <t>Heron Fields</t>
        </is>
      </c>
      <c r="D47" t="inlineStr">
        <is>
          <t>Heron Fields</t>
        </is>
      </c>
      <c r="E47" s="1" t="inlineStr">
        <is>
          <t>2022-03-31</t>
        </is>
      </c>
      <c r="F47" t="n">
        <v>0</v>
      </c>
      <c r="G47" t="n">
        <v>0</v>
      </c>
      <c r="H47" s="2">
        <f>IF(F47=0, G47, F47)</f>
        <v/>
      </c>
      <c r="I47" s="1">
        <f>E47+0</f>
        <v/>
      </c>
    </row>
    <row r="48">
      <c r="A48" t="inlineStr">
        <is>
          <t>Rates - Heron</t>
        </is>
      </c>
      <c r="B48" t="inlineStr">
        <is>
          <t>Operating Expenses</t>
        </is>
      </c>
      <c r="C48" t="inlineStr">
        <is>
          <t>Heron Fields</t>
        </is>
      </c>
      <c r="D48" t="inlineStr">
        <is>
          <t>Heron Fields</t>
        </is>
      </c>
      <c r="E48" s="1" t="inlineStr">
        <is>
          <t>2022-03-31</t>
        </is>
      </c>
      <c r="F48" t="n">
        <v>3170.13</v>
      </c>
      <c r="G48" t="n">
        <v>3170.13</v>
      </c>
      <c r="H48" s="2">
        <f>IF(F48=0, G48, F48)</f>
        <v/>
      </c>
      <c r="I48" s="1">
        <f>E48+0</f>
        <v/>
      </c>
    </row>
    <row r="49">
      <c r="A49" t="inlineStr">
        <is>
          <t>Rental Income</t>
        </is>
      </c>
      <c r="B49" t="inlineStr">
        <is>
          <t>Other Income</t>
        </is>
      </c>
      <c r="C49" t="inlineStr">
        <is>
          <t>Heron Fields</t>
        </is>
      </c>
      <c r="D49" t="inlineStr">
        <is>
          <t>Heron Fields</t>
        </is>
      </c>
      <c r="E49" s="1" t="inlineStr">
        <is>
          <t>2022-03-31</t>
        </is>
      </c>
      <c r="F49" t="n">
        <v>0</v>
      </c>
      <c r="G49" t="n">
        <v>0</v>
      </c>
      <c r="H49" s="2">
        <f>IF(F49=0, G49, F49)</f>
        <v/>
      </c>
      <c r="I49" s="1">
        <f>E49+0</f>
        <v/>
      </c>
    </row>
    <row r="50">
      <c r="A50" t="inlineStr">
        <is>
          <t>Rental Income</t>
        </is>
      </c>
      <c r="B50" t="inlineStr">
        <is>
          <t>Other Income</t>
        </is>
      </c>
      <c r="C50" t="inlineStr">
        <is>
          <t>Heron Fields</t>
        </is>
      </c>
      <c r="D50" t="inlineStr">
        <is>
          <t>Heron Fields</t>
        </is>
      </c>
      <c r="E50" s="1" t="inlineStr">
        <is>
          <t>2022-03-31</t>
        </is>
      </c>
      <c r="F50" t="n">
        <v>0</v>
      </c>
      <c r="G50" t="n">
        <v>0</v>
      </c>
      <c r="H50" s="2">
        <f>IF(F50=0, G50, F50)</f>
        <v/>
      </c>
      <c r="I50" s="1">
        <f>E50+0</f>
        <v/>
      </c>
    </row>
    <row r="51">
      <c r="A51" t="inlineStr">
        <is>
          <t>Sales - Heron Fields</t>
        </is>
      </c>
      <c r="B51" t="inlineStr">
        <is>
          <t>Trading Income</t>
        </is>
      </c>
      <c r="C51" t="inlineStr">
        <is>
          <t>Heron Fields</t>
        </is>
      </c>
      <c r="D51" t="inlineStr">
        <is>
          <t>Heron Fields</t>
        </is>
      </c>
      <c r="E51" s="1" t="inlineStr">
        <is>
          <t>2022-03-31</t>
        </is>
      </c>
      <c r="F51" t="n">
        <v>0</v>
      </c>
      <c r="G51" t="n">
        <v>0</v>
      </c>
      <c r="H51" s="2">
        <f>IF(F51=0, G51, F51)</f>
        <v/>
      </c>
      <c r="I51" s="1">
        <f>E51+0</f>
        <v/>
      </c>
    </row>
    <row r="52">
      <c r="A52" t="inlineStr">
        <is>
          <t>Sales - Heron Fields occupational rent</t>
        </is>
      </c>
      <c r="B52" t="inlineStr">
        <is>
          <t>Trading Income</t>
        </is>
      </c>
      <c r="C52" t="inlineStr">
        <is>
          <t>Heron Fields</t>
        </is>
      </c>
      <c r="D52" t="inlineStr">
        <is>
          <t>Heron Fields</t>
        </is>
      </c>
      <c r="E52" s="1" t="inlineStr">
        <is>
          <t>2022-03-31</t>
        </is>
      </c>
      <c r="F52" t="n">
        <v>0</v>
      </c>
      <c r="G52" t="n">
        <v>0</v>
      </c>
      <c r="H52" s="2">
        <f>IF(F52=0, G52, F52)</f>
        <v/>
      </c>
      <c r="I52" s="1">
        <f>E52+0</f>
        <v/>
      </c>
    </row>
    <row r="53">
      <c r="A53" t="inlineStr">
        <is>
          <t>Security</t>
        </is>
      </c>
      <c r="B53" t="inlineStr">
        <is>
          <t>Operating Expenses</t>
        </is>
      </c>
      <c r="C53" t="inlineStr">
        <is>
          <t>Heron Fields</t>
        </is>
      </c>
      <c r="D53" t="inlineStr">
        <is>
          <t>Heron Fields</t>
        </is>
      </c>
      <c r="E53" s="1" t="inlineStr">
        <is>
          <t>2022-03-31</t>
        </is>
      </c>
      <c r="F53" t="n">
        <v>0</v>
      </c>
      <c r="G53" t="n">
        <v>0</v>
      </c>
      <c r="H53" s="2">
        <f>IF(F53=0, G53, F53)</f>
        <v/>
      </c>
      <c r="I53" s="1">
        <f>E53+0</f>
        <v/>
      </c>
    </row>
    <row r="54">
      <c r="A54" t="inlineStr">
        <is>
          <t>Security - ADT</t>
        </is>
      </c>
      <c r="B54" t="inlineStr">
        <is>
          <t>Operating Expenses</t>
        </is>
      </c>
      <c r="C54" t="inlineStr">
        <is>
          <t>Heron Fields</t>
        </is>
      </c>
      <c r="D54" t="inlineStr">
        <is>
          <t>Heron Fields</t>
        </is>
      </c>
      <c r="E54" s="1" t="inlineStr">
        <is>
          <t>2022-03-31</t>
        </is>
      </c>
      <c r="F54" t="n">
        <v>285.26</v>
      </c>
      <c r="G54" t="n">
        <v>285.26</v>
      </c>
      <c r="H54" s="2">
        <f>IF(F54=0, G54, F54)</f>
        <v/>
      </c>
      <c r="I54" s="1">
        <f>E54+0</f>
        <v/>
      </c>
    </row>
    <row r="55">
      <c r="A55" t="inlineStr">
        <is>
          <t>Subscription - NHBRC</t>
        </is>
      </c>
      <c r="B55" t="inlineStr">
        <is>
          <t>Operating Expenses</t>
        </is>
      </c>
      <c r="C55" t="inlineStr">
        <is>
          <t>Heron Fields</t>
        </is>
      </c>
      <c r="D55" t="inlineStr">
        <is>
          <t>Heron Fields</t>
        </is>
      </c>
      <c r="E55" s="1" t="inlineStr">
        <is>
          <t>2022-03-31</t>
        </is>
      </c>
      <c r="F55" t="n">
        <v>0</v>
      </c>
      <c r="G55" t="n">
        <v>0</v>
      </c>
      <c r="H55" s="2">
        <f>IF(F55=0, G55, F55)</f>
        <v/>
      </c>
      <c r="I55" s="1">
        <f>E55+0</f>
        <v/>
      </c>
    </row>
    <row r="56">
      <c r="A56" t="inlineStr">
        <is>
          <t>Advertising - Media24</t>
        </is>
      </c>
      <c r="B56" t="inlineStr">
        <is>
          <t>Operating Expenses</t>
        </is>
      </c>
      <c r="C56" t="inlineStr">
        <is>
          <t>Heron View</t>
        </is>
      </c>
      <c r="D56" t="inlineStr">
        <is>
          <t>Heron View</t>
        </is>
      </c>
      <c r="E56" s="1" t="inlineStr">
        <is>
          <t>2022-03-31</t>
        </is>
      </c>
      <c r="F56" t="n">
        <v>0</v>
      </c>
      <c r="G56" t="n">
        <v>0</v>
      </c>
      <c r="H56" s="2">
        <f>IF(F56=0, G56, F56)</f>
        <v/>
      </c>
      <c r="I56" s="1">
        <f>E56+0</f>
        <v/>
      </c>
    </row>
    <row r="57">
      <c r="A57" t="inlineStr">
        <is>
          <t>Advertising - Pure Brand Activation</t>
        </is>
      </c>
      <c r="B57" t="inlineStr">
        <is>
          <t>Operating Expenses</t>
        </is>
      </c>
      <c r="C57" t="inlineStr">
        <is>
          <t>Heron View</t>
        </is>
      </c>
      <c r="D57" t="inlineStr">
        <is>
          <t>Heron View</t>
        </is>
      </c>
      <c r="E57" s="1" t="inlineStr">
        <is>
          <t>2022-03-31</t>
        </is>
      </c>
      <c r="F57" t="n">
        <v>0</v>
      </c>
      <c r="G57" t="n">
        <v>0</v>
      </c>
      <c r="H57" s="2">
        <f>IF(F57=0, G57, F57)</f>
        <v/>
      </c>
      <c r="I57" s="1">
        <f>E57+0</f>
        <v/>
      </c>
    </row>
    <row r="58">
      <c r="A58" t="inlineStr">
        <is>
          <t>Advertising - Thinkink</t>
        </is>
      </c>
      <c r="B58" t="inlineStr">
        <is>
          <t>Operating Expenses</t>
        </is>
      </c>
      <c r="C58" t="inlineStr">
        <is>
          <t>Heron View</t>
        </is>
      </c>
      <c r="D58" t="inlineStr">
        <is>
          <t>Heron View</t>
        </is>
      </c>
      <c r="E58" s="1" t="inlineStr">
        <is>
          <t>2022-03-31</t>
        </is>
      </c>
      <c r="F58" t="n">
        <v>0</v>
      </c>
      <c r="G58" t="n">
        <v>0</v>
      </c>
      <c r="H58" s="2">
        <f>IF(F58=0, G58, F58)</f>
        <v/>
      </c>
      <c r="I58" s="1">
        <f>E58+0</f>
        <v/>
      </c>
    </row>
    <row r="59">
      <c r="A59" t="inlineStr">
        <is>
          <t>Advertising _AND_ Promotions</t>
        </is>
      </c>
      <c r="B59" t="inlineStr">
        <is>
          <t>Operating Expenses</t>
        </is>
      </c>
      <c r="C59" t="inlineStr">
        <is>
          <t>Heron View</t>
        </is>
      </c>
      <c r="D59" t="inlineStr">
        <is>
          <t>Heron View</t>
        </is>
      </c>
      <c r="E59" s="1" t="inlineStr">
        <is>
          <t>2022-03-31</t>
        </is>
      </c>
      <c r="F59" t="n">
        <v>687.5</v>
      </c>
      <c r="G59" t="n">
        <v>687.5</v>
      </c>
      <c r="H59" s="2">
        <f>IF(F59=0, G59, F59)</f>
        <v/>
      </c>
      <c r="I59" s="1">
        <f>E59+0</f>
        <v/>
      </c>
    </row>
    <row r="60">
      <c r="A60" t="inlineStr">
        <is>
          <t>Advertising _AND_ Promotions</t>
        </is>
      </c>
      <c r="B60" t="inlineStr">
        <is>
          <t>Operating Expenses</t>
        </is>
      </c>
      <c r="C60" t="inlineStr">
        <is>
          <t>Heron View</t>
        </is>
      </c>
      <c r="D60" t="inlineStr">
        <is>
          <t>Heron View</t>
        </is>
      </c>
      <c r="E60" s="1" t="inlineStr">
        <is>
          <t>2022-03-31</t>
        </is>
      </c>
      <c r="F60" t="n">
        <v>0</v>
      </c>
      <c r="G60" t="n">
        <v>0</v>
      </c>
      <c r="H60" s="2">
        <f>IF(F60=0, G60, F60)</f>
        <v/>
      </c>
      <c r="I60" s="1">
        <f>E60+0</f>
        <v/>
      </c>
    </row>
    <row r="61">
      <c r="A61" t="inlineStr">
        <is>
          <t>COS - Commission HV Units</t>
        </is>
      </c>
      <c r="B61" t="inlineStr">
        <is>
          <t>COS</t>
        </is>
      </c>
      <c r="C61" t="inlineStr">
        <is>
          <t>Heron View</t>
        </is>
      </c>
      <c r="D61" t="inlineStr">
        <is>
          <t>Heron View</t>
        </is>
      </c>
      <c r="E61" s="1" t="inlineStr">
        <is>
          <t>2022-03-31</t>
        </is>
      </c>
      <c r="F61" t="n">
        <v>0</v>
      </c>
      <c r="G61" t="n">
        <v>0</v>
      </c>
      <c r="H61" s="2">
        <f>IF(F61=0, G61, F61)</f>
        <v/>
      </c>
      <c r="I61" s="1">
        <f>E61+0</f>
        <v/>
      </c>
    </row>
    <row r="62">
      <c r="A62" t="inlineStr">
        <is>
          <t>COS - Electricity Cost Heron Field</t>
        </is>
      </c>
      <c r="B62" t="inlineStr">
        <is>
          <t>COS</t>
        </is>
      </c>
      <c r="C62" t="inlineStr">
        <is>
          <t>CPC</t>
        </is>
      </c>
      <c r="D62" t="inlineStr">
        <is>
          <t>Heron View</t>
        </is>
      </c>
      <c r="E62" s="1" t="inlineStr">
        <is>
          <t>2022-03-31</t>
        </is>
      </c>
      <c r="F62" t="n">
        <v>0</v>
      </c>
      <c r="G62" t="n">
        <v>0</v>
      </c>
      <c r="H62" s="2">
        <f>IF(F62=0, G62, F62)</f>
        <v/>
      </c>
      <c r="I62" s="1">
        <f>E62+0</f>
        <v/>
      </c>
    </row>
    <row r="63">
      <c r="A63" t="inlineStr">
        <is>
          <t>COS - HV COCT Rates clearance</t>
        </is>
      </c>
      <c r="B63" t="inlineStr">
        <is>
          <t>COS</t>
        </is>
      </c>
      <c r="C63" t="inlineStr">
        <is>
          <t>Heron View</t>
        </is>
      </c>
      <c r="D63" t="inlineStr">
        <is>
          <t>Heron View</t>
        </is>
      </c>
      <c r="E63" s="1" t="inlineStr">
        <is>
          <t>2022-03-31</t>
        </is>
      </c>
      <c r="F63" t="n">
        <v>0</v>
      </c>
      <c r="G63" t="n">
        <v>0</v>
      </c>
      <c r="H63" s="2">
        <f>IF(F63=0, G63, F63)</f>
        <v/>
      </c>
      <c r="I63" s="1">
        <f>E63+0</f>
        <v/>
      </c>
    </row>
    <row r="64">
      <c r="A64" t="inlineStr">
        <is>
          <t>COS - Heron Fields - Garden Services</t>
        </is>
      </c>
      <c r="B64" t="inlineStr">
        <is>
          <t>COS</t>
        </is>
      </c>
      <c r="C64" t="inlineStr">
        <is>
          <t>CPC</t>
        </is>
      </c>
      <c r="D64" t="inlineStr">
        <is>
          <t>Heron View</t>
        </is>
      </c>
      <c r="E64" s="1" t="inlineStr">
        <is>
          <t>2022-03-31</t>
        </is>
      </c>
      <c r="F64" t="n">
        <v>0</v>
      </c>
      <c r="G64" t="n">
        <v>0</v>
      </c>
      <c r="H64" s="2">
        <f>IF(F64=0, G64, F64)</f>
        <v/>
      </c>
      <c r="I64" s="1">
        <f>E64+0</f>
        <v/>
      </c>
    </row>
    <row r="65">
      <c r="A65" t="inlineStr">
        <is>
          <t>COS - Heron Projects insurance</t>
        </is>
      </c>
      <c r="B65" t="inlineStr">
        <is>
          <t>COS</t>
        </is>
      </c>
      <c r="C65" t="inlineStr">
        <is>
          <t>CPC</t>
        </is>
      </c>
      <c r="D65" t="inlineStr">
        <is>
          <t>Heron View</t>
        </is>
      </c>
      <c r="E65" s="1" t="inlineStr">
        <is>
          <t>2022-03-31</t>
        </is>
      </c>
      <c r="F65" t="n">
        <v>0</v>
      </c>
      <c r="G65" t="n">
        <v>0</v>
      </c>
      <c r="H65" s="2">
        <f>IF(F65=0, G65, F65)</f>
        <v/>
      </c>
      <c r="I65" s="1">
        <f>E65+0</f>
        <v/>
      </c>
    </row>
    <row r="66">
      <c r="A66" t="inlineStr">
        <is>
          <t>COS - Heron View</t>
        </is>
      </c>
      <c r="B66" t="inlineStr">
        <is>
          <t>COS</t>
        </is>
      </c>
      <c r="C66" t="inlineStr">
        <is>
          <t>Heron View</t>
        </is>
      </c>
      <c r="D66" t="inlineStr">
        <is>
          <t>Heron View</t>
        </is>
      </c>
      <c r="E66" s="1" t="inlineStr">
        <is>
          <t>2022-03-31</t>
        </is>
      </c>
      <c r="F66" t="n">
        <v>0</v>
      </c>
      <c r="G66" t="n">
        <v>0</v>
      </c>
      <c r="H66" s="2">
        <f>IF(F66=0, G66, F66)</f>
        <v/>
      </c>
      <c r="I66" s="1">
        <f>E66+0</f>
        <v/>
      </c>
    </row>
    <row r="67">
      <c r="A67" t="inlineStr">
        <is>
          <t>COS - Heron View - Construction</t>
        </is>
      </c>
      <c r="B67" t="inlineStr">
        <is>
          <t>COS</t>
        </is>
      </c>
      <c r="C67" t="inlineStr">
        <is>
          <t>CPC</t>
        </is>
      </c>
      <c r="D67" t="inlineStr">
        <is>
          <t>Heron View</t>
        </is>
      </c>
      <c r="E67" s="1" t="inlineStr">
        <is>
          <t>2022-03-31</t>
        </is>
      </c>
      <c r="F67" t="n">
        <v>0</v>
      </c>
      <c r="G67" t="n">
        <v>0</v>
      </c>
      <c r="H67" s="2">
        <f>IF(F67=0, G67, F67)</f>
        <v/>
      </c>
      <c r="I67" s="1">
        <f>E67+0</f>
        <v/>
      </c>
    </row>
    <row r="68">
      <c r="A68" t="inlineStr">
        <is>
          <t>COS - Heron View - P&amp;G</t>
        </is>
      </c>
      <c r="B68" t="inlineStr">
        <is>
          <t>COS</t>
        </is>
      </c>
      <c r="C68" t="inlineStr">
        <is>
          <t>CPC</t>
        </is>
      </c>
      <c r="D68" t="inlineStr">
        <is>
          <t>Heron View</t>
        </is>
      </c>
      <c r="E68" s="1" t="inlineStr">
        <is>
          <t>2022-03-31</t>
        </is>
      </c>
      <c r="F68" t="n">
        <v>0</v>
      </c>
      <c r="G68" t="n">
        <v>0</v>
      </c>
      <c r="H68" s="2">
        <f>IF(F68=0, G68, F68)</f>
        <v/>
      </c>
      <c r="I68" s="1">
        <f>E68+0</f>
        <v/>
      </c>
    </row>
    <row r="69">
      <c r="A69" t="inlineStr">
        <is>
          <t>COS - Heron View - Printing &amp; Stationary</t>
        </is>
      </c>
      <c r="B69" t="inlineStr">
        <is>
          <t>COS</t>
        </is>
      </c>
      <c r="C69" t="inlineStr">
        <is>
          <t>CPC</t>
        </is>
      </c>
      <c r="D69" t="inlineStr">
        <is>
          <t>Heron View</t>
        </is>
      </c>
      <c r="E69" s="1" t="inlineStr">
        <is>
          <t>2022-03-31</t>
        </is>
      </c>
      <c r="F69" t="n">
        <v>0</v>
      </c>
      <c r="G69" t="n">
        <v>0</v>
      </c>
      <c r="H69" s="2">
        <f>IF(F69=0, G69, F69)</f>
        <v/>
      </c>
      <c r="I69" s="1">
        <f>E69+0</f>
        <v/>
      </c>
    </row>
    <row r="70">
      <c r="A70" t="inlineStr">
        <is>
          <t>COS - Legal Fees</t>
        </is>
      </c>
      <c r="B70" t="inlineStr">
        <is>
          <t>COS</t>
        </is>
      </c>
      <c r="C70" t="inlineStr">
        <is>
          <t>Heron View</t>
        </is>
      </c>
      <c r="D70" t="inlineStr">
        <is>
          <t>Heron View</t>
        </is>
      </c>
      <c r="E70" s="1" t="inlineStr">
        <is>
          <t>2022-03-31</t>
        </is>
      </c>
      <c r="F70" t="n">
        <v>0</v>
      </c>
      <c r="G70" t="n">
        <v>0</v>
      </c>
      <c r="H70" s="2">
        <f>IF(F70=0, G70, F70)</f>
        <v/>
      </c>
      <c r="I70" s="1">
        <f>E70+0</f>
        <v/>
      </c>
    </row>
    <row r="71">
      <c r="A71" t="inlineStr">
        <is>
          <t>COS - Legal Fees</t>
        </is>
      </c>
      <c r="B71" t="inlineStr">
        <is>
          <t>COS</t>
        </is>
      </c>
      <c r="C71" t="inlineStr">
        <is>
          <t>Heron View</t>
        </is>
      </c>
      <c r="D71" t="inlineStr">
        <is>
          <t>Heron View</t>
        </is>
      </c>
      <c r="E71" s="1" t="inlineStr">
        <is>
          <t>2022-03-31</t>
        </is>
      </c>
      <c r="F71" t="n">
        <v>0</v>
      </c>
      <c r="G71" t="n">
        <v>0</v>
      </c>
      <c r="H71" s="2">
        <f>IF(F71=0, G71, F71)</f>
        <v/>
      </c>
      <c r="I71" s="1">
        <f>E71+0</f>
        <v/>
      </c>
    </row>
    <row r="72">
      <c r="A72" t="inlineStr">
        <is>
          <t>COS - Legal Fees Opening of Sec Title Fees</t>
        </is>
      </c>
      <c r="B72" t="inlineStr">
        <is>
          <t>COS</t>
        </is>
      </c>
      <c r="C72" t="inlineStr">
        <is>
          <t>Heron View</t>
        </is>
      </c>
      <c r="D72" t="inlineStr">
        <is>
          <t>Heron View</t>
        </is>
      </c>
      <c r="E72" s="1" t="inlineStr">
        <is>
          <t>2022-03-31</t>
        </is>
      </c>
      <c r="F72" t="n">
        <v>0</v>
      </c>
      <c r="G72" t="n">
        <v>0</v>
      </c>
      <c r="H72" s="2">
        <f>IF(F72=0, G72, F72)</f>
        <v/>
      </c>
      <c r="I72" s="1">
        <f>E72+0</f>
        <v/>
      </c>
    </row>
    <row r="73">
      <c r="A73" t="inlineStr">
        <is>
          <t>COS - Showhouse - HV</t>
        </is>
      </c>
      <c r="B73" t="inlineStr">
        <is>
          <t>COS</t>
        </is>
      </c>
      <c r="C73" t="inlineStr">
        <is>
          <t>Heron View</t>
        </is>
      </c>
      <c r="D73" t="inlineStr">
        <is>
          <t>Heron View</t>
        </is>
      </c>
      <c r="E73" s="1" t="inlineStr">
        <is>
          <t>2022-03-31</t>
        </is>
      </c>
      <c r="F73" t="n">
        <v>0</v>
      </c>
      <c r="G73" t="n">
        <v>0</v>
      </c>
      <c r="H73" s="2">
        <f>IF(F73=0, G73, F73)</f>
        <v/>
      </c>
      <c r="I73" s="1">
        <f>E73+0</f>
        <v/>
      </c>
    </row>
    <row r="74">
      <c r="A74" t="inlineStr">
        <is>
          <t>Consulting fees - Trustee</t>
        </is>
      </c>
      <c r="B74" t="inlineStr">
        <is>
          <t>Operating Expenses</t>
        </is>
      </c>
      <c r="C74" t="inlineStr">
        <is>
          <t>Heron View</t>
        </is>
      </c>
      <c r="D74" t="inlineStr">
        <is>
          <t>Heron View</t>
        </is>
      </c>
      <c r="E74" s="1" t="inlineStr">
        <is>
          <t>2022-03-31</t>
        </is>
      </c>
      <c r="F74" t="n">
        <v>4000</v>
      </c>
      <c r="G74" t="n">
        <v>4000</v>
      </c>
      <c r="H74" s="2">
        <f>IF(F74=0, G74, F74)</f>
        <v/>
      </c>
      <c r="I74" s="1">
        <f>E74+0</f>
        <v/>
      </c>
    </row>
    <row r="75">
      <c r="A75" t="inlineStr">
        <is>
          <t>Consulting fees - Trustee</t>
        </is>
      </c>
      <c r="B75" t="inlineStr">
        <is>
          <t>Operating Expenses</t>
        </is>
      </c>
      <c r="C75" t="inlineStr">
        <is>
          <t>Heron View</t>
        </is>
      </c>
      <c r="D75" t="inlineStr">
        <is>
          <t>Heron View</t>
        </is>
      </c>
      <c r="E75" s="1" t="inlineStr">
        <is>
          <t>2022-03-31</t>
        </is>
      </c>
      <c r="F75" t="n">
        <v>0</v>
      </c>
      <c r="G75" t="n">
        <v>0</v>
      </c>
      <c r="H75" s="2">
        <f>IF(F75=0, G75, F75)</f>
        <v/>
      </c>
      <c r="I75" s="1">
        <f>E75+0</f>
        <v/>
      </c>
    </row>
    <row r="76">
      <c r="A76" t="inlineStr">
        <is>
          <t>Interest Paid - Investors @ 10%</t>
        </is>
      </c>
      <c r="B76" t="inlineStr">
        <is>
          <t>Operating Expenses</t>
        </is>
      </c>
      <c r="C76" t="inlineStr">
        <is>
          <t>Heron View</t>
        </is>
      </c>
      <c r="D76" t="inlineStr">
        <is>
          <t>Heron View</t>
        </is>
      </c>
      <c r="E76" s="1" t="inlineStr">
        <is>
          <t>2022-03-31</t>
        </is>
      </c>
      <c r="F76" t="n">
        <v>0</v>
      </c>
      <c r="G76" t="n">
        <v>0</v>
      </c>
      <c r="H76" s="2">
        <f>IF(F76=0, G76, F76)</f>
        <v/>
      </c>
      <c r="I76" s="1">
        <f>E76+0</f>
        <v/>
      </c>
    </row>
    <row r="77">
      <c r="A77" t="inlineStr">
        <is>
          <t>Interest Paid - Investors @ 10.5%</t>
        </is>
      </c>
      <c r="B77" t="inlineStr">
        <is>
          <t>Operating Expenses</t>
        </is>
      </c>
      <c r="C77" t="inlineStr">
        <is>
          <t>Heron View</t>
        </is>
      </c>
      <c r="D77" t="inlineStr">
        <is>
          <t>Heron View</t>
        </is>
      </c>
      <c r="E77" s="1" t="inlineStr">
        <is>
          <t>2022-03-31</t>
        </is>
      </c>
      <c r="F77" t="n">
        <v>0</v>
      </c>
      <c r="G77" t="n">
        <v>0</v>
      </c>
      <c r="H77" s="2">
        <f>IF(F77=0, G77, F77)</f>
        <v/>
      </c>
      <c r="I77" s="1">
        <f>E77+0</f>
        <v/>
      </c>
    </row>
    <row r="78">
      <c r="A78" t="inlineStr">
        <is>
          <t>Interest Paid - Investors @ 11%</t>
        </is>
      </c>
      <c r="B78" t="inlineStr">
        <is>
          <t>Operating Expenses</t>
        </is>
      </c>
      <c r="C78" t="inlineStr">
        <is>
          <t>Heron View</t>
        </is>
      </c>
      <c r="D78" t="inlineStr">
        <is>
          <t>Heron View</t>
        </is>
      </c>
      <c r="E78" s="1" t="inlineStr">
        <is>
          <t>2022-03-31</t>
        </is>
      </c>
      <c r="F78" t="n">
        <v>0</v>
      </c>
      <c r="G78" t="n">
        <v>0</v>
      </c>
      <c r="H78" s="2">
        <f>IF(F78=0, G78, F78)</f>
        <v/>
      </c>
      <c r="I78" s="1">
        <f>E78+0</f>
        <v/>
      </c>
    </row>
    <row r="79">
      <c r="A79" t="inlineStr">
        <is>
          <t>Interest Paid - Investors @ 14%</t>
        </is>
      </c>
      <c r="B79" t="inlineStr">
        <is>
          <t>Operating Expenses</t>
        </is>
      </c>
      <c r="C79" t="inlineStr">
        <is>
          <t>Heron View</t>
        </is>
      </c>
      <c r="D79" t="inlineStr">
        <is>
          <t>Heron View</t>
        </is>
      </c>
      <c r="E79" s="1" t="inlineStr">
        <is>
          <t>2022-03-31</t>
        </is>
      </c>
      <c r="F79" t="n">
        <v>0</v>
      </c>
      <c r="G79" t="n">
        <v>0</v>
      </c>
      <c r="H79" s="2">
        <f>IF(F79=0, G79, F79)</f>
        <v/>
      </c>
      <c r="I79" s="1">
        <f>E79+0</f>
        <v/>
      </c>
    </row>
    <row r="80">
      <c r="A80" t="inlineStr">
        <is>
          <t>Interest Paid - Investors @ 14%</t>
        </is>
      </c>
      <c r="B80" t="inlineStr">
        <is>
          <t>Operating Expenses</t>
        </is>
      </c>
      <c r="C80" t="inlineStr">
        <is>
          <t>Heron View</t>
        </is>
      </c>
      <c r="D80" t="inlineStr">
        <is>
          <t>Heron View</t>
        </is>
      </c>
      <c r="E80" s="1" t="inlineStr">
        <is>
          <t>2022-03-31</t>
        </is>
      </c>
      <c r="F80" t="n">
        <v>0</v>
      </c>
      <c r="G80" t="n">
        <v>0</v>
      </c>
      <c r="H80" s="2">
        <f>IF(F80=0, G80, F80)</f>
        <v/>
      </c>
      <c r="I80" s="1">
        <f>E80+0</f>
        <v/>
      </c>
    </row>
    <row r="81">
      <c r="A81" t="inlineStr">
        <is>
          <t>Interest Paid - Investors @ 16%</t>
        </is>
      </c>
      <c r="B81" t="inlineStr">
        <is>
          <t>Operating Expenses</t>
        </is>
      </c>
      <c r="C81" t="inlineStr">
        <is>
          <t>Heron View</t>
        </is>
      </c>
      <c r="D81" t="inlineStr">
        <is>
          <t>Heron View</t>
        </is>
      </c>
      <c r="E81" s="1" t="inlineStr">
        <is>
          <t>2022-03-31</t>
        </is>
      </c>
      <c r="F81" t="n">
        <v>0</v>
      </c>
      <c r="G81" t="n">
        <v>0</v>
      </c>
      <c r="H81" s="2">
        <f>IF(F81=0, G81, F81)</f>
        <v/>
      </c>
      <c r="I81" s="1">
        <f>E81+0</f>
        <v/>
      </c>
    </row>
    <row r="82">
      <c r="A82" t="inlineStr">
        <is>
          <t>Interest Paid - Investors @ 16%</t>
        </is>
      </c>
      <c r="B82" t="inlineStr">
        <is>
          <t>Operating Expenses</t>
        </is>
      </c>
      <c r="C82" t="inlineStr">
        <is>
          <t>Heron View</t>
        </is>
      </c>
      <c r="D82" t="inlineStr">
        <is>
          <t>Heron View</t>
        </is>
      </c>
      <c r="E82" s="1" t="inlineStr">
        <is>
          <t>2022-03-31</t>
        </is>
      </c>
      <c r="F82" t="n">
        <v>0</v>
      </c>
      <c r="G82" t="n">
        <v>0</v>
      </c>
      <c r="H82" s="2">
        <f>IF(F82=0, G82, F82)</f>
        <v/>
      </c>
      <c r="I82" s="1">
        <f>E82+0</f>
        <v/>
      </c>
    </row>
    <row r="83">
      <c r="A83" t="inlineStr">
        <is>
          <t>Interest Paid - Investors @ 18%</t>
        </is>
      </c>
      <c r="B83" t="inlineStr">
        <is>
          <t>Operating Expenses</t>
        </is>
      </c>
      <c r="C83" t="inlineStr">
        <is>
          <t>Heron View</t>
        </is>
      </c>
      <c r="D83" t="inlineStr">
        <is>
          <t>Heron View</t>
        </is>
      </c>
      <c r="E83" s="1" t="inlineStr">
        <is>
          <t>2022-03-31</t>
        </is>
      </c>
      <c r="F83" t="n">
        <v>0</v>
      </c>
      <c r="G83" t="n">
        <v>0</v>
      </c>
      <c r="H83" s="2">
        <f>IF(F83=0, G83, F83)</f>
        <v/>
      </c>
      <c r="I83" s="1">
        <f>E83+0</f>
        <v/>
      </c>
    </row>
    <row r="84">
      <c r="A84" t="inlineStr">
        <is>
          <t>Interest Paid - Investors @ 18%</t>
        </is>
      </c>
      <c r="B84" t="inlineStr">
        <is>
          <t>Operating Expenses</t>
        </is>
      </c>
      <c r="C84" t="inlineStr">
        <is>
          <t>Heron View</t>
        </is>
      </c>
      <c r="D84" t="inlineStr">
        <is>
          <t>Heron View</t>
        </is>
      </c>
      <c r="E84" s="1" t="inlineStr">
        <is>
          <t>2022-03-31</t>
        </is>
      </c>
      <c r="F84" t="n">
        <v>0</v>
      </c>
      <c r="G84" t="n">
        <v>0</v>
      </c>
      <c r="H84" s="2">
        <f>IF(F84=0, G84, F84)</f>
        <v/>
      </c>
      <c r="I84" s="1">
        <f>E84+0</f>
        <v/>
      </c>
    </row>
    <row r="85">
      <c r="A85" t="inlineStr">
        <is>
          <t>Interest Paid - Investors @ 7%</t>
        </is>
      </c>
      <c r="B85" t="inlineStr">
        <is>
          <t>Operating Expenses</t>
        </is>
      </c>
      <c r="C85" t="inlineStr">
        <is>
          <t>Heron View</t>
        </is>
      </c>
      <c r="D85" t="inlineStr">
        <is>
          <t>Heron View</t>
        </is>
      </c>
      <c r="E85" s="1" t="inlineStr">
        <is>
          <t>2022-03-31</t>
        </is>
      </c>
      <c r="F85" t="n">
        <v>0</v>
      </c>
      <c r="G85" t="n">
        <v>0</v>
      </c>
      <c r="H85" s="2">
        <f>IF(F85=0, G85, F85)</f>
        <v/>
      </c>
      <c r="I85" s="1">
        <f>E85+0</f>
        <v/>
      </c>
    </row>
    <row r="86">
      <c r="A86" t="inlineStr">
        <is>
          <t>Interest Paid - Investors @ 7%</t>
        </is>
      </c>
      <c r="B86" t="inlineStr">
        <is>
          <t>Operating Expenses</t>
        </is>
      </c>
      <c r="C86" t="inlineStr">
        <is>
          <t>Heron View</t>
        </is>
      </c>
      <c r="D86" t="inlineStr">
        <is>
          <t>Heron View</t>
        </is>
      </c>
      <c r="E86" s="1" t="inlineStr">
        <is>
          <t>2022-03-31</t>
        </is>
      </c>
      <c r="F86" t="n">
        <v>0</v>
      </c>
      <c r="G86" t="n">
        <v>0</v>
      </c>
      <c r="H86" s="2">
        <f>IF(F86=0, G86, F86)</f>
        <v/>
      </c>
      <c r="I86" s="1">
        <f>E86+0</f>
        <v/>
      </c>
    </row>
    <row r="87">
      <c r="A87" t="inlineStr">
        <is>
          <t>Interest Paid - Investors @ 7.5%</t>
        </is>
      </c>
      <c r="B87" t="inlineStr">
        <is>
          <t>Operating Expenses</t>
        </is>
      </c>
      <c r="C87" t="inlineStr">
        <is>
          <t>Heron View</t>
        </is>
      </c>
      <c r="D87" t="inlineStr">
        <is>
          <t>Heron View</t>
        </is>
      </c>
      <c r="E87" s="1" t="inlineStr">
        <is>
          <t>2022-03-31</t>
        </is>
      </c>
      <c r="F87" t="n">
        <v>0</v>
      </c>
      <c r="G87" t="n">
        <v>0</v>
      </c>
      <c r="H87" s="2">
        <f>IF(F87=0, G87, F87)</f>
        <v/>
      </c>
      <c r="I87" s="1">
        <f>E87+0</f>
        <v/>
      </c>
    </row>
    <row r="88">
      <c r="A88" t="inlineStr">
        <is>
          <t>Interest Paid - Investors @ 7.5%</t>
        </is>
      </c>
      <c r="B88" t="inlineStr">
        <is>
          <t>Operating Expenses</t>
        </is>
      </c>
      <c r="C88" t="inlineStr">
        <is>
          <t>Heron View</t>
        </is>
      </c>
      <c r="D88" t="inlineStr">
        <is>
          <t>Heron View</t>
        </is>
      </c>
      <c r="E88" s="1" t="inlineStr">
        <is>
          <t>2022-03-31</t>
        </is>
      </c>
      <c r="F88" t="n">
        <v>0</v>
      </c>
      <c r="G88" t="n">
        <v>0</v>
      </c>
      <c r="H88" s="2">
        <f>IF(F88=0, G88, F88)</f>
        <v/>
      </c>
      <c r="I88" s="1">
        <f>E88+0</f>
        <v/>
      </c>
    </row>
    <row r="89">
      <c r="A89" t="inlineStr">
        <is>
          <t>Interest Paid - Investors @ 9.75%</t>
        </is>
      </c>
      <c r="B89" t="inlineStr">
        <is>
          <t>Operating Expenses</t>
        </is>
      </c>
      <c r="C89" t="inlineStr">
        <is>
          <t>Heron View</t>
        </is>
      </c>
      <c r="D89" t="inlineStr">
        <is>
          <t>Heron View</t>
        </is>
      </c>
      <c r="E89" s="1" t="inlineStr">
        <is>
          <t>2022-03-31</t>
        </is>
      </c>
      <c r="F89" t="n">
        <v>0</v>
      </c>
      <c r="G89" t="n">
        <v>0</v>
      </c>
      <c r="H89" s="2">
        <f>IF(F89=0, G89, F89)</f>
        <v/>
      </c>
      <c r="I89" s="1">
        <f>E89+0</f>
        <v/>
      </c>
    </row>
    <row r="90">
      <c r="A90" t="inlineStr">
        <is>
          <t>Interest Paid - Investors @ 9.75%</t>
        </is>
      </c>
      <c r="B90" t="inlineStr">
        <is>
          <t>Operating Expenses</t>
        </is>
      </c>
      <c r="C90" t="inlineStr">
        <is>
          <t>Heron View</t>
        </is>
      </c>
      <c r="D90" t="inlineStr">
        <is>
          <t>Heron View</t>
        </is>
      </c>
      <c r="E90" s="1" t="inlineStr">
        <is>
          <t>2022-03-31</t>
        </is>
      </c>
      <c r="F90" t="n">
        <v>0</v>
      </c>
      <c r="G90" t="n">
        <v>0</v>
      </c>
      <c r="H90" s="2">
        <f>IF(F90=0, G90, F90)</f>
        <v/>
      </c>
      <c r="I90" s="1">
        <f>E90+0</f>
        <v/>
      </c>
    </row>
    <row r="91">
      <c r="A91" t="inlineStr">
        <is>
          <t>Levies</t>
        </is>
      </c>
      <c r="B91" t="inlineStr">
        <is>
          <t>Operating Expenses</t>
        </is>
      </c>
      <c r="C91" t="inlineStr">
        <is>
          <t>Heron View</t>
        </is>
      </c>
      <c r="D91" t="inlineStr">
        <is>
          <t>Heron View</t>
        </is>
      </c>
      <c r="E91" s="1" t="inlineStr">
        <is>
          <t>2022-03-31</t>
        </is>
      </c>
      <c r="F91" t="n">
        <v>0</v>
      </c>
      <c r="G91" t="n">
        <v>0</v>
      </c>
      <c r="H91" s="2">
        <f>IF(F91=0, G91, F91)</f>
        <v/>
      </c>
      <c r="I91" s="1">
        <f>E91+0</f>
        <v/>
      </c>
    </row>
    <row r="92">
      <c r="A92" t="inlineStr">
        <is>
          <t>Levies - Developer</t>
        </is>
      </c>
      <c r="B92" t="inlineStr">
        <is>
          <t>Operating Expenses</t>
        </is>
      </c>
      <c r="C92" t="inlineStr">
        <is>
          <t>Heron View</t>
        </is>
      </c>
      <c r="D92" t="inlineStr">
        <is>
          <t>Heron View</t>
        </is>
      </c>
      <c r="E92" s="1" t="inlineStr">
        <is>
          <t>2022-03-31</t>
        </is>
      </c>
      <c r="F92" t="n">
        <v>0</v>
      </c>
      <c r="G92" t="n">
        <v>0</v>
      </c>
      <c r="H92" s="2">
        <f>IF(F92=0, G92, F92)</f>
        <v/>
      </c>
      <c r="I92" s="1">
        <f>E92+0</f>
        <v/>
      </c>
    </row>
    <row r="93">
      <c r="A93" t="inlineStr">
        <is>
          <t>Levies - Special Levies</t>
        </is>
      </c>
      <c r="B93" t="inlineStr">
        <is>
          <t>Operating Expenses</t>
        </is>
      </c>
      <c r="C93" t="inlineStr">
        <is>
          <t>Heron View</t>
        </is>
      </c>
      <c r="D93" t="inlineStr">
        <is>
          <t>Heron View</t>
        </is>
      </c>
      <c r="E93" s="1" t="inlineStr">
        <is>
          <t>2022-03-31</t>
        </is>
      </c>
      <c r="F93" t="n">
        <v>0</v>
      </c>
      <c r="G93" t="n">
        <v>0</v>
      </c>
      <c r="H93" s="2">
        <f>IF(F93=0, G93, F93)</f>
        <v/>
      </c>
      <c r="I93" s="1">
        <f>E93+0</f>
        <v/>
      </c>
    </row>
    <row r="94">
      <c r="A94" t="inlineStr">
        <is>
          <t>Management fees - OMH</t>
        </is>
      </c>
      <c r="B94" t="inlineStr">
        <is>
          <t>Ignore per Deric</t>
        </is>
      </c>
      <c r="C94" t="inlineStr">
        <is>
          <t>Heron View</t>
        </is>
      </c>
      <c r="D94" t="inlineStr">
        <is>
          <t>Heron View</t>
        </is>
      </c>
      <c r="E94" s="1" t="inlineStr">
        <is>
          <t>2022-03-31</t>
        </is>
      </c>
      <c r="F94" t="n">
        <v>0</v>
      </c>
      <c r="G94" t="n">
        <v>0</v>
      </c>
      <c r="H94" s="2">
        <f>IF(F94=0, G94, F94)</f>
        <v/>
      </c>
      <c r="I94" s="1">
        <f>E94+0</f>
        <v/>
      </c>
    </row>
    <row r="95">
      <c r="A95" t="inlineStr">
        <is>
          <t>Management fees - OMH</t>
        </is>
      </c>
      <c r="B95" t="inlineStr">
        <is>
          <t>Ignore per Deric</t>
        </is>
      </c>
      <c r="C95" t="inlineStr">
        <is>
          <t>Heron View</t>
        </is>
      </c>
      <c r="D95" t="inlineStr">
        <is>
          <t>Heron View</t>
        </is>
      </c>
      <c r="E95" s="1" t="inlineStr">
        <is>
          <t>2022-03-31</t>
        </is>
      </c>
      <c r="F95" t="n">
        <v>0</v>
      </c>
      <c r="G95" t="n">
        <v>0</v>
      </c>
      <c r="H95" s="2">
        <f>IF(F95=0, G95, F95)</f>
        <v/>
      </c>
      <c r="I95" s="1">
        <f>E95+0</f>
        <v/>
      </c>
    </row>
    <row r="96">
      <c r="A96" t="inlineStr">
        <is>
          <t>Printing _AND_ Stationery</t>
        </is>
      </c>
      <c r="B96" t="inlineStr">
        <is>
          <t>Operating Expenses</t>
        </is>
      </c>
      <c r="C96" t="inlineStr">
        <is>
          <t>Heron View</t>
        </is>
      </c>
      <c r="D96" t="inlineStr">
        <is>
          <t>Heron View</t>
        </is>
      </c>
      <c r="E96" s="1" t="inlineStr">
        <is>
          <t>2022-03-31</t>
        </is>
      </c>
      <c r="F96" t="n">
        <v>2729.89</v>
      </c>
      <c r="G96" t="n">
        <v>2729.89</v>
      </c>
      <c r="H96" s="2">
        <f>IF(F96=0, G96, F96)</f>
        <v/>
      </c>
      <c r="I96" s="1">
        <f>E96+0</f>
        <v/>
      </c>
    </row>
    <row r="97">
      <c r="A97" t="inlineStr">
        <is>
          <t>Repairs _AND_ Maintenance</t>
        </is>
      </c>
      <c r="B97" t="inlineStr">
        <is>
          <t>Operating Expenses</t>
        </is>
      </c>
      <c r="C97" t="inlineStr">
        <is>
          <t>Heron View</t>
        </is>
      </c>
      <c r="D97" t="inlineStr">
        <is>
          <t>Heron View</t>
        </is>
      </c>
      <c r="E97" s="1" t="inlineStr">
        <is>
          <t>2022-03-31</t>
        </is>
      </c>
      <c r="F97" t="n">
        <v>450</v>
      </c>
      <c r="G97" t="n">
        <v>450</v>
      </c>
      <c r="H97" s="2">
        <f>IF(F97=0, G97, F97)</f>
        <v/>
      </c>
      <c r="I97" s="1">
        <f>E97+0</f>
        <v/>
      </c>
    </row>
    <row r="98">
      <c r="A98" t="inlineStr">
        <is>
          <t>Repairs _AND_ Maintenance</t>
        </is>
      </c>
      <c r="B98" t="inlineStr">
        <is>
          <t>Operating Expenses</t>
        </is>
      </c>
      <c r="C98" t="inlineStr">
        <is>
          <t>Heron View</t>
        </is>
      </c>
      <c r="D98" t="inlineStr">
        <is>
          <t>Heron View</t>
        </is>
      </c>
      <c r="E98" s="1" t="inlineStr">
        <is>
          <t>2022-03-31</t>
        </is>
      </c>
      <c r="F98" t="n">
        <v>0</v>
      </c>
      <c r="G98" t="n">
        <v>0</v>
      </c>
      <c r="H98" s="2">
        <f>IF(F98=0, G98, F98)</f>
        <v/>
      </c>
      <c r="I98" s="1">
        <f>E98+0</f>
        <v/>
      </c>
    </row>
    <row r="99">
      <c r="A99" t="inlineStr">
        <is>
          <t>Sales - Heron View Occupational Rent</t>
        </is>
      </c>
      <c r="B99" t="inlineStr">
        <is>
          <t>Trading Income</t>
        </is>
      </c>
      <c r="C99" t="inlineStr">
        <is>
          <t>Heron View</t>
        </is>
      </c>
      <c r="D99" t="inlineStr">
        <is>
          <t>Heron View</t>
        </is>
      </c>
      <c r="E99" s="1" t="inlineStr">
        <is>
          <t>2022-03-31</t>
        </is>
      </c>
      <c r="F99" t="n">
        <v>0</v>
      </c>
      <c r="G99" t="n">
        <v>0</v>
      </c>
      <c r="H99" s="2">
        <f>IF(F99=0, G99, F99)</f>
        <v/>
      </c>
      <c r="I99" s="1">
        <f>E99+0</f>
        <v/>
      </c>
    </row>
    <row r="100">
      <c r="A100" t="inlineStr">
        <is>
          <t>Sales - Heron View Sales</t>
        </is>
      </c>
      <c r="B100" t="inlineStr">
        <is>
          <t>Trading Income</t>
        </is>
      </c>
      <c r="C100" t="inlineStr">
        <is>
          <t>Heron View</t>
        </is>
      </c>
      <c r="D100" t="inlineStr">
        <is>
          <t>Heron View</t>
        </is>
      </c>
      <c r="E100" s="1" t="inlineStr">
        <is>
          <t>2022-03-31</t>
        </is>
      </c>
      <c r="F100" t="n">
        <v>0</v>
      </c>
      <c r="G100" t="n">
        <v>0</v>
      </c>
      <c r="H100" s="2">
        <f>IF(F100=0, G100, F100)</f>
        <v/>
      </c>
      <c r="I100" s="1">
        <f>E100+0</f>
        <v/>
      </c>
    </row>
    <row r="101">
      <c r="A101" t="inlineStr">
        <is>
          <t>Subscriptions - Xero</t>
        </is>
      </c>
      <c r="B101" t="inlineStr">
        <is>
          <t>Operating Expenses</t>
        </is>
      </c>
      <c r="C101" t="inlineStr">
        <is>
          <t>Heron View</t>
        </is>
      </c>
      <c r="D101" t="inlineStr">
        <is>
          <t>Heron View</t>
        </is>
      </c>
      <c r="E101" s="1" t="inlineStr">
        <is>
          <t>2022-03-31</t>
        </is>
      </c>
      <c r="F101" t="n">
        <v>600</v>
      </c>
      <c r="G101" t="n">
        <v>600</v>
      </c>
      <c r="H101" s="2">
        <f>IF(F101=0, G101, F101)</f>
        <v/>
      </c>
      <c r="I101" s="1">
        <f>E101+0</f>
        <v/>
      </c>
    </row>
    <row r="102">
      <c r="A102" t="inlineStr">
        <is>
          <t>Subscriptions - Xero</t>
        </is>
      </c>
      <c r="B102" t="inlineStr">
        <is>
          <t>Operating Expenses</t>
        </is>
      </c>
      <c r="C102" t="inlineStr">
        <is>
          <t>Heron View</t>
        </is>
      </c>
      <c r="D102" t="inlineStr">
        <is>
          <t>Heron View</t>
        </is>
      </c>
      <c r="E102" s="1" t="inlineStr">
        <is>
          <t>2022-03-31</t>
        </is>
      </c>
      <c r="F102" t="n">
        <v>0</v>
      </c>
      <c r="G102" t="n">
        <v>0</v>
      </c>
      <c r="H102" s="2">
        <f>IF(F102=0, G102, F102)</f>
        <v/>
      </c>
      <c r="I102" s="1">
        <f>E102+0</f>
        <v/>
      </c>
    </row>
    <row r="103">
      <c r="A103" t="inlineStr">
        <is>
          <t>Water</t>
        </is>
      </c>
      <c r="B103" t="inlineStr">
        <is>
          <t>Operating Expenses</t>
        </is>
      </c>
      <c r="C103" t="inlineStr">
        <is>
          <t>Heron View</t>
        </is>
      </c>
      <c r="D103" t="inlineStr">
        <is>
          <t>Heron View</t>
        </is>
      </c>
      <c r="E103" s="1" t="inlineStr">
        <is>
          <t>2022-03-31</t>
        </is>
      </c>
      <c r="F103" t="n">
        <v>0</v>
      </c>
      <c r="G103" t="n">
        <v>0</v>
      </c>
      <c r="H103" s="2">
        <f>IF(F103=0, G103, F103)</f>
        <v/>
      </c>
      <c r="I103" s="1">
        <f>E103+0</f>
        <v/>
      </c>
    </row>
    <row r="104">
      <c r="A104" t="inlineStr">
        <is>
          <t>Accounting - CIPC</t>
        </is>
      </c>
      <c r="B104" t="inlineStr">
        <is>
          <t>Operating Expenses</t>
        </is>
      </c>
      <c r="C104" t="inlineStr">
        <is>
          <t>Heron Fields</t>
        </is>
      </c>
      <c r="D104" t="inlineStr">
        <is>
          <t>Heron Fields</t>
        </is>
      </c>
      <c r="E104" s="1" t="inlineStr">
        <is>
          <t>2022-04-30</t>
        </is>
      </c>
      <c r="F104" t="n">
        <v>0</v>
      </c>
      <c r="G104" t="n">
        <v>0</v>
      </c>
      <c r="H104" s="2">
        <f>IF(F104=0, G104, F104)</f>
        <v/>
      </c>
      <c r="I104" s="1">
        <f>E104+0</f>
        <v/>
      </c>
    </row>
    <row r="105">
      <c r="A105" t="inlineStr">
        <is>
          <t>Accounting Fees</t>
        </is>
      </c>
      <c r="B105" t="inlineStr">
        <is>
          <t>Operating Expenses</t>
        </is>
      </c>
      <c r="C105" t="inlineStr">
        <is>
          <t>Heron Fields</t>
        </is>
      </c>
      <c r="D105" t="inlineStr">
        <is>
          <t>Heron Fields</t>
        </is>
      </c>
      <c r="E105" s="1" t="inlineStr">
        <is>
          <t>2022-04-30</t>
        </is>
      </c>
      <c r="F105" t="n">
        <v>0</v>
      </c>
      <c r="G105" t="n">
        <v>0</v>
      </c>
      <c r="H105" s="2">
        <f>IF(F105=0, G105, F105)</f>
        <v/>
      </c>
      <c r="I105" s="1">
        <f>E105+0</f>
        <v/>
      </c>
    </row>
    <row r="106">
      <c r="A106" t="inlineStr">
        <is>
          <t>Advertising - Property24</t>
        </is>
      </c>
      <c r="B106" t="inlineStr">
        <is>
          <t>Operating Expenses</t>
        </is>
      </c>
      <c r="C106" t="inlineStr">
        <is>
          <t>Heron Fields</t>
        </is>
      </c>
      <c r="D106" t="inlineStr">
        <is>
          <t>Heron Fields</t>
        </is>
      </c>
      <c r="E106" s="1" t="inlineStr">
        <is>
          <t>2022-04-30</t>
        </is>
      </c>
      <c r="F106" t="n">
        <v>23112</v>
      </c>
      <c r="G106" t="n">
        <v>23112</v>
      </c>
      <c r="H106" s="2">
        <f>IF(F106=0, G106, F106)</f>
        <v/>
      </c>
      <c r="I106" s="1">
        <f>E106+0</f>
        <v/>
      </c>
    </row>
    <row r="107">
      <c r="A107" t="inlineStr">
        <is>
          <t>Advertising - Real Marketing</t>
        </is>
      </c>
      <c r="B107" t="inlineStr">
        <is>
          <t>Operating Expenses</t>
        </is>
      </c>
      <c r="C107" t="inlineStr">
        <is>
          <t>Heron Fields</t>
        </is>
      </c>
      <c r="D107" t="inlineStr">
        <is>
          <t>Heron Fields</t>
        </is>
      </c>
      <c r="E107" s="1" t="inlineStr">
        <is>
          <t>2022-04-30</t>
        </is>
      </c>
      <c r="F107" t="n">
        <v>0</v>
      </c>
      <c r="G107" t="n">
        <v>0</v>
      </c>
      <c r="H107" s="2">
        <f>IF(F107=0, G107, F107)</f>
        <v/>
      </c>
      <c r="I107" s="1">
        <f>E107+0</f>
        <v/>
      </c>
    </row>
    <row r="108">
      <c r="A108" t="inlineStr">
        <is>
          <t>Advertising - Real Marketing</t>
        </is>
      </c>
      <c r="B108" t="inlineStr">
        <is>
          <t>Operating Expenses</t>
        </is>
      </c>
      <c r="C108" t="inlineStr">
        <is>
          <t>Heron Fields</t>
        </is>
      </c>
      <c r="D108" t="inlineStr">
        <is>
          <t>Heron Fields</t>
        </is>
      </c>
      <c r="E108" s="1" t="inlineStr">
        <is>
          <t>2022-04-30</t>
        </is>
      </c>
      <c r="F108" t="n">
        <v>0</v>
      </c>
      <c r="G108" t="n">
        <v>0</v>
      </c>
      <c r="H108" s="2">
        <f>IF(F108=0, G108, F108)</f>
        <v/>
      </c>
      <c r="I108" s="1">
        <f>E108+0</f>
        <v/>
      </c>
    </row>
    <row r="109">
      <c r="A109" t="inlineStr">
        <is>
          <t>Bank Charges</t>
        </is>
      </c>
      <c r="B109" t="inlineStr">
        <is>
          <t>Operating Expenses</t>
        </is>
      </c>
      <c r="C109" t="inlineStr">
        <is>
          <t>Heron Fields</t>
        </is>
      </c>
      <c r="D109" t="inlineStr">
        <is>
          <t>Heron Fields</t>
        </is>
      </c>
      <c r="E109" s="1" t="inlineStr">
        <is>
          <t>2022-04-30</t>
        </is>
      </c>
      <c r="F109" t="n">
        <v>2938.93</v>
      </c>
      <c r="G109" t="n">
        <v>2938.93</v>
      </c>
      <c r="H109" s="2">
        <f>IF(F109=0, G109, F109)</f>
        <v/>
      </c>
      <c r="I109" s="1">
        <f>E109+0</f>
        <v/>
      </c>
    </row>
    <row r="110">
      <c r="A110" t="inlineStr">
        <is>
          <t>Bond Origination</t>
        </is>
      </c>
      <c r="B110" t="inlineStr">
        <is>
          <t>Trading Income</t>
        </is>
      </c>
      <c r="C110" t="inlineStr">
        <is>
          <t>Heron Fields</t>
        </is>
      </c>
      <c r="D110" t="inlineStr">
        <is>
          <t>Heron Fields</t>
        </is>
      </c>
      <c r="E110" s="1" t="inlineStr">
        <is>
          <t>2022-04-30</t>
        </is>
      </c>
      <c r="F110" t="n">
        <v>0</v>
      </c>
      <c r="G110" t="n">
        <v>0</v>
      </c>
      <c r="H110" s="2">
        <f>IF(F110=0, G110, F110)</f>
        <v/>
      </c>
      <c r="I110" s="1">
        <f>E110+0</f>
        <v/>
      </c>
    </row>
    <row r="111">
      <c r="A111" t="inlineStr">
        <is>
          <t>COS - Commission HF Units</t>
        </is>
      </c>
      <c r="B111" t="inlineStr">
        <is>
          <t>COS</t>
        </is>
      </c>
      <c r="C111" t="inlineStr">
        <is>
          <t>Heron Fields</t>
        </is>
      </c>
      <c r="D111" t="inlineStr">
        <is>
          <t>Heron Fields</t>
        </is>
      </c>
      <c r="E111" s="1" t="inlineStr">
        <is>
          <t>2022-04-30</t>
        </is>
      </c>
      <c r="F111" t="n">
        <v>0</v>
      </c>
      <c r="G111" t="n">
        <v>0</v>
      </c>
      <c r="H111" s="2">
        <f>IF(F111=0, G111, F111)</f>
        <v/>
      </c>
      <c r="I111" s="1">
        <f>E111+0</f>
        <v/>
      </c>
    </row>
    <row r="112">
      <c r="A112" t="inlineStr">
        <is>
          <t>COS - Commission Heron Fields investors</t>
        </is>
      </c>
      <c r="B112" t="inlineStr">
        <is>
          <t>COS</t>
        </is>
      </c>
      <c r="C112" t="inlineStr">
        <is>
          <t>Heron Fields</t>
        </is>
      </c>
      <c r="D112" t="inlineStr">
        <is>
          <t>Heron Fields</t>
        </is>
      </c>
      <c r="E112" s="1" t="inlineStr">
        <is>
          <t>2022-04-30</t>
        </is>
      </c>
      <c r="F112" t="n">
        <v>0</v>
      </c>
      <c r="G112" t="n">
        <v>0</v>
      </c>
      <c r="H112" s="2">
        <f>IF(F112=0, G112, F112)</f>
        <v/>
      </c>
      <c r="I112" s="1">
        <f>E112+0</f>
        <v/>
      </c>
    </row>
    <row r="113">
      <c r="A113" t="inlineStr">
        <is>
          <t>COS - Construction</t>
        </is>
      </c>
      <c r="B113" t="inlineStr">
        <is>
          <t>COS</t>
        </is>
      </c>
      <c r="C113" t="inlineStr">
        <is>
          <t>Heron Fields</t>
        </is>
      </c>
      <c r="D113" t="inlineStr">
        <is>
          <t>Heron Fields</t>
        </is>
      </c>
      <c r="E113" s="1" t="inlineStr">
        <is>
          <t>2022-04-30</t>
        </is>
      </c>
      <c r="F113" t="n">
        <v>0</v>
      </c>
      <c r="G113" t="n">
        <v>0</v>
      </c>
      <c r="H113" s="2">
        <f>IF(F113=0, G113, F113)</f>
        <v/>
      </c>
      <c r="I113" s="1">
        <f>E113+0</f>
        <v/>
      </c>
    </row>
    <row r="114">
      <c r="A114" t="inlineStr">
        <is>
          <t>COS - Electricity</t>
        </is>
      </c>
      <c r="B114" t="inlineStr">
        <is>
          <t>COS</t>
        </is>
      </c>
      <c r="C114" t="inlineStr">
        <is>
          <t>Heron Fields</t>
        </is>
      </c>
      <c r="D114" t="inlineStr">
        <is>
          <t>Heron Fields</t>
        </is>
      </c>
      <c r="E114" s="1" t="inlineStr">
        <is>
          <t>2022-04-30</t>
        </is>
      </c>
      <c r="F114" t="n">
        <v>0</v>
      </c>
      <c r="G114" t="n">
        <v>0</v>
      </c>
      <c r="H114" s="2">
        <f>IF(F114=0, G114, F114)</f>
        <v/>
      </c>
      <c r="I114" s="1">
        <f>E114+0</f>
        <v/>
      </c>
    </row>
    <row r="115">
      <c r="A115" t="inlineStr">
        <is>
          <t>COS - Electricity</t>
        </is>
      </c>
      <c r="B115" t="inlineStr">
        <is>
          <t>COS</t>
        </is>
      </c>
      <c r="C115" t="inlineStr">
        <is>
          <t>Heron Fields</t>
        </is>
      </c>
      <c r="D115" t="inlineStr">
        <is>
          <t>Heron Fields</t>
        </is>
      </c>
      <c r="E115" s="1" t="inlineStr">
        <is>
          <t>2022-04-30</t>
        </is>
      </c>
      <c r="F115" t="n">
        <v>0</v>
      </c>
      <c r="G115" t="n">
        <v>0</v>
      </c>
      <c r="H115" s="2">
        <f>IF(F115=0, G115, F115)</f>
        <v/>
      </c>
      <c r="I115" s="1">
        <f>E115+0</f>
        <v/>
      </c>
    </row>
    <row r="116">
      <c r="A116" t="inlineStr">
        <is>
          <t>COS - Heron - Internet</t>
        </is>
      </c>
      <c r="B116" t="inlineStr">
        <is>
          <t>COS</t>
        </is>
      </c>
      <c r="C116" t="inlineStr">
        <is>
          <t>CPC</t>
        </is>
      </c>
      <c r="D116" t="inlineStr">
        <is>
          <t>Heron Fields</t>
        </is>
      </c>
      <c r="E116" s="1" t="inlineStr">
        <is>
          <t>2022-04-30</t>
        </is>
      </c>
      <c r="F116" t="n">
        <v>1085.22</v>
      </c>
      <c r="G116" t="n">
        <v>1085.22</v>
      </c>
      <c r="H116" s="2">
        <f>IF(F116=0, G116, F116)</f>
        <v/>
      </c>
      <c r="I116" s="1">
        <f>E116+0</f>
        <v/>
      </c>
    </row>
    <row r="117">
      <c r="A117" t="inlineStr">
        <is>
          <t>COS - Heron Fields - Construction</t>
        </is>
      </c>
      <c r="B117" t="inlineStr">
        <is>
          <t>COS</t>
        </is>
      </c>
      <c r="C117" t="inlineStr">
        <is>
          <t>CPC</t>
        </is>
      </c>
      <c r="D117" t="inlineStr">
        <is>
          <t>Heron Fields</t>
        </is>
      </c>
      <c r="E117" s="1" t="inlineStr">
        <is>
          <t>2022-04-30</t>
        </is>
      </c>
      <c r="F117" t="n">
        <v>2138785</v>
      </c>
      <c r="G117" t="n">
        <v>2138785</v>
      </c>
      <c r="H117" s="2">
        <f>IF(F117=0, G117, F117)</f>
        <v/>
      </c>
      <c r="I117" s="1">
        <f>E117+0</f>
        <v/>
      </c>
    </row>
    <row r="118">
      <c r="A118" t="inlineStr">
        <is>
          <t>COS - Heron Fields - Health &amp; Safety</t>
        </is>
      </c>
      <c r="B118" t="inlineStr">
        <is>
          <t>COS</t>
        </is>
      </c>
      <c r="C118" t="inlineStr">
        <is>
          <t>CPC</t>
        </is>
      </c>
      <c r="D118" t="inlineStr">
        <is>
          <t>Heron Fields</t>
        </is>
      </c>
      <c r="E118" s="1" t="inlineStr">
        <is>
          <t>2022-04-30</t>
        </is>
      </c>
      <c r="F118" t="n">
        <v>4000</v>
      </c>
      <c r="G118" t="n">
        <v>4000</v>
      </c>
      <c r="H118" s="2">
        <f>IF(F118=0, G118, F118)</f>
        <v/>
      </c>
      <c r="I118" s="1">
        <f>E118+0</f>
        <v/>
      </c>
    </row>
    <row r="119">
      <c r="A119" t="inlineStr">
        <is>
          <t>COS - Heron Fields - P &amp; G</t>
        </is>
      </c>
      <c r="B119" t="inlineStr">
        <is>
          <t>COS</t>
        </is>
      </c>
      <c r="C119" t="inlineStr">
        <is>
          <t>CPC</t>
        </is>
      </c>
      <c r="D119" t="inlineStr">
        <is>
          <t>Heron Fields</t>
        </is>
      </c>
      <c r="E119" s="1" t="inlineStr">
        <is>
          <t>2022-04-30</t>
        </is>
      </c>
      <c r="F119" t="n">
        <v>239884.17</v>
      </c>
      <c r="G119" t="n">
        <v>239884.17</v>
      </c>
      <c r="H119" s="2">
        <f>IF(F119=0, G119, F119)</f>
        <v/>
      </c>
      <c r="I119" s="1">
        <f>E119+0</f>
        <v/>
      </c>
    </row>
    <row r="120">
      <c r="A120" t="inlineStr">
        <is>
          <t>COS - Heron Fields - Printing &amp; Stationary</t>
        </is>
      </c>
      <c r="B120" t="inlineStr">
        <is>
          <t>COS</t>
        </is>
      </c>
      <c r="C120" t="inlineStr">
        <is>
          <t>CPC</t>
        </is>
      </c>
      <c r="D120" t="inlineStr">
        <is>
          <t>Heron Fields</t>
        </is>
      </c>
      <c r="E120" s="1" t="inlineStr">
        <is>
          <t>2022-04-30</t>
        </is>
      </c>
      <c r="F120" t="n">
        <v>2415</v>
      </c>
      <c r="G120" t="n">
        <v>2415</v>
      </c>
      <c r="H120" s="2">
        <f>IF(F120=0, G120, F120)</f>
        <v/>
      </c>
      <c r="I120" s="1">
        <f>E120+0</f>
        <v/>
      </c>
    </row>
    <row r="121">
      <c r="A121" t="inlineStr">
        <is>
          <t>COS - Heron Fields - Security</t>
        </is>
      </c>
      <c r="B121" t="inlineStr">
        <is>
          <t>COS</t>
        </is>
      </c>
      <c r="C121" t="inlineStr">
        <is>
          <t>CPC</t>
        </is>
      </c>
      <c r="D121" t="inlineStr">
        <is>
          <t>Heron Fields</t>
        </is>
      </c>
      <c r="E121" s="1" t="inlineStr">
        <is>
          <t>2022-04-30</t>
        </is>
      </c>
      <c r="F121" t="n">
        <v>4782.61</v>
      </c>
      <c r="G121" t="n">
        <v>4782.61</v>
      </c>
      <c r="H121" s="2">
        <f>IF(F121=0, G121, F121)</f>
        <v/>
      </c>
      <c r="I121" s="1">
        <f>E121+0</f>
        <v/>
      </c>
    </row>
    <row r="122">
      <c r="A122" t="inlineStr">
        <is>
          <t>COS - Heron View Showhouse</t>
        </is>
      </c>
      <c r="B122" t="inlineStr">
        <is>
          <t>COS</t>
        </is>
      </c>
      <c r="C122" t="inlineStr">
        <is>
          <t>Heron Fields</t>
        </is>
      </c>
      <c r="D122" t="inlineStr">
        <is>
          <t>Heron Fields</t>
        </is>
      </c>
      <c r="E122" s="1" t="inlineStr">
        <is>
          <t>2022-04-30</t>
        </is>
      </c>
      <c r="F122" t="n">
        <v>0</v>
      </c>
      <c r="G122" t="n">
        <v>0</v>
      </c>
      <c r="H122" s="2">
        <f>IF(F122=0, G122, F122)</f>
        <v/>
      </c>
      <c r="I122" s="1">
        <f>E122+0</f>
        <v/>
      </c>
    </row>
    <row r="123">
      <c r="A123" t="inlineStr">
        <is>
          <t>COS - Inverters</t>
        </is>
      </c>
      <c r="B123" t="inlineStr">
        <is>
          <t>COS</t>
        </is>
      </c>
      <c r="C123" t="inlineStr">
        <is>
          <t>Heron Fields</t>
        </is>
      </c>
      <c r="D123" t="inlineStr">
        <is>
          <t>Heron Fields</t>
        </is>
      </c>
      <c r="E123" s="1" t="inlineStr">
        <is>
          <t>2022-04-30</t>
        </is>
      </c>
      <c r="F123" t="n">
        <v>0</v>
      </c>
      <c r="G123" t="n">
        <v>0</v>
      </c>
      <c r="H123" s="2">
        <f>IF(F123=0, G123, F123)</f>
        <v/>
      </c>
      <c r="I123" s="1">
        <f>E123+0</f>
        <v/>
      </c>
    </row>
    <row r="124">
      <c r="A124" t="inlineStr">
        <is>
          <t>COS - Legal Fees Opening of Sec Title Scheme</t>
        </is>
      </c>
      <c r="B124" t="inlineStr">
        <is>
          <t>COS</t>
        </is>
      </c>
      <c r="C124" t="inlineStr">
        <is>
          <t>Heron Fields</t>
        </is>
      </c>
      <c r="D124" t="inlineStr">
        <is>
          <t>Heron Fields</t>
        </is>
      </c>
      <c r="E124" s="1" t="inlineStr">
        <is>
          <t>2022-04-30</t>
        </is>
      </c>
      <c r="F124" t="n">
        <v>0</v>
      </c>
      <c r="G124" t="n">
        <v>0</v>
      </c>
      <c r="H124" s="2">
        <f>IF(F124=0, G124, F124)</f>
        <v/>
      </c>
      <c r="I124" s="1">
        <f>E124+0</f>
        <v/>
      </c>
    </row>
    <row r="125">
      <c r="A125" t="inlineStr">
        <is>
          <t>COS - Levies</t>
        </is>
      </c>
      <c r="B125" t="inlineStr">
        <is>
          <t>COS</t>
        </is>
      </c>
      <c r="C125" t="inlineStr">
        <is>
          <t>Heron Fields</t>
        </is>
      </c>
      <c r="D125" t="inlineStr">
        <is>
          <t>Heron Fields</t>
        </is>
      </c>
      <c r="E125" s="1" t="inlineStr">
        <is>
          <t>2022-04-30</t>
        </is>
      </c>
      <c r="F125" t="n">
        <v>0</v>
      </c>
      <c r="G125" t="n">
        <v>0</v>
      </c>
      <c r="H125" s="2">
        <f>IF(F125=0, G125, F125)</f>
        <v/>
      </c>
      <c r="I125" s="1">
        <f>E125+0</f>
        <v/>
      </c>
    </row>
    <row r="126">
      <c r="A126" t="inlineStr">
        <is>
          <t>COS - Rates clearance</t>
        </is>
      </c>
      <c r="B126" t="inlineStr">
        <is>
          <t>COS</t>
        </is>
      </c>
      <c r="C126" t="inlineStr">
        <is>
          <t>Heron Fields</t>
        </is>
      </c>
      <c r="D126" t="inlineStr">
        <is>
          <t>Heron Fields</t>
        </is>
      </c>
      <c r="E126" s="1" t="inlineStr">
        <is>
          <t>2022-04-30</t>
        </is>
      </c>
      <c r="F126" t="n">
        <v>0</v>
      </c>
      <c r="G126" t="n">
        <v>0</v>
      </c>
      <c r="H126" s="2">
        <f>IF(F126=0, G126, F126)</f>
        <v/>
      </c>
      <c r="I126" s="1">
        <f>E126+0</f>
        <v/>
      </c>
    </row>
    <row r="127">
      <c r="A127" t="inlineStr">
        <is>
          <t>COS - Showhouse - HF</t>
        </is>
      </c>
      <c r="B127" t="inlineStr">
        <is>
          <t>COS</t>
        </is>
      </c>
      <c r="C127" t="inlineStr">
        <is>
          <t>Heron Fields</t>
        </is>
      </c>
      <c r="D127" t="inlineStr">
        <is>
          <t>Heron Fields</t>
        </is>
      </c>
      <c r="E127" s="1" t="inlineStr">
        <is>
          <t>2022-04-30</t>
        </is>
      </c>
      <c r="F127" t="n">
        <v>0</v>
      </c>
      <c r="G127" t="n">
        <v>0</v>
      </c>
      <c r="H127" s="2">
        <f>IF(F127=0, G127, F127)</f>
        <v/>
      </c>
      <c r="I127" s="1">
        <f>E127+0</f>
        <v/>
      </c>
    </row>
    <row r="128">
      <c r="A128" t="inlineStr">
        <is>
          <t>CoCT - Electricity</t>
        </is>
      </c>
      <c r="B128" t="inlineStr">
        <is>
          <t>Operating Expenses</t>
        </is>
      </c>
      <c r="C128" t="inlineStr">
        <is>
          <t>Heron Fields</t>
        </is>
      </c>
      <c r="D128" t="inlineStr">
        <is>
          <t>Heron Fields</t>
        </is>
      </c>
      <c r="E128" s="1" t="inlineStr">
        <is>
          <t>2022-04-30</t>
        </is>
      </c>
      <c r="F128" t="n">
        <v>0</v>
      </c>
      <c r="G128" t="n">
        <v>0</v>
      </c>
      <c r="H128" s="2">
        <f>IF(F128=0, G128, F128)</f>
        <v/>
      </c>
      <c r="I128" s="1">
        <f>E128+0</f>
        <v/>
      </c>
    </row>
    <row r="129">
      <c r="A129" t="inlineStr">
        <is>
          <t>CoCT - Refuse</t>
        </is>
      </c>
      <c r="B129" t="inlineStr">
        <is>
          <t>Operating Expenses</t>
        </is>
      </c>
      <c r="C129" t="inlineStr">
        <is>
          <t>Heron Fields</t>
        </is>
      </c>
      <c r="D129" t="inlineStr">
        <is>
          <t>Heron Fields</t>
        </is>
      </c>
      <c r="E129" s="1" t="inlineStr">
        <is>
          <t>2022-04-30</t>
        </is>
      </c>
      <c r="F129" t="n">
        <v>0</v>
      </c>
      <c r="G129" t="n">
        <v>0</v>
      </c>
      <c r="H129" s="2">
        <f>IF(F129=0, G129, F129)</f>
        <v/>
      </c>
      <c r="I129" s="1">
        <f>E129+0</f>
        <v/>
      </c>
    </row>
    <row r="130">
      <c r="A130" t="inlineStr">
        <is>
          <t>CoCT - Water</t>
        </is>
      </c>
      <c r="B130" t="inlineStr">
        <is>
          <t>Operating Expenses</t>
        </is>
      </c>
      <c r="C130" t="inlineStr">
        <is>
          <t>Heron Fields</t>
        </is>
      </c>
      <c r="D130" t="inlineStr">
        <is>
          <t>Heron Fields</t>
        </is>
      </c>
      <c r="E130" s="1" t="inlineStr">
        <is>
          <t>2022-04-30</t>
        </is>
      </c>
      <c r="F130" t="n">
        <v>0</v>
      </c>
      <c r="G130" t="n">
        <v>0</v>
      </c>
      <c r="H130" s="2">
        <f>IF(F130=0, G130, F130)</f>
        <v/>
      </c>
      <c r="I130" s="1">
        <f>E130+0</f>
        <v/>
      </c>
    </row>
    <row r="131">
      <c r="A131" t="inlineStr">
        <is>
          <t>Consulting Fees - Admin and Finance</t>
        </is>
      </c>
      <c r="B131" t="inlineStr">
        <is>
          <t>Ignore per Deric</t>
        </is>
      </c>
      <c r="C131" t="inlineStr">
        <is>
          <t>Heron Fields</t>
        </is>
      </c>
      <c r="D131" t="inlineStr">
        <is>
          <t>Heron Fields</t>
        </is>
      </c>
      <c r="E131" s="1" t="inlineStr">
        <is>
          <t>2022-04-30</t>
        </is>
      </c>
      <c r="F131" t="n">
        <v>119917.35</v>
      </c>
      <c r="G131" t="n">
        <v>119917.35</v>
      </c>
      <c r="H131" s="2">
        <f>IF(F131=0, G131, F131)</f>
        <v/>
      </c>
      <c r="I131" s="1">
        <f>E131+0</f>
        <v/>
      </c>
    </row>
    <row r="132">
      <c r="A132" t="inlineStr">
        <is>
          <t>Developers Levies</t>
        </is>
      </c>
      <c r="B132" t="inlineStr">
        <is>
          <t>Operating Expenses</t>
        </is>
      </c>
      <c r="C132" t="inlineStr">
        <is>
          <t>Heron Fields</t>
        </is>
      </c>
      <c r="D132" t="inlineStr">
        <is>
          <t>Heron Fields</t>
        </is>
      </c>
      <c r="E132" s="1" t="inlineStr">
        <is>
          <t>2022-04-30</t>
        </is>
      </c>
      <c r="F132" t="n">
        <v>0</v>
      </c>
      <c r="G132" t="n">
        <v>0</v>
      </c>
      <c r="H132" s="2">
        <f>IF(F132=0, G132, F132)</f>
        <v/>
      </c>
      <c r="I132" s="1">
        <f>E132+0</f>
        <v/>
      </c>
    </row>
    <row r="133">
      <c r="A133" t="inlineStr">
        <is>
          <t>Entertainment Expenses</t>
        </is>
      </c>
      <c r="B133" t="inlineStr">
        <is>
          <t>Operating Expenses</t>
        </is>
      </c>
      <c r="C133" t="inlineStr">
        <is>
          <t>Heron Fields</t>
        </is>
      </c>
      <c r="D133" t="inlineStr">
        <is>
          <t>Heron Fields</t>
        </is>
      </c>
      <c r="E133" s="1" t="inlineStr">
        <is>
          <t>2022-04-30</t>
        </is>
      </c>
      <c r="F133" t="n">
        <v>0</v>
      </c>
      <c r="G133" t="n">
        <v>0</v>
      </c>
      <c r="H133" s="2">
        <f>IF(F133=0, G133, F133)</f>
        <v/>
      </c>
      <c r="I133" s="1">
        <f>E133+0</f>
        <v/>
      </c>
    </row>
    <row r="134">
      <c r="A134" t="inlineStr">
        <is>
          <t>General Expenses</t>
        </is>
      </c>
      <c r="B134" t="inlineStr">
        <is>
          <t>Operating Expenses</t>
        </is>
      </c>
      <c r="C134" t="inlineStr">
        <is>
          <t>Heron Fields</t>
        </is>
      </c>
      <c r="D134" t="inlineStr">
        <is>
          <t>Heron Fields</t>
        </is>
      </c>
      <c r="E134" s="1" t="inlineStr">
        <is>
          <t>2022-04-30</t>
        </is>
      </c>
      <c r="F134" t="n">
        <v>0</v>
      </c>
      <c r="G134" t="n">
        <v>0</v>
      </c>
      <c r="H134" s="2">
        <f>IF(F134=0, G134, F134)</f>
        <v/>
      </c>
      <c r="I134" s="1">
        <f>E134+0</f>
        <v/>
      </c>
    </row>
    <row r="135">
      <c r="A135" t="inlineStr">
        <is>
          <t>Insurance</t>
        </is>
      </c>
      <c r="B135" t="inlineStr">
        <is>
          <t>Operating Expenses</t>
        </is>
      </c>
      <c r="C135" t="inlineStr">
        <is>
          <t>Heron Fields</t>
        </is>
      </c>
      <c r="D135" t="inlineStr">
        <is>
          <t>Heron Fields</t>
        </is>
      </c>
      <c r="E135" s="1" t="inlineStr">
        <is>
          <t>2022-04-30</t>
        </is>
      </c>
      <c r="F135" t="n">
        <v>0</v>
      </c>
      <c r="G135" t="n">
        <v>0</v>
      </c>
      <c r="H135" s="2">
        <f>IF(F135=0, G135, F135)</f>
        <v/>
      </c>
      <c r="I135" s="1">
        <f>E135+0</f>
        <v/>
      </c>
    </row>
    <row r="136">
      <c r="A136" t="inlineStr">
        <is>
          <t>Interest Paid</t>
        </is>
      </c>
      <c r="B136" t="inlineStr">
        <is>
          <t>Operating Expenses</t>
        </is>
      </c>
      <c r="C136" t="inlineStr">
        <is>
          <t>Heron Fields</t>
        </is>
      </c>
      <c r="D136" t="inlineStr">
        <is>
          <t>Heron Fields</t>
        </is>
      </c>
      <c r="E136" s="1" t="inlineStr">
        <is>
          <t>2022-04-30</t>
        </is>
      </c>
      <c r="F136" t="n">
        <v>0</v>
      </c>
      <c r="G136" t="n">
        <v>0</v>
      </c>
      <c r="H136" s="2">
        <f>IF(F136=0, G136, F136)</f>
        <v/>
      </c>
      <c r="I136" s="1">
        <f>E136+0</f>
        <v/>
      </c>
    </row>
    <row r="137">
      <c r="A137" t="inlineStr">
        <is>
          <t>Interest Paid - Investors @ 15%</t>
        </is>
      </c>
      <c r="B137" t="inlineStr">
        <is>
          <t>Operating Expenses</t>
        </is>
      </c>
      <c r="C137" t="inlineStr">
        <is>
          <t>Heron Fields</t>
        </is>
      </c>
      <c r="D137" t="inlineStr">
        <is>
          <t>Heron Fields</t>
        </is>
      </c>
      <c r="E137" s="1" t="inlineStr">
        <is>
          <t>2022-04-30</t>
        </is>
      </c>
      <c r="F137" t="n">
        <v>0</v>
      </c>
      <c r="G137" t="n">
        <v>0</v>
      </c>
      <c r="H137" s="2">
        <f>IF(F137=0, G137, F137)</f>
        <v/>
      </c>
      <c r="I137" s="1">
        <f>E137+0</f>
        <v/>
      </c>
    </row>
    <row r="138">
      <c r="A138" t="inlineStr">
        <is>
          <t>Interest Paid - Investors @ 6.25%</t>
        </is>
      </c>
      <c r="B138" t="inlineStr">
        <is>
          <t>Operating Expenses</t>
        </is>
      </c>
      <c r="C138" t="inlineStr">
        <is>
          <t>Heron Fields</t>
        </is>
      </c>
      <c r="D138" t="inlineStr">
        <is>
          <t>Heron Fields</t>
        </is>
      </c>
      <c r="E138" s="1" t="inlineStr">
        <is>
          <t>2022-04-30</t>
        </is>
      </c>
      <c r="F138" t="n">
        <v>0</v>
      </c>
      <c r="G138" t="n">
        <v>0</v>
      </c>
      <c r="H138" s="2">
        <f>IF(F138=0, G138, F138)</f>
        <v/>
      </c>
      <c r="I138" s="1">
        <f>E138+0</f>
        <v/>
      </c>
    </row>
    <row r="139">
      <c r="A139" t="inlineStr">
        <is>
          <t>Interest Paid - Investors @ 6.5%</t>
        </is>
      </c>
      <c r="B139" t="inlineStr">
        <is>
          <t>Operating Expenses</t>
        </is>
      </c>
      <c r="C139" t="inlineStr">
        <is>
          <t>Heron Fields</t>
        </is>
      </c>
      <c r="D139" t="inlineStr">
        <is>
          <t>Heron Fields</t>
        </is>
      </c>
      <c r="E139" s="1" t="inlineStr">
        <is>
          <t>2022-04-30</t>
        </is>
      </c>
      <c r="F139" t="n">
        <v>0</v>
      </c>
      <c r="G139" t="n">
        <v>0</v>
      </c>
      <c r="H139" s="2">
        <f>IF(F139=0, G139, F139)</f>
        <v/>
      </c>
      <c r="I139" s="1">
        <f>E139+0</f>
        <v/>
      </c>
    </row>
    <row r="140">
      <c r="A140" t="inlineStr">
        <is>
          <t>Interest Paid - Investors @ 6.75%</t>
        </is>
      </c>
      <c r="B140" t="inlineStr">
        <is>
          <t>Operating Expenses</t>
        </is>
      </c>
      <c r="C140" t="inlineStr">
        <is>
          <t>Heron Fields</t>
        </is>
      </c>
      <c r="D140" t="inlineStr">
        <is>
          <t>Heron Fields</t>
        </is>
      </c>
      <c r="E140" s="1" t="inlineStr">
        <is>
          <t>2022-04-30</t>
        </is>
      </c>
      <c r="F140" t="n">
        <v>0</v>
      </c>
      <c r="G140" t="n">
        <v>0</v>
      </c>
      <c r="H140" s="2">
        <f>IF(F140=0, G140, F140)</f>
        <v/>
      </c>
      <c r="I140" s="1">
        <f>E140+0</f>
        <v/>
      </c>
    </row>
    <row r="141">
      <c r="A141" t="inlineStr">
        <is>
          <t>Interest Paid - Investors @ 8.25%</t>
        </is>
      </c>
      <c r="B141" t="inlineStr">
        <is>
          <t>Operating Expenses</t>
        </is>
      </c>
      <c r="C141" t="inlineStr">
        <is>
          <t>Heron Fields</t>
        </is>
      </c>
      <c r="D141" t="inlineStr">
        <is>
          <t>Heron Fields</t>
        </is>
      </c>
      <c r="E141" s="1" t="inlineStr">
        <is>
          <t>2022-04-30</t>
        </is>
      </c>
      <c r="F141" t="n">
        <v>0</v>
      </c>
      <c r="G141" t="n">
        <v>0</v>
      </c>
      <c r="H141" s="2">
        <f>IF(F141=0, G141, F141)</f>
        <v/>
      </c>
      <c r="I141" s="1">
        <f>E141+0</f>
        <v/>
      </c>
    </row>
    <row r="142">
      <c r="A142" t="inlineStr">
        <is>
          <t>Interest Paid - Investors @ 8.25%</t>
        </is>
      </c>
      <c r="B142" t="inlineStr">
        <is>
          <t>Operating Expenses</t>
        </is>
      </c>
      <c r="C142" t="inlineStr">
        <is>
          <t>Heron Fields</t>
        </is>
      </c>
      <c r="D142" t="inlineStr">
        <is>
          <t>Heron Fields</t>
        </is>
      </c>
      <c r="E142" s="1" t="inlineStr">
        <is>
          <t>2022-04-30</t>
        </is>
      </c>
      <c r="F142" t="n">
        <v>0</v>
      </c>
      <c r="G142" t="n">
        <v>0</v>
      </c>
      <c r="H142" s="2">
        <f>IF(F142=0, G142, F142)</f>
        <v/>
      </c>
      <c r="I142" s="1">
        <f>E142+0</f>
        <v/>
      </c>
    </row>
    <row r="143">
      <c r="A143" t="inlineStr">
        <is>
          <t>Interest Paid - Investors @ 9%</t>
        </is>
      </c>
      <c r="B143" t="inlineStr">
        <is>
          <t>Operating Expenses</t>
        </is>
      </c>
      <c r="C143" t="inlineStr">
        <is>
          <t>Heron Fields</t>
        </is>
      </c>
      <c r="D143" t="inlineStr">
        <is>
          <t>Heron Fields</t>
        </is>
      </c>
      <c r="E143" s="1" t="inlineStr">
        <is>
          <t>2022-04-30</t>
        </is>
      </c>
      <c r="F143" t="n">
        <v>0</v>
      </c>
      <c r="G143" t="n">
        <v>0</v>
      </c>
      <c r="H143" s="2">
        <f>IF(F143=0, G143, F143)</f>
        <v/>
      </c>
      <c r="I143" s="1">
        <f>E143+0</f>
        <v/>
      </c>
    </row>
    <row r="144">
      <c r="A144" t="inlineStr">
        <is>
          <t>Interest Paid - Investors @ 9%</t>
        </is>
      </c>
      <c r="B144" t="inlineStr">
        <is>
          <t>Operating Expenses</t>
        </is>
      </c>
      <c r="C144" t="inlineStr">
        <is>
          <t>Heron Fields</t>
        </is>
      </c>
      <c r="D144" t="inlineStr">
        <is>
          <t>Heron Fields</t>
        </is>
      </c>
      <c r="E144" s="1" t="inlineStr">
        <is>
          <t>2022-04-30</t>
        </is>
      </c>
      <c r="F144" t="n">
        <v>0</v>
      </c>
      <c r="G144" t="n">
        <v>0</v>
      </c>
      <c r="H144" s="2">
        <f>IF(F144=0, G144, F144)</f>
        <v/>
      </c>
      <c r="I144" s="1">
        <f>E144+0</f>
        <v/>
      </c>
    </row>
    <row r="145">
      <c r="A145" t="inlineStr">
        <is>
          <t>Interest Received - Deposits</t>
        </is>
      </c>
      <c r="B145" t="inlineStr">
        <is>
          <t>Other Income</t>
        </is>
      </c>
      <c r="C145" t="inlineStr">
        <is>
          <t>Heron Fields</t>
        </is>
      </c>
      <c r="D145" t="inlineStr">
        <is>
          <t>Heron Fields</t>
        </is>
      </c>
      <c r="E145" s="1" t="inlineStr">
        <is>
          <t>2022-04-30</t>
        </is>
      </c>
      <c r="F145" t="n">
        <v>0</v>
      </c>
      <c r="G145" t="n">
        <v>0</v>
      </c>
      <c r="H145" s="2">
        <f>IF(F145=0, G145, F145)</f>
        <v/>
      </c>
      <c r="I145" s="1">
        <f>E145+0</f>
        <v/>
      </c>
    </row>
    <row r="146">
      <c r="A146" t="inlineStr">
        <is>
          <t>Interest Received - Momentum</t>
        </is>
      </c>
      <c r="B146" t="inlineStr">
        <is>
          <t>Other Income</t>
        </is>
      </c>
      <c r="C146" t="inlineStr">
        <is>
          <t>Heron Fields</t>
        </is>
      </c>
      <c r="D146" t="inlineStr">
        <is>
          <t>Heron Fields</t>
        </is>
      </c>
      <c r="E146" s="1" t="inlineStr">
        <is>
          <t>2022-04-30</t>
        </is>
      </c>
      <c r="F146" t="n">
        <v>0</v>
      </c>
      <c r="G146" t="n">
        <v>0</v>
      </c>
      <c r="H146" s="2">
        <f>IF(F146=0, G146, F146)</f>
        <v/>
      </c>
      <c r="I146" s="1">
        <f>E146+0</f>
        <v/>
      </c>
    </row>
    <row r="147">
      <c r="A147" t="inlineStr">
        <is>
          <t>Levies - Amari</t>
        </is>
      </c>
      <c r="B147" t="inlineStr">
        <is>
          <t>Operating Expenses</t>
        </is>
      </c>
      <c r="C147" t="inlineStr">
        <is>
          <t>Heron Fields</t>
        </is>
      </c>
      <c r="D147" t="inlineStr">
        <is>
          <t>Heron Fields</t>
        </is>
      </c>
      <c r="E147" s="1" t="inlineStr">
        <is>
          <t>2022-04-30</t>
        </is>
      </c>
      <c r="F147" t="n">
        <v>0</v>
      </c>
      <c r="G147" t="n">
        <v>0</v>
      </c>
      <c r="H147" s="2">
        <f>IF(F147=0, G147, F147)</f>
        <v/>
      </c>
      <c r="I147" s="1">
        <f>E147+0</f>
        <v/>
      </c>
    </row>
    <row r="148">
      <c r="A148" t="inlineStr">
        <is>
          <t>Momentum Admin Fee</t>
        </is>
      </c>
      <c r="B148" t="inlineStr">
        <is>
          <t>Operating Expenses</t>
        </is>
      </c>
      <c r="C148" t="inlineStr">
        <is>
          <t>Heron Fields</t>
        </is>
      </c>
      <c r="D148" t="inlineStr">
        <is>
          <t>Heron Fields</t>
        </is>
      </c>
      <c r="E148" s="1" t="inlineStr">
        <is>
          <t>2022-04-30</t>
        </is>
      </c>
      <c r="F148" t="n">
        <v>19858.78</v>
      </c>
      <c r="G148" t="n">
        <v>19858.78</v>
      </c>
      <c r="H148" s="2">
        <f>IF(F148=0, G148, F148)</f>
        <v/>
      </c>
      <c r="I148" s="1">
        <f>E148+0</f>
        <v/>
      </c>
    </row>
    <row r="149">
      <c r="A149" t="inlineStr">
        <is>
          <t>Motor Vehicle Expenses</t>
        </is>
      </c>
      <c r="B149" t="inlineStr">
        <is>
          <t>Operating Expenses</t>
        </is>
      </c>
      <c r="C149" t="inlineStr">
        <is>
          <t>Heron Fields</t>
        </is>
      </c>
      <c r="D149" t="inlineStr">
        <is>
          <t>Heron Fields</t>
        </is>
      </c>
      <c r="E149" s="1" t="inlineStr">
        <is>
          <t>2022-04-30</t>
        </is>
      </c>
      <c r="F149" t="n">
        <v>0</v>
      </c>
      <c r="G149" t="n">
        <v>0</v>
      </c>
      <c r="H149" s="2">
        <f>IF(F149=0, G149, F149)</f>
        <v/>
      </c>
      <c r="I149" s="1">
        <f>E149+0</f>
        <v/>
      </c>
    </row>
    <row r="150">
      <c r="A150" t="inlineStr">
        <is>
          <t>Rates - Heron</t>
        </is>
      </c>
      <c r="B150" t="inlineStr">
        <is>
          <t>Operating Expenses</t>
        </is>
      </c>
      <c r="C150" t="inlineStr">
        <is>
          <t>Heron Fields</t>
        </is>
      </c>
      <c r="D150" t="inlineStr">
        <is>
          <t>Heron Fields</t>
        </is>
      </c>
      <c r="E150" s="1" t="inlineStr">
        <is>
          <t>2022-04-30</t>
        </is>
      </c>
      <c r="F150" t="n">
        <v>0</v>
      </c>
      <c r="G150" t="n">
        <v>0</v>
      </c>
      <c r="H150" s="2">
        <f>IF(F150=0, G150, F150)</f>
        <v/>
      </c>
      <c r="I150" s="1">
        <f>E150+0</f>
        <v/>
      </c>
    </row>
    <row r="151">
      <c r="A151" t="inlineStr">
        <is>
          <t>Rental Income</t>
        </is>
      </c>
      <c r="B151" t="inlineStr">
        <is>
          <t>Other Income</t>
        </is>
      </c>
      <c r="C151" t="inlineStr">
        <is>
          <t>Heron Fields</t>
        </is>
      </c>
      <c r="D151" t="inlineStr">
        <is>
          <t>Heron Fields</t>
        </is>
      </c>
      <c r="E151" s="1" t="inlineStr">
        <is>
          <t>2022-04-30</t>
        </is>
      </c>
      <c r="F151" t="n">
        <v>0</v>
      </c>
      <c r="G151" t="n">
        <v>0</v>
      </c>
      <c r="H151" s="2">
        <f>IF(F151=0, G151, F151)</f>
        <v/>
      </c>
      <c r="I151" s="1">
        <f>E151+0</f>
        <v/>
      </c>
    </row>
    <row r="152">
      <c r="A152" t="inlineStr">
        <is>
          <t>Rental Income</t>
        </is>
      </c>
      <c r="B152" t="inlineStr">
        <is>
          <t>Other Income</t>
        </is>
      </c>
      <c r="C152" t="inlineStr">
        <is>
          <t>Heron Fields</t>
        </is>
      </c>
      <c r="D152" t="inlineStr">
        <is>
          <t>Heron Fields</t>
        </is>
      </c>
      <c r="E152" s="1" t="inlineStr">
        <is>
          <t>2022-04-30</t>
        </is>
      </c>
      <c r="F152" t="n">
        <v>0</v>
      </c>
      <c r="G152" t="n">
        <v>0</v>
      </c>
      <c r="H152" s="2">
        <f>IF(F152=0, G152, F152)</f>
        <v/>
      </c>
      <c r="I152" s="1">
        <f>E152+0</f>
        <v/>
      </c>
    </row>
    <row r="153">
      <c r="A153" t="inlineStr">
        <is>
          <t>Sales - Heron Fields</t>
        </is>
      </c>
      <c r="B153" t="inlineStr">
        <is>
          <t>Trading Income</t>
        </is>
      </c>
      <c r="C153" t="inlineStr">
        <is>
          <t>Heron Fields</t>
        </is>
      </c>
      <c r="D153" t="inlineStr">
        <is>
          <t>Heron Fields</t>
        </is>
      </c>
      <c r="E153" s="1" t="inlineStr">
        <is>
          <t>2022-04-30</t>
        </is>
      </c>
      <c r="F153" t="n">
        <v>0</v>
      </c>
      <c r="G153" t="n">
        <v>0</v>
      </c>
      <c r="H153" s="2">
        <f>IF(F153=0, G153, F153)</f>
        <v/>
      </c>
      <c r="I153" s="1">
        <f>E153+0</f>
        <v/>
      </c>
    </row>
    <row r="154">
      <c r="A154" t="inlineStr">
        <is>
          <t>Sales - Heron Fields occupational rent</t>
        </is>
      </c>
      <c r="B154" t="inlineStr">
        <is>
          <t>Trading Income</t>
        </is>
      </c>
      <c r="C154" t="inlineStr">
        <is>
          <t>Heron Fields</t>
        </is>
      </c>
      <c r="D154" t="inlineStr">
        <is>
          <t>Heron Fields</t>
        </is>
      </c>
      <c r="E154" s="1" t="inlineStr">
        <is>
          <t>2022-04-30</t>
        </is>
      </c>
      <c r="F154" t="n">
        <v>0</v>
      </c>
      <c r="G154" t="n">
        <v>0</v>
      </c>
      <c r="H154" s="2">
        <f>IF(F154=0, G154, F154)</f>
        <v/>
      </c>
      <c r="I154" s="1">
        <f>E154+0</f>
        <v/>
      </c>
    </row>
    <row r="155">
      <c r="A155" t="inlineStr">
        <is>
          <t>Security</t>
        </is>
      </c>
      <c r="B155" t="inlineStr">
        <is>
          <t>Operating Expenses</t>
        </is>
      </c>
      <c r="C155" t="inlineStr">
        <is>
          <t>Heron Fields</t>
        </is>
      </c>
      <c r="D155" t="inlineStr">
        <is>
          <t>Heron Fields</t>
        </is>
      </c>
      <c r="E155" s="1" t="inlineStr">
        <is>
          <t>2022-04-30</t>
        </is>
      </c>
      <c r="F155" t="n">
        <v>0</v>
      </c>
      <c r="G155" t="n">
        <v>0</v>
      </c>
      <c r="H155" s="2">
        <f>IF(F155=0, G155, F155)</f>
        <v/>
      </c>
      <c r="I155" s="1">
        <f>E155+0</f>
        <v/>
      </c>
    </row>
    <row r="156">
      <c r="A156" t="inlineStr">
        <is>
          <t>Security - ADT</t>
        </is>
      </c>
      <c r="B156" t="inlineStr">
        <is>
          <t>Operating Expenses</t>
        </is>
      </c>
      <c r="C156" t="inlineStr">
        <is>
          <t>Heron Fields</t>
        </is>
      </c>
      <c r="D156" t="inlineStr">
        <is>
          <t>Heron Fields</t>
        </is>
      </c>
      <c r="E156" s="1" t="inlineStr">
        <is>
          <t>2022-04-30</t>
        </is>
      </c>
      <c r="F156" t="n">
        <v>302.65</v>
      </c>
      <c r="G156" t="n">
        <v>302.65</v>
      </c>
      <c r="H156" s="2">
        <f>IF(F156=0, G156, F156)</f>
        <v/>
      </c>
      <c r="I156" s="1">
        <f>E156+0</f>
        <v/>
      </c>
    </row>
    <row r="157">
      <c r="A157" t="inlineStr">
        <is>
          <t>Subscription - NHBRC</t>
        </is>
      </c>
      <c r="B157" t="inlineStr">
        <is>
          <t>Operating Expenses</t>
        </is>
      </c>
      <c r="C157" t="inlineStr">
        <is>
          <t>Heron Fields</t>
        </is>
      </c>
      <c r="D157" t="inlineStr">
        <is>
          <t>Heron Fields</t>
        </is>
      </c>
      <c r="E157" s="1" t="inlineStr">
        <is>
          <t>2022-04-30</t>
        </is>
      </c>
      <c r="F157" t="n">
        <v>0</v>
      </c>
      <c r="G157" t="n">
        <v>0</v>
      </c>
      <c r="H157" s="2">
        <f>IF(F157=0, G157, F157)</f>
        <v/>
      </c>
      <c r="I157" s="1">
        <f>E157+0</f>
        <v/>
      </c>
    </row>
    <row r="158">
      <c r="A158" t="inlineStr">
        <is>
          <t>Advertising - Media24</t>
        </is>
      </c>
      <c r="B158" t="inlineStr">
        <is>
          <t>Operating Expenses</t>
        </is>
      </c>
      <c r="C158" t="inlineStr">
        <is>
          <t>Heron View</t>
        </is>
      </c>
      <c r="D158" t="inlineStr">
        <is>
          <t>Heron View</t>
        </is>
      </c>
      <c r="E158" s="1" t="inlineStr">
        <is>
          <t>2022-04-30</t>
        </is>
      </c>
      <c r="F158" t="n">
        <v>0</v>
      </c>
      <c r="G158" t="n">
        <v>0</v>
      </c>
      <c r="H158" s="2">
        <f>IF(F158=0, G158, F158)</f>
        <v/>
      </c>
      <c r="I158" s="1">
        <f>E158+0</f>
        <v/>
      </c>
    </row>
    <row r="159">
      <c r="A159" t="inlineStr">
        <is>
          <t>Advertising - Pure Brand Activation</t>
        </is>
      </c>
      <c r="B159" t="inlineStr">
        <is>
          <t>Operating Expenses</t>
        </is>
      </c>
      <c r="C159" t="inlineStr">
        <is>
          <t>Heron View</t>
        </is>
      </c>
      <c r="D159" t="inlineStr">
        <is>
          <t>Heron View</t>
        </is>
      </c>
      <c r="E159" s="1" t="inlineStr">
        <is>
          <t>2022-04-30</t>
        </is>
      </c>
      <c r="F159" t="n">
        <v>0</v>
      </c>
      <c r="G159" t="n">
        <v>0</v>
      </c>
      <c r="H159" s="2">
        <f>IF(F159=0, G159, F159)</f>
        <v/>
      </c>
      <c r="I159" s="1">
        <f>E159+0</f>
        <v/>
      </c>
    </row>
    <row r="160">
      <c r="A160" t="inlineStr">
        <is>
          <t>Advertising - Thinkink</t>
        </is>
      </c>
      <c r="B160" t="inlineStr">
        <is>
          <t>Operating Expenses</t>
        </is>
      </c>
      <c r="C160" t="inlineStr">
        <is>
          <t>Heron View</t>
        </is>
      </c>
      <c r="D160" t="inlineStr">
        <is>
          <t>Heron View</t>
        </is>
      </c>
      <c r="E160" s="1" t="inlineStr">
        <is>
          <t>2022-04-30</t>
        </is>
      </c>
      <c r="F160" t="n">
        <v>0</v>
      </c>
      <c r="G160" t="n">
        <v>0</v>
      </c>
      <c r="H160" s="2">
        <f>IF(F160=0, G160, F160)</f>
        <v/>
      </c>
      <c r="I160" s="1">
        <f>E160+0</f>
        <v/>
      </c>
    </row>
    <row r="161">
      <c r="A161" t="inlineStr">
        <is>
          <t>Advertising _AND_ Promotions</t>
        </is>
      </c>
      <c r="B161" t="inlineStr">
        <is>
          <t>Operating Expenses</t>
        </is>
      </c>
      <c r="C161" t="inlineStr">
        <is>
          <t>Heron View</t>
        </is>
      </c>
      <c r="D161" t="inlineStr">
        <is>
          <t>Heron View</t>
        </is>
      </c>
      <c r="E161" s="1" t="inlineStr">
        <is>
          <t>2022-04-30</t>
        </is>
      </c>
      <c r="F161" t="n">
        <v>0</v>
      </c>
      <c r="G161" t="n">
        <v>0</v>
      </c>
      <c r="H161" s="2">
        <f>IF(F161=0, G161, F161)</f>
        <v/>
      </c>
      <c r="I161" s="1">
        <f>E161+0</f>
        <v/>
      </c>
    </row>
    <row r="162">
      <c r="A162" t="inlineStr">
        <is>
          <t>Advertising _AND_ Promotions</t>
        </is>
      </c>
      <c r="B162" t="inlineStr">
        <is>
          <t>Operating Expenses</t>
        </is>
      </c>
      <c r="C162" t="inlineStr">
        <is>
          <t>Heron View</t>
        </is>
      </c>
      <c r="D162" t="inlineStr">
        <is>
          <t>Heron View</t>
        </is>
      </c>
      <c r="E162" s="1" t="inlineStr">
        <is>
          <t>2022-04-30</t>
        </is>
      </c>
      <c r="F162" t="n">
        <v>0</v>
      </c>
      <c r="G162" t="n">
        <v>0</v>
      </c>
      <c r="H162" s="2">
        <f>IF(F162=0, G162, F162)</f>
        <v/>
      </c>
      <c r="I162" s="1">
        <f>E162+0</f>
        <v/>
      </c>
    </row>
    <row r="163">
      <c r="A163" t="inlineStr">
        <is>
          <t>COS - Commission HV Units</t>
        </is>
      </c>
      <c r="B163" t="inlineStr">
        <is>
          <t>COS</t>
        </is>
      </c>
      <c r="C163" t="inlineStr">
        <is>
          <t>Heron View</t>
        </is>
      </c>
      <c r="D163" t="inlineStr">
        <is>
          <t>Heron View</t>
        </is>
      </c>
      <c r="E163" s="1" t="inlineStr">
        <is>
          <t>2022-04-30</t>
        </is>
      </c>
      <c r="F163" t="n">
        <v>0</v>
      </c>
      <c r="G163" t="n">
        <v>0</v>
      </c>
      <c r="H163" s="2">
        <f>IF(F163=0, G163, F163)</f>
        <v/>
      </c>
      <c r="I163" s="1">
        <f>E163+0</f>
        <v/>
      </c>
    </row>
    <row r="164">
      <c r="A164" t="inlineStr">
        <is>
          <t>COS - Electricity Cost Heron Field</t>
        </is>
      </c>
      <c r="B164" t="inlineStr">
        <is>
          <t>COS</t>
        </is>
      </c>
      <c r="C164" t="inlineStr">
        <is>
          <t>CPC</t>
        </is>
      </c>
      <c r="D164" t="inlineStr">
        <is>
          <t>Heron View</t>
        </is>
      </c>
      <c r="E164" s="1" t="inlineStr">
        <is>
          <t>2022-04-30</t>
        </is>
      </c>
      <c r="F164" t="n">
        <v>0</v>
      </c>
      <c r="G164" t="n">
        <v>0</v>
      </c>
      <c r="H164" s="2">
        <f>IF(F164=0, G164, F164)</f>
        <v/>
      </c>
      <c r="I164" s="1">
        <f>E164+0</f>
        <v/>
      </c>
    </row>
    <row r="165">
      <c r="A165" t="inlineStr">
        <is>
          <t>COS - HV COCT Rates clearance</t>
        </is>
      </c>
      <c r="B165" t="inlineStr">
        <is>
          <t>COS</t>
        </is>
      </c>
      <c r="C165" t="inlineStr">
        <is>
          <t>Heron View</t>
        </is>
      </c>
      <c r="D165" t="inlineStr">
        <is>
          <t>Heron View</t>
        </is>
      </c>
      <c r="E165" s="1" t="inlineStr">
        <is>
          <t>2022-04-30</t>
        </is>
      </c>
      <c r="F165" t="n">
        <v>0</v>
      </c>
      <c r="G165" t="n">
        <v>0</v>
      </c>
      <c r="H165" s="2">
        <f>IF(F165=0, G165, F165)</f>
        <v/>
      </c>
      <c r="I165" s="1">
        <f>E165+0</f>
        <v/>
      </c>
    </row>
    <row r="166">
      <c r="A166" t="inlineStr">
        <is>
          <t>COS - Heron Fields - Garden Services</t>
        </is>
      </c>
      <c r="B166" t="inlineStr">
        <is>
          <t>COS</t>
        </is>
      </c>
      <c r="C166" t="inlineStr">
        <is>
          <t>CPC</t>
        </is>
      </c>
      <c r="D166" t="inlineStr">
        <is>
          <t>Heron View</t>
        </is>
      </c>
      <c r="E166" s="1" t="inlineStr">
        <is>
          <t>2022-04-30</t>
        </is>
      </c>
      <c r="F166" t="n">
        <v>0</v>
      </c>
      <c r="G166" t="n">
        <v>0</v>
      </c>
      <c r="H166" s="2">
        <f>IF(F166=0, G166, F166)</f>
        <v/>
      </c>
      <c r="I166" s="1">
        <f>E166+0</f>
        <v/>
      </c>
    </row>
    <row r="167">
      <c r="A167" t="inlineStr">
        <is>
          <t>COS - Heron Projects insurance</t>
        </is>
      </c>
      <c r="B167" t="inlineStr">
        <is>
          <t>COS</t>
        </is>
      </c>
      <c r="C167" t="inlineStr">
        <is>
          <t>CPC</t>
        </is>
      </c>
      <c r="D167" t="inlineStr">
        <is>
          <t>Heron View</t>
        </is>
      </c>
      <c r="E167" s="1" t="inlineStr">
        <is>
          <t>2022-04-30</t>
        </is>
      </c>
      <c r="F167" t="n">
        <v>0</v>
      </c>
      <c r="G167" t="n">
        <v>0</v>
      </c>
      <c r="H167" s="2">
        <f>IF(F167=0, G167, F167)</f>
        <v/>
      </c>
      <c r="I167" s="1">
        <f>E167+0</f>
        <v/>
      </c>
    </row>
    <row r="168">
      <c r="A168" t="inlineStr">
        <is>
          <t>COS - Heron View</t>
        </is>
      </c>
      <c r="B168" t="inlineStr">
        <is>
          <t>COS</t>
        </is>
      </c>
      <c r="C168" t="inlineStr">
        <is>
          <t>Heron View</t>
        </is>
      </c>
      <c r="D168" t="inlineStr">
        <is>
          <t>Heron View</t>
        </is>
      </c>
      <c r="E168" s="1" t="inlineStr">
        <is>
          <t>2022-04-30</t>
        </is>
      </c>
      <c r="F168" t="n">
        <v>0</v>
      </c>
      <c r="G168" t="n">
        <v>0</v>
      </c>
      <c r="H168" s="2">
        <f>IF(F168=0, G168, F168)</f>
        <v/>
      </c>
      <c r="I168" s="1">
        <f>E168+0</f>
        <v/>
      </c>
    </row>
    <row r="169">
      <c r="A169" t="inlineStr">
        <is>
          <t>COS - Heron View - Construction</t>
        </is>
      </c>
      <c r="B169" t="inlineStr">
        <is>
          <t>COS</t>
        </is>
      </c>
      <c r="C169" t="inlineStr">
        <is>
          <t>CPC</t>
        </is>
      </c>
      <c r="D169" t="inlineStr">
        <is>
          <t>Heron View</t>
        </is>
      </c>
      <c r="E169" s="1" t="inlineStr">
        <is>
          <t>2022-04-30</t>
        </is>
      </c>
      <c r="F169" t="n">
        <v>0</v>
      </c>
      <c r="G169" t="n">
        <v>0</v>
      </c>
      <c r="H169" s="2">
        <f>IF(F169=0, G169, F169)</f>
        <v/>
      </c>
      <c r="I169" s="1">
        <f>E169+0</f>
        <v/>
      </c>
    </row>
    <row r="170">
      <c r="A170" t="inlineStr">
        <is>
          <t>COS - Heron View - P&amp;G</t>
        </is>
      </c>
      <c r="B170" t="inlineStr">
        <is>
          <t>COS</t>
        </is>
      </c>
      <c r="C170" t="inlineStr">
        <is>
          <t>CPC</t>
        </is>
      </c>
      <c r="D170" t="inlineStr">
        <is>
          <t>Heron View</t>
        </is>
      </c>
      <c r="E170" s="1" t="inlineStr">
        <is>
          <t>2022-04-30</t>
        </is>
      </c>
      <c r="F170" t="n">
        <v>0</v>
      </c>
      <c r="G170" t="n">
        <v>0</v>
      </c>
      <c r="H170" s="2">
        <f>IF(F170=0, G170, F170)</f>
        <v/>
      </c>
      <c r="I170" s="1">
        <f>E170+0</f>
        <v/>
      </c>
    </row>
    <row r="171">
      <c r="A171" t="inlineStr">
        <is>
          <t>COS - Heron View - Printing &amp; Stationary</t>
        </is>
      </c>
      <c r="B171" t="inlineStr">
        <is>
          <t>COS</t>
        </is>
      </c>
      <c r="C171" t="inlineStr">
        <is>
          <t>CPC</t>
        </is>
      </c>
      <c r="D171" t="inlineStr">
        <is>
          <t>Heron View</t>
        </is>
      </c>
      <c r="E171" s="1" t="inlineStr">
        <is>
          <t>2022-04-30</t>
        </is>
      </c>
      <c r="F171" t="n">
        <v>0</v>
      </c>
      <c r="G171" t="n">
        <v>0</v>
      </c>
      <c r="H171" s="2">
        <f>IF(F171=0, G171, F171)</f>
        <v/>
      </c>
      <c r="I171" s="1">
        <f>E171+0</f>
        <v/>
      </c>
    </row>
    <row r="172">
      <c r="A172" t="inlineStr">
        <is>
          <t>COS - Legal Fees</t>
        </is>
      </c>
      <c r="B172" t="inlineStr">
        <is>
          <t>COS</t>
        </is>
      </c>
      <c r="C172" t="inlineStr">
        <is>
          <t>Heron View</t>
        </is>
      </c>
      <c r="D172" t="inlineStr">
        <is>
          <t>Heron View</t>
        </is>
      </c>
      <c r="E172" s="1" t="inlineStr">
        <is>
          <t>2022-04-30</t>
        </is>
      </c>
      <c r="F172" t="n">
        <v>0</v>
      </c>
      <c r="G172" t="n">
        <v>0</v>
      </c>
      <c r="H172" s="2">
        <f>IF(F172=0, G172, F172)</f>
        <v/>
      </c>
      <c r="I172" s="1">
        <f>E172+0</f>
        <v/>
      </c>
    </row>
    <row r="173">
      <c r="A173" t="inlineStr">
        <is>
          <t>COS - Legal Fees</t>
        </is>
      </c>
      <c r="B173" t="inlineStr">
        <is>
          <t>COS</t>
        </is>
      </c>
      <c r="C173" t="inlineStr">
        <is>
          <t>Heron View</t>
        </is>
      </c>
      <c r="D173" t="inlineStr">
        <is>
          <t>Heron View</t>
        </is>
      </c>
      <c r="E173" s="1" t="inlineStr">
        <is>
          <t>2022-04-30</t>
        </is>
      </c>
      <c r="F173" t="n">
        <v>0</v>
      </c>
      <c r="G173" t="n">
        <v>0</v>
      </c>
      <c r="H173" s="2">
        <f>IF(F173=0, G173, F173)</f>
        <v/>
      </c>
      <c r="I173" s="1">
        <f>E173+0</f>
        <v/>
      </c>
    </row>
    <row r="174">
      <c r="A174" t="inlineStr">
        <is>
          <t>COS - Legal Fees Opening of Sec Title Fees</t>
        </is>
      </c>
      <c r="B174" t="inlineStr">
        <is>
          <t>COS</t>
        </is>
      </c>
      <c r="C174" t="inlineStr">
        <is>
          <t>Heron View</t>
        </is>
      </c>
      <c r="D174" t="inlineStr">
        <is>
          <t>Heron View</t>
        </is>
      </c>
      <c r="E174" s="1" t="inlineStr">
        <is>
          <t>2022-04-30</t>
        </is>
      </c>
      <c r="F174" t="n">
        <v>0</v>
      </c>
      <c r="G174" t="n">
        <v>0</v>
      </c>
      <c r="H174" s="2">
        <f>IF(F174=0, G174, F174)</f>
        <v/>
      </c>
      <c r="I174" s="1">
        <f>E174+0</f>
        <v/>
      </c>
    </row>
    <row r="175">
      <c r="A175" t="inlineStr">
        <is>
          <t>COS - Showhouse - HV</t>
        </is>
      </c>
      <c r="B175" t="inlineStr">
        <is>
          <t>COS</t>
        </is>
      </c>
      <c r="C175" t="inlineStr">
        <is>
          <t>Heron View</t>
        </is>
      </c>
      <c r="D175" t="inlineStr">
        <is>
          <t>Heron View</t>
        </is>
      </c>
      <c r="E175" s="1" t="inlineStr">
        <is>
          <t>2022-04-30</t>
        </is>
      </c>
      <c r="F175" t="n">
        <v>0</v>
      </c>
      <c r="G175" t="n">
        <v>0</v>
      </c>
      <c r="H175" s="2">
        <f>IF(F175=0, G175, F175)</f>
        <v/>
      </c>
      <c r="I175" s="1">
        <f>E175+0</f>
        <v/>
      </c>
    </row>
    <row r="176">
      <c r="A176" t="inlineStr">
        <is>
          <t>Consulting fees - Trustee</t>
        </is>
      </c>
      <c r="B176" t="inlineStr">
        <is>
          <t>Operating Expenses</t>
        </is>
      </c>
      <c r="C176" t="inlineStr">
        <is>
          <t>Heron View</t>
        </is>
      </c>
      <c r="D176" t="inlineStr">
        <is>
          <t>Heron View</t>
        </is>
      </c>
      <c r="E176" s="1" t="inlineStr">
        <is>
          <t>2022-04-30</t>
        </is>
      </c>
      <c r="F176" t="n">
        <v>0</v>
      </c>
      <c r="G176" t="n">
        <v>0</v>
      </c>
      <c r="H176" s="2">
        <f>IF(F176=0, G176, F176)</f>
        <v/>
      </c>
      <c r="I176" s="1">
        <f>E176+0</f>
        <v/>
      </c>
    </row>
    <row r="177">
      <c r="A177" t="inlineStr">
        <is>
          <t>Consulting fees - Trustee</t>
        </is>
      </c>
      <c r="B177" t="inlineStr">
        <is>
          <t>Operating Expenses</t>
        </is>
      </c>
      <c r="C177" t="inlineStr">
        <is>
          <t>Heron View</t>
        </is>
      </c>
      <c r="D177" t="inlineStr">
        <is>
          <t>Heron View</t>
        </is>
      </c>
      <c r="E177" s="1" t="inlineStr">
        <is>
          <t>2022-04-30</t>
        </is>
      </c>
      <c r="F177" t="n">
        <v>0</v>
      </c>
      <c r="G177" t="n">
        <v>0</v>
      </c>
      <c r="H177" s="2">
        <f>IF(F177=0, G177, F177)</f>
        <v/>
      </c>
      <c r="I177" s="1">
        <f>E177+0</f>
        <v/>
      </c>
    </row>
    <row r="178">
      <c r="A178" t="inlineStr">
        <is>
          <t>Interest Paid - Investors @ 10%</t>
        </is>
      </c>
      <c r="B178" t="inlineStr">
        <is>
          <t>Operating Expenses</t>
        </is>
      </c>
      <c r="C178" t="inlineStr">
        <is>
          <t>Heron View</t>
        </is>
      </c>
      <c r="D178" t="inlineStr">
        <is>
          <t>Heron View</t>
        </is>
      </c>
      <c r="E178" s="1" t="inlineStr">
        <is>
          <t>2022-04-30</t>
        </is>
      </c>
      <c r="F178" t="n">
        <v>0</v>
      </c>
      <c r="G178" t="n">
        <v>0</v>
      </c>
      <c r="H178" s="2">
        <f>IF(F178=0, G178, F178)</f>
        <v/>
      </c>
      <c r="I178" s="1">
        <f>E178+0</f>
        <v/>
      </c>
    </row>
    <row r="179">
      <c r="A179" t="inlineStr">
        <is>
          <t>Interest Paid - Investors @ 10.5%</t>
        </is>
      </c>
      <c r="B179" t="inlineStr">
        <is>
          <t>Operating Expenses</t>
        </is>
      </c>
      <c r="C179" t="inlineStr">
        <is>
          <t>Heron View</t>
        </is>
      </c>
      <c r="D179" t="inlineStr">
        <is>
          <t>Heron View</t>
        </is>
      </c>
      <c r="E179" s="1" t="inlineStr">
        <is>
          <t>2022-04-30</t>
        </is>
      </c>
      <c r="F179" t="n">
        <v>0</v>
      </c>
      <c r="G179" t="n">
        <v>0</v>
      </c>
      <c r="H179" s="2">
        <f>IF(F179=0, G179, F179)</f>
        <v/>
      </c>
      <c r="I179" s="1">
        <f>E179+0</f>
        <v/>
      </c>
    </row>
    <row r="180">
      <c r="A180" t="inlineStr">
        <is>
          <t>Interest Paid - Investors @ 11%</t>
        </is>
      </c>
      <c r="B180" t="inlineStr">
        <is>
          <t>Operating Expenses</t>
        </is>
      </c>
      <c r="C180" t="inlineStr">
        <is>
          <t>Heron View</t>
        </is>
      </c>
      <c r="D180" t="inlineStr">
        <is>
          <t>Heron View</t>
        </is>
      </c>
      <c r="E180" s="1" t="inlineStr">
        <is>
          <t>2022-04-30</t>
        </is>
      </c>
      <c r="F180" t="n">
        <v>0</v>
      </c>
      <c r="G180" t="n">
        <v>0</v>
      </c>
      <c r="H180" s="2">
        <f>IF(F180=0, G180, F180)</f>
        <v/>
      </c>
      <c r="I180" s="1">
        <f>E180+0</f>
        <v/>
      </c>
    </row>
    <row r="181">
      <c r="A181" t="inlineStr">
        <is>
          <t>Interest Paid - Investors @ 14%</t>
        </is>
      </c>
      <c r="B181" t="inlineStr">
        <is>
          <t>Operating Expenses</t>
        </is>
      </c>
      <c r="C181" t="inlineStr">
        <is>
          <t>Heron View</t>
        </is>
      </c>
      <c r="D181" t="inlineStr">
        <is>
          <t>Heron View</t>
        </is>
      </c>
      <c r="E181" s="1" t="inlineStr">
        <is>
          <t>2022-04-30</t>
        </is>
      </c>
      <c r="F181" t="n">
        <v>0</v>
      </c>
      <c r="G181" t="n">
        <v>0</v>
      </c>
      <c r="H181" s="2">
        <f>IF(F181=0, G181, F181)</f>
        <v/>
      </c>
      <c r="I181" s="1">
        <f>E181+0</f>
        <v/>
      </c>
    </row>
    <row r="182">
      <c r="A182" t="inlineStr">
        <is>
          <t>Interest Paid - Investors @ 14%</t>
        </is>
      </c>
      <c r="B182" t="inlineStr">
        <is>
          <t>Operating Expenses</t>
        </is>
      </c>
      <c r="C182" t="inlineStr">
        <is>
          <t>Heron View</t>
        </is>
      </c>
      <c r="D182" t="inlineStr">
        <is>
          <t>Heron View</t>
        </is>
      </c>
      <c r="E182" s="1" t="inlineStr">
        <is>
          <t>2022-04-30</t>
        </is>
      </c>
      <c r="F182" t="n">
        <v>0</v>
      </c>
      <c r="G182" t="n">
        <v>0</v>
      </c>
      <c r="H182" s="2">
        <f>IF(F182=0, G182, F182)</f>
        <v/>
      </c>
      <c r="I182" s="1">
        <f>E182+0</f>
        <v/>
      </c>
    </row>
    <row r="183">
      <c r="A183" t="inlineStr">
        <is>
          <t>Interest Paid - Investors @ 16%</t>
        </is>
      </c>
      <c r="B183" t="inlineStr">
        <is>
          <t>Operating Expenses</t>
        </is>
      </c>
      <c r="C183" t="inlineStr">
        <is>
          <t>Heron View</t>
        </is>
      </c>
      <c r="D183" t="inlineStr">
        <is>
          <t>Heron View</t>
        </is>
      </c>
      <c r="E183" s="1" t="inlineStr">
        <is>
          <t>2022-04-30</t>
        </is>
      </c>
      <c r="F183" t="n">
        <v>0</v>
      </c>
      <c r="G183" t="n">
        <v>0</v>
      </c>
      <c r="H183" s="2">
        <f>IF(F183=0, G183, F183)</f>
        <v/>
      </c>
      <c r="I183" s="1">
        <f>E183+0</f>
        <v/>
      </c>
    </row>
    <row r="184">
      <c r="A184" t="inlineStr">
        <is>
          <t>Interest Paid - Investors @ 16%</t>
        </is>
      </c>
      <c r="B184" t="inlineStr">
        <is>
          <t>Operating Expenses</t>
        </is>
      </c>
      <c r="C184" t="inlineStr">
        <is>
          <t>Heron View</t>
        </is>
      </c>
      <c r="D184" t="inlineStr">
        <is>
          <t>Heron View</t>
        </is>
      </c>
      <c r="E184" s="1" t="inlineStr">
        <is>
          <t>2022-04-30</t>
        </is>
      </c>
      <c r="F184" t="n">
        <v>0</v>
      </c>
      <c r="G184" t="n">
        <v>0</v>
      </c>
      <c r="H184" s="2">
        <f>IF(F184=0, G184, F184)</f>
        <v/>
      </c>
      <c r="I184" s="1">
        <f>E184+0</f>
        <v/>
      </c>
    </row>
    <row r="185">
      <c r="A185" t="inlineStr">
        <is>
          <t>Interest Paid - Investors @ 18%</t>
        </is>
      </c>
      <c r="B185" t="inlineStr">
        <is>
          <t>Operating Expenses</t>
        </is>
      </c>
      <c r="C185" t="inlineStr">
        <is>
          <t>Heron View</t>
        </is>
      </c>
      <c r="D185" t="inlineStr">
        <is>
          <t>Heron View</t>
        </is>
      </c>
      <c r="E185" s="1" t="inlineStr">
        <is>
          <t>2022-04-30</t>
        </is>
      </c>
      <c r="F185" t="n">
        <v>0</v>
      </c>
      <c r="G185" t="n">
        <v>0</v>
      </c>
      <c r="H185" s="2">
        <f>IF(F185=0, G185, F185)</f>
        <v/>
      </c>
      <c r="I185" s="1">
        <f>E185+0</f>
        <v/>
      </c>
    </row>
    <row r="186">
      <c r="A186" t="inlineStr">
        <is>
          <t>Interest Paid - Investors @ 18%</t>
        </is>
      </c>
      <c r="B186" t="inlineStr">
        <is>
          <t>Operating Expenses</t>
        </is>
      </c>
      <c r="C186" t="inlineStr">
        <is>
          <t>Heron View</t>
        </is>
      </c>
      <c r="D186" t="inlineStr">
        <is>
          <t>Heron View</t>
        </is>
      </c>
      <c r="E186" s="1" t="inlineStr">
        <is>
          <t>2022-04-30</t>
        </is>
      </c>
      <c r="F186" t="n">
        <v>0</v>
      </c>
      <c r="G186" t="n">
        <v>0</v>
      </c>
      <c r="H186" s="2">
        <f>IF(F186=0, G186, F186)</f>
        <v/>
      </c>
      <c r="I186" s="1">
        <f>E186+0</f>
        <v/>
      </c>
    </row>
    <row r="187">
      <c r="A187" t="inlineStr">
        <is>
          <t>Interest Paid - Investors @ 7%</t>
        </is>
      </c>
      <c r="B187" t="inlineStr">
        <is>
          <t>Operating Expenses</t>
        </is>
      </c>
      <c r="C187" t="inlineStr">
        <is>
          <t>Heron View</t>
        </is>
      </c>
      <c r="D187" t="inlineStr">
        <is>
          <t>Heron View</t>
        </is>
      </c>
      <c r="E187" s="1" t="inlineStr">
        <is>
          <t>2022-04-30</t>
        </is>
      </c>
      <c r="F187" t="n">
        <v>0</v>
      </c>
      <c r="G187" t="n">
        <v>0</v>
      </c>
      <c r="H187" s="2">
        <f>IF(F187=0, G187, F187)</f>
        <v/>
      </c>
      <c r="I187" s="1">
        <f>E187+0</f>
        <v/>
      </c>
    </row>
    <row r="188">
      <c r="A188" t="inlineStr">
        <is>
          <t>Interest Paid - Investors @ 7%</t>
        </is>
      </c>
      <c r="B188" t="inlineStr">
        <is>
          <t>Operating Expenses</t>
        </is>
      </c>
      <c r="C188" t="inlineStr">
        <is>
          <t>Heron View</t>
        </is>
      </c>
      <c r="D188" t="inlineStr">
        <is>
          <t>Heron View</t>
        </is>
      </c>
      <c r="E188" s="1" t="inlineStr">
        <is>
          <t>2022-04-30</t>
        </is>
      </c>
      <c r="F188" t="n">
        <v>0</v>
      </c>
      <c r="G188" t="n">
        <v>0</v>
      </c>
      <c r="H188" s="2">
        <f>IF(F188=0, G188, F188)</f>
        <v/>
      </c>
      <c r="I188" s="1">
        <f>E188+0</f>
        <v/>
      </c>
    </row>
    <row r="189">
      <c r="A189" t="inlineStr">
        <is>
          <t>Interest Paid - Investors @ 7.5%</t>
        </is>
      </c>
      <c r="B189" t="inlineStr">
        <is>
          <t>Operating Expenses</t>
        </is>
      </c>
      <c r="C189" t="inlineStr">
        <is>
          <t>Heron View</t>
        </is>
      </c>
      <c r="D189" t="inlineStr">
        <is>
          <t>Heron View</t>
        </is>
      </c>
      <c r="E189" s="1" t="inlineStr">
        <is>
          <t>2022-04-30</t>
        </is>
      </c>
      <c r="F189" t="n">
        <v>0</v>
      </c>
      <c r="G189" t="n">
        <v>0</v>
      </c>
      <c r="H189" s="2">
        <f>IF(F189=0, G189, F189)</f>
        <v/>
      </c>
      <c r="I189" s="1">
        <f>E189+0</f>
        <v/>
      </c>
    </row>
    <row r="190">
      <c r="A190" t="inlineStr">
        <is>
          <t>Interest Paid - Investors @ 7.5%</t>
        </is>
      </c>
      <c r="B190" t="inlineStr">
        <is>
          <t>Operating Expenses</t>
        </is>
      </c>
      <c r="C190" t="inlineStr">
        <is>
          <t>Heron View</t>
        </is>
      </c>
      <c r="D190" t="inlineStr">
        <is>
          <t>Heron View</t>
        </is>
      </c>
      <c r="E190" s="1" t="inlineStr">
        <is>
          <t>2022-04-30</t>
        </is>
      </c>
      <c r="F190" t="n">
        <v>0</v>
      </c>
      <c r="G190" t="n">
        <v>0</v>
      </c>
      <c r="H190" s="2">
        <f>IF(F190=0, G190, F190)</f>
        <v/>
      </c>
      <c r="I190" s="1">
        <f>E190+0</f>
        <v/>
      </c>
    </row>
    <row r="191">
      <c r="A191" t="inlineStr">
        <is>
          <t>Interest Paid - Investors @ 9.75%</t>
        </is>
      </c>
      <c r="B191" t="inlineStr">
        <is>
          <t>Operating Expenses</t>
        </is>
      </c>
      <c r="C191" t="inlineStr">
        <is>
          <t>Heron View</t>
        </is>
      </c>
      <c r="D191" t="inlineStr">
        <is>
          <t>Heron View</t>
        </is>
      </c>
      <c r="E191" s="1" t="inlineStr">
        <is>
          <t>2022-04-30</t>
        </is>
      </c>
      <c r="F191" t="n">
        <v>0</v>
      </c>
      <c r="G191" t="n">
        <v>0</v>
      </c>
      <c r="H191" s="2">
        <f>IF(F191=0, G191, F191)</f>
        <v/>
      </c>
      <c r="I191" s="1">
        <f>E191+0</f>
        <v/>
      </c>
    </row>
    <row r="192">
      <c r="A192" t="inlineStr">
        <is>
          <t>Interest Paid - Investors @ 9.75%</t>
        </is>
      </c>
      <c r="B192" t="inlineStr">
        <is>
          <t>Operating Expenses</t>
        </is>
      </c>
      <c r="C192" t="inlineStr">
        <is>
          <t>Heron View</t>
        </is>
      </c>
      <c r="D192" t="inlineStr">
        <is>
          <t>Heron View</t>
        </is>
      </c>
      <c r="E192" s="1" t="inlineStr">
        <is>
          <t>2022-04-30</t>
        </is>
      </c>
      <c r="F192" t="n">
        <v>0</v>
      </c>
      <c r="G192" t="n">
        <v>0</v>
      </c>
      <c r="H192" s="2">
        <f>IF(F192=0, G192, F192)</f>
        <v/>
      </c>
      <c r="I192" s="1">
        <f>E192+0</f>
        <v/>
      </c>
    </row>
    <row r="193">
      <c r="A193" t="inlineStr">
        <is>
          <t>Levies</t>
        </is>
      </c>
      <c r="B193" t="inlineStr">
        <is>
          <t>Operating Expenses</t>
        </is>
      </c>
      <c r="C193" t="inlineStr">
        <is>
          <t>Heron View</t>
        </is>
      </c>
      <c r="D193" t="inlineStr">
        <is>
          <t>Heron View</t>
        </is>
      </c>
      <c r="E193" s="1" t="inlineStr">
        <is>
          <t>2022-04-30</t>
        </is>
      </c>
      <c r="F193" t="n">
        <v>0</v>
      </c>
      <c r="G193" t="n">
        <v>0</v>
      </c>
      <c r="H193" s="2">
        <f>IF(F193=0, G193, F193)</f>
        <v/>
      </c>
      <c r="I193" s="1">
        <f>E193+0</f>
        <v/>
      </c>
    </row>
    <row r="194">
      <c r="A194" t="inlineStr">
        <is>
          <t>Levies - Developer</t>
        </is>
      </c>
      <c r="B194" t="inlineStr">
        <is>
          <t>Operating Expenses</t>
        </is>
      </c>
      <c r="C194" t="inlineStr">
        <is>
          <t>Heron View</t>
        </is>
      </c>
      <c r="D194" t="inlineStr">
        <is>
          <t>Heron View</t>
        </is>
      </c>
      <c r="E194" s="1" t="inlineStr">
        <is>
          <t>2022-04-30</t>
        </is>
      </c>
      <c r="F194" t="n">
        <v>0</v>
      </c>
      <c r="G194" t="n">
        <v>0</v>
      </c>
      <c r="H194" s="2">
        <f>IF(F194=0, G194, F194)</f>
        <v/>
      </c>
      <c r="I194" s="1">
        <f>E194+0</f>
        <v/>
      </c>
    </row>
    <row r="195">
      <c r="A195" t="inlineStr">
        <is>
          <t>Levies - Special Levies</t>
        </is>
      </c>
      <c r="B195" t="inlineStr">
        <is>
          <t>Operating Expenses</t>
        </is>
      </c>
      <c r="C195" t="inlineStr">
        <is>
          <t>Heron View</t>
        </is>
      </c>
      <c r="D195" t="inlineStr">
        <is>
          <t>Heron View</t>
        </is>
      </c>
      <c r="E195" s="1" t="inlineStr">
        <is>
          <t>2022-04-30</t>
        </is>
      </c>
      <c r="F195" t="n">
        <v>0</v>
      </c>
      <c r="G195" t="n">
        <v>0</v>
      </c>
      <c r="H195" s="2">
        <f>IF(F195=0, G195, F195)</f>
        <v/>
      </c>
      <c r="I195" s="1">
        <f>E195+0</f>
        <v/>
      </c>
    </row>
    <row r="196">
      <c r="A196" t="inlineStr">
        <is>
          <t>Management fees - OMH</t>
        </is>
      </c>
      <c r="B196" t="inlineStr">
        <is>
          <t>Ignore per Deric</t>
        </is>
      </c>
      <c r="C196" t="inlineStr">
        <is>
          <t>Heron View</t>
        </is>
      </c>
      <c r="D196" t="inlineStr">
        <is>
          <t>Heron View</t>
        </is>
      </c>
      <c r="E196" s="1" t="inlineStr">
        <is>
          <t>2022-04-30</t>
        </is>
      </c>
      <c r="F196" t="n">
        <v>0</v>
      </c>
      <c r="G196" t="n">
        <v>0</v>
      </c>
      <c r="H196" s="2">
        <f>IF(F196=0, G196, F196)</f>
        <v/>
      </c>
      <c r="I196" s="1">
        <f>E196+0</f>
        <v/>
      </c>
    </row>
    <row r="197">
      <c r="A197" t="inlineStr">
        <is>
          <t>Management fees - OMH</t>
        </is>
      </c>
      <c r="B197" t="inlineStr">
        <is>
          <t>Ignore per Deric</t>
        </is>
      </c>
      <c r="C197" t="inlineStr">
        <is>
          <t>Heron View</t>
        </is>
      </c>
      <c r="D197" t="inlineStr">
        <is>
          <t>Heron View</t>
        </is>
      </c>
      <c r="E197" s="1" t="inlineStr">
        <is>
          <t>2022-04-30</t>
        </is>
      </c>
      <c r="F197" t="n">
        <v>0</v>
      </c>
      <c r="G197" t="n">
        <v>0</v>
      </c>
      <c r="H197" s="2">
        <f>IF(F197=0, G197, F197)</f>
        <v/>
      </c>
      <c r="I197" s="1">
        <f>E197+0</f>
        <v/>
      </c>
    </row>
    <row r="198">
      <c r="A198" t="inlineStr">
        <is>
          <t>Printing _AND_ Stationery</t>
        </is>
      </c>
      <c r="B198" t="inlineStr">
        <is>
          <t>Operating Expenses</t>
        </is>
      </c>
      <c r="C198" t="inlineStr">
        <is>
          <t>Heron View</t>
        </is>
      </c>
      <c r="D198" t="inlineStr">
        <is>
          <t>Heron View</t>
        </is>
      </c>
      <c r="E198" s="1" t="inlineStr">
        <is>
          <t>2022-04-30</t>
        </is>
      </c>
      <c r="F198" t="n">
        <v>768.08</v>
      </c>
      <c r="G198" t="n">
        <v>768.08</v>
      </c>
      <c r="H198" s="2">
        <f>IF(F198=0, G198, F198)</f>
        <v/>
      </c>
      <c r="I198" s="1">
        <f>E198+0</f>
        <v/>
      </c>
    </row>
    <row r="199">
      <c r="A199" t="inlineStr">
        <is>
          <t>Repairs _AND_ Maintenance</t>
        </is>
      </c>
      <c r="B199" t="inlineStr">
        <is>
          <t>Operating Expenses</t>
        </is>
      </c>
      <c r="C199" t="inlineStr">
        <is>
          <t>Heron View</t>
        </is>
      </c>
      <c r="D199" t="inlineStr">
        <is>
          <t>Heron View</t>
        </is>
      </c>
      <c r="E199" s="1" t="inlineStr">
        <is>
          <t>2022-04-30</t>
        </is>
      </c>
      <c r="F199" t="n">
        <v>0</v>
      </c>
      <c r="G199" t="n">
        <v>0</v>
      </c>
      <c r="H199" s="2">
        <f>IF(F199=0, G199, F199)</f>
        <v/>
      </c>
      <c r="I199" s="1">
        <f>E199+0</f>
        <v/>
      </c>
    </row>
    <row r="200">
      <c r="A200" t="inlineStr">
        <is>
          <t>Repairs _AND_ Maintenance</t>
        </is>
      </c>
      <c r="B200" t="inlineStr">
        <is>
          <t>Operating Expenses</t>
        </is>
      </c>
      <c r="C200" t="inlineStr">
        <is>
          <t>Heron View</t>
        </is>
      </c>
      <c r="D200" t="inlineStr">
        <is>
          <t>Heron View</t>
        </is>
      </c>
      <c r="E200" s="1" t="inlineStr">
        <is>
          <t>2022-04-30</t>
        </is>
      </c>
      <c r="F200" t="n">
        <v>0</v>
      </c>
      <c r="G200" t="n">
        <v>0</v>
      </c>
      <c r="H200" s="2">
        <f>IF(F200=0, G200, F200)</f>
        <v/>
      </c>
      <c r="I200" s="1">
        <f>E200+0</f>
        <v/>
      </c>
    </row>
    <row r="201">
      <c r="A201" t="inlineStr">
        <is>
          <t>Sales - Heron View Occupational Rent</t>
        </is>
      </c>
      <c r="B201" t="inlineStr">
        <is>
          <t>Trading Income</t>
        </is>
      </c>
      <c r="C201" t="inlineStr">
        <is>
          <t>Heron View</t>
        </is>
      </c>
      <c r="D201" t="inlineStr">
        <is>
          <t>Heron View</t>
        </is>
      </c>
      <c r="E201" s="1" t="inlineStr">
        <is>
          <t>2022-04-30</t>
        </is>
      </c>
      <c r="F201" t="n">
        <v>0</v>
      </c>
      <c r="G201" t="n">
        <v>0</v>
      </c>
      <c r="H201" s="2">
        <f>IF(F201=0, G201, F201)</f>
        <v/>
      </c>
      <c r="I201" s="1">
        <f>E201+0</f>
        <v/>
      </c>
    </row>
    <row r="202">
      <c r="A202" t="inlineStr">
        <is>
          <t>Sales - Heron View Sales</t>
        </is>
      </c>
      <c r="B202" t="inlineStr">
        <is>
          <t>Trading Income</t>
        </is>
      </c>
      <c r="C202" t="inlineStr">
        <is>
          <t>Heron View</t>
        </is>
      </c>
      <c r="D202" t="inlineStr">
        <is>
          <t>Heron View</t>
        </is>
      </c>
      <c r="E202" s="1" t="inlineStr">
        <is>
          <t>2022-04-30</t>
        </is>
      </c>
      <c r="F202" t="n">
        <v>0</v>
      </c>
      <c r="G202" t="n">
        <v>0</v>
      </c>
      <c r="H202" s="2">
        <f>IF(F202=0, G202, F202)</f>
        <v/>
      </c>
      <c r="I202" s="1">
        <f>E202+0</f>
        <v/>
      </c>
    </row>
    <row r="203">
      <c r="A203" t="inlineStr">
        <is>
          <t>Subscriptions - Xero</t>
        </is>
      </c>
      <c r="B203" t="inlineStr">
        <is>
          <t>Operating Expenses</t>
        </is>
      </c>
      <c r="C203" t="inlineStr">
        <is>
          <t>Heron View</t>
        </is>
      </c>
      <c r="D203" t="inlineStr">
        <is>
          <t>Heron View</t>
        </is>
      </c>
      <c r="E203" s="1" t="inlineStr">
        <is>
          <t>2022-04-30</t>
        </is>
      </c>
      <c r="F203" t="n">
        <v>600</v>
      </c>
      <c r="G203" t="n">
        <v>600</v>
      </c>
      <c r="H203" s="2">
        <f>IF(F203=0, G203, F203)</f>
        <v/>
      </c>
      <c r="I203" s="1">
        <f>E203+0</f>
        <v/>
      </c>
    </row>
    <row r="204">
      <c r="A204" t="inlineStr">
        <is>
          <t>Subscriptions - Xero</t>
        </is>
      </c>
      <c r="B204" t="inlineStr">
        <is>
          <t>Operating Expenses</t>
        </is>
      </c>
      <c r="C204" t="inlineStr">
        <is>
          <t>Heron View</t>
        </is>
      </c>
      <c r="D204" t="inlineStr">
        <is>
          <t>Heron View</t>
        </is>
      </c>
      <c r="E204" s="1" t="inlineStr">
        <is>
          <t>2022-04-30</t>
        </is>
      </c>
      <c r="F204" t="n">
        <v>0</v>
      </c>
      <c r="G204" t="n">
        <v>0</v>
      </c>
      <c r="H204" s="2">
        <f>IF(F204=0, G204, F204)</f>
        <v/>
      </c>
      <c r="I204" s="1">
        <f>E204+0</f>
        <v/>
      </c>
    </row>
    <row r="205">
      <c r="A205" t="inlineStr">
        <is>
          <t>Water</t>
        </is>
      </c>
      <c r="B205" t="inlineStr">
        <is>
          <t>Operating Expenses</t>
        </is>
      </c>
      <c r="C205" t="inlineStr">
        <is>
          <t>Heron View</t>
        </is>
      </c>
      <c r="D205" t="inlineStr">
        <is>
          <t>Heron View</t>
        </is>
      </c>
      <c r="E205" s="1" t="inlineStr">
        <is>
          <t>2022-04-30</t>
        </is>
      </c>
      <c r="F205" t="n">
        <v>0</v>
      </c>
      <c r="G205" t="n">
        <v>0</v>
      </c>
      <c r="H205" s="2">
        <f>IF(F205=0, G205, F205)</f>
        <v/>
      </c>
      <c r="I205" s="1">
        <f>E205+0</f>
        <v/>
      </c>
    </row>
    <row r="206">
      <c r="A206" t="inlineStr">
        <is>
          <t>Accounting - CIPC</t>
        </is>
      </c>
      <c r="B206" t="inlineStr">
        <is>
          <t>Operating Expenses</t>
        </is>
      </c>
      <c r="C206" t="inlineStr">
        <is>
          <t>Heron Fields</t>
        </is>
      </c>
      <c r="D206" t="inlineStr">
        <is>
          <t>Heron Fields</t>
        </is>
      </c>
      <c r="E206" s="1" t="inlineStr">
        <is>
          <t>2022-05-31</t>
        </is>
      </c>
      <c r="F206" t="n">
        <v>0</v>
      </c>
      <c r="G206" t="n">
        <v>0</v>
      </c>
      <c r="H206" s="2">
        <f>IF(F206=0, G206, F206)</f>
        <v/>
      </c>
      <c r="I206" s="1">
        <f>E206+0</f>
        <v/>
      </c>
    </row>
    <row r="207">
      <c r="A207" t="inlineStr">
        <is>
          <t>Accounting Fees</t>
        </is>
      </c>
      <c r="B207" t="inlineStr">
        <is>
          <t>Operating Expenses</t>
        </is>
      </c>
      <c r="C207" t="inlineStr">
        <is>
          <t>Heron Fields</t>
        </is>
      </c>
      <c r="D207" t="inlineStr">
        <is>
          <t>Heron Fields</t>
        </is>
      </c>
      <c r="E207" s="1" t="inlineStr">
        <is>
          <t>2022-05-31</t>
        </is>
      </c>
      <c r="F207" t="n">
        <v>0</v>
      </c>
      <c r="G207" t="n">
        <v>0</v>
      </c>
      <c r="H207" s="2">
        <f>IF(F207=0, G207, F207)</f>
        <v/>
      </c>
      <c r="I207" s="1">
        <f>E207+0</f>
        <v/>
      </c>
    </row>
    <row r="208">
      <c r="A208" t="inlineStr">
        <is>
          <t>Advertising - Property24</t>
        </is>
      </c>
      <c r="B208" t="inlineStr">
        <is>
          <t>Operating Expenses</t>
        </is>
      </c>
      <c r="C208" t="inlineStr">
        <is>
          <t>Heron Fields</t>
        </is>
      </c>
      <c r="D208" t="inlineStr">
        <is>
          <t>Heron Fields</t>
        </is>
      </c>
      <c r="E208" s="1" t="inlineStr">
        <is>
          <t>2022-05-31</t>
        </is>
      </c>
      <c r="F208" t="n">
        <v>11556</v>
      </c>
      <c r="G208" t="n">
        <v>11556</v>
      </c>
      <c r="H208" s="2">
        <f>IF(F208=0, G208, F208)</f>
        <v/>
      </c>
      <c r="I208" s="1">
        <f>E208+0</f>
        <v/>
      </c>
    </row>
    <row r="209">
      <c r="A209" t="inlineStr">
        <is>
          <t>Advertising - Real Marketing</t>
        </is>
      </c>
      <c r="B209" t="inlineStr">
        <is>
          <t>Operating Expenses</t>
        </is>
      </c>
      <c r="C209" t="inlineStr">
        <is>
          <t>Heron Fields</t>
        </is>
      </c>
      <c r="D209" t="inlineStr">
        <is>
          <t>Heron Fields</t>
        </is>
      </c>
      <c r="E209" s="1" t="inlineStr">
        <is>
          <t>2022-05-31</t>
        </is>
      </c>
      <c r="F209" t="n">
        <v>0</v>
      </c>
      <c r="G209" t="n">
        <v>0</v>
      </c>
      <c r="H209" s="2">
        <f>IF(F209=0, G209, F209)</f>
        <v/>
      </c>
      <c r="I209" s="1">
        <f>E209+0</f>
        <v/>
      </c>
    </row>
    <row r="210">
      <c r="A210" t="inlineStr">
        <is>
          <t>Advertising - Real Marketing</t>
        </is>
      </c>
      <c r="B210" t="inlineStr">
        <is>
          <t>Operating Expenses</t>
        </is>
      </c>
      <c r="C210" t="inlineStr">
        <is>
          <t>Heron Fields</t>
        </is>
      </c>
      <c r="D210" t="inlineStr">
        <is>
          <t>Heron Fields</t>
        </is>
      </c>
      <c r="E210" s="1" t="inlineStr">
        <is>
          <t>2022-05-31</t>
        </is>
      </c>
      <c r="F210" t="n">
        <v>0</v>
      </c>
      <c r="G210" t="n">
        <v>0</v>
      </c>
      <c r="H210" s="2">
        <f>IF(F210=0, G210, F210)</f>
        <v/>
      </c>
      <c r="I210" s="1">
        <f>E210+0</f>
        <v/>
      </c>
    </row>
    <row r="211">
      <c r="A211" t="inlineStr">
        <is>
          <t>Bank Charges</t>
        </is>
      </c>
      <c r="B211" t="inlineStr">
        <is>
          <t>Operating Expenses</t>
        </is>
      </c>
      <c r="C211" t="inlineStr">
        <is>
          <t>Heron Fields</t>
        </is>
      </c>
      <c r="D211" t="inlineStr">
        <is>
          <t>Heron Fields</t>
        </is>
      </c>
      <c r="E211" s="1" t="inlineStr">
        <is>
          <t>2022-05-31</t>
        </is>
      </c>
      <c r="F211" t="n">
        <v>3257.75</v>
      </c>
      <c r="G211" t="n">
        <v>3257.75</v>
      </c>
      <c r="H211" s="2">
        <f>IF(F211=0, G211, F211)</f>
        <v/>
      </c>
      <c r="I211" s="1">
        <f>E211+0</f>
        <v/>
      </c>
    </row>
    <row r="212">
      <c r="A212" t="inlineStr">
        <is>
          <t>Bond Origination</t>
        </is>
      </c>
      <c r="B212" t="inlineStr">
        <is>
          <t>Trading Income</t>
        </is>
      </c>
      <c r="C212" t="inlineStr">
        <is>
          <t>Heron Fields</t>
        </is>
      </c>
      <c r="D212" t="inlineStr">
        <is>
          <t>Heron Fields</t>
        </is>
      </c>
      <c r="E212" s="1" t="inlineStr">
        <is>
          <t>2022-05-31</t>
        </is>
      </c>
      <c r="F212" t="n">
        <v>0</v>
      </c>
      <c r="G212" t="n">
        <v>0</v>
      </c>
      <c r="H212" s="2">
        <f>IF(F212=0, G212, F212)</f>
        <v/>
      </c>
      <c r="I212" s="1">
        <f>E212+0</f>
        <v/>
      </c>
    </row>
    <row r="213">
      <c r="A213" t="inlineStr">
        <is>
          <t>COS - Commission HF Units</t>
        </is>
      </c>
      <c r="B213" t="inlineStr">
        <is>
          <t>COS</t>
        </is>
      </c>
      <c r="C213" t="inlineStr">
        <is>
          <t>Heron Fields</t>
        </is>
      </c>
      <c r="D213" t="inlineStr">
        <is>
          <t>Heron Fields</t>
        </is>
      </c>
      <c r="E213" s="1" t="inlineStr">
        <is>
          <t>2022-05-31</t>
        </is>
      </c>
      <c r="F213" t="n">
        <v>0</v>
      </c>
      <c r="G213" t="n">
        <v>0</v>
      </c>
      <c r="H213" s="2">
        <f>IF(F213=0, G213, F213)</f>
        <v/>
      </c>
      <c r="I213" s="1">
        <f>E213+0</f>
        <v/>
      </c>
    </row>
    <row r="214">
      <c r="A214" t="inlineStr">
        <is>
          <t>COS - Commission Heron Fields investors</t>
        </is>
      </c>
      <c r="B214" t="inlineStr">
        <is>
          <t>COS</t>
        </is>
      </c>
      <c r="C214" t="inlineStr">
        <is>
          <t>Heron Fields</t>
        </is>
      </c>
      <c r="D214" t="inlineStr">
        <is>
          <t>Heron Fields</t>
        </is>
      </c>
      <c r="E214" s="1" t="inlineStr">
        <is>
          <t>2022-05-31</t>
        </is>
      </c>
      <c r="F214" t="n">
        <v>0</v>
      </c>
      <c r="G214" t="n">
        <v>0</v>
      </c>
      <c r="H214" s="2">
        <f>IF(F214=0, G214, F214)</f>
        <v/>
      </c>
      <c r="I214" s="1">
        <f>E214+0</f>
        <v/>
      </c>
    </row>
    <row r="215">
      <c r="A215" t="inlineStr">
        <is>
          <t>COS - Construction</t>
        </is>
      </c>
      <c r="B215" t="inlineStr">
        <is>
          <t>COS</t>
        </is>
      </c>
      <c r="C215" t="inlineStr">
        <is>
          <t>Heron Fields</t>
        </is>
      </c>
      <c r="D215" t="inlineStr">
        <is>
          <t>Heron Fields</t>
        </is>
      </c>
      <c r="E215" s="1" t="inlineStr">
        <is>
          <t>2022-05-31</t>
        </is>
      </c>
      <c r="F215" t="n">
        <v>0</v>
      </c>
      <c r="G215" t="n">
        <v>0</v>
      </c>
      <c r="H215" s="2">
        <f>IF(F215=0, G215, F215)</f>
        <v/>
      </c>
      <c r="I215" s="1">
        <f>E215+0</f>
        <v/>
      </c>
    </row>
    <row r="216">
      <c r="A216" t="inlineStr">
        <is>
          <t>COS - Electricity</t>
        </is>
      </c>
      <c r="B216" t="inlineStr">
        <is>
          <t>COS</t>
        </is>
      </c>
      <c r="C216" t="inlineStr">
        <is>
          <t>Heron Fields</t>
        </is>
      </c>
      <c r="D216" t="inlineStr">
        <is>
          <t>Heron Fields</t>
        </is>
      </c>
      <c r="E216" s="1" t="inlineStr">
        <is>
          <t>2022-05-31</t>
        </is>
      </c>
      <c r="F216" t="n">
        <v>0</v>
      </c>
      <c r="G216" t="n">
        <v>0</v>
      </c>
      <c r="H216" s="2">
        <f>IF(F216=0, G216, F216)</f>
        <v/>
      </c>
      <c r="I216" s="1">
        <f>E216+0</f>
        <v/>
      </c>
    </row>
    <row r="217">
      <c r="A217" t="inlineStr">
        <is>
          <t>COS - Electricity</t>
        </is>
      </c>
      <c r="B217" t="inlineStr">
        <is>
          <t>COS</t>
        </is>
      </c>
      <c r="C217" t="inlineStr">
        <is>
          <t>Heron Fields</t>
        </is>
      </c>
      <c r="D217" t="inlineStr">
        <is>
          <t>Heron Fields</t>
        </is>
      </c>
      <c r="E217" s="1" t="inlineStr">
        <is>
          <t>2022-05-31</t>
        </is>
      </c>
      <c r="F217" t="n">
        <v>0</v>
      </c>
      <c r="G217" t="n">
        <v>0</v>
      </c>
      <c r="H217" s="2">
        <f>IF(F217=0, G217, F217)</f>
        <v/>
      </c>
      <c r="I217" s="1">
        <f>E217+0</f>
        <v/>
      </c>
    </row>
    <row r="218">
      <c r="A218" t="inlineStr">
        <is>
          <t>COS - Heron - Internet</t>
        </is>
      </c>
      <c r="B218" t="inlineStr">
        <is>
          <t>COS</t>
        </is>
      </c>
      <c r="C218" t="inlineStr">
        <is>
          <t>CPC</t>
        </is>
      </c>
      <c r="D218" t="inlineStr">
        <is>
          <t>Heron Fields</t>
        </is>
      </c>
      <c r="E218" s="1" t="inlineStr">
        <is>
          <t>2022-05-31</t>
        </is>
      </c>
      <c r="F218" t="n">
        <v>0</v>
      </c>
      <c r="G218" t="n">
        <v>0</v>
      </c>
      <c r="H218" s="2">
        <f>IF(F218=0, G218, F218)</f>
        <v/>
      </c>
      <c r="I218" s="1">
        <f>E218+0</f>
        <v/>
      </c>
    </row>
    <row r="219">
      <c r="A219" t="inlineStr">
        <is>
          <t>COS - Heron Fields - Construction</t>
        </is>
      </c>
      <c r="B219" t="inlineStr">
        <is>
          <t>COS</t>
        </is>
      </c>
      <c r="C219" t="inlineStr">
        <is>
          <t>CPC</t>
        </is>
      </c>
      <c r="D219" t="inlineStr">
        <is>
          <t>Heron Fields</t>
        </is>
      </c>
      <c r="E219" s="1" t="inlineStr">
        <is>
          <t>2022-05-31</t>
        </is>
      </c>
      <c r="F219" t="n">
        <v>3587901.07</v>
      </c>
      <c r="G219" t="n">
        <v>3587901.07</v>
      </c>
      <c r="H219" s="2">
        <f>IF(F219=0, G219, F219)</f>
        <v/>
      </c>
      <c r="I219" s="1">
        <f>E219+0</f>
        <v/>
      </c>
    </row>
    <row r="220">
      <c r="A220" t="inlineStr">
        <is>
          <t>COS - Heron Fields - Health &amp; Safety</t>
        </is>
      </c>
      <c r="B220" t="inlineStr">
        <is>
          <t>COS</t>
        </is>
      </c>
      <c r="C220" t="inlineStr">
        <is>
          <t>CPC</t>
        </is>
      </c>
      <c r="D220" t="inlineStr">
        <is>
          <t>Heron Fields</t>
        </is>
      </c>
      <c r="E220" s="1" t="inlineStr">
        <is>
          <t>2022-05-31</t>
        </is>
      </c>
      <c r="F220" t="n">
        <v>4000</v>
      </c>
      <c r="G220" t="n">
        <v>4000</v>
      </c>
      <c r="H220" s="2">
        <f>IF(F220=0, G220, F220)</f>
        <v/>
      </c>
      <c r="I220" s="1">
        <f>E220+0</f>
        <v/>
      </c>
    </row>
    <row r="221">
      <c r="A221" t="inlineStr">
        <is>
          <t>COS - Heron Fields - P &amp; G</t>
        </is>
      </c>
      <c r="B221" t="inlineStr">
        <is>
          <t>COS</t>
        </is>
      </c>
      <c r="C221" t="inlineStr">
        <is>
          <t>CPC</t>
        </is>
      </c>
      <c r="D221" t="inlineStr">
        <is>
          <t>Heron Fields</t>
        </is>
      </c>
      <c r="E221" s="1" t="inlineStr">
        <is>
          <t>2022-05-31</t>
        </is>
      </c>
      <c r="F221" t="n">
        <v>265346.33</v>
      </c>
      <c r="G221" t="n">
        <v>265346.33</v>
      </c>
      <c r="H221" s="2">
        <f>IF(F221=0, G221, F221)</f>
        <v/>
      </c>
      <c r="I221" s="1">
        <f>E221+0</f>
        <v/>
      </c>
    </row>
    <row r="222">
      <c r="A222" t="inlineStr">
        <is>
          <t>COS - Heron Fields - Printing &amp; Stationary</t>
        </is>
      </c>
      <c r="B222" t="inlineStr">
        <is>
          <t>COS</t>
        </is>
      </c>
      <c r="C222" t="inlineStr">
        <is>
          <t>CPC</t>
        </is>
      </c>
      <c r="D222" t="inlineStr">
        <is>
          <t>Heron Fields</t>
        </is>
      </c>
      <c r="E222" s="1" t="inlineStr">
        <is>
          <t>2022-05-31</t>
        </is>
      </c>
      <c r="F222" t="n">
        <v>269.65</v>
      </c>
      <c r="G222" t="n">
        <v>269.65</v>
      </c>
      <c r="H222" s="2">
        <f>IF(F222=0, G222, F222)</f>
        <v/>
      </c>
      <c r="I222" s="1">
        <f>E222+0</f>
        <v/>
      </c>
    </row>
    <row r="223">
      <c r="A223" t="inlineStr">
        <is>
          <t>COS - Heron Fields - Security</t>
        </is>
      </c>
      <c r="B223" t="inlineStr">
        <is>
          <t>COS</t>
        </is>
      </c>
      <c r="C223" t="inlineStr">
        <is>
          <t>CPC</t>
        </is>
      </c>
      <c r="D223" t="inlineStr">
        <is>
          <t>Heron Fields</t>
        </is>
      </c>
      <c r="E223" s="1" t="inlineStr">
        <is>
          <t>2022-05-31</t>
        </is>
      </c>
      <c r="F223" t="n">
        <v>0</v>
      </c>
      <c r="G223" t="n">
        <v>0</v>
      </c>
      <c r="H223" s="2">
        <f>IF(F223=0, G223, F223)</f>
        <v/>
      </c>
      <c r="I223" s="1">
        <f>E223+0</f>
        <v/>
      </c>
    </row>
    <row r="224">
      <c r="A224" t="inlineStr">
        <is>
          <t>COS - Heron View Showhouse</t>
        </is>
      </c>
      <c r="B224" t="inlineStr">
        <is>
          <t>COS</t>
        </is>
      </c>
      <c r="C224" t="inlineStr">
        <is>
          <t>Heron Fields</t>
        </is>
      </c>
      <c r="D224" t="inlineStr">
        <is>
          <t>Heron Fields</t>
        </is>
      </c>
      <c r="E224" s="1" t="inlineStr">
        <is>
          <t>2022-05-31</t>
        </is>
      </c>
      <c r="F224" t="n">
        <v>0</v>
      </c>
      <c r="G224" t="n">
        <v>0</v>
      </c>
      <c r="H224" s="2">
        <f>IF(F224=0, G224, F224)</f>
        <v/>
      </c>
      <c r="I224" s="1">
        <f>E224+0</f>
        <v/>
      </c>
    </row>
    <row r="225">
      <c r="A225" t="inlineStr">
        <is>
          <t>COS - Inverters</t>
        </is>
      </c>
      <c r="B225" t="inlineStr">
        <is>
          <t>COS</t>
        </is>
      </c>
      <c r="C225" t="inlineStr">
        <is>
          <t>Heron Fields</t>
        </is>
      </c>
      <c r="D225" t="inlineStr">
        <is>
          <t>Heron Fields</t>
        </is>
      </c>
      <c r="E225" s="1" t="inlineStr">
        <is>
          <t>2022-05-31</t>
        </is>
      </c>
      <c r="F225" t="n">
        <v>0</v>
      </c>
      <c r="G225" t="n">
        <v>0</v>
      </c>
      <c r="H225" s="2">
        <f>IF(F225=0, G225, F225)</f>
        <v/>
      </c>
      <c r="I225" s="1">
        <f>E225+0</f>
        <v/>
      </c>
    </row>
    <row r="226">
      <c r="A226" t="inlineStr">
        <is>
          <t>COS - Legal Fees Opening of Sec Title Scheme</t>
        </is>
      </c>
      <c r="B226" t="inlineStr">
        <is>
          <t>COS</t>
        </is>
      </c>
      <c r="C226" t="inlineStr">
        <is>
          <t>Heron Fields</t>
        </is>
      </c>
      <c r="D226" t="inlineStr">
        <is>
          <t>Heron Fields</t>
        </is>
      </c>
      <c r="E226" s="1" t="inlineStr">
        <is>
          <t>2022-05-31</t>
        </is>
      </c>
      <c r="F226" t="n">
        <v>0</v>
      </c>
      <c r="G226" t="n">
        <v>0</v>
      </c>
      <c r="H226" s="2">
        <f>IF(F226=0, G226, F226)</f>
        <v/>
      </c>
      <c r="I226" s="1">
        <f>E226+0</f>
        <v/>
      </c>
    </row>
    <row r="227">
      <c r="A227" t="inlineStr">
        <is>
          <t>COS - Levies</t>
        </is>
      </c>
      <c r="B227" t="inlineStr">
        <is>
          <t>COS</t>
        </is>
      </c>
      <c r="C227" t="inlineStr">
        <is>
          <t>Heron Fields</t>
        </is>
      </c>
      <c r="D227" t="inlineStr">
        <is>
          <t>Heron Fields</t>
        </is>
      </c>
      <c r="E227" s="1" t="inlineStr">
        <is>
          <t>2022-05-31</t>
        </is>
      </c>
      <c r="F227" t="n">
        <v>0</v>
      </c>
      <c r="G227" t="n">
        <v>0</v>
      </c>
      <c r="H227" s="2">
        <f>IF(F227=0, G227, F227)</f>
        <v/>
      </c>
      <c r="I227" s="1">
        <f>E227+0</f>
        <v/>
      </c>
    </row>
    <row r="228">
      <c r="A228" t="inlineStr">
        <is>
          <t>COS - Rates clearance</t>
        </is>
      </c>
      <c r="B228" t="inlineStr">
        <is>
          <t>COS</t>
        </is>
      </c>
      <c r="C228" t="inlineStr">
        <is>
          <t>Heron Fields</t>
        </is>
      </c>
      <c r="D228" t="inlineStr">
        <is>
          <t>Heron Fields</t>
        </is>
      </c>
      <c r="E228" s="1" t="inlineStr">
        <is>
          <t>2022-05-31</t>
        </is>
      </c>
      <c r="F228" t="n">
        <v>0</v>
      </c>
      <c r="G228" t="n">
        <v>0</v>
      </c>
      <c r="H228" s="2">
        <f>IF(F228=0, G228, F228)</f>
        <v/>
      </c>
      <c r="I228" s="1">
        <f>E228+0</f>
        <v/>
      </c>
    </row>
    <row r="229">
      <c r="A229" t="inlineStr">
        <is>
          <t>COS - Showhouse - HF</t>
        </is>
      </c>
      <c r="B229" t="inlineStr">
        <is>
          <t>COS</t>
        </is>
      </c>
      <c r="C229" t="inlineStr">
        <is>
          <t>Heron Fields</t>
        </is>
      </c>
      <c r="D229" t="inlineStr">
        <is>
          <t>Heron Fields</t>
        </is>
      </c>
      <c r="E229" s="1" t="inlineStr">
        <is>
          <t>2022-05-31</t>
        </is>
      </c>
      <c r="F229" t="n">
        <v>0</v>
      </c>
      <c r="G229" t="n">
        <v>0</v>
      </c>
      <c r="H229" s="2">
        <f>IF(F229=0, G229, F229)</f>
        <v/>
      </c>
      <c r="I229" s="1">
        <f>E229+0</f>
        <v/>
      </c>
    </row>
    <row r="230">
      <c r="A230" t="inlineStr">
        <is>
          <t>CoCT - Electricity</t>
        </is>
      </c>
      <c r="B230" t="inlineStr">
        <is>
          <t>Operating Expenses</t>
        </is>
      </c>
      <c r="C230" t="inlineStr">
        <is>
          <t>Heron Fields</t>
        </is>
      </c>
      <c r="D230" t="inlineStr">
        <is>
          <t>Heron Fields</t>
        </is>
      </c>
      <c r="E230" s="1" t="inlineStr">
        <is>
          <t>2022-05-31</t>
        </is>
      </c>
      <c r="F230" t="n">
        <v>4886.73</v>
      </c>
      <c r="G230" t="n">
        <v>4886.73</v>
      </c>
      <c r="H230" s="2">
        <f>IF(F230=0, G230, F230)</f>
        <v/>
      </c>
      <c r="I230" s="1">
        <f>E230+0</f>
        <v/>
      </c>
    </row>
    <row r="231">
      <c r="A231" t="inlineStr">
        <is>
          <t>CoCT - Refuse</t>
        </is>
      </c>
      <c r="B231" t="inlineStr">
        <is>
          <t>Operating Expenses</t>
        </is>
      </c>
      <c r="C231" t="inlineStr">
        <is>
          <t>Heron Fields</t>
        </is>
      </c>
      <c r="D231" t="inlineStr">
        <is>
          <t>Heron Fields</t>
        </is>
      </c>
      <c r="E231" s="1" t="inlineStr">
        <is>
          <t>2022-05-31</t>
        </is>
      </c>
      <c r="F231" t="n">
        <v>0</v>
      </c>
      <c r="G231" t="n">
        <v>0</v>
      </c>
      <c r="H231" s="2">
        <f>IF(F231=0, G231, F231)</f>
        <v/>
      </c>
      <c r="I231" s="1">
        <f>E231+0</f>
        <v/>
      </c>
    </row>
    <row r="232">
      <c r="A232" t="inlineStr">
        <is>
          <t>CoCT - Water</t>
        </is>
      </c>
      <c r="B232" t="inlineStr">
        <is>
          <t>Operating Expenses</t>
        </is>
      </c>
      <c r="C232" t="inlineStr">
        <is>
          <t>Heron Fields</t>
        </is>
      </c>
      <c r="D232" t="inlineStr">
        <is>
          <t>Heron Fields</t>
        </is>
      </c>
      <c r="E232" s="1" t="inlineStr">
        <is>
          <t>2022-05-31</t>
        </is>
      </c>
      <c r="F232" t="n">
        <v>9207.4</v>
      </c>
      <c r="G232" t="n">
        <v>9207.4</v>
      </c>
      <c r="H232" s="2">
        <f>IF(F232=0, G232, F232)</f>
        <v/>
      </c>
      <c r="I232" s="1">
        <f>E232+0</f>
        <v/>
      </c>
    </row>
    <row r="233">
      <c r="A233" t="inlineStr">
        <is>
          <t>Consulting Fees - Admin and Finance</t>
        </is>
      </c>
      <c r="B233" t="inlineStr">
        <is>
          <t>Ignore per Deric</t>
        </is>
      </c>
      <c r="C233" t="inlineStr">
        <is>
          <t>Heron Fields</t>
        </is>
      </c>
      <c r="D233" t="inlineStr">
        <is>
          <t>Heron Fields</t>
        </is>
      </c>
      <c r="E233" s="1" t="inlineStr">
        <is>
          <t>2022-05-31</t>
        </is>
      </c>
      <c r="F233" t="n">
        <v>132650</v>
      </c>
      <c r="G233" t="n">
        <v>132650</v>
      </c>
      <c r="H233" s="2">
        <f>IF(F233=0, G233, F233)</f>
        <v/>
      </c>
      <c r="I233" s="1">
        <f>E233+0</f>
        <v/>
      </c>
    </row>
    <row r="234">
      <c r="A234" t="inlineStr">
        <is>
          <t>Developers Levies</t>
        </is>
      </c>
      <c r="B234" t="inlineStr">
        <is>
          <t>Operating Expenses</t>
        </is>
      </c>
      <c r="C234" t="inlineStr">
        <is>
          <t>Heron Fields</t>
        </is>
      </c>
      <c r="D234" t="inlineStr">
        <is>
          <t>Heron Fields</t>
        </is>
      </c>
      <c r="E234" s="1" t="inlineStr">
        <is>
          <t>2022-05-31</t>
        </is>
      </c>
      <c r="F234" t="n">
        <v>0</v>
      </c>
      <c r="G234" t="n">
        <v>0</v>
      </c>
      <c r="H234" s="2">
        <f>IF(F234=0, G234, F234)</f>
        <v/>
      </c>
      <c r="I234" s="1">
        <f>E234+0</f>
        <v/>
      </c>
    </row>
    <row r="235">
      <c r="A235" t="inlineStr">
        <is>
          <t>Entertainment Expenses</t>
        </is>
      </c>
      <c r="B235" t="inlineStr">
        <is>
          <t>Operating Expenses</t>
        </is>
      </c>
      <c r="C235" t="inlineStr">
        <is>
          <t>Heron Fields</t>
        </is>
      </c>
      <c r="D235" t="inlineStr">
        <is>
          <t>Heron Fields</t>
        </is>
      </c>
      <c r="E235" s="1" t="inlineStr">
        <is>
          <t>2022-05-31</t>
        </is>
      </c>
      <c r="F235" t="n">
        <v>0</v>
      </c>
      <c r="G235" t="n">
        <v>0</v>
      </c>
      <c r="H235" s="2">
        <f>IF(F235=0, G235, F235)</f>
        <v/>
      </c>
      <c r="I235" s="1">
        <f>E235+0</f>
        <v/>
      </c>
    </row>
    <row r="236">
      <c r="A236" t="inlineStr">
        <is>
          <t>General Expenses</t>
        </is>
      </c>
      <c r="B236" t="inlineStr">
        <is>
          <t>Operating Expenses</t>
        </is>
      </c>
      <c r="C236" t="inlineStr">
        <is>
          <t>Heron Fields</t>
        </is>
      </c>
      <c r="D236" t="inlineStr">
        <is>
          <t>Heron Fields</t>
        </is>
      </c>
      <c r="E236" s="1" t="inlineStr">
        <is>
          <t>2022-05-31</t>
        </is>
      </c>
      <c r="F236" t="n">
        <v>0</v>
      </c>
      <c r="G236" t="n">
        <v>0</v>
      </c>
      <c r="H236" s="2">
        <f>IF(F236=0, G236, F236)</f>
        <v/>
      </c>
      <c r="I236" s="1">
        <f>E236+0</f>
        <v/>
      </c>
    </row>
    <row r="237">
      <c r="A237" t="inlineStr">
        <is>
          <t>Insurance</t>
        </is>
      </c>
      <c r="B237" t="inlineStr">
        <is>
          <t>Operating Expenses</t>
        </is>
      </c>
      <c r="C237" t="inlineStr">
        <is>
          <t>Heron Fields</t>
        </is>
      </c>
      <c r="D237" t="inlineStr">
        <is>
          <t>Heron Fields</t>
        </is>
      </c>
      <c r="E237" s="1" t="inlineStr">
        <is>
          <t>2022-05-31</t>
        </is>
      </c>
      <c r="F237" t="n">
        <v>0</v>
      </c>
      <c r="G237" t="n">
        <v>0</v>
      </c>
      <c r="H237" s="2">
        <f>IF(F237=0, G237, F237)</f>
        <v/>
      </c>
      <c r="I237" s="1">
        <f>E237+0</f>
        <v/>
      </c>
    </row>
    <row r="238">
      <c r="A238" t="inlineStr">
        <is>
          <t>Interest Paid</t>
        </is>
      </c>
      <c r="B238" t="inlineStr">
        <is>
          <t>Operating Expenses</t>
        </is>
      </c>
      <c r="C238" t="inlineStr">
        <is>
          <t>Heron Fields</t>
        </is>
      </c>
      <c r="D238" t="inlineStr">
        <is>
          <t>Heron Fields</t>
        </is>
      </c>
      <c r="E238" s="1" t="inlineStr">
        <is>
          <t>2022-05-31</t>
        </is>
      </c>
      <c r="F238" t="n">
        <v>0</v>
      </c>
      <c r="G238" t="n">
        <v>0</v>
      </c>
      <c r="H238" s="2">
        <f>IF(F238=0, G238, F238)</f>
        <v/>
      </c>
      <c r="I238" s="1">
        <f>E238+0</f>
        <v/>
      </c>
    </row>
    <row r="239">
      <c r="A239" t="inlineStr">
        <is>
          <t>Interest Paid - Investors @ 15%</t>
        </is>
      </c>
      <c r="B239" t="inlineStr">
        <is>
          <t>Operating Expenses</t>
        </is>
      </c>
      <c r="C239" t="inlineStr">
        <is>
          <t>Heron Fields</t>
        </is>
      </c>
      <c r="D239" t="inlineStr">
        <is>
          <t>Heron Fields</t>
        </is>
      </c>
      <c r="E239" s="1" t="inlineStr">
        <is>
          <t>2022-05-31</t>
        </is>
      </c>
      <c r="F239" t="n">
        <v>0</v>
      </c>
      <c r="G239" t="n">
        <v>0</v>
      </c>
      <c r="H239" s="2">
        <f>IF(F239=0, G239, F239)</f>
        <v/>
      </c>
      <c r="I239" s="1">
        <f>E239+0</f>
        <v/>
      </c>
    </row>
    <row r="240">
      <c r="A240" t="inlineStr">
        <is>
          <t>Interest Paid - Investors @ 6.25%</t>
        </is>
      </c>
      <c r="B240" t="inlineStr">
        <is>
          <t>Operating Expenses</t>
        </is>
      </c>
      <c r="C240" t="inlineStr">
        <is>
          <t>Heron Fields</t>
        </is>
      </c>
      <c r="D240" t="inlineStr">
        <is>
          <t>Heron Fields</t>
        </is>
      </c>
      <c r="E240" s="1" t="inlineStr">
        <is>
          <t>2022-05-31</t>
        </is>
      </c>
      <c r="F240" t="n">
        <v>0</v>
      </c>
      <c r="G240" t="n">
        <v>0</v>
      </c>
      <c r="H240" s="2">
        <f>IF(F240=0, G240, F240)</f>
        <v/>
      </c>
      <c r="I240" s="1">
        <f>E240+0</f>
        <v/>
      </c>
    </row>
    <row r="241">
      <c r="A241" t="inlineStr">
        <is>
          <t>Interest Paid - Investors @ 6.5%</t>
        </is>
      </c>
      <c r="B241" t="inlineStr">
        <is>
          <t>Operating Expenses</t>
        </is>
      </c>
      <c r="C241" t="inlineStr">
        <is>
          <t>Heron Fields</t>
        </is>
      </c>
      <c r="D241" t="inlineStr">
        <is>
          <t>Heron Fields</t>
        </is>
      </c>
      <c r="E241" s="1" t="inlineStr">
        <is>
          <t>2022-05-31</t>
        </is>
      </c>
      <c r="F241" t="n">
        <v>0</v>
      </c>
      <c r="G241" t="n">
        <v>0</v>
      </c>
      <c r="H241" s="2">
        <f>IF(F241=0, G241, F241)</f>
        <v/>
      </c>
      <c r="I241" s="1">
        <f>E241+0</f>
        <v/>
      </c>
    </row>
    <row r="242">
      <c r="A242" t="inlineStr">
        <is>
          <t>Interest Paid - Investors @ 6.75%</t>
        </is>
      </c>
      <c r="B242" t="inlineStr">
        <is>
          <t>Operating Expenses</t>
        </is>
      </c>
      <c r="C242" t="inlineStr">
        <is>
          <t>Heron Fields</t>
        </is>
      </c>
      <c r="D242" t="inlineStr">
        <is>
          <t>Heron Fields</t>
        </is>
      </c>
      <c r="E242" s="1" t="inlineStr">
        <is>
          <t>2022-05-31</t>
        </is>
      </c>
      <c r="F242" t="n">
        <v>0</v>
      </c>
      <c r="G242" t="n">
        <v>0</v>
      </c>
      <c r="H242" s="2">
        <f>IF(F242=0, G242, F242)</f>
        <v/>
      </c>
      <c r="I242" s="1">
        <f>E242+0</f>
        <v/>
      </c>
    </row>
    <row r="243">
      <c r="A243" t="inlineStr">
        <is>
          <t>Interest Paid - Investors @ 8.25%</t>
        </is>
      </c>
      <c r="B243" t="inlineStr">
        <is>
          <t>Operating Expenses</t>
        </is>
      </c>
      <c r="C243" t="inlineStr">
        <is>
          <t>Heron Fields</t>
        </is>
      </c>
      <c r="D243" t="inlineStr">
        <is>
          <t>Heron Fields</t>
        </is>
      </c>
      <c r="E243" s="1" t="inlineStr">
        <is>
          <t>2022-05-31</t>
        </is>
      </c>
      <c r="F243" t="n">
        <v>0</v>
      </c>
      <c r="G243" t="n">
        <v>0</v>
      </c>
      <c r="H243" s="2">
        <f>IF(F243=0, G243, F243)</f>
        <v/>
      </c>
      <c r="I243" s="1">
        <f>E243+0</f>
        <v/>
      </c>
    </row>
    <row r="244">
      <c r="A244" t="inlineStr">
        <is>
          <t>Interest Paid - Investors @ 8.25%</t>
        </is>
      </c>
      <c r="B244" t="inlineStr">
        <is>
          <t>Operating Expenses</t>
        </is>
      </c>
      <c r="C244" t="inlineStr">
        <is>
          <t>Heron Fields</t>
        </is>
      </c>
      <c r="D244" t="inlineStr">
        <is>
          <t>Heron Fields</t>
        </is>
      </c>
      <c r="E244" s="1" t="inlineStr">
        <is>
          <t>2022-05-31</t>
        </is>
      </c>
      <c r="F244" t="n">
        <v>0</v>
      </c>
      <c r="G244" t="n">
        <v>0</v>
      </c>
      <c r="H244" s="2">
        <f>IF(F244=0, G244, F244)</f>
        <v/>
      </c>
      <c r="I244" s="1">
        <f>E244+0</f>
        <v/>
      </c>
    </row>
    <row r="245">
      <c r="A245" t="inlineStr">
        <is>
          <t>Interest Paid - Investors @ 9%</t>
        </is>
      </c>
      <c r="B245" t="inlineStr">
        <is>
          <t>Operating Expenses</t>
        </is>
      </c>
      <c r="C245" t="inlineStr">
        <is>
          <t>Heron Fields</t>
        </is>
      </c>
      <c r="D245" t="inlineStr">
        <is>
          <t>Heron Fields</t>
        </is>
      </c>
      <c r="E245" s="1" t="inlineStr">
        <is>
          <t>2022-05-31</t>
        </is>
      </c>
      <c r="F245" t="n">
        <v>0</v>
      </c>
      <c r="G245" t="n">
        <v>0</v>
      </c>
      <c r="H245" s="2">
        <f>IF(F245=0, G245, F245)</f>
        <v/>
      </c>
      <c r="I245" s="1">
        <f>E245+0</f>
        <v/>
      </c>
    </row>
    <row r="246">
      <c r="A246" t="inlineStr">
        <is>
          <t>Interest Paid - Investors @ 9%</t>
        </is>
      </c>
      <c r="B246" t="inlineStr">
        <is>
          <t>Operating Expenses</t>
        </is>
      </c>
      <c r="C246" t="inlineStr">
        <is>
          <t>Heron Fields</t>
        </is>
      </c>
      <c r="D246" t="inlineStr">
        <is>
          <t>Heron Fields</t>
        </is>
      </c>
      <c r="E246" s="1" t="inlineStr">
        <is>
          <t>2022-05-31</t>
        </is>
      </c>
      <c r="F246" t="n">
        <v>0</v>
      </c>
      <c r="G246" t="n">
        <v>0</v>
      </c>
      <c r="H246" s="2">
        <f>IF(F246=0, G246, F246)</f>
        <v/>
      </c>
      <c r="I246" s="1">
        <f>E246+0</f>
        <v/>
      </c>
    </row>
    <row r="247">
      <c r="A247" t="inlineStr">
        <is>
          <t>Interest Received - Deposits</t>
        </is>
      </c>
      <c r="B247" t="inlineStr">
        <is>
          <t>Other Income</t>
        </is>
      </c>
      <c r="C247" t="inlineStr">
        <is>
          <t>Heron Fields</t>
        </is>
      </c>
      <c r="D247" t="inlineStr">
        <is>
          <t>Heron Fields</t>
        </is>
      </c>
      <c r="E247" s="1" t="inlineStr">
        <is>
          <t>2022-05-31</t>
        </is>
      </c>
      <c r="F247" t="n">
        <v>0</v>
      </c>
      <c r="G247" t="n">
        <v>0</v>
      </c>
      <c r="H247" s="2">
        <f>IF(F247=0, G247, F247)</f>
        <v/>
      </c>
      <c r="I247" s="1">
        <f>E247+0</f>
        <v/>
      </c>
    </row>
    <row r="248">
      <c r="A248" t="inlineStr">
        <is>
          <t>Interest Received - Momentum</t>
        </is>
      </c>
      <c r="B248" t="inlineStr">
        <is>
          <t>Other Income</t>
        </is>
      </c>
      <c r="C248" t="inlineStr">
        <is>
          <t>Heron Fields</t>
        </is>
      </c>
      <c r="D248" t="inlineStr">
        <is>
          <t>Heron Fields</t>
        </is>
      </c>
      <c r="E248" s="1" t="inlineStr">
        <is>
          <t>2022-05-31</t>
        </is>
      </c>
      <c r="F248" t="n">
        <v>4.12</v>
      </c>
      <c r="G248" t="n">
        <v>4.12</v>
      </c>
      <c r="H248" s="2">
        <f>IF(F248=0, G248, F248)</f>
        <v/>
      </c>
      <c r="I248" s="1">
        <f>E248+0</f>
        <v/>
      </c>
    </row>
    <row r="249">
      <c r="A249" t="inlineStr">
        <is>
          <t>Levies - Amari</t>
        </is>
      </c>
      <c r="B249" t="inlineStr">
        <is>
          <t>Operating Expenses</t>
        </is>
      </c>
      <c r="C249" t="inlineStr">
        <is>
          <t>Heron Fields</t>
        </is>
      </c>
      <c r="D249" t="inlineStr">
        <is>
          <t>Heron Fields</t>
        </is>
      </c>
      <c r="E249" s="1" t="inlineStr">
        <is>
          <t>2022-05-31</t>
        </is>
      </c>
      <c r="F249" t="n">
        <v>0</v>
      </c>
      <c r="G249" t="n">
        <v>0</v>
      </c>
      <c r="H249" s="2">
        <f>IF(F249=0, G249, F249)</f>
        <v/>
      </c>
      <c r="I249" s="1">
        <f>E249+0</f>
        <v/>
      </c>
    </row>
    <row r="250">
      <c r="A250" t="inlineStr">
        <is>
          <t>Momentum Admin Fee</t>
        </is>
      </c>
      <c r="B250" t="inlineStr">
        <is>
          <t>Operating Expenses</t>
        </is>
      </c>
      <c r="C250" t="inlineStr">
        <is>
          <t>Heron Fields</t>
        </is>
      </c>
      <c r="D250" t="inlineStr">
        <is>
          <t>Heron Fields</t>
        </is>
      </c>
      <c r="E250" s="1" t="inlineStr">
        <is>
          <t>2022-05-31</t>
        </is>
      </c>
      <c r="F250" t="n">
        <v>49434.6</v>
      </c>
      <c r="G250" t="n">
        <v>49434.6</v>
      </c>
      <c r="H250" s="2">
        <f>IF(F250=0, G250, F250)</f>
        <v/>
      </c>
      <c r="I250" s="1">
        <f>E250+0</f>
        <v/>
      </c>
    </row>
    <row r="251">
      <c r="A251" t="inlineStr">
        <is>
          <t>Motor Vehicle Expenses</t>
        </is>
      </c>
      <c r="B251" t="inlineStr">
        <is>
          <t>Operating Expenses</t>
        </is>
      </c>
      <c r="C251" t="inlineStr">
        <is>
          <t>Heron Fields</t>
        </is>
      </c>
      <c r="D251" t="inlineStr">
        <is>
          <t>Heron Fields</t>
        </is>
      </c>
      <c r="E251" s="1" t="inlineStr">
        <is>
          <t>2022-05-31</t>
        </is>
      </c>
      <c r="F251" t="n">
        <v>0</v>
      </c>
      <c r="G251" t="n">
        <v>0</v>
      </c>
      <c r="H251" s="2">
        <f>IF(F251=0, G251, F251)</f>
        <v/>
      </c>
      <c r="I251" s="1">
        <f>E251+0</f>
        <v/>
      </c>
    </row>
    <row r="252">
      <c r="A252" t="inlineStr">
        <is>
          <t>Rates - Heron</t>
        </is>
      </c>
      <c r="B252" t="inlineStr">
        <is>
          <t>Operating Expenses</t>
        </is>
      </c>
      <c r="C252" t="inlineStr">
        <is>
          <t>Heron Fields</t>
        </is>
      </c>
      <c r="D252" t="inlineStr">
        <is>
          <t>Heron Fields</t>
        </is>
      </c>
      <c r="E252" s="1" t="inlineStr">
        <is>
          <t>2022-05-31</t>
        </is>
      </c>
      <c r="F252" t="n">
        <v>6340.26</v>
      </c>
      <c r="G252" t="n">
        <v>6340.26</v>
      </c>
      <c r="H252" s="2">
        <f>IF(F252=0, G252, F252)</f>
        <v/>
      </c>
      <c r="I252" s="1">
        <f>E252+0</f>
        <v/>
      </c>
    </row>
    <row r="253">
      <c r="A253" t="inlineStr">
        <is>
          <t>Rental Income</t>
        </is>
      </c>
      <c r="B253" t="inlineStr">
        <is>
          <t>Other Income</t>
        </is>
      </c>
      <c r="C253" t="inlineStr">
        <is>
          <t>Heron Fields</t>
        </is>
      </c>
      <c r="D253" t="inlineStr">
        <is>
          <t>Heron Fields</t>
        </is>
      </c>
      <c r="E253" s="1" t="inlineStr">
        <is>
          <t>2022-05-31</t>
        </is>
      </c>
      <c r="F253" t="n">
        <v>0</v>
      </c>
      <c r="G253" t="n">
        <v>0</v>
      </c>
      <c r="H253" s="2">
        <f>IF(F253=0, G253, F253)</f>
        <v/>
      </c>
      <c r="I253" s="1">
        <f>E253+0</f>
        <v/>
      </c>
    </row>
    <row r="254">
      <c r="A254" t="inlineStr">
        <is>
          <t>Rental Income</t>
        </is>
      </c>
      <c r="B254" t="inlineStr">
        <is>
          <t>Other Income</t>
        </is>
      </c>
      <c r="C254" t="inlineStr">
        <is>
          <t>Heron Fields</t>
        </is>
      </c>
      <c r="D254" t="inlineStr">
        <is>
          <t>Heron Fields</t>
        </is>
      </c>
      <c r="E254" s="1" t="inlineStr">
        <is>
          <t>2022-05-31</t>
        </is>
      </c>
      <c r="F254" t="n">
        <v>0</v>
      </c>
      <c r="G254" t="n">
        <v>0</v>
      </c>
      <c r="H254" s="2">
        <f>IF(F254=0, G254, F254)</f>
        <v/>
      </c>
      <c r="I254" s="1">
        <f>E254+0</f>
        <v/>
      </c>
    </row>
    <row r="255">
      <c r="A255" t="inlineStr">
        <is>
          <t>Sales - Heron Fields</t>
        </is>
      </c>
      <c r="B255" t="inlineStr">
        <is>
          <t>Trading Income</t>
        </is>
      </c>
      <c r="C255" t="inlineStr">
        <is>
          <t>Heron Fields</t>
        </is>
      </c>
      <c r="D255" t="inlineStr">
        <is>
          <t>Heron Fields</t>
        </is>
      </c>
      <c r="E255" s="1" t="inlineStr">
        <is>
          <t>2022-05-31</t>
        </is>
      </c>
      <c r="F255" t="n">
        <v>0</v>
      </c>
      <c r="G255" t="n">
        <v>0</v>
      </c>
      <c r="H255" s="2">
        <f>IF(F255=0, G255, F255)</f>
        <v/>
      </c>
      <c r="I255" s="1">
        <f>E255+0</f>
        <v/>
      </c>
    </row>
    <row r="256">
      <c r="A256" t="inlineStr">
        <is>
          <t>Sales - Heron Fields occupational rent</t>
        </is>
      </c>
      <c r="B256" t="inlineStr">
        <is>
          <t>Trading Income</t>
        </is>
      </c>
      <c r="C256" t="inlineStr">
        <is>
          <t>Heron Fields</t>
        </is>
      </c>
      <c r="D256" t="inlineStr">
        <is>
          <t>Heron Fields</t>
        </is>
      </c>
      <c r="E256" s="1" t="inlineStr">
        <is>
          <t>2022-05-31</t>
        </is>
      </c>
      <c r="F256" t="n">
        <v>0</v>
      </c>
      <c r="G256" t="n">
        <v>0</v>
      </c>
      <c r="H256" s="2">
        <f>IF(F256=0, G256, F256)</f>
        <v/>
      </c>
      <c r="I256" s="1">
        <f>E256+0</f>
        <v/>
      </c>
    </row>
    <row r="257">
      <c r="A257" t="inlineStr">
        <is>
          <t>Security</t>
        </is>
      </c>
      <c r="B257" t="inlineStr">
        <is>
          <t>Operating Expenses</t>
        </is>
      </c>
      <c r="C257" t="inlineStr">
        <is>
          <t>Heron Fields</t>
        </is>
      </c>
      <c r="D257" t="inlineStr">
        <is>
          <t>Heron Fields</t>
        </is>
      </c>
      <c r="E257" s="1" t="inlineStr">
        <is>
          <t>2022-05-31</t>
        </is>
      </c>
      <c r="F257" t="n">
        <v>328.7</v>
      </c>
      <c r="G257" t="n">
        <v>328.7</v>
      </c>
      <c r="H257" s="2">
        <f>IF(F257=0, G257, F257)</f>
        <v/>
      </c>
      <c r="I257" s="1">
        <f>E257+0</f>
        <v/>
      </c>
    </row>
    <row r="258">
      <c r="A258" t="inlineStr">
        <is>
          <t>Security - ADT</t>
        </is>
      </c>
      <c r="B258" t="inlineStr">
        <is>
          <t>Operating Expenses</t>
        </is>
      </c>
      <c r="C258" t="inlineStr">
        <is>
          <t>Heron Fields</t>
        </is>
      </c>
      <c r="D258" t="inlineStr">
        <is>
          <t>Heron Fields</t>
        </is>
      </c>
      <c r="E258" s="1" t="inlineStr">
        <is>
          <t>2022-05-31</t>
        </is>
      </c>
      <c r="F258" t="n">
        <v>302.65</v>
      </c>
      <c r="G258" t="n">
        <v>302.65</v>
      </c>
      <c r="H258" s="2">
        <f>IF(F258=0, G258, F258)</f>
        <v/>
      </c>
      <c r="I258" s="1">
        <f>E258+0</f>
        <v/>
      </c>
    </row>
    <row r="259">
      <c r="A259" t="inlineStr">
        <is>
          <t>Subscription - NHBRC</t>
        </is>
      </c>
      <c r="B259" t="inlineStr">
        <is>
          <t>Operating Expenses</t>
        </is>
      </c>
      <c r="C259" t="inlineStr">
        <is>
          <t>Heron Fields</t>
        </is>
      </c>
      <c r="D259" t="inlineStr">
        <is>
          <t>Heron Fields</t>
        </is>
      </c>
      <c r="E259" s="1" t="inlineStr">
        <is>
          <t>2022-05-31</t>
        </is>
      </c>
      <c r="F259" t="n">
        <v>0</v>
      </c>
      <c r="G259" t="n">
        <v>0</v>
      </c>
      <c r="H259" s="2">
        <f>IF(F259=0, G259, F259)</f>
        <v/>
      </c>
      <c r="I259" s="1">
        <f>E259+0</f>
        <v/>
      </c>
    </row>
    <row r="260">
      <c r="A260" t="inlineStr">
        <is>
          <t>Advertising - Media24</t>
        </is>
      </c>
      <c r="B260" t="inlineStr">
        <is>
          <t>Operating Expenses</t>
        </is>
      </c>
      <c r="C260" t="inlineStr">
        <is>
          <t>Heron View</t>
        </is>
      </c>
      <c r="D260" t="inlineStr">
        <is>
          <t>Heron View</t>
        </is>
      </c>
      <c r="E260" s="1" t="inlineStr">
        <is>
          <t>2022-05-31</t>
        </is>
      </c>
      <c r="F260" t="n">
        <v>0</v>
      </c>
      <c r="G260" t="n">
        <v>0</v>
      </c>
      <c r="H260" s="2">
        <f>IF(F260=0, G260, F260)</f>
        <v/>
      </c>
      <c r="I260" s="1">
        <f>E260+0</f>
        <v/>
      </c>
    </row>
    <row r="261">
      <c r="A261" t="inlineStr">
        <is>
          <t>Advertising - Pure Brand Activation</t>
        </is>
      </c>
      <c r="B261" t="inlineStr">
        <is>
          <t>Operating Expenses</t>
        </is>
      </c>
      <c r="C261" t="inlineStr">
        <is>
          <t>Heron View</t>
        </is>
      </c>
      <c r="D261" t="inlineStr">
        <is>
          <t>Heron View</t>
        </is>
      </c>
      <c r="E261" s="1" t="inlineStr">
        <is>
          <t>2022-05-31</t>
        </is>
      </c>
      <c r="F261" t="n">
        <v>0</v>
      </c>
      <c r="G261" t="n">
        <v>0</v>
      </c>
      <c r="H261" s="2">
        <f>IF(F261=0, G261, F261)</f>
        <v/>
      </c>
      <c r="I261" s="1">
        <f>E261+0</f>
        <v/>
      </c>
    </row>
    <row r="262">
      <c r="A262" t="inlineStr">
        <is>
          <t>Advertising - Thinkink</t>
        </is>
      </c>
      <c r="B262" t="inlineStr">
        <is>
          <t>Operating Expenses</t>
        </is>
      </c>
      <c r="C262" t="inlineStr">
        <is>
          <t>Heron View</t>
        </is>
      </c>
      <c r="D262" t="inlineStr">
        <is>
          <t>Heron View</t>
        </is>
      </c>
      <c r="E262" s="1" t="inlineStr">
        <is>
          <t>2022-05-31</t>
        </is>
      </c>
      <c r="F262" t="n">
        <v>0</v>
      </c>
      <c r="G262" t="n">
        <v>0</v>
      </c>
      <c r="H262" s="2">
        <f>IF(F262=0, G262, F262)</f>
        <v/>
      </c>
      <c r="I262" s="1">
        <f>E262+0</f>
        <v/>
      </c>
    </row>
    <row r="263">
      <c r="A263" t="inlineStr">
        <is>
          <t>Advertising _AND_ Promotions</t>
        </is>
      </c>
      <c r="B263" t="inlineStr">
        <is>
          <t>Operating Expenses</t>
        </is>
      </c>
      <c r="C263" t="inlineStr">
        <is>
          <t>Heron View</t>
        </is>
      </c>
      <c r="D263" t="inlineStr">
        <is>
          <t>Heron View</t>
        </is>
      </c>
      <c r="E263" s="1" t="inlineStr">
        <is>
          <t>2022-05-31</t>
        </is>
      </c>
      <c r="F263" t="n">
        <v>0</v>
      </c>
      <c r="G263" t="n">
        <v>0</v>
      </c>
      <c r="H263" s="2">
        <f>IF(F263=0, G263, F263)</f>
        <v/>
      </c>
      <c r="I263" s="1">
        <f>E263+0</f>
        <v/>
      </c>
    </row>
    <row r="264">
      <c r="A264" t="inlineStr">
        <is>
          <t>Advertising _AND_ Promotions</t>
        </is>
      </c>
      <c r="B264" t="inlineStr">
        <is>
          <t>Operating Expenses</t>
        </is>
      </c>
      <c r="C264" t="inlineStr">
        <is>
          <t>Heron View</t>
        </is>
      </c>
      <c r="D264" t="inlineStr">
        <is>
          <t>Heron View</t>
        </is>
      </c>
      <c r="E264" s="1" t="inlineStr">
        <is>
          <t>2022-05-31</t>
        </is>
      </c>
      <c r="F264" t="n">
        <v>0</v>
      </c>
      <c r="G264" t="n">
        <v>0</v>
      </c>
      <c r="H264" s="2">
        <f>IF(F264=0, G264, F264)</f>
        <v/>
      </c>
      <c r="I264" s="1">
        <f>E264+0</f>
        <v/>
      </c>
    </row>
    <row r="265">
      <c r="A265" t="inlineStr">
        <is>
          <t>COS - Commission HV Units</t>
        </is>
      </c>
      <c r="B265" t="inlineStr">
        <is>
          <t>COS</t>
        </is>
      </c>
      <c r="C265" t="inlineStr">
        <is>
          <t>Heron View</t>
        </is>
      </c>
      <c r="D265" t="inlineStr">
        <is>
          <t>Heron View</t>
        </is>
      </c>
      <c r="E265" s="1" t="inlineStr">
        <is>
          <t>2022-05-31</t>
        </is>
      </c>
      <c r="F265" t="n">
        <v>0</v>
      </c>
      <c r="G265" t="n">
        <v>0</v>
      </c>
      <c r="H265" s="2">
        <f>IF(F265=0, G265, F265)</f>
        <v/>
      </c>
      <c r="I265" s="1">
        <f>E265+0</f>
        <v/>
      </c>
    </row>
    <row r="266">
      <c r="A266" t="inlineStr">
        <is>
          <t>COS - Electricity Cost Heron Field</t>
        </is>
      </c>
      <c r="B266" t="inlineStr">
        <is>
          <t>COS</t>
        </is>
      </c>
      <c r="C266" t="inlineStr">
        <is>
          <t>CPC</t>
        </is>
      </c>
      <c r="D266" t="inlineStr">
        <is>
          <t>Heron View</t>
        </is>
      </c>
      <c r="E266" s="1" t="inlineStr">
        <is>
          <t>2022-05-31</t>
        </is>
      </c>
      <c r="F266" t="n">
        <v>0</v>
      </c>
      <c r="G266" t="n">
        <v>0</v>
      </c>
      <c r="H266" s="2">
        <f>IF(F266=0, G266, F266)</f>
        <v/>
      </c>
      <c r="I266" s="1">
        <f>E266+0</f>
        <v/>
      </c>
    </row>
    <row r="267">
      <c r="A267" t="inlineStr">
        <is>
          <t>COS - HV COCT Rates clearance</t>
        </is>
      </c>
      <c r="B267" t="inlineStr">
        <is>
          <t>COS</t>
        </is>
      </c>
      <c r="C267" t="inlineStr">
        <is>
          <t>Heron View</t>
        </is>
      </c>
      <c r="D267" t="inlineStr">
        <is>
          <t>Heron View</t>
        </is>
      </c>
      <c r="E267" s="1" t="inlineStr">
        <is>
          <t>2022-05-31</t>
        </is>
      </c>
      <c r="F267" t="n">
        <v>0</v>
      </c>
      <c r="G267" t="n">
        <v>0</v>
      </c>
      <c r="H267" s="2">
        <f>IF(F267=0, G267, F267)</f>
        <v/>
      </c>
      <c r="I267" s="1">
        <f>E267+0</f>
        <v/>
      </c>
    </row>
    <row r="268">
      <c r="A268" t="inlineStr">
        <is>
          <t>COS - Heron Fields - Garden Services</t>
        </is>
      </c>
      <c r="B268" t="inlineStr">
        <is>
          <t>COS</t>
        </is>
      </c>
      <c r="C268" t="inlineStr">
        <is>
          <t>CPC</t>
        </is>
      </c>
      <c r="D268" t="inlineStr">
        <is>
          <t>Heron View</t>
        </is>
      </c>
      <c r="E268" s="1" t="inlineStr">
        <is>
          <t>2022-05-31</t>
        </is>
      </c>
      <c r="F268" t="n">
        <v>0</v>
      </c>
      <c r="G268" t="n">
        <v>0</v>
      </c>
      <c r="H268" s="2">
        <f>IF(F268=0, G268, F268)</f>
        <v/>
      </c>
      <c r="I268" s="1">
        <f>E268+0</f>
        <v/>
      </c>
    </row>
    <row r="269">
      <c r="A269" t="inlineStr">
        <is>
          <t>COS - Heron Projects insurance</t>
        </is>
      </c>
      <c r="B269" t="inlineStr">
        <is>
          <t>COS</t>
        </is>
      </c>
      <c r="C269" t="inlineStr">
        <is>
          <t>CPC</t>
        </is>
      </c>
      <c r="D269" t="inlineStr">
        <is>
          <t>Heron View</t>
        </is>
      </c>
      <c r="E269" s="1" t="inlineStr">
        <is>
          <t>2022-05-31</t>
        </is>
      </c>
      <c r="F269" t="n">
        <v>0</v>
      </c>
      <c r="G269" t="n">
        <v>0</v>
      </c>
      <c r="H269" s="2">
        <f>IF(F269=0, G269, F269)</f>
        <v/>
      </c>
      <c r="I269" s="1">
        <f>E269+0</f>
        <v/>
      </c>
    </row>
    <row r="270">
      <c r="A270" t="inlineStr">
        <is>
          <t>COS - Heron View</t>
        </is>
      </c>
      <c r="B270" t="inlineStr">
        <is>
          <t>COS</t>
        </is>
      </c>
      <c r="C270" t="inlineStr">
        <is>
          <t>Heron View</t>
        </is>
      </c>
      <c r="D270" t="inlineStr">
        <is>
          <t>Heron View</t>
        </is>
      </c>
      <c r="E270" s="1" t="inlineStr">
        <is>
          <t>2022-05-31</t>
        </is>
      </c>
      <c r="F270" t="n">
        <v>0</v>
      </c>
      <c r="G270" t="n">
        <v>0</v>
      </c>
      <c r="H270" s="2">
        <f>IF(F270=0, G270, F270)</f>
        <v/>
      </c>
      <c r="I270" s="1">
        <f>E270+0</f>
        <v/>
      </c>
    </row>
    <row r="271">
      <c r="A271" t="inlineStr">
        <is>
          <t>COS - Heron View - Construction</t>
        </is>
      </c>
      <c r="B271" t="inlineStr">
        <is>
          <t>COS</t>
        </is>
      </c>
      <c r="C271" t="inlineStr">
        <is>
          <t>CPC</t>
        </is>
      </c>
      <c r="D271" t="inlineStr">
        <is>
          <t>Heron View</t>
        </is>
      </c>
      <c r="E271" s="1" t="inlineStr">
        <is>
          <t>2022-05-31</t>
        </is>
      </c>
      <c r="F271" t="n">
        <v>0</v>
      </c>
      <c r="G271" t="n">
        <v>0</v>
      </c>
      <c r="H271" s="2">
        <f>IF(F271=0, G271, F271)</f>
        <v/>
      </c>
      <c r="I271" s="1">
        <f>E271+0</f>
        <v/>
      </c>
    </row>
    <row r="272">
      <c r="A272" t="inlineStr">
        <is>
          <t>COS - Heron View - P&amp;G</t>
        </is>
      </c>
      <c r="B272" t="inlineStr">
        <is>
          <t>COS</t>
        </is>
      </c>
      <c r="C272" t="inlineStr">
        <is>
          <t>CPC</t>
        </is>
      </c>
      <c r="D272" t="inlineStr">
        <is>
          <t>Heron View</t>
        </is>
      </c>
      <c r="E272" s="1" t="inlineStr">
        <is>
          <t>2022-05-31</t>
        </is>
      </c>
      <c r="F272" t="n">
        <v>0</v>
      </c>
      <c r="G272" t="n">
        <v>0</v>
      </c>
      <c r="H272" s="2">
        <f>IF(F272=0, G272, F272)</f>
        <v/>
      </c>
      <c r="I272" s="1">
        <f>E272+0</f>
        <v/>
      </c>
    </row>
    <row r="273">
      <c r="A273" t="inlineStr">
        <is>
          <t>COS - Heron View - Printing &amp; Stationary</t>
        </is>
      </c>
      <c r="B273" t="inlineStr">
        <is>
          <t>COS</t>
        </is>
      </c>
      <c r="C273" t="inlineStr">
        <is>
          <t>CPC</t>
        </is>
      </c>
      <c r="D273" t="inlineStr">
        <is>
          <t>Heron View</t>
        </is>
      </c>
      <c r="E273" s="1" t="inlineStr">
        <is>
          <t>2022-05-31</t>
        </is>
      </c>
      <c r="F273" t="n">
        <v>0</v>
      </c>
      <c r="G273" t="n">
        <v>0</v>
      </c>
      <c r="H273" s="2">
        <f>IF(F273=0, G273, F273)</f>
        <v/>
      </c>
      <c r="I273" s="1">
        <f>E273+0</f>
        <v/>
      </c>
    </row>
    <row r="274">
      <c r="A274" t="inlineStr">
        <is>
          <t>COS - Legal Fees</t>
        </is>
      </c>
      <c r="B274" t="inlineStr">
        <is>
          <t>COS</t>
        </is>
      </c>
      <c r="C274" t="inlineStr">
        <is>
          <t>Heron View</t>
        </is>
      </c>
      <c r="D274" t="inlineStr">
        <is>
          <t>Heron View</t>
        </is>
      </c>
      <c r="E274" s="1" t="inlineStr">
        <is>
          <t>2022-05-31</t>
        </is>
      </c>
      <c r="F274" t="n">
        <v>0</v>
      </c>
      <c r="G274" t="n">
        <v>0</v>
      </c>
      <c r="H274" s="2">
        <f>IF(F274=0, G274, F274)</f>
        <v/>
      </c>
      <c r="I274" s="1">
        <f>E274+0</f>
        <v/>
      </c>
    </row>
    <row r="275">
      <c r="A275" t="inlineStr">
        <is>
          <t>COS - Legal Fees</t>
        </is>
      </c>
      <c r="B275" t="inlineStr">
        <is>
          <t>COS</t>
        </is>
      </c>
      <c r="C275" t="inlineStr">
        <is>
          <t>Heron View</t>
        </is>
      </c>
      <c r="D275" t="inlineStr">
        <is>
          <t>Heron View</t>
        </is>
      </c>
      <c r="E275" s="1" t="inlineStr">
        <is>
          <t>2022-05-31</t>
        </is>
      </c>
      <c r="F275" t="n">
        <v>0</v>
      </c>
      <c r="G275" t="n">
        <v>0</v>
      </c>
      <c r="H275" s="2">
        <f>IF(F275=0, G275, F275)</f>
        <v/>
      </c>
      <c r="I275" s="1">
        <f>E275+0</f>
        <v/>
      </c>
    </row>
    <row r="276">
      <c r="A276" t="inlineStr">
        <is>
          <t>COS - Legal Fees Opening of Sec Title Fees</t>
        </is>
      </c>
      <c r="B276" t="inlineStr">
        <is>
          <t>COS</t>
        </is>
      </c>
      <c r="C276" t="inlineStr">
        <is>
          <t>Heron View</t>
        </is>
      </c>
      <c r="D276" t="inlineStr">
        <is>
          <t>Heron View</t>
        </is>
      </c>
      <c r="E276" s="1" t="inlineStr">
        <is>
          <t>2022-05-31</t>
        </is>
      </c>
      <c r="F276" t="n">
        <v>0</v>
      </c>
      <c r="G276" t="n">
        <v>0</v>
      </c>
      <c r="H276" s="2">
        <f>IF(F276=0, G276, F276)</f>
        <v/>
      </c>
      <c r="I276" s="1">
        <f>E276+0</f>
        <v/>
      </c>
    </row>
    <row r="277">
      <c r="A277" t="inlineStr">
        <is>
          <t>COS - Showhouse - HV</t>
        </is>
      </c>
      <c r="B277" t="inlineStr">
        <is>
          <t>COS</t>
        </is>
      </c>
      <c r="C277" t="inlineStr">
        <is>
          <t>Heron View</t>
        </is>
      </c>
      <c r="D277" t="inlineStr">
        <is>
          <t>Heron View</t>
        </is>
      </c>
      <c r="E277" s="1" t="inlineStr">
        <is>
          <t>2022-05-31</t>
        </is>
      </c>
      <c r="F277" t="n">
        <v>0</v>
      </c>
      <c r="G277" t="n">
        <v>0</v>
      </c>
      <c r="H277" s="2">
        <f>IF(F277=0, G277, F277)</f>
        <v/>
      </c>
      <c r="I277" s="1">
        <f>E277+0</f>
        <v/>
      </c>
    </row>
    <row r="278">
      <c r="A278" t="inlineStr">
        <is>
          <t>Consulting fees - Trustee</t>
        </is>
      </c>
      <c r="B278" t="inlineStr">
        <is>
          <t>Operating Expenses</t>
        </is>
      </c>
      <c r="C278" t="inlineStr">
        <is>
          <t>Heron View</t>
        </is>
      </c>
      <c r="D278" t="inlineStr">
        <is>
          <t>Heron View</t>
        </is>
      </c>
      <c r="E278" s="1" t="inlineStr">
        <is>
          <t>2022-05-31</t>
        </is>
      </c>
      <c r="F278" t="n">
        <v>24000</v>
      </c>
      <c r="G278" t="n">
        <v>24000</v>
      </c>
      <c r="H278" s="2">
        <f>IF(F278=0, G278, F278)</f>
        <v/>
      </c>
      <c r="I278" s="1">
        <f>E278+0</f>
        <v/>
      </c>
    </row>
    <row r="279">
      <c r="A279" t="inlineStr">
        <is>
          <t>Consulting fees - Trustee</t>
        </is>
      </c>
      <c r="B279" t="inlineStr">
        <is>
          <t>Operating Expenses</t>
        </is>
      </c>
      <c r="C279" t="inlineStr">
        <is>
          <t>Heron View</t>
        </is>
      </c>
      <c r="D279" t="inlineStr">
        <is>
          <t>Heron View</t>
        </is>
      </c>
      <c r="E279" s="1" t="inlineStr">
        <is>
          <t>2022-05-31</t>
        </is>
      </c>
      <c r="F279" t="n">
        <v>0</v>
      </c>
      <c r="G279" t="n">
        <v>0</v>
      </c>
      <c r="H279" s="2">
        <f>IF(F279=0, G279, F279)</f>
        <v/>
      </c>
      <c r="I279" s="1">
        <f>E279+0</f>
        <v/>
      </c>
    </row>
    <row r="280">
      <c r="A280" t="inlineStr">
        <is>
          <t>Interest Paid - Investors @ 10%</t>
        </is>
      </c>
      <c r="B280" t="inlineStr">
        <is>
          <t>Operating Expenses</t>
        </is>
      </c>
      <c r="C280" t="inlineStr">
        <is>
          <t>Heron View</t>
        </is>
      </c>
      <c r="D280" t="inlineStr">
        <is>
          <t>Heron View</t>
        </is>
      </c>
      <c r="E280" s="1" t="inlineStr">
        <is>
          <t>2022-05-31</t>
        </is>
      </c>
      <c r="F280" t="n">
        <v>0</v>
      </c>
      <c r="G280" t="n">
        <v>0</v>
      </c>
      <c r="H280" s="2">
        <f>IF(F280=0, G280, F280)</f>
        <v/>
      </c>
      <c r="I280" s="1">
        <f>E280+0</f>
        <v/>
      </c>
    </row>
    <row r="281">
      <c r="A281" t="inlineStr">
        <is>
          <t>Interest Paid - Investors @ 10.5%</t>
        </is>
      </c>
      <c r="B281" t="inlineStr">
        <is>
          <t>Operating Expenses</t>
        </is>
      </c>
      <c r="C281" t="inlineStr">
        <is>
          <t>Heron View</t>
        </is>
      </c>
      <c r="D281" t="inlineStr">
        <is>
          <t>Heron View</t>
        </is>
      </c>
      <c r="E281" s="1" t="inlineStr">
        <is>
          <t>2022-05-31</t>
        </is>
      </c>
      <c r="F281" t="n">
        <v>0</v>
      </c>
      <c r="G281" t="n">
        <v>0</v>
      </c>
      <c r="H281" s="2">
        <f>IF(F281=0, G281, F281)</f>
        <v/>
      </c>
      <c r="I281" s="1">
        <f>E281+0</f>
        <v/>
      </c>
    </row>
    <row r="282">
      <c r="A282" t="inlineStr">
        <is>
          <t>Interest Paid - Investors @ 11%</t>
        </is>
      </c>
      <c r="B282" t="inlineStr">
        <is>
          <t>Operating Expenses</t>
        </is>
      </c>
      <c r="C282" t="inlineStr">
        <is>
          <t>Heron View</t>
        </is>
      </c>
      <c r="D282" t="inlineStr">
        <is>
          <t>Heron View</t>
        </is>
      </c>
      <c r="E282" s="1" t="inlineStr">
        <is>
          <t>2022-05-31</t>
        </is>
      </c>
      <c r="F282" t="n">
        <v>0</v>
      </c>
      <c r="G282" t="n">
        <v>0</v>
      </c>
      <c r="H282" s="2">
        <f>IF(F282=0, G282, F282)</f>
        <v/>
      </c>
      <c r="I282" s="1">
        <f>E282+0</f>
        <v/>
      </c>
    </row>
    <row r="283">
      <c r="A283" t="inlineStr">
        <is>
          <t>Interest Paid - Investors @ 14%</t>
        </is>
      </c>
      <c r="B283" t="inlineStr">
        <is>
          <t>Operating Expenses</t>
        </is>
      </c>
      <c r="C283" t="inlineStr">
        <is>
          <t>Heron View</t>
        </is>
      </c>
      <c r="D283" t="inlineStr">
        <is>
          <t>Heron View</t>
        </is>
      </c>
      <c r="E283" s="1" t="inlineStr">
        <is>
          <t>2022-05-31</t>
        </is>
      </c>
      <c r="F283" t="n">
        <v>0</v>
      </c>
      <c r="G283" t="n">
        <v>0</v>
      </c>
      <c r="H283" s="2">
        <f>IF(F283=0, G283, F283)</f>
        <v/>
      </c>
      <c r="I283" s="1">
        <f>E283+0</f>
        <v/>
      </c>
    </row>
    <row r="284">
      <c r="A284" t="inlineStr">
        <is>
          <t>Interest Paid - Investors @ 14%</t>
        </is>
      </c>
      <c r="B284" t="inlineStr">
        <is>
          <t>Operating Expenses</t>
        </is>
      </c>
      <c r="C284" t="inlineStr">
        <is>
          <t>Heron View</t>
        </is>
      </c>
      <c r="D284" t="inlineStr">
        <is>
          <t>Heron View</t>
        </is>
      </c>
      <c r="E284" s="1" t="inlineStr">
        <is>
          <t>2022-05-31</t>
        </is>
      </c>
      <c r="F284" t="n">
        <v>0</v>
      </c>
      <c r="G284" t="n">
        <v>0</v>
      </c>
      <c r="H284" s="2">
        <f>IF(F284=0, G284, F284)</f>
        <v/>
      </c>
      <c r="I284" s="1">
        <f>E284+0</f>
        <v/>
      </c>
    </row>
    <row r="285">
      <c r="A285" t="inlineStr">
        <is>
          <t>Interest Paid - Investors @ 16%</t>
        </is>
      </c>
      <c r="B285" t="inlineStr">
        <is>
          <t>Operating Expenses</t>
        </is>
      </c>
      <c r="C285" t="inlineStr">
        <is>
          <t>Heron View</t>
        </is>
      </c>
      <c r="D285" t="inlineStr">
        <is>
          <t>Heron View</t>
        </is>
      </c>
      <c r="E285" s="1" t="inlineStr">
        <is>
          <t>2022-05-31</t>
        </is>
      </c>
      <c r="F285" t="n">
        <v>0</v>
      </c>
      <c r="G285" t="n">
        <v>0</v>
      </c>
      <c r="H285" s="2">
        <f>IF(F285=0, G285, F285)</f>
        <v/>
      </c>
      <c r="I285" s="1">
        <f>E285+0</f>
        <v/>
      </c>
    </row>
    <row r="286">
      <c r="A286" t="inlineStr">
        <is>
          <t>Interest Paid - Investors @ 16%</t>
        </is>
      </c>
      <c r="B286" t="inlineStr">
        <is>
          <t>Operating Expenses</t>
        </is>
      </c>
      <c r="C286" t="inlineStr">
        <is>
          <t>Heron View</t>
        </is>
      </c>
      <c r="D286" t="inlineStr">
        <is>
          <t>Heron View</t>
        </is>
      </c>
      <c r="E286" s="1" t="inlineStr">
        <is>
          <t>2022-05-31</t>
        </is>
      </c>
      <c r="F286" t="n">
        <v>0</v>
      </c>
      <c r="G286" t="n">
        <v>0</v>
      </c>
      <c r="H286" s="2">
        <f>IF(F286=0, G286, F286)</f>
        <v/>
      </c>
      <c r="I286" s="1">
        <f>E286+0</f>
        <v/>
      </c>
    </row>
    <row r="287">
      <c r="A287" t="inlineStr">
        <is>
          <t>Interest Paid - Investors @ 18%</t>
        </is>
      </c>
      <c r="B287" t="inlineStr">
        <is>
          <t>Operating Expenses</t>
        </is>
      </c>
      <c r="C287" t="inlineStr">
        <is>
          <t>Heron View</t>
        </is>
      </c>
      <c r="D287" t="inlineStr">
        <is>
          <t>Heron View</t>
        </is>
      </c>
      <c r="E287" s="1" t="inlineStr">
        <is>
          <t>2022-05-31</t>
        </is>
      </c>
      <c r="F287" t="n">
        <v>0</v>
      </c>
      <c r="G287" t="n">
        <v>0</v>
      </c>
      <c r="H287" s="2">
        <f>IF(F287=0, G287, F287)</f>
        <v/>
      </c>
      <c r="I287" s="1">
        <f>E287+0</f>
        <v/>
      </c>
    </row>
    <row r="288">
      <c r="A288" t="inlineStr">
        <is>
          <t>Interest Paid - Investors @ 18%</t>
        </is>
      </c>
      <c r="B288" t="inlineStr">
        <is>
          <t>Operating Expenses</t>
        </is>
      </c>
      <c r="C288" t="inlineStr">
        <is>
          <t>Heron View</t>
        </is>
      </c>
      <c r="D288" t="inlineStr">
        <is>
          <t>Heron View</t>
        </is>
      </c>
      <c r="E288" s="1" t="inlineStr">
        <is>
          <t>2022-05-31</t>
        </is>
      </c>
      <c r="F288" t="n">
        <v>0</v>
      </c>
      <c r="G288" t="n">
        <v>0</v>
      </c>
      <c r="H288" s="2">
        <f>IF(F288=0, G288, F288)</f>
        <v/>
      </c>
      <c r="I288" s="1">
        <f>E288+0</f>
        <v/>
      </c>
    </row>
    <row r="289">
      <c r="A289" t="inlineStr">
        <is>
          <t>Interest Paid - Investors @ 7%</t>
        </is>
      </c>
      <c r="B289" t="inlineStr">
        <is>
          <t>Operating Expenses</t>
        </is>
      </c>
      <c r="C289" t="inlineStr">
        <is>
          <t>Heron View</t>
        </is>
      </c>
      <c r="D289" t="inlineStr">
        <is>
          <t>Heron View</t>
        </is>
      </c>
      <c r="E289" s="1" t="inlineStr">
        <is>
          <t>2022-05-31</t>
        </is>
      </c>
      <c r="F289" t="n">
        <v>0</v>
      </c>
      <c r="G289" t="n">
        <v>0</v>
      </c>
      <c r="H289" s="2">
        <f>IF(F289=0, G289, F289)</f>
        <v/>
      </c>
      <c r="I289" s="1">
        <f>E289+0</f>
        <v/>
      </c>
    </row>
    <row r="290">
      <c r="A290" t="inlineStr">
        <is>
          <t>Interest Paid - Investors @ 7%</t>
        </is>
      </c>
      <c r="B290" t="inlineStr">
        <is>
          <t>Operating Expenses</t>
        </is>
      </c>
      <c r="C290" t="inlineStr">
        <is>
          <t>Heron View</t>
        </is>
      </c>
      <c r="D290" t="inlineStr">
        <is>
          <t>Heron View</t>
        </is>
      </c>
      <c r="E290" s="1" t="inlineStr">
        <is>
          <t>2022-05-31</t>
        </is>
      </c>
      <c r="F290" t="n">
        <v>0</v>
      </c>
      <c r="G290" t="n">
        <v>0</v>
      </c>
      <c r="H290" s="2">
        <f>IF(F290=0, G290, F290)</f>
        <v/>
      </c>
      <c r="I290" s="1">
        <f>E290+0</f>
        <v/>
      </c>
    </row>
    <row r="291">
      <c r="A291" t="inlineStr">
        <is>
          <t>Interest Paid - Investors @ 7.5%</t>
        </is>
      </c>
      <c r="B291" t="inlineStr">
        <is>
          <t>Operating Expenses</t>
        </is>
      </c>
      <c r="C291" t="inlineStr">
        <is>
          <t>Heron View</t>
        </is>
      </c>
      <c r="D291" t="inlineStr">
        <is>
          <t>Heron View</t>
        </is>
      </c>
      <c r="E291" s="1" t="inlineStr">
        <is>
          <t>2022-05-31</t>
        </is>
      </c>
      <c r="F291" t="n">
        <v>0</v>
      </c>
      <c r="G291" t="n">
        <v>0</v>
      </c>
      <c r="H291" s="2">
        <f>IF(F291=0, G291, F291)</f>
        <v/>
      </c>
      <c r="I291" s="1">
        <f>E291+0</f>
        <v/>
      </c>
    </row>
    <row r="292">
      <c r="A292" t="inlineStr">
        <is>
          <t>Interest Paid - Investors @ 7.5%</t>
        </is>
      </c>
      <c r="B292" t="inlineStr">
        <is>
          <t>Operating Expenses</t>
        </is>
      </c>
      <c r="C292" t="inlineStr">
        <is>
          <t>Heron View</t>
        </is>
      </c>
      <c r="D292" t="inlineStr">
        <is>
          <t>Heron View</t>
        </is>
      </c>
      <c r="E292" s="1" t="inlineStr">
        <is>
          <t>2022-05-31</t>
        </is>
      </c>
      <c r="F292" t="n">
        <v>0</v>
      </c>
      <c r="G292" t="n">
        <v>0</v>
      </c>
      <c r="H292" s="2">
        <f>IF(F292=0, G292, F292)</f>
        <v/>
      </c>
      <c r="I292" s="1">
        <f>E292+0</f>
        <v/>
      </c>
    </row>
    <row r="293">
      <c r="A293" t="inlineStr">
        <is>
          <t>Interest Paid - Investors @ 9.75%</t>
        </is>
      </c>
      <c r="B293" t="inlineStr">
        <is>
          <t>Operating Expenses</t>
        </is>
      </c>
      <c r="C293" t="inlineStr">
        <is>
          <t>Heron View</t>
        </is>
      </c>
      <c r="D293" t="inlineStr">
        <is>
          <t>Heron View</t>
        </is>
      </c>
      <c r="E293" s="1" t="inlineStr">
        <is>
          <t>2022-05-31</t>
        </is>
      </c>
      <c r="F293" t="n">
        <v>0</v>
      </c>
      <c r="G293" t="n">
        <v>0</v>
      </c>
      <c r="H293" s="2">
        <f>IF(F293=0, G293, F293)</f>
        <v/>
      </c>
      <c r="I293" s="1">
        <f>E293+0</f>
        <v/>
      </c>
    </row>
    <row r="294">
      <c r="A294" t="inlineStr">
        <is>
          <t>Interest Paid - Investors @ 9.75%</t>
        </is>
      </c>
      <c r="B294" t="inlineStr">
        <is>
          <t>Operating Expenses</t>
        </is>
      </c>
      <c r="C294" t="inlineStr">
        <is>
          <t>Heron View</t>
        </is>
      </c>
      <c r="D294" t="inlineStr">
        <is>
          <t>Heron View</t>
        </is>
      </c>
      <c r="E294" s="1" t="inlineStr">
        <is>
          <t>2022-05-31</t>
        </is>
      </c>
      <c r="F294" t="n">
        <v>0</v>
      </c>
      <c r="G294" t="n">
        <v>0</v>
      </c>
      <c r="H294" s="2">
        <f>IF(F294=0, G294, F294)</f>
        <v/>
      </c>
      <c r="I294" s="1">
        <f>E294+0</f>
        <v/>
      </c>
    </row>
    <row r="295">
      <c r="A295" t="inlineStr">
        <is>
          <t>Levies</t>
        </is>
      </c>
      <c r="B295" t="inlineStr">
        <is>
          <t>Operating Expenses</t>
        </is>
      </c>
      <c r="C295" t="inlineStr">
        <is>
          <t>Heron View</t>
        </is>
      </c>
      <c r="D295" t="inlineStr">
        <is>
          <t>Heron View</t>
        </is>
      </c>
      <c r="E295" s="1" t="inlineStr">
        <is>
          <t>2022-05-31</t>
        </is>
      </c>
      <c r="F295" t="n">
        <v>0</v>
      </c>
      <c r="G295" t="n">
        <v>0</v>
      </c>
      <c r="H295" s="2">
        <f>IF(F295=0, G295, F295)</f>
        <v/>
      </c>
      <c r="I295" s="1">
        <f>E295+0</f>
        <v/>
      </c>
    </row>
    <row r="296">
      <c r="A296" t="inlineStr">
        <is>
          <t>Levies - Developer</t>
        </is>
      </c>
      <c r="B296" t="inlineStr">
        <is>
          <t>Operating Expenses</t>
        </is>
      </c>
      <c r="C296" t="inlineStr">
        <is>
          <t>Heron View</t>
        </is>
      </c>
      <c r="D296" t="inlineStr">
        <is>
          <t>Heron View</t>
        </is>
      </c>
      <c r="E296" s="1" t="inlineStr">
        <is>
          <t>2022-05-31</t>
        </is>
      </c>
      <c r="F296" t="n">
        <v>0</v>
      </c>
      <c r="G296" t="n">
        <v>0</v>
      </c>
      <c r="H296" s="2">
        <f>IF(F296=0, G296, F296)</f>
        <v/>
      </c>
      <c r="I296" s="1">
        <f>E296+0</f>
        <v/>
      </c>
    </row>
    <row r="297">
      <c r="A297" t="inlineStr">
        <is>
          <t>Levies - Special Levies</t>
        </is>
      </c>
      <c r="B297" t="inlineStr">
        <is>
          <t>Operating Expenses</t>
        </is>
      </c>
      <c r="C297" t="inlineStr">
        <is>
          <t>Heron View</t>
        </is>
      </c>
      <c r="D297" t="inlineStr">
        <is>
          <t>Heron View</t>
        </is>
      </c>
      <c r="E297" s="1" t="inlineStr">
        <is>
          <t>2022-05-31</t>
        </is>
      </c>
      <c r="F297" t="n">
        <v>0</v>
      </c>
      <c r="G297" t="n">
        <v>0</v>
      </c>
      <c r="H297" s="2">
        <f>IF(F297=0, G297, F297)</f>
        <v/>
      </c>
      <c r="I297" s="1">
        <f>E297+0</f>
        <v/>
      </c>
    </row>
    <row r="298">
      <c r="A298" t="inlineStr">
        <is>
          <t>Management fees - OMH</t>
        </is>
      </c>
      <c r="B298" t="inlineStr">
        <is>
          <t>Ignore per Deric</t>
        </is>
      </c>
      <c r="C298" t="inlineStr">
        <is>
          <t>Heron View</t>
        </is>
      </c>
      <c r="D298" t="inlineStr">
        <is>
          <t>Heron View</t>
        </is>
      </c>
      <c r="E298" s="1" t="inlineStr">
        <is>
          <t>2022-05-31</t>
        </is>
      </c>
      <c r="F298" t="n">
        <v>0</v>
      </c>
      <c r="G298" t="n">
        <v>0</v>
      </c>
      <c r="H298" s="2">
        <f>IF(F298=0, G298, F298)</f>
        <v/>
      </c>
      <c r="I298" s="1">
        <f>E298+0</f>
        <v/>
      </c>
    </row>
    <row r="299">
      <c r="A299" t="inlineStr">
        <is>
          <t>Management fees - OMH</t>
        </is>
      </c>
      <c r="B299" t="inlineStr">
        <is>
          <t>Ignore per Deric</t>
        </is>
      </c>
      <c r="C299" t="inlineStr">
        <is>
          <t>Heron View</t>
        </is>
      </c>
      <c r="D299" t="inlineStr">
        <is>
          <t>Heron View</t>
        </is>
      </c>
      <c r="E299" s="1" t="inlineStr">
        <is>
          <t>2022-05-31</t>
        </is>
      </c>
      <c r="F299" t="n">
        <v>0</v>
      </c>
      <c r="G299" t="n">
        <v>0</v>
      </c>
      <c r="H299" s="2">
        <f>IF(F299=0, G299, F299)</f>
        <v/>
      </c>
      <c r="I299" s="1">
        <f>E299+0</f>
        <v/>
      </c>
    </row>
    <row r="300">
      <c r="A300" t="inlineStr">
        <is>
          <t>Printing _AND_ Stationery</t>
        </is>
      </c>
      <c r="B300" t="inlineStr">
        <is>
          <t>Operating Expenses</t>
        </is>
      </c>
      <c r="C300" t="inlineStr">
        <is>
          <t>Heron View</t>
        </is>
      </c>
      <c r="D300" t="inlineStr">
        <is>
          <t>Heron View</t>
        </is>
      </c>
      <c r="E300" s="1" t="inlineStr">
        <is>
          <t>2022-05-31</t>
        </is>
      </c>
      <c r="F300" t="n">
        <v>1164.19</v>
      </c>
      <c r="G300" t="n">
        <v>1164.19</v>
      </c>
      <c r="H300" s="2">
        <f>IF(F300=0, G300, F300)</f>
        <v/>
      </c>
      <c r="I300" s="1">
        <f>E300+0</f>
        <v/>
      </c>
    </row>
    <row r="301">
      <c r="A301" t="inlineStr">
        <is>
          <t>Repairs _AND_ Maintenance</t>
        </is>
      </c>
      <c r="B301" t="inlineStr">
        <is>
          <t>Operating Expenses</t>
        </is>
      </c>
      <c r="C301" t="inlineStr">
        <is>
          <t>Heron View</t>
        </is>
      </c>
      <c r="D301" t="inlineStr">
        <is>
          <t>Heron View</t>
        </is>
      </c>
      <c r="E301" s="1" t="inlineStr">
        <is>
          <t>2022-05-31</t>
        </is>
      </c>
      <c r="F301" t="n">
        <v>0</v>
      </c>
      <c r="G301" t="n">
        <v>0</v>
      </c>
      <c r="H301" s="2">
        <f>IF(F301=0, G301, F301)</f>
        <v/>
      </c>
      <c r="I301" s="1">
        <f>E301+0</f>
        <v/>
      </c>
    </row>
    <row r="302">
      <c r="A302" t="inlineStr">
        <is>
          <t>Repairs _AND_ Maintenance</t>
        </is>
      </c>
      <c r="B302" t="inlineStr">
        <is>
          <t>Operating Expenses</t>
        </is>
      </c>
      <c r="C302" t="inlineStr">
        <is>
          <t>Heron View</t>
        </is>
      </c>
      <c r="D302" t="inlineStr">
        <is>
          <t>Heron View</t>
        </is>
      </c>
      <c r="E302" s="1" t="inlineStr">
        <is>
          <t>2022-05-31</t>
        </is>
      </c>
      <c r="F302" t="n">
        <v>0</v>
      </c>
      <c r="G302" t="n">
        <v>0</v>
      </c>
      <c r="H302" s="2">
        <f>IF(F302=0, G302, F302)</f>
        <v/>
      </c>
      <c r="I302" s="1">
        <f>E302+0</f>
        <v/>
      </c>
    </row>
    <row r="303">
      <c r="A303" t="inlineStr">
        <is>
          <t>Sales - Heron View Occupational Rent</t>
        </is>
      </c>
      <c r="B303" t="inlineStr">
        <is>
          <t>Trading Income</t>
        </is>
      </c>
      <c r="C303" t="inlineStr">
        <is>
          <t>Heron View</t>
        </is>
      </c>
      <c r="D303" t="inlineStr">
        <is>
          <t>Heron View</t>
        </is>
      </c>
      <c r="E303" s="1" t="inlineStr">
        <is>
          <t>2022-05-31</t>
        </is>
      </c>
      <c r="F303" t="n">
        <v>0</v>
      </c>
      <c r="G303" t="n">
        <v>0</v>
      </c>
      <c r="H303" s="2">
        <f>IF(F303=0, G303, F303)</f>
        <v/>
      </c>
      <c r="I303" s="1">
        <f>E303+0</f>
        <v/>
      </c>
    </row>
    <row r="304">
      <c r="A304" t="inlineStr">
        <is>
          <t>Sales - Heron View Sales</t>
        </is>
      </c>
      <c r="B304" t="inlineStr">
        <is>
          <t>Trading Income</t>
        </is>
      </c>
      <c r="C304" t="inlineStr">
        <is>
          <t>Heron View</t>
        </is>
      </c>
      <c r="D304" t="inlineStr">
        <is>
          <t>Heron View</t>
        </is>
      </c>
      <c r="E304" s="1" t="inlineStr">
        <is>
          <t>2022-05-31</t>
        </is>
      </c>
      <c r="F304" t="n">
        <v>0</v>
      </c>
      <c r="G304" t="n">
        <v>0</v>
      </c>
      <c r="H304" s="2">
        <f>IF(F304=0, G304, F304)</f>
        <v/>
      </c>
      <c r="I304" s="1">
        <f>E304+0</f>
        <v/>
      </c>
    </row>
    <row r="305">
      <c r="A305" t="inlineStr">
        <is>
          <t>Subscriptions - Xero</t>
        </is>
      </c>
      <c r="B305" t="inlineStr">
        <is>
          <t>Operating Expenses</t>
        </is>
      </c>
      <c r="C305" t="inlineStr">
        <is>
          <t>Heron View</t>
        </is>
      </c>
      <c r="D305" t="inlineStr">
        <is>
          <t>Heron View</t>
        </is>
      </c>
      <c r="E305" s="1" t="inlineStr">
        <is>
          <t>2022-05-31</t>
        </is>
      </c>
      <c r="F305" t="n">
        <v>600</v>
      </c>
      <c r="G305" t="n">
        <v>600</v>
      </c>
      <c r="H305" s="2">
        <f>IF(F305=0, G305, F305)</f>
        <v/>
      </c>
      <c r="I305" s="1">
        <f>E305+0</f>
        <v/>
      </c>
    </row>
    <row r="306">
      <c r="A306" t="inlineStr">
        <is>
          <t>Subscriptions - Xero</t>
        </is>
      </c>
      <c r="B306" t="inlineStr">
        <is>
          <t>Operating Expenses</t>
        </is>
      </c>
      <c r="C306" t="inlineStr">
        <is>
          <t>Heron View</t>
        </is>
      </c>
      <c r="D306" t="inlineStr">
        <is>
          <t>Heron View</t>
        </is>
      </c>
      <c r="E306" s="1" t="inlineStr">
        <is>
          <t>2022-05-31</t>
        </is>
      </c>
      <c r="F306" t="n">
        <v>0</v>
      </c>
      <c r="G306" t="n">
        <v>0</v>
      </c>
      <c r="H306" s="2">
        <f>IF(F306=0, G306, F306)</f>
        <v/>
      </c>
      <c r="I306" s="1">
        <f>E306+0</f>
        <v/>
      </c>
    </row>
    <row r="307">
      <c r="A307" t="inlineStr">
        <is>
          <t>Water</t>
        </is>
      </c>
      <c r="B307" t="inlineStr">
        <is>
          <t>Operating Expenses</t>
        </is>
      </c>
      <c r="C307" t="inlineStr">
        <is>
          <t>Heron View</t>
        </is>
      </c>
      <c r="D307" t="inlineStr">
        <is>
          <t>Heron View</t>
        </is>
      </c>
      <c r="E307" s="1" t="inlineStr">
        <is>
          <t>2022-05-31</t>
        </is>
      </c>
      <c r="F307" t="n">
        <v>0</v>
      </c>
      <c r="G307" t="n">
        <v>0</v>
      </c>
      <c r="H307" s="2">
        <f>IF(F307=0, G307, F307)</f>
        <v/>
      </c>
      <c r="I307" s="1">
        <f>E307+0</f>
        <v/>
      </c>
    </row>
    <row r="308">
      <c r="A308" t="inlineStr">
        <is>
          <t>Accounting - CIPC</t>
        </is>
      </c>
      <c r="B308" t="inlineStr">
        <is>
          <t>Operating Expenses</t>
        </is>
      </c>
      <c r="C308" t="inlineStr">
        <is>
          <t>Heron Fields</t>
        </is>
      </c>
      <c r="D308" t="inlineStr">
        <is>
          <t>Heron Fields</t>
        </is>
      </c>
      <c r="E308" s="1" t="inlineStr">
        <is>
          <t>2022-06-30</t>
        </is>
      </c>
      <c r="F308" t="n">
        <v>0</v>
      </c>
      <c r="G308" t="n">
        <v>0</v>
      </c>
      <c r="H308" s="2">
        <f>IF(F308=0, G308, F308)</f>
        <v/>
      </c>
      <c r="I308" s="1">
        <f>E308+0</f>
        <v/>
      </c>
    </row>
    <row r="309">
      <c r="A309" t="inlineStr">
        <is>
          <t>Accounting Fees</t>
        </is>
      </c>
      <c r="B309" t="inlineStr">
        <is>
          <t>Operating Expenses</t>
        </is>
      </c>
      <c r="C309" t="inlineStr">
        <is>
          <t>Heron Fields</t>
        </is>
      </c>
      <c r="D309" t="inlineStr">
        <is>
          <t>Heron Fields</t>
        </is>
      </c>
      <c r="E309" s="1" t="inlineStr">
        <is>
          <t>2022-06-30</t>
        </is>
      </c>
      <c r="F309" t="n">
        <v>0</v>
      </c>
      <c r="G309" t="n">
        <v>0</v>
      </c>
      <c r="H309" s="2">
        <f>IF(F309=0, G309, F309)</f>
        <v/>
      </c>
      <c r="I309" s="1">
        <f>E309+0</f>
        <v/>
      </c>
    </row>
    <row r="310">
      <c r="A310" t="inlineStr">
        <is>
          <t>Advertising - Property24</t>
        </is>
      </c>
      <c r="B310" t="inlineStr">
        <is>
          <t>Operating Expenses</t>
        </is>
      </c>
      <c r="C310" t="inlineStr">
        <is>
          <t>Heron Fields</t>
        </is>
      </c>
      <c r="D310" t="inlineStr">
        <is>
          <t>Heron Fields</t>
        </is>
      </c>
      <c r="E310" s="1" t="inlineStr">
        <is>
          <t>2022-06-30</t>
        </is>
      </c>
      <c r="F310" t="n">
        <v>11556</v>
      </c>
      <c r="G310" t="n">
        <v>11556</v>
      </c>
      <c r="H310" s="2">
        <f>IF(F310=0, G310, F310)</f>
        <v/>
      </c>
      <c r="I310" s="1">
        <f>E310+0</f>
        <v/>
      </c>
    </row>
    <row r="311">
      <c r="A311" t="inlineStr">
        <is>
          <t>Advertising - Real Marketing</t>
        </is>
      </c>
      <c r="B311" t="inlineStr">
        <is>
          <t>Operating Expenses</t>
        </is>
      </c>
      <c r="C311" t="inlineStr">
        <is>
          <t>Heron Fields</t>
        </is>
      </c>
      <c r="D311" t="inlineStr">
        <is>
          <t>Heron Fields</t>
        </is>
      </c>
      <c r="E311" s="1" t="inlineStr">
        <is>
          <t>2022-06-30</t>
        </is>
      </c>
      <c r="F311" t="n">
        <v>0</v>
      </c>
      <c r="G311" t="n">
        <v>0</v>
      </c>
      <c r="H311" s="2">
        <f>IF(F311=0, G311, F311)</f>
        <v/>
      </c>
      <c r="I311" s="1">
        <f>E311+0</f>
        <v/>
      </c>
    </row>
    <row r="312">
      <c r="A312" t="inlineStr">
        <is>
          <t>Advertising - Real Marketing</t>
        </is>
      </c>
      <c r="B312" t="inlineStr">
        <is>
          <t>Operating Expenses</t>
        </is>
      </c>
      <c r="C312" t="inlineStr">
        <is>
          <t>Heron Fields</t>
        </is>
      </c>
      <c r="D312" t="inlineStr">
        <is>
          <t>Heron Fields</t>
        </is>
      </c>
      <c r="E312" s="1" t="inlineStr">
        <is>
          <t>2022-06-30</t>
        </is>
      </c>
      <c r="F312" t="n">
        <v>0</v>
      </c>
      <c r="G312" t="n">
        <v>0</v>
      </c>
      <c r="H312" s="2">
        <f>IF(F312=0, G312, F312)</f>
        <v/>
      </c>
      <c r="I312" s="1">
        <f>E312+0</f>
        <v/>
      </c>
    </row>
    <row r="313">
      <c r="A313" t="inlineStr">
        <is>
          <t>Bank Charges</t>
        </is>
      </c>
      <c r="B313" t="inlineStr">
        <is>
          <t>Operating Expenses</t>
        </is>
      </c>
      <c r="C313" t="inlineStr">
        <is>
          <t>Heron Fields</t>
        </is>
      </c>
      <c r="D313" t="inlineStr">
        <is>
          <t>Heron Fields</t>
        </is>
      </c>
      <c r="E313" s="1" t="inlineStr">
        <is>
          <t>2022-06-30</t>
        </is>
      </c>
      <c r="F313" t="n">
        <v>3186.59</v>
      </c>
      <c r="G313" t="n">
        <v>3186.59</v>
      </c>
      <c r="H313" s="2">
        <f>IF(F313=0, G313, F313)</f>
        <v/>
      </c>
      <c r="I313" s="1">
        <f>E313+0</f>
        <v/>
      </c>
    </row>
    <row r="314">
      <c r="A314" t="inlineStr">
        <is>
          <t>Bond Origination</t>
        </is>
      </c>
      <c r="B314" t="inlineStr">
        <is>
          <t>Trading Income</t>
        </is>
      </c>
      <c r="C314" t="inlineStr">
        <is>
          <t>Heron Fields</t>
        </is>
      </c>
      <c r="D314" t="inlineStr">
        <is>
          <t>Heron Fields</t>
        </is>
      </c>
      <c r="E314" s="1" t="inlineStr">
        <is>
          <t>2022-06-30</t>
        </is>
      </c>
      <c r="F314" t="n">
        <v>0</v>
      </c>
      <c r="G314" t="n">
        <v>0</v>
      </c>
      <c r="H314" s="2">
        <f>IF(F314=0, G314, F314)</f>
        <v/>
      </c>
      <c r="I314" s="1">
        <f>E314+0</f>
        <v/>
      </c>
    </row>
    <row r="315">
      <c r="A315" t="inlineStr">
        <is>
          <t>COS - Commission HF Units</t>
        </is>
      </c>
      <c r="B315" t="inlineStr">
        <is>
          <t>COS</t>
        </is>
      </c>
      <c r="C315" t="inlineStr">
        <is>
          <t>Heron Fields</t>
        </is>
      </c>
      <c r="D315" t="inlineStr">
        <is>
          <t>Heron Fields</t>
        </is>
      </c>
      <c r="E315" s="1" t="inlineStr">
        <is>
          <t>2022-06-30</t>
        </is>
      </c>
      <c r="F315" t="n">
        <v>0</v>
      </c>
      <c r="G315" t="n">
        <v>0</v>
      </c>
      <c r="H315" s="2">
        <f>IF(F315=0, G315, F315)</f>
        <v/>
      </c>
      <c r="I315" s="1">
        <f>E315+0</f>
        <v/>
      </c>
    </row>
    <row r="316">
      <c r="A316" t="inlineStr">
        <is>
          <t>COS - Commission Heron Fields investors</t>
        </is>
      </c>
      <c r="B316" t="inlineStr">
        <is>
          <t>COS</t>
        </is>
      </c>
      <c r="C316" t="inlineStr">
        <is>
          <t>Heron Fields</t>
        </is>
      </c>
      <c r="D316" t="inlineStr">
        <is>
          <t>Heron Fields</t>
        </is>
      </c>
      <c r="E316" s="1" t="inlineStr">
        <is>
          <t>2022-06-30</t>
        </is>
      </c>
      <c r="F316" t="n">
        <v>86956.52</v>
      </c>
      <c r="G316" t="n">
        <v>86956.52</v>
      </c>
      <c r="H316" s="2">
        <f>IF(F316=0, G316, F316)</f>
        <v/>
      </c>
      <c r="I316" s="1">
        <f>E316+0</f>
        <v/>
      </c>
    </row>
    <row r="317">
      <c r="A317" t="inlineStr">
        <is>
          <t>COS - Construction</t>
        </is>
      </c>
      <c r="B317" t="inlineStr">
        <is>
          <t>COS</t>
        </is>
      </c>
      <c r="C317" t="inlineStr">
        <is>
          <t>Heron Fields</t>
        </is>
      </c>
      <c r="D317" t="inlineStr">
        <is>
          <t>Heron Fields</t>
        </is>
      </c>
      <c r="E317" s="1" t="inlineStr">
        <is>
          <t>2022-06-30</t>
        </is>
      </c>
      <c r="F317" t="n">
        <v>0</v>
      </c>
      <c r="G317" t="n">
        <v>0</v>
      </c>
      <c r="H317" s="2">
        <f>IF(F317=0, G317, F317)</f>
        <v/>
      </c>
      <c r="I317" s="1">
        <f>E317+0</f>
        <v/>
      </c>
    </row>
    <row r="318">
      <c r="A318" t="inlineStr">
        <is>
          <t>COS - Electricity</t>
        </is>
      </c>
      <c r="B318" t="inlineStr">
        <is>
          <t>COS</t>
        </is>
      </c>
      <c r="C318" t="inlineStr">
        <is>
          <t>Heron Fields</t>
        </is>
      </c>
      <c r="D318" t="inlineStr">
        <is>
          <t>Heron Fields</t>
        </is>
      </c>
      <c r="E318" s="1" t="inlineStr">
        <is>
          <t>2022-06-30</t>
        </is>
      </c>
      <c r="F318" t="n">
        <v>0</v>
      </c>
      <c r="G318" t="n">
        <v>0</v>
      </c>
      <c r="H318" s="2">
        <f>IF(F318=0, G318, F318)</f>
        <v/>
      </c>
      <c r="I318" s="1">
        <f>E318+0</f>
        <v/>
      </c>
    </row>
    <row r="319">
      <c r="A319" t="inlineStr">
        <is>
          <t>COS - Electricity</t>
        </is>
      </c>
      <c r="B319" t="inlineStr">
        <is>
          <t>COS</t>
        </is>
      </c>
      <c r="C319" t="inlineStr">
        <is>
          <t>Heron Fields</t>
        </is>
      </c>
      <c r="D319" t="inlineStr">
        <is>
          <t>Heron Fields</t>
        </is>
      </c>
      <c r="E319" s="1" t="inlineStr">
        <is>
          <t>2022-06-30</t>
        </is>
      </c>
      <c r="F319" t="n">
        <v>0</v>
      </c>
      <c r="G319" t="n">
        <v>0</v>
      </c>
      <c r="H319" s="2">
        <f>IF(F319=0, G319, F319)</f>
        <v/>
      </c>
      <c r="I319" s="1">
        <f>E319+0</f>
        <v/>
      </c>
    </row>
    <row r="320">
      <c r="A320" t="inlineStr">
        <is>
          <t>COS - Heron - Internet</t>
        </is>
      </c>
      <c r="B320" t="inlineStr">
        <is>
          <t>COS</t>
        </is>
      </c>
      <c r="C320" t="inlineStr">
        <is>
          <t>CPC</t>
        </is>
      </c>
      <c r="D320" t="inlineStr">
        <is>
          <t>Heron Fields</t>
        </is>
      </c>
      <c r="E320" s="1" t="inlineStr">
        <is>
          <t>2022-06-30</t>
        </is>
      </c>
      <c r="F320" t="n">
        <v>607.83</v>
      </c>
      <c r="G320" t="n">
        <v>607.83</v>
      </c>
      <c r="H320" s="2">
        <f>IF(F320=0, G320, F320)</f>
        <v/>
      </c>
      <c r="I320" s="1">
        <f>E320+0</f>
        <v/>
      </c>
    </row>
    <row r="321">
      <c r="A321" t="inlineStr">
        <is>
          <t>COS - Heron Fields - Construction</t>
        </is>
      </c>
      <c r="B321" t="inlineStr">
        <is>
          <t>COS</t>
        </is>
      </c>
      <c r="C321" t="inlineStr">
        <is>
          <t>CPC</t>
        </is>
      </c>
      <c r="D321" t="inlineStr">
        <is>
          <t>Heron Fields</t>
        </is>
      </c>
      <c r="E321" s="1" t="inlineStr">
        <is>
          <t>2022-06-30</t>
        </is>
      </c>
      <c r="F321" t="n">
        <v>2326102.06</v>
      </c>
      <c r="G321" t="n">
        <v>2326102.06</v>
      </c>
      <c r="H321" s="2">
        <f>IF(F321=0, G321, F321)</f>
        <v/>
      </c>
      <c r="I321" s="1">
        <f>E321+0</f>
        <v/>
      </c>
    </row>
    <row r="322">
      <c r="A322" t="inlineStr">
        <is>
          <t>COS - Heron Fields - Health &amp; Safety</t>
        </is>
      </c>
      <c r="B322" t="inlineStr">
        <is>
          <t>COS</t>
        </is>
      </c>
      <c r="C322" t="inlineStr">
        <is>
          <t>CPC</t>
        </is>
      </c>
      <c r="D322" t="inlineStr">
        <is>
          <t>Heron Fields</t>
        </is>
      </c>
      <c r="E322" s="1" t="inlineStr">
        <is>
          <t>2022-06-30</t>
        </is>
      </c>
      <c r="F322" t="n">
        <v>4000</v>
      </c>
      <c r="G322" t="n">
        <v>4000</v>
      </c>
      <c r="H322" s="2">
        <f>IF(F322=0, G322, F322)</f>
        <v/>
      </c>
      <c r="I322" s="1">
        <f>E322+0</f>
        <v/>
      </c>
    </row>
    <row r="323">
      <c r="A323" t="inlineStr">
        <is>
          <t>COS - Heron Fields - P &amp; G</t>
        </is>
      </c>
      <c r="B323" t="inlineStr">
        <is>
          <t>COS</t>
        </is>
      </c>
      <c r="C323" t="inlineStr">
        <is>
          <t>CPC</t>
        </is>
      </c>
      <c r="D323" t="inlineStr">
        <is>
          <t>Heron Fields</t>
        </is>
      </c>
      <c r="E323" s="1" t="inlineStr">
        <is>
          <t>2022-06-30</t>
        </is>
      </c>
      <c r="F323" t="n">
        <v>246746.39</v>
      </c>
      <c r="G323" t="n">
        <v>246746.39</v>
      </c>
      <c r="H323" s="2">
        <f>IF(F323=0, G323, F323)</f>
        <v/>
      </c>
      <c r="I323" s="1">
        <f>E323+0</f>
        <v/>
      </c>
    </row>
    <row r="324">
      <c r="A324" t="inlineStr">
        <is>
          <t>COS - Heron Fields - Printing &amp; Stationary</t>
        </is>
      </c>
      <c r="B324" t="inlineStr">
        <is>
          <t>COS</t>
        </is>
      </c>
      <c r="C324" t="inlineStr">
        <is>
          <t>CPC</t>
        </is>
      </c>
      <c r="D324" t="inlineStr">
        <is>
          <t>Heron Fields</t>
        </is>
      </c>
      <c r="E324" s="1" t="inlineStr">
        <is>
          <t>2022-06-30</t>
        </is>
      </c>
      <c r="F324" t="n">
        <v>0</v>
      </c>
      <c r="G324" t="n">
        <v>0</v>
      </c>
      <c r="H324" s="2">
        <f>IF(F324=0, G324, F324)</f>
        <v/>
      </c>
      <c r="I324" s="1">
        <f>E324+0</f>
        <v/>
      </c>
    </row>
    <row r="325">
      <c r="A325" t="inlineStr">
        <is>
          <t>COS - Heron Fields - Security</t>
        </is>
      </c>
      <c r="B325" t="inlineStr">
        <is>
          <t>COS</t>
        </is>
      </c>
      <c r="C325" t="inlineStr">
        <is>
          <t>CPC</t>
        </is>
      </c>
      <c r="D325" t="inlineStr">
        <is>
          <t>Heron Fields</t>
        </is>
      </c>
      <c r="E325" s="1" t="inlineStr">
        <is>
          <t>2022-06-30</t>
        </is>
      </c>
      <c r="F325" t="n">
        <v>4782.61</v>
      </c>
      <c r="G325" t="n">
        <v>4782.61</v>
      </c>
      <c r="H325" s="2">
        <f>IF(F325=0, G325, F325)</f>
        <v/>
      </c>
      <c r="I325" s="1">
        <f>E325+0</f>
        <v/>
      </c>
    </row>
    <row r="326">
      <c r="A326" t="inlineStr">
        <is>
          <t>COS - Heron View Showhouse</t>
        </is>
      </c>
      <c r="B326" t="inlineStr">
        <is>
          <t>COS</t>
        </is>
      </c>
      <c r="C326" t="inlineStr">
        <is>
          <t>Heron Fields</t>
        </is>
      </c>
      <c r="D326" t="inlineStr">
        <is>
          <t>Heron Fields</t>
        </is>
      </c>
      <c r="E326" s="1" t="inlineStr">
        <is>
          <t>2022-06-30</t>
        </is>
      </c>
      <c r="F326" t="n">
        <v>0</v>
      </c>
      <c r="G326" t="n">
        <v>0</v>
      </c>
      <c r="H326" s="2">
        <f>IF(F326=0, G326, F326)</f>
        <v/>
      </c>
      <c r="I326" s="1">
        <f>E326+0</f>
        <v/>
      </c>
    </row>
    <row r="327">
      <c r="A327" t="inlineStr">
        <is>
          <t>COS - Inverters</t>
        </is>
      </c>
      <c r="B327" t="inlineStr">
        <is>
          <t>COS</t>
        </is>
      </c>
      <c r="C327" t="inlineStr">
        <is>
          <t>Heron Fields</t>
        </is>
      </c>
      <c r="D327" t="inlineStr">
        <is>
          <t>Heron Fields</t>
        </is>
      </c>
      <c r="E327" s="1" t="inlineStr">
        <is>
          <t>2022-06-30</t>
        </is>
      </c>
      <c r="F327" t="n">
        <v>0</v>
      </c>
      <c r="G327" t="n">
        <v>0</v>
      </c>
      <c r="H327" s="2">
        <f>IF(F327=0, G327, F327)</f>
        <v/>
      </c>
      <c r="I327" s="1">
        <f>E327+0</f>
        <v/>
      </c>
    </row>
    <row r="328">
      <c r="A328" t="inlineStr">
        <is>
          <t>COS - Legal Fees Opening of Sec Title Scheme</t>
        </is>
      </c>
      <c r="B328" t="inlineStr">
        <is>
          <t>COS</t>
        </is>
      </c>
      <c r="C328" t="inlineStr">
        <is>
          <t>Heron Fields</t>
        </is>
      </c>
      <c r="D328" t="inlineStr">
        <is>
          <t>Heron Fields</t>
        </is>
      </c>
      <c r="E328" s="1" t="inlineStr">
        <is>
          <t>2022-06-30</t>
        </is>
      </c>
      <c r="F328" t="n">
        <v>0</v>
      </c>
      <c r="G328" t="n">
        <v>0</v>
      </c>
      <c r="H328" s="2">
        <f>IF(F328=0, G328, F328)</f>
        <v/>
      </c>
      <c r="I328" s="1">
        <f>E328+0</f>
        <v/>
      </c>
    </row>
    <row r="329">
      <c r="A329" t="inlineStr">
        <is>
          <t>COS - Levies</t>
        </is>
      </c>
      <c r="B329" t="inlineStr">
        <is>
          <t>COS</t>
        </is>
      </c>
      <c r="C329" t="inlineStr">
        <is>
          <t>Heron Fields</t>
        </is>
      </c>
      <c r="D329" t="inlineStr">
        <is>
          <t>Heron Fields</t>
        </is>
      </c>
      <c r="E329" s="1" t="inlineStr">
        <is>
          <t>2022-06-30</t>
        </is>
      </c>
      <c r="F329" t="n">
        <v>0</v>
      </c>
      <c r="G329" t="n">
        <v>0</v>
      </c>
      <c r="H329" s="2">
        <f>IF(F329=0, G329, F329)</f>
        <v/>
      </c>
      <c r="I329" s="1">
        <f>E329+0</f>
        <v/>
      </c>
    </row>
    <row r="330">
      <c r="A330" t="inlineStr">
        <is>
          <t>COS - Rates clearance</t>
        </is>
      </c>
      <c r="B330" t="inlineStr">
        <is>
          <t>COS</t>
        </is>
      </c>
      <c r="C330" t="inlineStr">
        <is>
          <t>Heron Fields</t>
        </is>
      </c>
      <c r="D330" t="inlineStr">
        <is>
          <t>Heron Fields</t>
        </is>
      </c>
      <c r="E330" s="1" t="inlineStr">
        <is>
          <t>2022-06-30</t>
        </is>
      </c>
      <c r="F330" t="n">
        <v>0</v>
      </c>
      <c r="G330" t="n">
        <v>0</v>
      </c>
      <c r="H330" s="2">
        <f>IF(F330=0, G330, F330)</f>
        <v/>
      </c>
      <c r="I330" s="1">
        <f>E330+0</f>
        <v/>
      </c>
    </row>
    <row r="331">
      <c r="A331" t="inlineStr">
        <is>
          <t>COS - Showhouse - HF</t>
        </is>
      </c>
      <c r="B331" t="inlineStr">
        <is>
          <t>COS</t>
        </is>
      </c>
      <c r="C331" t="inlineStr">
        <is>
          <t>Heron Fields</t>
        </is>
      </c>
      <c r="D331" t="inlineStr">
        <is>
          <t>Heron Fields</t>
        </is>
      </c>
      <c r="E331" s="1" t="inlineStr">
        <is>
          <t>2022-06-30</t>
        </is>
      </c>
      <c r="F331" t="n">
        <v>0</v>
      </c>
      <c r="G331" t="n">
        <v>0</v>
      </c>
      <c r="H331" s="2">
        <f>IF(F331=0, G331, F331)</f>
        <v/>
      </c>
      <c r="I331" s="1">
        <f>E331+0</f>
        <v/>
      </c>
    </row>
    <row r="332">
      <c r="A332" t="inlineStr">
        <is>
          <t>CoCT - Electricity</t>
        </is>
      </c>
      <c r="B332" t="inlineStr">
        <is>
          <t>Operating Expenses</t>
        </is>
      </c>
      <c r="C332" t="inlineStr">
        <is>
          <t>Heron Fields</t>
        </is>
      </c>
      <c r="D332" t="inlineStr">
        <is>
          <t>Heron Fields</t>
        </is>
      </c>
      <c r="E332" s="1" t="inlineStr">
        <is>
          <t>2022-06-30</t>
        </is>
      </c>
      <c r="F332" t="n">
        <v>2619.62</v>
      </c>
      <c r="G332" t="n">
        <v>2619.62</v>
      </c>
      <c r="H332" s="2">
        <f>IF(F332=0, G332, F332)</f>
        <v/>
      </c>
      <c r="I332" s="1">
        <f>E332+0</f>
        <v/>
      </c>
    </row>
    <row r="333">
      <c r="A333" t="inlineStr">
        <is>
          <t>CoCT - Refuse</t>
        </is>
      </c>
      <c r="B333" t="inlineStr">
        <is>
          <t>Operating Expenses</t>
        </is>
      </c>
      <c r="C333" t="inlineStr">
        <is>
          <t>Heron Fields</t>
        </is>
      </c>
      <c r="D333" t="inlineStr">
        <is>
          <t>Heron Fields</t>
        </is>
      </c>
      <c r="E333" s="1" t="inlineStr">
        <is>
          <t>2022-06-30</t>
        </is>
      </c>
      <c r="F333" t="n">
        <v>0</v>
      </c>
      <c r="G333" t="n">
        <v>0</v>
      </c>
      <c r="H333" s="2">
        <f>IF(F333=0, G333, F333)</f>
        <v/>
      </c>
      <c r="I333" s="1">
        <f>E333+0</f>
        <v/>
      </c>
    </row>
    <row r="334">
      <c r="A334" t="inlineStr">
        <is>
          <t>CoCT - Water</t>
        </is>
      </c>
      <c r="B334" t="inlineStr">
        <is>
          <t>Operating Expenses</t>
        </is>
      </c>
      <c r="C334" t="inlineStr">
        <is>
          <t>Heron Fields</t>
        </is>
      </c>
      <c r="D334" t="inlineStr">
        <is>
          <t>Heron Fields</t>
        </is>
      </c>
      <c r="E334" s="1" t="inlineStr">
        <is>
          <t>2022-06-30</t>
        </is>
      </c>
      <c r="F334" t="n">
        <v>4339.57</v>
      </c>
      <c r="G334" t="n">
        <v>4339.57</v>
      </c>
      <c r="H334" s="2">
        <f>IF(F334=0, G334, F334)</f>
        <v/>
      </c>
      <c r="I334" s="1">
        <f>E334+0</f>
        <v/>
      </c>
    </row>
    <row r="335">
      <c r="A335" t="inlineStr">
        <is>
          <t>Consulting Fees - Admin and Finance</t>
        </is>
      </c>
      <c r="B335" t="inlineStr">
        <is>
          <t>Ignore per Deric</t>
        </is>
      </c>
      <c r="C335" t="inlineStr">
        <is>
          <t>Heron Fields</t>
        </is>
      </c>
      <c r="D335" t="inlineStr">
        <is>
          <t>Heron Fields</t>
        </is>
      </c>
      <c r="E335" s="1" t="inlineStr">
        <is>
          <t>2022-06-30</t>
        </is>
      </c>
      <c r="F335" t="n">
        <v>132650</v>
      </c>
      <c r="G335" t="n">
        <v>132650</v>
      </c>
      <c r="H335" s="2">
        <f>IF(F335=0, G335, F335)</f>
        <v/>
      </c>
      <c r="I335" s="1">
        <f>E335+0</f>
        <v/>
      </c>
    </row>
    <row r="336">
      <c r="A336" t="inlineStr">
        <is>
          <t>Developers Levies</t>
        </is>
      </c>
      <c r="B336" t="inlineStr">
        <is>
          <t>Operating Expenses</t>
        </is>
      </c>
      <c r="C336" t="inlineStr">
        <is>
          <t>Heron Fields</t>
        </is>
      </c>
      <c r="D336" t="inlineStr">
        <is>
          <t>Heron Fields</t>
        </is>
      </c>
      <c r="E336" s="1" t="inlineStr">
        <is>
          <t>2022-06-30</t>
        </is>
      </c>
      <c r="F336" t="n">
        <v>0</v>
      </c>
      <c r="G336" t="n">
        <v>0</v>
      </c>
      <c r="H336" s="2">
        <f>IF(F336=0, G336, F336)</f>
        <v/>
      </c>
      <c r="I336" s="1">
        <f>E336+0</f>
        <v/>
      </c>
    </row>
    <row r="337">
      <c r="A337" t="inlineStr">
        <is>
          <t>Entertainment Expenses</t>
        </is>
      </c>
      <c r="B337" t="inlineStr">
        <is>
          <t>Operating Expenses</t>
        </is>
      </c>
      <c r="C337" t="inlineStr">
        <is>
          <t>Heron Fields</t>
        </is>
      </c>
      <c r="D337" t="inlineStr">
        <is>
          <t>Heron Fields</t>
        </is>
      </c>
      <c r="E337" s="1" t="inlineStr">
        <is>
          <t>2022-06-30</t>
        </is>
      </c>
      <c r="F337" t="n">
        <v>0</v>
      </c>
      <c r="G337" t="n">
        <v>0</v>
      </c>
      <c r="H337" s="2">
        <f>IF(F337=0, G337, F337)</f>
        <v/>
      </c>
      <c r="I337" s="1">
        <f>E337+0</f>
        <v/>
      </c>
    </row>
    <row r="338">
      <c r="A338" t="inlineStr">
        <is>
          <t>General Expenses</t>
        </is>
      </c>
      <c r="B338" t="inlineStr">
        <is>
          <t>Operating Expenses</t>
        </is>
      </c>
      <c r="C338" t="inlineStr">
        <is>
          <t>Heron Fields</t>
        </is>
      </c>
      <c r="D338" t="inlineStr">
        <is>
          <t>Heron Fields</t>
        </is>
      </c>
      <c r="E338" s="1" t="inlineStr">
        <is>
          <t>2022-06-30</t>
        </is>
      </c>
      <c r="F338" t="n">
        <v>0</v>
      </c>
      <c r="G338" t="n">
        <v>0</v>
      </c>
      <c r="H338" s="2">
        <f>IF(F338=0, G338, F338)</f>
        <v/>
      </c>
      <c r="I338" s="1">
        <f>E338+0</f>
        <v/>
      </c>
    </row>
    <row r="339">
      <c r="A339" t="inlineStr">
        <is>
          <t>Insurance</t>
        </is>
      </c>
      <c r="B339" t="inlineStr">
        <is>
          <t>Operating Expenses</t>
        </is>
      </c>
      <c r="C339" t="inlineStr">
        <is>
          <t>Heron Fields</t>
        </is>
      </c>
      <c r="D339" t="inlineStr">
        <is>
          <t>Heron Fields</t>
        </is>
      </c>
      <c r="E339" s="1" t="inlineStr">
        <is>
          <t>2022-06-30</t>
        </is>
      </c>
      <c r="F339" t="n">
        <v>0</v>
      </c>
      <c r="G339" t="n">
        <v>0</v>
      </c>
      <c r="H339" s="2">
        <f>IF(F339=0, G339, F339)</f>
        <v/>
      </c>
      <c r="I339" s="1">
        <f>E339+0</f>
        <v/>
      </c>
    </row>
    <row r="340">
      <c r="A340" t="inlineStr">
        <is>
          <t>Interest Paid</t>
        </is>
      </c>
      <c r="B340" t="inlineStr">
        <is>
          <t>Operating Expenses</t>
        </is>
      </c>
      <c r="C340" t="inlineStr">
        <is>
          <t>Heron Fields</t>
        </is>
      </c>
      <c r="D340" t="inlineStr">
        <is>
          <t>Heron Fields</t>
        </is>
      </c>
      <c r="E340" s="1" t="inlineStr">
        <is>
          <t>2022-06-30</t>
        </is>
      </c>
      <c r="F340" t="n">
        <v>158.56</v>
      </c>
      <c r="G340" t="n">
        <v>158.56</v>
      </c>
      <c r="H340" s="2">
        <f>IF(F340=0, G340, F340)</f>
        <v/>
      </c>
      <c r="I340" s="1">
        <f>E340+0</f>
        <v/>
      </c>
    </row>
    <row r="341">
      <c r="A341" t="inlineStr">
        <is>
          <t>Interest Paid - Investors @ 15%</t>
        </is>
      </c>
      <c r="B341" t="inlineStr">
        <is>
          <t>Operating Expenses</t>
        </is>
      </c>
      <c r="C341" t="inlineStr">
        <is>
          <t>Heron Fields</t>
        </is>
      </c>
      <c r="D341" t="inlineStr">
        <is>
          <t>Heron Fields</t>
        </is>
      </c>
      <c r="E341" s="1" t="inlineStr">
        <is>
          <t>2022-06-30</t>
        </is>
      </c>
      <c r="F341" t="n">
        <v>0</v>
      </c>
      <c r="G341" t="n">
        <v>0</v>
      </c>
      <c r="H341" s="2">
        <f>IF(F341=0, G341, F341)</f>
        <v/>
      </c>
      <c r="I341" s="1">
        <f>E341+0</f>
        <v/>
      </c>
    </row>
    <row r="342">
      <c r="A342" t="inlineStr">
        <is>
          <t>Interest Paid - Investors @ 6.25%</t>
        </is>
      </c>
      <c r="B342" t="inlineStr">
        <is>
          <t>Operating Expenses</t>
        </is>
      </c>
      <c r="C342" t="inlineStr">
        <is>
          <t>Heron Fields</t>
        </is>
      </c>
      <c r="D342" t="inlineStr">
        <is>
          <t>Heron Fields</t>
        </is>
      </c>
      <c r="E342" s="1" t="inlineStr">
        <is>
          <t>2022-06-30</t>
        </is>
      </c>
      <c r="F342" t="n">
        <v>0</v>
      </c>
      <c r="G342" t="n">
        <v>0</v>
      </c>
      <c r="H342" s="2">
        <f>IF(F342=0, G342, F342)</f>
        <v/>
      </c>
      <c r="I342" s="1">
        <f>E342+0</f>
        <v/>
      </c>
    </row>
    <row r="343">
      <c r="A343" t="inlineStr">
        <is>
          <t>Interest Paid - Investors @ 6.5%</t>
        </is>
      </c>
      <c r="B343" t="inlineStr">
        <is>
          <t>Operating Expenses</t>
        </is>
      </c>
      <c r="C343" t="inlineStr">
        <is>
          <t>Heron Fields</t>
        </is>
      </c>
      <c r="D343" t="inlineStr">
        <is>
          <t>Heron Fields</t>
        </is>
      </c>
      <c r="E343" s="1" t="inlineStr">
        <is>
          <t>2022-06-30</t>
        </is>
      </c>
      <c r="F343" t="n">
        <v>0</v>
      </c>
      <c r="G343" t="n">
        <v>0</v>
      </c>
      <c r="H343" s="2">
        <f>IF(F343=0, G343, F343)</f>
        <v/>
      </c>
      <c r="I343" s="1">
        <f>E343+0</f>
        <v/>
      </c>
    </row>
    <row r="344">
      <c r="A344" t="inlineStr">
        <is>
          <t>Interest Paid - Investors @ 6.75%</t>
        </is>
      </c>
      <c r="B344" t="inlineStr">
        <is>
          <t>Operating Expenses</t>
        </is>
      </c>
      <c r="C344" t="inlineStr">
        <is>
          <t>Heron Fields</t>
        </is>
      </c>
      <c r="D344" t="inlineStr">
        <is>
          <t>Heron Fields</t>
        </is>
      </c>
      <c r="E344" s="1" t="inlineStr">
        <is>
          <t>2022-06-30</t>
        </is>
      </c>
      <c r="F344" t="n">
        <v>0</v>
      </c>
      <c r="G344" t="n">
        <v>0</v>
      </c>
      <c r="H344" s="2">
        <f>IF(F344=0, G344, F344)</f>
        <v/>
      </c>
      <c r="I344" s="1">
        <f>E344+0</f>
        <v/>
      </c>
    </row>
    <row r="345">
      <c r="A345" t="inlineStr">
        <is>
          <t>Interest Paid - Investors @ 8.25%</t>
        </is>
      </c>
      <c r="B345" t="inlineStr">
        <is>
          <t>Operating Expenses</t>
        </is>
      </c>
      <c r="C345" t="inlineStr">
        <is>
          <t>Heron Fields</t>
        </is>
      </c>
      <c r="D345" t="inlineStr">
        <is>
          <t>Heron Fields</t>
        </is>
      </c>
      <c r="E345" s="1" t="inlineStr">
        <is>
          <t>2022-06-30</t>
        </is>
      </c>
      <c r="F345" t="n">
        <v>0</v>
      </c>
      <c r="G345" t="n">
        <v>0</v>
      </c>
      <c r="H345" s="2">
        <f>IF(F345=0, G345, F345)</f>
        <v/>
      </c>
      <c r="I345" s="1">
        <f>E345+0</f>
        <v/>
      </c>
    </row>
    <row r="346">
      <c r="A346" t="inlineStr">
        <is>
          <t>Interest Paid - Investors @ 8.25%</t>
        </is>
      </c>
      <c r="B346" t="inlineStr">
        <is>
          <t>Operating Expenses</t>
        </is>
      </c>
      <c r="C346" t="inlineStr">
        <is>
          <t>Heron Fields</t>
        </is>
      </c>
      <c r="D346" t="inlineStr">
        <is>
          <t>Heron Fields</t>
        </is>
      </c>
      <c r="E346" s="1" t="inlineStr">
        <is>
          <t>2022-06-30</t>
        </is>
      </c>
      <c r="F346" t="n">
        <v>0</v>
      </c>
      <c r="G346" t="n">
        <v>0</v>
      </c>
      <c r="H346" s="2">
        <f>IF(F346=0, G346, F346)</f>
        <v/>
      </c>
      <c r="I346" s="1">
        <f>E346+0</f>
        <v/>
      </c>
    </row>
    <row r="347">
      <c r="A347" t="inlineStr">
        <is>
          <t>Interest Paid - Investors @ 9%</t>
        </is>
      </c>
      <c r="B347" t="inlineStr">
        <is>
          <t>Operating Expenses</t>
        </is>
      </c>
      <c r="C347" t="inlineStr">
        <is>
          <t>Heron Fields</t>
        </is>
      </c>
      <c r="D347" t="inlineStr">
        <is>
          <t>Heron Fields</t>
        </is>
      </c>
      <c r="E347" s="1" t="inlineStr">
        <is>
          <t>2022-06-30</t>
        </is>
      </c>
      <c r="F347" t="n">
        <v>0</v>
      </c>
      <c r="G347" t="n">
        <v>0</v>
      </c>
      <c r="H347" s="2">
        <f>IF(F347=0, G347, F347)</f>
        <v/>
      </c>
      <c r="I347" s="1">
        <f>E347+0</f>
        <v/>
      </c>
    </row>
    <row r="348">
      <c r="A348" t="inlineStr">
        <is>
          <t>Interest Paid - Investors @ 9%</t>
        </is>
      </c>
      <c r="B348" t="inlineStr">
        <is>
          <t>Operating Expenses</t>
        </is>
      </c>
      <c r="C348" t="inlineStr">
        <is>
          <t>Heron Fields</t>
        </is>
      </c>
      <c r="D348" t="inlineStr">
        <is>
          <t>Heron Fields</t>
        </is>
      </c>
      <c r="E348" s="1" t="inlineStr">
        <is>
          <t>2022-06-30</t>
        </is>
      </c>
      <c r="F348" t="n">
        <v>0</v>
      </c>
      <c r="G348" t="n">
        <v>0</v>
      </c>
      <c r="H348" s="2">
        <f>IF(F348=0, G348, F348)</f>
        <v/>
      </c>
      <c r="I348" s="1">
        <f>E348+0</f>
        <v/>
      </c>
    </row>
    <row r="349">
      <c r="A349" t="inlineStr">
        <is>
          <t>Interest Received - Deposits</t>
        </is>
      </c>
      <c r="B349" t="inlineStr">
        <is>
          <t>Other Income</t>
        </is>
      </c>
      <c r="C349" t="inlineStr">
        <is>
          <t>Heron Fields</t>
        </is>
      </c>
      <c r="D349" t="inlineStr">
        <is>
          <t>Heron Fields</t>
        </is>
      </c>
      <c r="E349" s="1" t="inlineStr">
        <is>
          <t>2022-06-30</t>
        </is>
      </c>
      <c r="F349" t="n">
        <v>0</v>
      </c>
      <c r="G349" t="n">
        <v>0</v>
      </c>
      <c r="H349" s="2">
        <f>IF(F349=0, G349, F349)</f>
        <v/>
      </c>
      <c r="I349" s="1">
        <f>E349+0</f>
        <v/>
      </c>
    </row>
    <row r="350">
      <c r="A350" t="inlineStr">
        <is>
          <t>Interest Received - Momentum</t>
        </is>
      </c>
      <c r="B350" t="inlineStr">
        <is>
          <t>Other Income</t>
        </is>
      </c>
      <c r="C350" t="inlineStr">
        <is>
          <t>Heron Fields</t>
        </is>
      </c>
      <c r="D350" t="inlineStr">
        <is>
          <t>Heron Fields</t>
        </is>
      </c>
      <c r="E350" s="1" t="inlineStr">
        <is>
          <t>2022-06-30</t>
        </is>
      </c>
      <c r="F350" t="n">
        <v>2.15</v>
      </c>
      <c r="G350" t="n">
        <v>2.15</v>
      </c>
      <c r="H350" s="2">
        <f>IF(F350=0, G350, F350)</f>
        <v/>
      </c>
      <c r="I350" s="1">
        <f>E350+0</f>
        <v/>
      </c>
    </row>
    <row r="351">
      <c r="A351" t="inlineStr">
        <is>
          <t>Levies - Amari</t>
        </is>
      </c>
      <c r="B351" t="inlineStr">
        <is>
          <t>Operating Expenses</t>
        </is>
      </c>
      <c r="C351" t="inlineStr">
        <is>
          <t>Heron Fields</t>
        </is>
      </c>
      <c r="D351" t="inlineStr">
        <is>
          <t>Heron Fields</t>
        </is>
      </c>
      <c r="E351" s="1" t="inlineStr">
        <is>
          <t>2022-06-30</t>
        </is>
      </c>
      <c r="F351" t="n">
        <v>0</v>
      </c>
      <c r="G351" t="n">
        <v>0</v>
      </c>
      <c r="H351" s="2">
        <f>IF(F351=0, G351, F351)</f>
        <v/>
      </c>
      <c r="I351" s="1">
        <f>E351+0</f>
        <v/>
      </c>
    </row>
    <row r="352">
      <c r="A352" t="inlineStr">
        <is>
          <t>Momentum Admin Fee</t>
        </is>
      </c>
      <c r="B352" t="inlineStr">
        <is>
          <t>Operating Expenses</t>
        </is>
      </c>
      <c r="C352" t="inlineStr">
        <is>
          <t>Heron Fields</t>
        </is>
      </c>
      <c r="D352" t="inlineStr">
        <is>
          <t>Heron Fields</t>
        </is>
      </c>
      <c r="E352" s="1" t="inlineStr">
        <is>
          <t>2022-06-30</t>
        </is>
      </c>
      <c r="F352" t="n">
        <v>73214.48</v>
      </c>
      <c r="G352" t="n">
        <v>73214.48</v>
      </c>
      <c r="H352" s="2">
        <f>IF(F352=0, G352, F352)</f>
        <v/>
      </c>
      <c r="I352" s="1">
        <f>E352+0</f>
        <v/>
      </c>
    </row>
    <row r="353">
      <c r="A353" t="inlineStr">
        <is>
          <t>Motor Vehicle Expenses</t>
        </is>
      </c>
      <c r="B353" t="inlineStr">
        <is>
          <t>Operating Expenses</t>
        </is>
      </c>
      <c r="C353" t="inlineStr">
        <is>
          <t>Heron Fields</t>
        </is>
      </c>
      <c r="D353" t="inlineStr">
        <is>
          <t>Heron Fields</t>
        </is>
      </c>
      <c r="E353" s="1" t="inlineStr">
        <is>
          <t>2022-06-30</t>
        </is>
      </c>
      <c r="F353" t="n">
        <v>0</v>
      </c>
      <c r="G353" t="n">
        <v>0</v>
      </c>
      <c r="H353" s="2">
        <f>IF(F353=0, G353, F353)</f>
        <v/>
      </c>
      <c r="I353" s="1">
        <f>E353+0</f>
        <v/>
      </c>
    </row>
    <row r="354">
      <c r="A354" t="inlineStr">
        <is>
          <t>Rates - Heron</t>
        </is>
      </c>
      <c r="B354" t="inlineStr">
        <is>
          <t>Operating Expenses</t>
        </is>
      </c>
      <c r="C354" t="inlineStr">
        <is>
          <t>Heron Fields</t>
        </is>
      </c>
      <c r="D354" t="inlineStr">
        <is>
          <t>Heron Fields</t>
        </is>
      </c>
      <c r="E354" s="1" t="inlineStr">
        <is>
          <t>2022-06-30</t>
        </is>
      </c>
      <c r="F354" t="n">
        <v>3067.87</v>
      </c>
      <c r="G354" t="n">
        <v>3067.87</v>
      </c>
      <c r="H354" s="2">
        <f>IF(F354=0, G354, F354)</f>
        <v/>
      </c>
      <c r="I354" s="1">
        <f>E354+0</f>
        <v/>
      </c>
    </row>
    <row r="355">
      <c r="A355" t="inlineStr">
        <is>
          <t>Rental Income</t>
        </is>
      </c>
      <c r="B355" t="inlineStr">
        <is>
          <t>Other Income</t>
        </is>
      </c>
      <c r="C355" t="inlineStr">
        <is>
          <t>Heron Fields</t>
        </is>
      </c>
      <c r="D355" t="inlineStr">
        <is>
          <t>Heron Fields</t>
        </is>
      </c>
      <c r="E355" s="1" t="inlineStr">
        <is>
          <t>2022-06-30</t>
        </is>
      </c>
      <c r="F355" t="n">
        <v>0</v>
      </c>
      <c r="G355" t="n">
        <v>0</v>
      </c>
      <c r="H355" s="2">
        <f>IF(F355=0, G355, F355)</f>
        <v/>
      </c>
      <c r="I355" s="1">
        <f>E355+0</f>
        <v/>
      </c>
    </row>
    <row r="356">
      <c r="A356" t="inlineStr">
        <is>
          <t>Rental Income</t>
        </is>
      </c>
      <c r="B356" t="inlineStr">
        <is>
          <t>Other Income</t>
        </is>
      </c>
      <c r="C356" t="inlineStr">
        <is>
          <t>Heron Fields</t>
        </is>
      </c>
      <c r="D356" t="inlineStr">
        <is>
          <t>Heron Fields</t>
        </is>
      </c>
      <c r="E356" s="1" t="inlineStr">
        <is>
          <t>2022-06-30</t>
        </is>
      </c>
      <c r="F356" t="n">
        <v>0</v>
      </c>
      <c r="G356" t="n">
        <v>0</v>
      </c>
      <c r="H356" s="2">
        <f>IF(F356=0, G356, F356)</f>
        <v/>
      </c>
      <c r="I356" s="1">
        <f>E356+0</f>
        <v/>
      </c>
    </row>
    <row r="357">
      <c r="A357" t="inlineStr">
        <is>
          <t>Sales - Heron Fields</t>
        </is>
      </c>
      <c r="B357" t="inlineStr">
        <is>
          <t>Trading Income</t>
        </is>
      </c>
      <c r="C357" t="inlineStr">
        <is>
          <t>Heron Fields</t>
        </is>
      </c>
      <c r="D357" t="inlineStr">
        <is>
          <t>Heron Fields</t>
        </is>
      </c>
      <c r="E357" s="1" t="inlineStr">
        <is>
          <t>2022-06-30</t>
        </is>
      </c>
      <c r="F357" t="n">
        <v>0</v>
      </c>
      <c r="G357" t="n">
        <v>0</v>
      </c>
      <c r="H357" s="2">
        <f>IF(F357=0, G357, F357)</f>
        <v/>
      </c>
      <c r="I357" s="1">
        <f>E357+0</f>
        <v/>
      </c>
    </row>
    <row r="358">
      <c r="A358" t="inlineStr">
        <is>
          <t>Sales - Heron Fields occupational rent</t>
        </is>
      </c>
      <c r="B358" t="inlineStr">
        <is>
          <t>Trading Income</t>
        </is>
      </c>
      <c r="C358" t="inlineStr">
        <is>
          <t>Heron Fields</t>
        </is>
      </c>
      <c r="D358" t="inlineStr">
        <is>
          <t>Heron Fields</t>
        </is>
      </c>
      <c r="E358" s="1" t="inlineStr">
        <is>
          <t>2022-06-30</t>
        </is>
      </c>
      <c r="F358" t="n">
        <v>0</v>
      </c>
      <c r="G358" t="n">
        <v>0</v>
      </c>
      <c r="H358" s="2">
        <f>IF(F358=0, G358, F358)</f>
        <v/>
      </c>
      <c r="I358" s="1">
        <f>E358+0</f>
        <v/>
      </c>
    </row>
    <row r="359">
      <c r="A359" t="inlineStr">
        <is>
          <t>Security</t>
        </is>
      </c>
      <c r="B359" t="inlineStr">
        <is>
          <t>Operating Expenses</t>
        </is>
      </c>
      <c r="C359" t="inlineStr">
        <is>
          <t>Heron Fields</t>
        </is>
      </c>
      <c r="D359" t="inlineStr">
        <is>
          <t>Heron Fields</t>
        </is>
      </c>
      <c r="E359" s="1" t="inlineStr">
        <is>
          <t>2022-06-30</t>
        </is>
      </c>
      <c r="F359" t="n">
        <v>164.35</v>
      </c>
      <c r="G359" t="n">
        <v>164.35</v>
      </c>
      <c r="H359" s="2">
        <f>IF(F359=0, G359, F359)</f>
        <v/>
      </c>
      <c r="I359" s="1">
        <f>E359+0</f>
        <v/>
      </c>
    </row>
    <row r="360">
      <c r="A360" t="inlineStr">
        <is>
          <t>Security - ADT</t>
        </is>
      </c>
      <c r="B360" t="inlineStr">
        <is>
          <t>Operating Expenses</t>
        </is>
      </c>
      <c r="C360" t="inlineStr">
        <is>
          <t>Heron Fields</t>
        </is>
      </c>
      <c r="D360" t="inlineStr">
        <is>
          <t>Heron Fields</t>
        </is>
      </c>
      <c r="E360" s="1" t="inlineStr">
        <is>
          <t>2022-06-30</t>
        </is>
      </c>
      <c r="F360" t="n">
        <v>1723.38</v>
      </c>
      <c r="G360" t="n">
        <v>1723.38</v>
      </c>
      <c r="H360" s="2">
        <f>IF(F360=0, G360, F360)</f>
        <v/>
      </c>
      <c r="I360" s="1">
        <f>E360+0</f>
        <v/>
      </c>
    </row>
    <row r="361">
      <c r="A361" t="inlineStr">
        <is>
          <t>Subscription - NHBRC</t>
        </is>
      </c>
      <c r="B361" t="inlineStr">
        <is>
          <t>Operating Expenses</t>
        </is>
      </c>
      <c r="C361" t="inlineStr">
        <is>
          <t>Heron Fields</t>
        </is>
      </c>
      <c r="D361" t="inlineStr">
        <is>
          <t>Heron Fields</t>
        </is>
      </c>
      <c r="E361" s="1" t="inlineStr">
        <is>
          <t>2022-06-30</t>
        </is>
      </c>
      <c r="F361" t="n">
        <v>0</v>
      </c>
      <c r="G361" t="n">
        <v>0</v>
      </c>
      <c r="H361" s="2">
        <f>IF(F361=0, G361, F361)</f>
        <v/>
      </c>
      <c r="I361" s="1">
        <f>E361+0</f>
        <v/>
      </c>
    </row>
    <row r="362">
      <c r="A362" t="inlineStr">
        <is>
          <t>Advertising - Media24</t>
        </is>
      </c>
      <c r="B362" t="inlineStr">
        <is>
          <t>Operating Expenses</t>
        </is>
      </c>
      <c r="C362" t="inlineStr">
        <is>
          <t>Heron View</t>
        </is>
      </c>
      <c r="D362" t="inlineStr">
        <is>
          <t>Heron View</t>
        </is>
      </c>
      <c r="E362" s="1" t="inlineStr">
        <is>
          <t>2022-06-30</t>
        </is>
      </c>
      <c r="F362" t="n">
        <v>0</v>
      </c>
      <c r="G362" t="n">
        <v>0</v>
      </c>
      <c r="H362" s="2">
        <f>IF(F362=0, G362, F362)</f>
        <v/>
      </c>
      <c r="I362" s="1">
        <f>E362+0</f>
        <v/>
      </c>
    </row>
    <row r="363">
      <c r="A363" t="inlineStr">
        <is>
          <t>Advertising - Pure Brand Activation</t>
        </is>
      </c>
      <c r="B363" t="inlineStr">
        <is>
          <t>Operating Expenses</t>
        </is>
      </c>
      <c r="C363" t="inlineStr">
        <is>
          <t>Heron View</t>
        </is>
      </c>
      <c r="D363" t="inlineStr">
        <is>
          <t>Heron View</t>
        </is>
      </c>
      <c r="E363" s="1" t="inlineStr">
        <is>
          <t>2022-06-30</t>
        </is>
      </c>
      <c r="F363" t="n">
        <v>0</v>
      </c>
      <c r="G363" t="n">
        <v>0</v>
      </c>
      <c r="H363" s="2">
        <f>IF(F363=0, G363, F363)</f>
        <v/>
      </c>
      <c r="I363" s="1">
        <f>E363+0</f>
        <v/>
      </c>
    </row>
    <row r="364">
      <c r="A364" t="inlineStr">
        <is>
          <t>Advertising - Thinkink</t>
        </is>
      </c>
      <c r="B364" t="inlineStr">
        <is>
          <t>Operating Expenses</t>
        </is>
      </c>
      <c r="C364" t="inlineStr">
        <is>
          <t>Heron View</t>
        </is>
      </c>
      <c r="D364" t="inlineStr">
        <is>
          <t>Heron View</t>
        </is>
      </c>
      <c r="E364" s="1" t="inlineStr">
        <is>
          <t>2022-06-30</t>
        </is>
      </c>
      <c r="F364" t="n">
        <v>0</v>
      </c>
      <c r="G364" t="n">
        <v>0</v>
      </c>
      <c r="H364" s="2">
        <f>IF(F364=0, G364, F364)</f>
        <v/>
      </c>
      <c r="I364" s="1">
        <f>E364+0</f>
        <v/>
      </c>
    </row>
    <row r="365">
      <c r="A365" t="inlineStr">
        <is>
          <t>Advertising _AND_ Promotions</t>
        </is>
      </c>
      <c r="B365" t="inlineStr">
        <is>
          <t>Operating Expenses</t>
        </is>
      </c>
      <c r="C365" t="inlineStr">
        <is>
          <t>Heron View</t>
        </is>
      </c>
      <c r="D365" t="inlineStr">
        <is>
          <t>Heron View</t>
        </is>
      </c>
      <c r="E365" s="1" t="inlineStr">
        <is>
          <t>2022-06-30</t>
        </is>
      </c>
      <c r="F365" t="n">
        <v>0</v>
      </c>
      <c r="G365" t="n">
        <v>0</v>
      </c>
      <c r="H365" s="2">
        <f>IF(F365=0, G365, F365)</f>
        <v/>
      </c>
      <c r="I365" s="1">
        <f>E365+0</f>
        <v/>
      </c>
    </row>
    <row r="366">
      <c r="A366" t="inlineStr">
        <is>
          <t>Advertising _AND_ Promotions</t>
        </is>
      </c>
      <c r="B366" t="inlineStr">
        <is>
          <t>Operating Expenses</t>
        </is>
      </c>
      <c r="C366" t="inlineStr">
        <is>
          <t>Heron View</t>
        </is>
      </c>
      <c r="D366" t="inlineStr">
        <is>
          <t>Heron View</t>
        </is>
      </c>
      <c r="E366" s="1" t="inlineStr">
        <is>
          <t>2022-06-30</t>
        </is>
      </c>
      <c r="F366" t="n">
        <v>0</v>
      </c>
      <c r="G366" t="n">
        <v>0</v>
      </c>
      <c r="H366" s="2">
        <f>IF(F366=0, G366, F366)</f>
        <v/>
      </c>
      <c r="I366" s="1">
        <f>E366+0</f>
        <v/>
      </c>
    </row>
    <row r="367">
      <c r="A367" t="inlineStr">
        <is>
          <t>COS - Commission HV Units</t>
        </is>
      </c>
      <c r="B367" t="inlineStr">
        <is>
          <t>COS</t>
        </is>
      </c>
      <c r="C367" t="inlineStr">
        <is>
          <t>Heron View</t>
        </is>
      </c>
      <c r="D367" t="inlineStr">
        <is>
          <t>Heron View</t>
        </is>
      </c>
      <c r="E367" s="1" t="inlineStr">
        <is>
          <t>2022-06-30</t>
        </is>
      </c>
      <c r="F367" t="n">
        <v>0</v>
      </c>
      <c r="G367" t="n">
        <v>0</v>
      </c>
      <c r="H367" s="2">
        <f>IF(F367=0, G367, F367)</f>
        <v/>
      </c>
      <c r="I367" s="1">
        <f>E367+0</f>
        <v/>
      </c>
    </row>
    <row r="368">
      <c r="A368" t="inlineStr">
        <is>
          <t>COS - Electricity Cost Heron Field</t>
        </is>
      </c>
      <c r="B368" t="inlineStr">
        <is>
          <t>COS</t>
        </is>
      </c>
      <c r="C368" t="inlineStr">
        <is>
          <t>CPC</t>
        </is>
      </c>
      <c r="D368" t="inlineStr">
        <is>
          <t>Heron View</t>
        </is>
      </c>
      <c r="E368" s="1" t="inlineStr">
        <is>
          <t>2022-06-30</t>
        </is>
      </c>
      <c r="F368" t="n">
        <v>0</v>
      </c>
      <c r="G368" t="n">
        <v>0</v>
      </c>
      <c r="H368" s="2">
        <f>IF(F368=0, G368, F368)</f>
        <v/>
      </c>
      <c r="I368" s="1">
        <f>E368+0</f>
        <v/>
      </c>
    </row>
    <row r="369">
      <c r="A369" t="inlineStr">
        <is>
          <t>COS - HV COCT Rates clearance</t>
        </is>
      </c>
      <c r="B369" t="inlineStr">
        <is>
          <t>COS</t>
        </is>
      </c>
      <c r="C369" t="inlineStr">
        <is>
          <t>Heron View</t>
        </is>
      </c>
      <c r="D369" t="inlineStr">
        <is>
          <t>Heron View</t>
        </is>
      </c>
      <c r="E369" s="1" t="inlineStr">
        <is>
          <t>2022-06-30</t>
        </is>
      </c>
      <c r="F369" t="n">
        <v>0</v>
      </c>
      <c r="G369" t="n">
        <v>0</v>
      </c>
      <c r="H369" s="2">
        <f>IF(F369=0, G369, F369)</f>
        <v/>
      </c>
      <c r="I369" s="1">
        <f>E369+0</f>
        <v/>
      </c>
    </row>
    <row r="370">
      <c r="A370" t="inlineStr">
        <is>
          <t>COS - Heron Fields - Garden Services</t>
        </is>
      </c>
      <c r="B370" t="inlineStr">
        <is>
          <t>COS</t>
        </is>
      </c>
      <c r="C370" t="inlineStr">
        <is>
          <t>CPC</t>
        </is>
      </c>
      <c r="D370" t="inlineStr">
        <is>
          <t>Heron View</t>
        </is>
      </c>
      <c r="E370" s="1" t="inlineStr">
        <is>
          <t>2022-06-30</t>
        </is>
      </c>
      <c r="F370" t="n">
        <v>0</v>
      </c>
      <c r="G370" t="n">
        <v>0</v>
      </c>
      <c r="H370" s="2">
        <f>IF(F370=0, G370, F370)</f>
        <v/>
      </c>
      <c r="I370" s="1">
        <f>E370+0</f>
        <v/>
      </c>
    </row>
    <row r="371">
      <c r="A371" t="inlineStr">
        <is>
          <t>COS - Heron Projects insurance</t>
        </is>
      </c>
      <c r="B371" t="inlineStr">
        <is>
          <t>COS</t>
        </is>
      </c>
      <c r="C371" t="inlineStr">
        <is>
          <t>CPC</t>
        </is>
      </c>
      <c r="D371" t="inlineStr">
        <is>
          <t>Heron View</t>
        </is>
      </c>
      <c r="E371" s="1" t="inlineStr">
        <is>
          <t>2022-06-30</t>
        </is>
      </c>
      <c r="F371" t="n">
        <v>0</v>
      </c>
      <c r="G371" t="n">
        <v>0</v>
      </c>
      <c r="H371" s="2">
        <f>IF(F371=0, G371, F371)</f>
        <v/>
      </c>
      <c r="I371" s="1">
        <f>E371+0</f>
        <v/>
      </c>
    </row>
    <row r="372">
      <c r="A372" t="inlineStr">
        <is>
          <t>COS - Heron View</t>
        </is>
      </c>
      <c r="B372" t="inlineStr">
        <is>
          <t>COS</t>
        </is>
      </c>
      <c r="C372" t="inlineStr">
        <is>
          <t>Heron View</t>
        </is>
      </c>
      <c r="D372" t="inlineStr">
        <is>
          <t>Heron View</t>
        </is>
      </c>
      <c r="E372" s="1" t="inlineStr">
        <is>
          <t>2022-06-30</t>
        </is>
      </c>
      <c r="F372" t="n">
        <v>0</v>
      </c>
      <c r="G372" t="n">
        <v>0</v>
      </c>
      <c r="H372" s="2">
        <f>IF(F372=0, G372, F372)</f>
        <v/>
      </c>
      <c r="I372" s="1">
        <f>E372+0</f>
        <v/>
      </c>
    </row>
    <row r="373">
      <c r="A373" t="inlineStr">
        <is>
          <t>COS - Heron View - Construction</t>
        </is>
      </c>
      <c r="B373" t="inlineStr">
        <is>
          <t>COS</t>
        </is>
      </c>
      <c r="C373" t="inlineStr">
        <is>
          <t>CPC</t>
        </is>
      </c>
      <c r="D373" t="inlineStr">
        <is>
          <t>Heron View</t>
        </is>
      </c>
      <c r="E373" s="1" t="inlineStr">
        <is>
          <t>2022-06-30</t>
        </is>
      </c>
      <c r="F373" t="n">
        <v>0</v>
      </c>
      <c r="G373" t="n">
        <v>0</v>
      </c>
      <c r="H373" s="2">
        <f>IF(F373=0, G373, F373)</f>
        <v/>
      </c>
      <c r="I373" s="1">
        <f>E373+0</f>
        <v/>
      </c>
    </row>
    <row r="374">
      <c r="A374" t="inlineStr">
        <is>
          <t>COS - Heron View - P&amp;G</t>
        </is>
      </c>
      <c r="B374" t="inlineStr">
        <is>
          <t>COS</t>
        </is>
      </c>
      <c r="C374" t="inlineStr">
        <is>
          <t>CPC</t>
        </is>
      </c>
      <c r="D374" t="inlineStr">
        <is>
          <t>Heron View</t>
        </is>
      </c>
      <c r="E374" s="1" t="inlineStr">
        <is>
          <t>2022-06-30</t>
        </is>
      </c>
      <c r="F374" t="n">
        <v>0</v>
      </c>
      <c r="G374" t="n">
        <v>0</v>
      </c>
      <c r="H374" s="2">
        <f>IF(F374=0, G374, F374)</f>
        <v/>
      </c>
      <c r="I374" s="1">
        <f>E374+0</f>
        <v/>
      </c>
    </row>
    <row r="375">
      <c r="A375" t="inlineStr">
        <is>
          <t>COS - Heron View - Printing &amp; Stationary</t>
        </is>
      </c>
      <c r="B375" t="inlineStr">
        <is>
          <t>COS</t>
        </is>
      </c>
      <c r="C375" t="inlineStr">
        <is>
          <t>CPC</t>
        </is>
      </c>
      <c r="D375" t="inlineStr">
        <is>
          <t>Heron View</t>
        </is>
      </c>
      <c r="E375" s="1" t="inlineStr">
        <is>
          <t>2022-06-30</t>
        </is>
      </c>
      <c r="F375" t="n">
        <v>0</v>
      </c>
      <c r="G375" t="n">
        <v>0</v>
      </c>
      <c r="H375" s="2">
        <f>IF(F375=0, G375, F375)</f>
        <v/>
      </c>
      <c r="I375" s="1">
        <f>E375+0</f>
        <v/>
      </c>
    </row>
    <row r="376">
      <c r="A376" t="inlineStr">
        <is>
          <t>COS - Legal Fees</t>
        </is>
      </c>
      <c r="B376" t="inlineStr">
        <is>
          <t>COS</t>
        </is>
      </c>
      <c r="C376" t="inlineStr">
        <is>
          <t>Heron View</t>
        </is>
      </c>
      <c r="D376" t="inlineStr">
        <is>
          <t>Heron View</t>
        </is>
      </c>
      <c r="E376" s="1" t="inlineStr">
        <is>
          <t>2022-06-30</t>
        </is>
      </c>
      <c r="F376" t="n">
        <v>0</v>
      </c>
      <c r="G376" t="n">
        <v>0</v>
      </c>
      <c r="H376" s="2">
        <f>IF(F376=0, G376, F376)</f>
        <v/>
      </c>
      <c r="I376" s="1">
        <f>E376+0</f>
        <v/>
      </c>
    </row>
    <row r="377">
      <c r="A377" t="inlineStr">
        <is>
          <t>COS - Legal Fees</t>
        </is>
      </c>
      <c r="B377" t="inlineStr">
        <is>
          <t>COS</t>
        </is>
      </c>
      <c r="C377" t="inlineStr">
        <is>
          <t>Heron View</t>
        </is>
      </c>
      <c r="D377" t="inlineStr">
        <is>
          <t>Heron View</t>
        </is>
      </c>
      <c r="E377" s="1" t="inlineStr">
        <is>
          <t>2022-06-30</t>
        </is>
      </c>
      <c r="F377" t="n">
        <v>0</v>
      </c>
      <c r="G377" t="n">
        <v>0</v>
      </c>
      <c r="H377" s="2">
        <f>IF(F377=0, G377, F377)</f>
        <v/>
      </c>
      <c r="I377" s="1">
        <f>E377+0</f>
        <v/>
      </c>
    </row>
    <row r="378">
      <c r="A378" t="inlineStr">
        <is>
          <t>COS - Legal Fees Opening of Sec Title Fees</t>
        </is>
      </c>
      <c r="B378" t="inlineStr">
        <is>
          <t>COS</t>
        </is>
      </c>
      <c r="C378" t="inlineStr">
        <is>
          <t>Heron View</t>
        </is>
      </c>
      <c r="D378" t="inlineStr">
        <is>
          <t>Heron View</t>
        </is>
      </c>
      <c r="E378" s="1" t="inlineStr">
        <is>
          <t>2022-06-30</t>
        </is>
      </c>
      <c r="F378" t="n">
        <v>0</v>
      </c>
      <c r="G378" t="n">
        <v>0</v>
      </c>
      <c r="H378" s="2">
        <f>IF(F378=0, G378, F378)</f>
        <v/>
      </c>
      <c r="I378" s="1">
        <f>E378+0</f>
        <v/>
      </c>
    </row>
    <row r="379">
      <c r="A379" t="inlineStr">
        <is>
          <t>COS - Showhouse - HV</t>
        </is>
      </c>
      <c r="B379" t="inlineStr">
        <is>
          <t>COS</t>
        </is>
      </c>
      <c r="C379" t="inlineStr">
        <is>
          <t>Heron View</t>
        </is>
      </c>
      <c r="D379" t="inlineStr">
        <is>
          <t>Heron View</t>
        </is>
      </c>
      <c r="E379" s="1" t="inlineStr">
        <is>
          <t>2022-06-30</t>
        </is>
      </c>
      <c r="F379" t="n">
        <v>0</v>
      </c>
      <c r="G379" t="n">
        <v>0</v>
      </c>
      <c r="H379" s="2">
        <f>IF(F379=0, G379, F379)</f>
        <v/>
      </c>
      <c r="I379" s="1">
        <f>E379+0</f>
        <v/>
      </c>
    </row>
    <row r="380">
      <c r="A380" t="inlineStr">
        <is>
          <t>Consulting fees - Trustee</t>
        </is>
      </c>
      <c r="B380" t="inlineStr">
        <is>
          <t>Operating Expenses</t>
        </is>
      </c>
      <c r="C380" t="inlineStr">
        <is>
          <t>Heron View</t>
        </is>
      </c>
      <c r="D380" t="inlineStr">
        <is>
          <t>Heron View</t>
        </is>
      </c>
      <c r="E380" s="1" t="inlineStr">
        <is>
          <t>2022-06-30</t>
        </is>
      </c>
      <c r="F380" t="n">
        <v>4000</v>
      </c>
      <c r="G380" t="n">
        <v>4000</v>
      </c>
      <c r="H380" s="2">
        <f>IF(F380=0, G380, F380)</f>
        <v/>
      </c>
      <c r="I380" s="1">
        <f>E380+0</f>
        <v/>
      </c>
    </row>
    <row r="381">
      <c r="A381" t="inlineStr">
        <is>
          <t>Consulting fees - Trustee</t>
        </is>
      </c>
      <c r="B381" t="inlineStr">
        <is>
          <t>Operating Expenses</t>
        </is>
      </c>
      <c r="C381" t="inlineStr">
        <is>
          <t>Heron View</t>
        </is>
      </c>
      <c r="D381" t="inlineStr">
        <is>
          <t>Heron View</t>
        </is>
      </c>
      <c r="E381" s="1" t="inlineStr">
        <is>
          <t>2022-06-30</t>
        </is>
      </c>
      <c r="F381" t="n">
        <v>0</v>
      </c>
      <c r="G381" t="n">
        <v>0</v>
      </c>
      <c r="H381" s="2">
        <f>IF(F381=0, G381, F381)</f>
        <v/>
      </c>
      <c r="I381" s="1">
        <f>E381+0</f>
        <v/>
      </c>
    </row>
    <row r="382">
      <c r="A382" t="inlineStr">
        <is>
          <t>Interest Paid - Investors @ 10%</t>
        </is>
      </c>
      <c r="B382" t="inlineStr">
        <is>
          <t>Operating Expenses</t>
        </is>
      </c>
      <c r="C382" t="inlineStr">
        <is>
          <t>Heron View</t>
        </is>
      </c>
      <c r="D382" t="inlineStr">
        <is>
          <t>Heron View</t>
        </is>
      </c>
      <c r="E382" s="1" t="inlineStr">
        <is>
          <t>2022-06-30</t>
        </is>
      </c>
      <c r="F382" t="n">
        <v>0</v>
      </c>
      <c r="G382" t="n">
        <v>0</v>
      </c>
      <c r="H382" s="2">
        <f>IF(F382=0, G382, F382)</f>
        <v/>
      </c>
      <c r="I382" s="1">
        <f>E382+0</f>
        <v/>
      </c>
    </row>
    <row r="383">
      <c r="A383" t="inlineStr">
        <is>
          <t>Interest Paid - Investors @ 10.5%</t>
        </is>
      </c>
      <c r="B383" t="inlineStr">
        <is>
          <t>Operating Expenses</t>
        </is>
      </c>
      <c r="C383" t="inlineStr">
        <is>
          <t>Heron View</t>
        </is>
      </c>
      <c r="D383" t="inlineStr">
        <is>
          <t>Heron View</t>
        </is>
      </c>
      <c r="E383" s="1" t="inlineStr">
        <is>
          <t>2022-06-30</t>
        </is>
      </c>
      <c r="F383" t="n">
        <v>0</v>
      </c>
      <c r="G383" t="n">
        <v>0</v>
      </c>
      <c r="H383" s="2">
        <f>IF(F383=0, G383, F383)</f>
        <v/>
      </c>
      <c r="I383" s="1">
        <f>E383+0</f>
        <v/>
      </c>
    </row>
    <row r="384">
      <c r="A384" t="inlineStr">
        <is>
          <t>Interest Paid - Investors @ 11%</t>
        </is>
      </c>
      <c r="B384" t="inlineStr">
        <is>
          <t>Operating Expenses</t>
        </is>
      </c>
      <c r="C384" t="inlineStr">
        <is>
          <t>Heron View</t>
        </is>
      </c>
      <c r="D384" t="inlineStr">
        <is>
          <t>Heron View</t>
        </is>
      </c>
      <c r="E384" s="1" t="inlineStr">
        <is>
          <t>2022-06-30</t>
        </is>
      </c>
      <c r="F384" t="n">
        <v>0</v>
      </c>
      <c r="G384" t="n">
        <v>0</v>
      </c>
      <c r="H384" s="2">
        <f>IF(F384=0, G384, F384)</f>
        <v/>
      </c>
      <c r="I384" s="1">
        <f>E384+0</f>
        <v/>
      </c>
    </row>
    <row r="385">
      <c r="A385" t="inlineStr">
        <is>
          <t>Interest Paid - Investors @ 14%</t>
        </is>
      </c>
      <c r="B385" t="inlineStr">
        <is>
          <t>Operating Expenses</t>
        </is>
      </c>
      <c r="C385" t="inlineStr">
        <is>
          <t>Heron View</t>
        </is>
      </c>
      <c r="D385" t="inlineStr">
        <is>
          <t>Heron View</t>
        </is>
      </c>
      <c r="E385" s="1" t="inlineStr">
        <is>
          <t>2022-06-30</t>
        </is>
      </c>
      <c r="F385" t="n">
        <v>0</v>
      </c>
      <c r="G385" t="n">
        <v>0</v>
      </c>
      <c r="H385" s="2">
        <f>IF(F385=0, G385, F385)</f>
        <v/>
      </c>
      <c r="I385" s="1">
        <f>E385+0</f>
        <v/>
      </c>
    </row>
    <row r="386">
      <c r="A386" t="inlineStr">
        <is>
          <t>Interest Paid - Investors @ 14%</t>
        </is>
      </c>
      <c r="B386" t="inlineStr">
        <is>
          <t>Operating Expenses</t>
        </is>
      </c>
      <c r="C386" t="inlineStr">
        <is>
          <t>Heron View</t>
        </is>
      </c>
      <c r="D386" t="inlineStr">
        <is>
          <t>Heron View</t>
        </is>
      </c>
      <c r="E386" s="1" t="inlineStr">
        <is>
          <t>2022-06-30</t>
        </is>
      </c>
      <c r="F386" t="n">
        <v>0</v>
      </c>
      <c r="G386" t="n">
        <v>0</v>
      </c>
      <c r="H386" s="2">
        <f>IF(F386=0, G386, F386)</f>
        <v/>
      </c>
      <c r="I386" s="1">
        <f>E386+0</f>
        <v/>
      </c>
    </row>
    <row r="387">
      <c r="A387" t="inlineStr">
        <is>
          <t>Interest Paid - Investors @ 16%</t>
        </is>
      </c>
      <c r="B387" t="inlineStr">
        <is>
          <t>Operating Expenses</t>
        </is>
      </c>
      <c r="C387" t="inlineStr">
        <is>
          <t>Heron View</t>
        </is>
      </c>
      <c r="D387" t="inlineStr">
        <is>
          <t>Heron View</t>
        </is>
      </c>
      <c r="E387" s="1" t="inlineStr">
        <is>
          <t>2022-06-30</t>
        </is>
      </c>
      <c r="F387" t="n">
        <v>0</v>
      </c>
      <c r="G387" t="n">
        <v>0</v>
      </c>
      <c r="H387" s="2">
        <f>IF(F387=0, G387, F387)</f>
        <v/>
      </c>
      <c r="I387" s="1">
        <f>E387+0</f>
        <v/>
      </c>
    </row>
    <row r="388">
      <c r="A388" t="inlineStr">
        <is>
          <t>Interest Paid - Investors @ 16%</t>
        </is>
      </c>
      <c r="B388" t="inlineStr">
        <is>
          <t>Operating Expenses</t>
        </is>
      </c>
      <c r="C388" t="inlineStr">
        <is>
          <t>Heron View</t>
        </is>
      </c>
      <c r="D388" t="inlineStr">
        <is>
          <t>Heron View</t>
        </is>
      </c>
      <c r="E388" s="1" t="inlineStr">
        <is>
          <t>2022-06-30</t>
        </is>
      </c>
      <c r="F388" t="n">
        <v>0</v>
      </c>
      <c r="G388" t="n">
        <v>0</v>
      </c>
      <c r="H388" s="2">
        <f>IF(F388=0, G388, F388)</f>
        <v/>
      </c>
      <c r="I388" s="1">
        <f>E388+0</f>
        <v/>
      </c>
    </row>
    <row r="389">
      <c r="A389" t="inlineStr">
        <is>
          <t>Interest Paid - Investors @ 18%</t>
        </is>
      </c>
      <c r="B389" t="inlineStr">
        <is>
          <t>Operating Expenses</t>
        </is>
      </c>
      <c r="C389" t="inlineStr">
        <is>
          <t>Heron View</t>
        </is>
      </c>
      <c r="D389" t="inlineStr">
        <is>
          <t>Heron View</t>
        </is>
      </c>
      <c r="E389" s="1" t="inlineStr">
        <is>
          <t>2022-06-30</t>
        </is>
      </c>
      <c r="F389" t="n">
        <v>0</v>
      </c>
      <c r="G389" t="n">
        <v>0</v>
      </c>
      <c r="H389" s="2">
        <f>IF(F389=0, G389, F389)</f>
        <v/>
      </c>
      <c r="I389" s="1">
        <f>E389+0</f>
        <v/>
      </c>
    </row>
    <row r="390">
      <c r="A390" t="inlineStr">
        <is>
          <t>Interest Paid - Investors @ 18%</t>
        </is>
      </c>
      <c r="B390" t="inlineStr">
        <is>
          <t>Operating Expenses</t>
        </is>
      </c>
      <c r="C390" t="inlineStr">
        <is>
          <t>Heron View</t>
        </is>
      </c>
      <c r="D390" t="inlineStr">
        <is>
          <t>Heron View</t>
        </is>
      </c>
      <c r="E390" s="1" t="inlineStr">
        <is>
          <t>2022-06-30</t>
        </is>
      </c>
      <c r="F390" t="n">
        <v>0</v>
      </c>
      <c r="G390" t="n">
        <v>0</v>
      </c>
      <c r="H390" s="2">
        <f>IF(F390=0, G390, F390)</f>
        <v/>
      </c>
      <c r="I390" s="1">
        <f>E390+0</f>
        <v/>
      </c>
    </row>
    <row r="391">
      <c r="A391" t="inlineStr">
        <is>
          <t>Interest Paid - Investors @ 7%</t>
        </is>
      </c>
      <c r="B391" t="inlineStr">
        <is>
          <t>Operating Expenses</t>
        </is>
      </c>
      <c r="C391" t="inlineStr">
        <is>
          <t>Heron View</t>
        </is>
      </c>
      <c r="D391" t="inlineStr">
        <is>
          <t>Heron View</t>
        </is>
      </c>
      <c r="E391" s="1" t="inlineStr">
        <is>
          <t>2022-06-30</t>
        </is>
      </c>
      <c r="F391" t="n">
        <v>0</v>
      </c>
      <c r="G391" t="n">
        <v>0</v>
      </c>
      <c r="H391" s="2">
        <f>IF(F391=0, G391, F391)</f>
        <v/>
      </c>
      <c r="I391" s="1">
        <f>E391+0</f>
        <v/>
      </c>
    </row>
    <row r="392">
      <c r="A392" t="inlineStr">
        <is>
          <t>Interest Paid - Investors @ 7%</t>
        </is>
      </c>
      <c r="B392" t="inlineStr">
        <is>
          <t>Operating Expenses</t>
        </is>
      </c>
      <c r="C392" t="inlineStr">
        <is>
          <t>Heron View</t>
        </is>
      </c>
      <c r="D392" t="inlineStr">
        <is>
          <t>Heron View</t>
        </is>
      </c>
      <c r="E392" s="1" t="inlineStr">
        <is>
          <t>2022-06-30</t>
        </is>
      </c>
      <c r="F392" t="n">
        <v>0</v>
      </c>
      <c r="G392" t="n">
        <v>0</v>
      </c>
      <c r="H392" s="2">
        <f>IF(F392=0, G392, F392)</f>
        <v/>
      </c>
      <c r="I392" s="1">
        <f>E392+0</f>
        <v/>
      </c>
    </row>
    <row r="393">
      <c r="A393" t="inlineStr">
        <is>
          <t>Interest Paid - Investors @ 7.5%</t>
        </is>
      </c>
      <c r="B393" t="inlineStr">
        <is>
          <t>Operating Expenses</t>
        </is>
      </c>
      <c r="C393" t="inlineStr">
        <is>
          <t>Heron View</t>
        </is>
      </c>
      <c r="D393" t="inlineStr">
        <is>
          <t>Heron View</t>
        </is>
      </c>
      <c r="E393" s="1" t="inlineStr">
        <is>
          <t>2022-06-30</t>
        </is>
      </c>
      <c r="F393" t="n">
        <v>0</v>
      </c>
      <c r="G393" t="n">
        <v>0</v>
      </c>
      <c r="H393" s="2">
        <f>IF(F393=0, G393, F393)</f>
        <v/>
      </c>
      <c r="I393" s="1">
        <f>E393+0</f>
        <v/>
      </c>
    </row>
    <row r="394">
      <c r="A394" t="inlineStr">
        <is>
          <t>Interest Paid - Investors @ 7.5%</t>
        </is>
      </c>
      <c r="B394" t="inlineStr">
        <is>
          <t>Operating Expenses</t>
        </is>
      </c>
      <c r="C394" t="inlineStr">
        <is>
          <t>Heron View</t>
        </is>
      </c>
      <c r="D394" t="inlineStr">
        <is>
          <t>Heron View</t>
        </is>
      </c>
      <c r="E394" s="1" t="inlineStr">
        <is>
          <t>2022-06-30</t>
        </is>
      </c>
      <c r="F394" t="n">
        <v>0</v>
      </c>
      <c r="G394" t="n">
        <v>0</v>
      </c>
      <c r="H394" s="2">
        <f>IF(F394=0, G394, F394)</f>
        <v/>
      </c>
      <c r="I394" s="1">
        <f>E394+0</f>
        <v/>
      </c>
    </row>
    <row r="395">
      <c r="A395" t="inlineStr">
        <is>
          <t>Interest Paid - Investors @ 9.75%</t>
        </is>
      </c>
      <c r="B395" t="inlineStr">
        <is>
          <t>Operating Expenses</t>
        </is>
      </c>
      <c r="C395" t="inlineStr">
        <is>
          <t>Heron View</t>
        </is>
      </c>
      <c r="D395" t="inlineStr">
        <is>
          <t>Heron View</t>
        </is>
      </c>
      <c r="E395" s="1" t="inlineStr">
        <is>
          <t>2022-06-30</t>
        </is>
      </c>
      <c r="F395" t="n">
        <v>0</v>
      </c>
      <c r="G395" t="n">
        <v>0</v>
      </c>
      <c r="H395" s="2">
        <f>IF(F395=0, G395, F395)</f>
        <v/>
      </c>
      <c r="I395" s="1">
        <f>E395+0</f>
        <v/>
      </c>
    </row>
    <row r="396">
      <c r="A396" t="inlineStr">
        <is>
          <t>Interest Paid - Investors @ 9.75%</t>
        </is>
      </c>
      <c r="B396" t="inlineStr">
        <is>
          <t>Operating Expenses</t>
        </is>
      </c>
      <c r="C396" t="inlineStr">
        <is>
          <t>Heron View</t>
        </is>
      </c>
      <c r="D396" t="inlineStr">
        <is>
          <t>Heron View</t>
        </is>
      </c>
      <c r="E396" s="1" t="inlineStr">
        <is>
          <t>2022-06-30</t>
        </is>
      </c>
      <c r="F396" t="n">
        <v>0</v>
      </c>
      <c r="G396" t="n">
        <v>0</v>
      </c>
      <c r="H396" s="2">
        <f>IF(F396=0, G396, F396)</f>
        <v/>
      </c>
      <c r="I396" s="1">
        <f>E396+0</f>
        <v/>
      </c>
    </row>
    <row r="397">
      <c r="A397" t="inlineStr">
        <is>
          <t>Levies</t>
        </is>
      </c>
      <c r="B397" t="inlineStr">
        <is>
          <t>Operating Expenses</t>
        </is>
      </c>
      <c r="C397" t="inlineStr">
        <is>
          <t>Heron View</t>
        </is>
      </c>
      <c r="D397" t="inlineStr">
        <is>
          <t>Heron View</t>
        </is>
      </c>
      <c r="E397" s="1" t="inlineStr">
        <is>
          <t>2022-06-30</t>
        </is>
      </c>
      <c r="F397" t="n">
        <v>0</v>
      </c>
      <c r="G397" t="n">
        <v>0</v>
      </c>
      <c r="H397" s="2">
        <f>IF(F397=0, G397, F397)</f>
        <v/>
      </c>
      <c r="I397" s="1">
        <f>E397+0</f>
        <v/>
      </c>
    </row>
    <row r="398">
      <c r="A398" t="inlineStr">
        <is>
          <t>Levies - Developer</t>
        </is>
      </c>
      <c r="B398" t="inlineStr">
        <is>
          <t>Operating Expenses</t>
        </is>
      </c>
      <c r="C398" t="inlineStr">
        <is>
          <t>Heron View</t>
        </is>
      </c>
      <c r="D398" t="inlineStr">
        <is>
          <t>Heron View</t>
        </is>
      </c>
      <c r="E398" s="1" t="inlineStr">
        <is>
          <t>2022-06-30</t>
        </is>
      </c>
      <c r="F398" t="n">
        <v>0</v>
      </c>
      <c r="G398" t="n">
        <v>0</v>
      </c>
      <c r="H398" s="2">
        <f>IF(F398=0, G398, F398)</f>
        <v/>
      </c>
      <c r="I398" s="1">
        <f>E398+0</f>
        <v/>
      </c>
    </row>
    <row r="399">
      <c r="A399" t="inlineStr">
        <is>
          <t>Levies - Special Levies</t>
        </is>
      </c>
      <c r="B399" t="inlineStr">
        <is>
          <t>Operating Expenses</t>
        </is>
      </c>
      <c r="C399" t="inlineStr">
        <is>
          <t>Heron View</t>
        </is>
      </c>
      <c r="D399" t="inlineStr">
        <is>
          <t>Heron View</t>
        </is>
      </c>
      <c r="E399" s="1" t="inlineStr">
        <is>
          <t>2022-06-30</t>
        </is>
      </c>
      <c r="F399" t="n">
        <v>0</v>
      </c>
      <c r="G399" t="n">
        <v>0</v>
      </c>
      <c r="H399" s="2">
        <f>IF(F399=0, G399, F399)</f>
        <v/>
      </c>
      <c r="I399" s="1">
        <f>E399+0</f>
        <v/>
      </c>
    </row>
    <row r="400">
      <c r="A400" t="inlineStr">
        <is>
          <t>Management fees - OMH</t>
        </is>
      </c>
      <c r="B400" t="inlineStr">
        <is>
          <t>Ignore per Deric</t>
        </is>
      </c>
      <c r="C400" t="inlineStr">
        <is>
          <t>Heron View</t>
        </is>
      </c>
      <c r="D400" t="inlineStr">
        <is>
          <t>Heron View</t>
        </is>
      </c>
      <c r="E400" s="1" t="inlineStr">
        <is>
          <t>2022-06-30</t>
        </is>
      </c>
      <c r="F400" t="n">
        <v>0</v>
      </c>
      <c r="G400" t="n">
        <v>0</v>
      </c>
      <c r="H400" s="2">
        <f>IF(F400=0, G400, F400)</f>
        <v/>
      </c>
      <c r="I400" s="1">
        <f>E400+0</f>
        <v/>
      </c>
    </row>
    <row r="401">
      <c r="A401" t="inlineStr">
        <is>
          <t>Management fees - OMH</t>
        </is>
      </c>
      <c r="B401" t="inlineStr">
        <is>
          <t>Ignore per Deric</t>
        </is>
      </c>
      <c r="C401" t="inlineStr">
        <is>
          <t>Heron View</t>
        </is>
      </c>
      <c r="D401" t="inlineStr">
        <is>
          <t>Heron View</t>
        </is>
      </c>
      <c r="E401" s="1" t="inlineStr">
        <is>
          <t>2022-06-30</t>
        </is>
      </c>
      <c r="F401" t="n">
        <v>0</v>
      </c>
      <c r="G401" t="n">
        <v>0</v>
      </c>
      <c r="H401" s="2">
        <f>IF(F401=0, G401, F401)</f>
        <v/>
      </c>
      <c r="I401" s="1">
        <f>E401+0</f>
        <v/>
      </c>
    </row>
    <row r="402">
      <c r="A402" t="inlineStr">
        <is>
          <t>Printing _AND_ Stationery</t>
        </is>
      </c>
      <c r="B402" t="inlineStr">
        <is>
          <t>Operating Expenses</t>
        </is>
      </c>
      <c r="C402" t="inlineStr">
        <is>
          <t>Heron View</t>
        </is>
      </c>
      <c r="D402" t="inlineStr">
        <is>
          <t>Heron View</t>
        </is>
      </c>
      <c r="E402" s="1" t="inlineStr">
        <is>
          <t>2022-06-30</t>
        </is>
      </c>
      <c r="F402" t="n">
        <v>927.52</v>
      </c>
      <c r="G402" t="n">
        <v>927.52</v>
      </c>
      <c r="H402" s="2">
        <f>IF(F402=0, G402, F402)</f>
        <v/>
      </c>
      <c r="I402" s="1">
        <f>E402+0</f>
        <v/>
      </c>
    </row>
    <row r="403">
      <c r="A403" t="inlineStr">
        <is>
          <t>Repairs _AND_ Maintenance</t>
        </is>
      </c>
      <c r="B403" t="inlineStr">
        <is>
          <t>Operating Expenses</t>
        </is>
      </c>
      <c r="C403" t="inlineStr">
        <is>
          <t>Heron View</t>
        </is>
      </c>
      <c r="D403" t="inlineStr">
        <is>
          <t>Heron View</t>
        </is>
      </c>
      <c r="E403" s="1" t="inlineStr">
        <is>
          <t>2022-06-30</t>
        </is>
      </c>
      <c r="F403" t="n">
        <v>2250</v>
      </c>
      <c r="G403" t="n">
        <v>2250</v>
      </c>
      <c r="H403" s="2">
        <f>IF(F403=0, G403, F403)</f>
        <v/>
      </c>
      <c r="I403" s="1">
        <f>E403+0</f>
        <v/>
      </c>
    </row>
    <row r="404">
      <c r="A404" t="inlineStr">
        <is>
          <t>Repairs _AND_ Maintenance</t>
        </is>
      </c>
      <c r="B404" t="inlineStr">
        <is>
          <t>Operating Expenses</t>
        </is>
      </c>
      <c r="C404" t="inlineStr">
        <is>
          <t>Heron View</t>
        </is>
      </c>
      <c r="D404" t="inlineStr">
        <is>
          <t>Heron View</t>
        </is>
      </c>
      <c r="E404" s="1" t="inlineStr">
        <is>
          <t>2022-06-30</t>
        </is>
      </c>
      <c r="F404" t="n">
        <v>0</v>
      </c>
      <c r="G404" t="n">
        <v>0</v>
      </c>
      <c r="H404" s="2">
        <f>IF(F404=0, G404, F404)</f>
        <v/>
      </c>
      <c r="I404" s="1">
        <f>E404+0</f>
        <v/>
      </c>
    </row>
    <row r="405">
      <c r="A405" t="inlineStr">
        <is>
          <t>Sales - Heron View Occupational Rent</t>
        </is>
      </c>
      <c r="B405" t="inlineStr">
        <is>
          <t>Trading Income</t>
        </is>
      </c>
      <c r="C405" t="inlineStr">
        <is>
          <t>Heron View</t>
        </is>
      </c>
      <c r="D405" t="inlineStr">
        <is>
          <t>Heron View</t>
        </is>
      </c>
      <c r="E405" s="1" t="inlineStr">
        <is>
          <t>2022-06-30</t>
        </is>
      </c>
      <c r="F405" t="n">
        <v>0</v>
      </c>
      <c r="G405" t="n">
        <v>0</v>
      </c>
      <c r="H405" s="2">
        <f>IF(F405=0, G405, F405)</f>
        <v/>
      </c>
      <c r="I405" s="1">
        <f>E405+0</f>
        <v/>
      </c>
    </row>
    <row r="406">
      <c r="A406" t="inlineStr">
        <is>
          <t>Sales - Heron View Sales</t>
        </is>
      </c>
      <c r="B406" t="inlineStr">
        <is>
          <t>Trading Income</t>
        </is>
      </c>
      <c r="C406" t="inlineStr">
        <is>
          <t>Heron View</t>
        </is>
      </c>
      <c r="D406" t="inlineStr">
        <is>
          <t>Heron View</t>
        </is>
      </c>
      <c r="E406" s="1" t="inlineStr">
        <is>
          <t>2022-06-30</t>
        </is>
      </c>
      <c r="F406" t="n">
        <v>0</v>
      </c>
      <c r="G406" t="n">
        <v>0</v>
      </c>
      <c r="H406" s="2">
        <f>IF(F406=0, G406, F406)</f>
        <v/>
      </c>
      <c r="I406" s="1">
        <f>E406+0</f>
        <v/>
      </c>
    </row>
    <row r="407">
      <c r="A407" t="inlineStr">
        <is>
          <t>Subscriptions - Xero</t>
        </is>
      </c>
      <c r="B407" t="inlineStr">
        <is>
          <t>Operating Expenses</t>
        </is>
      </c>
      <c r="C407" t="inlineStr">
        <is>
          <t>Heron View</t>
        </is>
      </c>
      <c r="D407" t="inlineStr">
        <is>
          <t>Heron View</t>
        </is>
      </c>
      <c r="E407" s="1" t="inlineStr">
        <is>
          <t>2022-06-30</t>
        </is>
      </c>
      <c r="F407" t="n">
        <v>600</v>
      </c>
      <c r="G407" t="n">
        <v>600</v>
      </c>
      <c r="H407" s="2">
        <f>IF(F407=0, G407, F407)</f>
        <v/>
      </c>
      <c r="I407" s="1">
        <f>E407+0</f>
        <v/>
      </c>
    </row>
    <row r="408">
      <c r="A408" t="inlineStr">
        <is>
          <t>Subscriptions - Xero</t>
        </is>
      </c>
      <c r="B408" t="inlineStr">
        <is>
          <t>Operating Expenses</t>
        </is>
      </c>
      <c r="C408" t="inlineStr">
        <is>
          <t>Heron View</t>
        </is>
      </c>
      <c r="D408" t="inlineStr">
        <is>
          <t>Heron View</t>
        </is>
      </c>
      <c r="E408" s="1" t="inlineStr">
        <is>
          <t>2022-06-30</t>
        </is>
      </c>
      <c r="F408" t="n">
        <v>0</v>
      </c>
      <c r="G408" t="n">
        <v>0</v>
      </c>
      <c r="H408" s="2">
        <f>IF(F408=0, G408, F408)</f>
        <v/>
      </c>
      <c r="I408" s="1">
        <f>E408+0</f>
        <v/>
      </c>
    </row>
    <row r="409">
      <c r="A409" t="inlineStr">
        <is>
          <t>Water</t>
        </is>
      </c>
      <c r="B409" t="inlineStr">
        <is>
          <t>Operating Expenses</t>
        </is>
      </c>
      <c r="C409" t="inlineStr">
        <is>
          <t>Heron View</t>
        </is>
      </c>
      <c r="D409" t="inlineStr">
        <is>
          <t>Heron View</t>
        </is>
      </c>
      <c r="E409" s="1" t="inlineStr">
        <is>
          <t>2022-06-30</t>
        </is>
      </c>
      <c r="F409" t="n">
        <v>0</v>
      </c>
      <c r="G409" t="n">
        <v>0</v>
      </c>
      <c r="H409" s="2">
        <f>IF(F409=0, G409, F409)</f>
        <v/>
      </c>
      <c r="I409" s="1">
        <f>E409+0</f>
        <v/>
      </c>
    </row>
    <row r="410">
      <c r="A410" t="inlineStr">
        <is>
          <t>Accounting - CIPC</t>
        </is>
      </c>
      <c r="B410" t="inlineStr">
        <is>
          <t>Operating Expenses</t>
        </is>
      </c>
      <c r="C410" t="inlineStr">
        <is>
          <t>Heron Fields</t>
        </is>
      </c>
      <c r="D410" t="inlineStr">
        <is>
          <t>Heron Fields</t>
        </is>
      </c>
      <c r="E410" s="1" t="inlineStr">
        <is>
          <t>2022-07-31</t>
        </is>
      </c>
      <c r="F410" t="n">
        <v>0</v>
      </c>
      <c r="G410" t="n">
        <v>0</v>
      </c>
      <c r="H410" s="2">
        <f>IF(F410=0, G410, F410)</f>
        <v/>
      </c>
      <c r="I410" s="1">
        <f>E410+0</f>
        <v/>
      </c>
    </row>
    <row r="411">
      <c r="A411" t="inlineStr">
        <is>
          <t>Accounting Fees</t>
        </is>
      </c>
      <c r="B411" t="inlineStr">
        <is>
          <t>Operating Expenses</t>
        </is>
      </c>
      <c r="C411" t="inlineStr">
        <is>
          <t>Heron Fields</t>
        </is>
      </c>
      <c r="D411" t="inlineStr">
        <is>
          <t>Heron Fields</t>
        </is>
      </c>
      <c r="E411" s="1" t="inlineStr">
        <is>
          <t>2022-07-31</t>
        </is>
      </c>
      <c r="F411" t="n">
        <v>0</v>
      </c>
      <c r="G411" t="n">
        <v>0</v>
      </c>
      <c r="H411" s="2">
        <f>IF(F411=0, G411, F411)</f>
        <v/>
      </c>
      <c r="I411" s="1">
        <f>E411+0</f>
        <v/>
      </c>
    </row>
    <row r="412">
      <c r="A412" t="inlineStr">
        <is>
          <t>Advertising - Property24</t>
        </is>
      </c>
      <c r="B412" t="inlineStr">
        <is>
          <t>Operating Expenses</t>
        </is>
      </c>
      <c r="C412" t="inlineStr">
        <is>
          <t>Heron Fields</t>
        </is>
      </c>
      <c r="D412" t="inlineStr">
        <is>
          <t>Heron Fields</t>
        </is>
      </c>
      <c r="E412" s="1" t="inlineStr">
        <is>
          <t>2022-07-31</t>
        </is>
      </c>
      <c r="F412" t="n">
        <v>11556</v>
      </c>
      <c r="G412" t="n">
        <v>11556</v>
      </c>
      <c r="H412" s="2">
        <f>IF(F412=0, G412, F412)</f>
        <v/>
      </c>
      <c r="I412" s="1">
        <f>E412+0</f>
        <v/>
      </c>
    </row>
    <row r="413">
      <c r="A413" t="inlineStr">
        <is>
          <t>Advertising - Real Marketing</t>
        </is>
      </c>
      <c r="B413" t="inlineStr">
        <is>
          <t>Operating Expenses</t>
        </is>
      </c>
      <c r="C413" t="inlineStr">
        <is>
          <t>Heron Fields</t>
        </is>
      </c>
      <c r="D413" t="inlineStr">
        <is>
          <t>Heron Fields</t>
        </is>
      </c>
      <c r="E413" s="1" t="inlineStr">
        <is>
          <t>2022-07-31</t>
        </is>
      </c>
      <c r="F413" t="n">
        <v>0</v>
      </c>
      <c r="G413" t="n">
        <v>0</v>
      </c>
      <c r="H413" s="2">
        <f>IF(F413=0, G413, F413)</f>
        <v/>
      </c>
      <c r="I413" s="1">
        <f>E413+0</f>
        <v/>
      </c>
    </row>
    <row r="414">
      <c r="A414" t="inlineStr">
        <is>
          <t>Advertising - Real Marketing</t>
        </is>
      </c>
      <c r="B414" t="inlineStr">
        <is>
          <t>Operating Expenses</t>
        </is>
      </c>
      <c r="C414" t="inlineStr">
        <is>
          <t>Heron Fields</t>
        </is>
      </c>
      <c r="D414" t="inlineStr">
        <is>
          <t>Heron Fields</t>
        </is>
      </c>
      <c r="E414" s="1" t="inlineStr">
        <is>
          <t>2022-07-31</t>
        </is>
      </c>
      <c r="F414" t="n">
        <v>0</v>
      </c>
      <c r="G414" t="n">
        <v>0</v>
      </c>
      <c r="H414" s="2">
        <f>IF(F414=0, G414, F414)</f>
        <v/>
      </c>
      <c r="I414" s="1">
        <f>E414+0</f>
        <v/>
      </c>
    </row>
    <row r="415">
      <c r="A415" t="inlineStr">
        <is>
          <t>Bank Charges</t>
        </is>
      </c>
      <c r="B415" t="inlineStr">
        <is>
          <t>Operating Expenses</t>
        </is>
      </c>
      <c r="C415" t="inlineStr">
        <is>
          <t>Heron Fields</t>
        </is>
      </c>
      <c r="D415" t="inlineStr">
        <is>
          <t>Heron Fields</t>
        </is>
      </c>
      <c r="E415" s="1" t="inlineStr">
        <is>
          <t>2022-07-31</t>
        </is>
      </c>
      <c r="F415" t="n">
        <v>2943.31</v>
      </c>
      <c r="G415" t="n">
        <v>2943.31</v>
      </c>
      <c r="H415" s="2">
        <f>IF(F415=0, G415, F415)</f>
        <v/>
      </c>
      <c r="I415" s="1">
        <f>E415+0</f>
        <v/>
      </c>
    </row>
    <row r="416">
      <c r="A416" t="inlineStr">
        <is>
          <t>Bond Origination</t>
        </is>
      </c>
      <c r="B416" t="inlineStr">
        <is>
          <t>Trading Income</t>
        </is>
      </c>
      <c r="C416" t="inlineStr">
        <is>
          <t>Heron Fields</t>
        </is>
      </c>
      <c r="D416" t="inlineStr">
        <is>
          <t>Heron Fields</t>
        </is>
      </c>
      <c r="E416" s="1" t="inlineStr">
        <is>
          <t>2022-07-31</t>
        </is>
      </c>
      <c r="F416" t="n">
        <v>0</v>
      </c>
      <c r="G416" t="n">
        <v>0</v>
      </c>
      <c r="H416" s="2">
        <f>IF(F416=0, G416, F416)</f>
        <v/>
      </c>
      <c r="I416" s="1">
        <f>E416+0</f>
        <v/>
      </c>
    </row>
    <row r="417">
      <c r="A417" t="inlineStr">
        <is>
          <t>COS - Commission HF Units</t>
        </is>
      </c>
      <c r="B417" t="inlineStr">
        <is>
          <t>COS</t>
        </is>
      </c>
      <c r="C417" t="inlineStr">
        <is>
          <t>Heron Fields</t>
        </is>
      </c>
      <c r="D417" t="inlineStr">
        <is>
          <t>Heron Fields</t>
        </is>
      </c>
      <c r="E417" s="1" t="inlineStr">
        <is>
          <t>2022-07-31</t>
        </is>
      </c>
      <c r="F417" t="n">
        <v>0</v>
      </c>
      <c r="G417" t="n">
        <v>0</v>
      </c>
      <c r="H417" s="2">
        <f>IF(F417=0, G417, F417)</f>
        <v/>
      </c>
      <c r="I417" s="1">
        <f>E417+0</f>
        <v/>
      </c>
    </row>
    <row r="418">
      <c r="A418" t="inlineStr">
        <is>
          <t>COS - Commission Heron Fields investors</t>
        </is>
      </c>
      <c r="B418" t="inlineStr">
        <is>
          <t>COS</t>
        </is>
      </c>
      <c r="C418" t="inlineStr">
        <is>
          <t>Heron Fields</t>
        </is>
      </c>
      <c r="D418" t="inlineStr">
        <is>
          <t>Heron Fields</t>
        </is>
      </c>
      <c r="E418" s="1" t="inlineStr">
        <is>
          <t>2022-07-31</t>
        </is>
      </c>
      <c r="F418" t="n">
        <v>0</v>
      </c>
      <c r="G418" t="n">
        <v>0</v>
      </c>
      <c r="H418" s="2">
        <f>IF(F418=0, G418, F418)</f>
        <v/>
      </c>
      <c r="I418" s="1">
        <f>E418+0</f>
        <v/>
      </c>
    </row>
    <row r="419">
      <c r="A419" t="inlineStr">
        <is>
          <t>COS - Construction</t>
        </is>
      </c>
      <c r="B419" t="inlineStr">
        <is>
          <t>COS</t>
        </is>
      </c>
      <c r="C419" t="inlineStr">
        <is>
          <t>Heron Fields</t>
        </is>
      </c>
      <c r="D419" t="inlineStr">
        <is>
          <t>Heron Fields</t>
        </is>
      </c>
      <c r="E419" s="1" t="inlineStr">
        <is>
          <t>2022-07-31</t>
        </is>
      </c>
      <c r="F419" t="n">
        <v>0</v>
      </c>
      <c r="G419" t="n">
        <v>0</v>
      </c>
      <c r="H419" s="2">
        <f>IF(F419=0, G419, F419)</f>
        <v/>
      </c>
      <c r="I419" s="1">
        <f>E419+0</f>
        <v/>
      </c>
    </row>
    <row r="420">
      <c r="A420" t="inlineStr">
        <is>
          <t>COS - Electricity</t>
        </is>
      </c>
      <c r="B420" t="inlineStr">
        <is>
          <t>COS</t>
        </is>
      </c>
      <c r="C420" t="inlineStr">
        <is>
          <t>Heron Fields</t>
        </is>
      </c>
      <c r="D420" t="inlineStr">
        <is>
          <t>Heron Fields</t>
        </is>
      </c>
      <c r="E420" s="1" t="inlineStr">
        <is>
          <t>2022-07-31</t>
        </is>
      </c>
      <c r="F420" t="n">
        <v>0</v>
      </c>
      <c r="G420" t="n">
        <v>0</v>
      </c>
      <c r="H420" s="2">
        <f>IF(F420=0, G420, F420)</f>
        <v/>
      </c>
      <c r="I420" s="1">
        <f>E420+0</f>
        <v/>
      </c>
    </row>
    <row r="421">
      <c r="A421" t="inlineStr">
        <is>
          <t>COS - Electricity</t>
        </is>
      </c>
      <c r="B421" t="inlineStr">
        <is>
          <t>COS</t>
        </is>
      </c>
      <c r="C421" t="inlineStr">
        <is>
          <t>Heron Fields</t>
        </is>
      </c>
      <c r="D421" t="inlineStr">
        <is>
          <t>Heron Fields</t>
        </is>
      </c>
      <c r="E421" s="1" t="inlineStr">
        <is>
          <t>2022-07-31</t>
        </is>
      </c>
      <c r="F421" t="n">
        <v>0</v>
      </c>
      <c r="G421" t="n">
        <v>0</v>
      </c>
      <c r="H421" s="2">
        <f>IF(F421=0, G421, F421)</f>
        <v/>
      </c>
      <c r="I421" s="1">
        <f>E421+0</f>
        <v/>
      </c>
    </row>
    <row r="422">
      <c r="A422" t="inlineStr">
        <is>
          <t>COS - Heron - Internet</t>
        </is>
      </c>
      <c r="B422" t="inlineStr">
        <is>
          <t>COS</t>
        </is>
      </c>
      <c r="C422" t="inlineStr">
        <is>
          <t>CPC</t>
        </is>
      </c>
      <c r="D422" t="inlineStr">
        <is>
          <t>Heron Fields</t>
        </is>
      </c>
      <c r="E422" s="1" t="inlineStr">
        <is>
          <t>2022-07-31</t>
        </is>
      </c>
      <c r="F422" t="n">
        <v>607.83</v>
      </c>
      <c r="G422" t="n">
        <v>607.83</v>
      </c>
      <c r="H422" s="2">
        <f>IF(F422=0, G422, F422)</f>
        <v/>
      </c>
      <c r="I422" s="1">
        <f>E422+0</f>
        <v/>
      </c>
    </row>
    <row r="423">
      <c r="A423" t="inlineStr">
        <is>
          <t>COS - Heron Fields - Construction</t>
        </is>
      </c>
      <c r="B423" t="inlineStr">
        <is>
          <t>COS</t>
        </is>
      </c>
      <c r="C423" t="inlineStr">
        <is>
          <t>CPC</t>
        </is>
      </c>
      <c r="D423" t="inlineStr">
        <is>
          <t>Heron Fields</t>
        </is>
      </c>
      <c r="E423" s="1" t="inlineStr">
        <is>
          <t>2022-07-31</t>
        </is>
      </c>
      <c r="F423" t="n">
        <v>3666477.2</v>
      </c>
      <c r="G423" t="n">
        <v>3666477.2</v>
      </c>
      <c r="H423" s="2">
        <f>IF(F423=0, G423, F423)</f>
        <v/>
      </c>
      <c r="I423" s="1">
        <f>E423+0</f>
        <v/>
      </c>
    </row>
    <row r="424">
      <c r="A424" t="inlineStr">
        <is>
          <t>COS - Heron Fields - Health &amp; Safety</t>
        </is>
      </c>
      <c r="B424" t="inlineStr">
        <is>
          <t>COS</t>
        </is>
      </c>
      <c r="C424" t="inlineStr">
        <is>
          <t>CPC</t>
        </is>
      </c>
      <c r="D424" t="inlineStr">
        <is>
          <t>Heron Fields</t>
        </is>
      </c>
      <c r="E424" s="1" t="inlineStr">
        <is>
          <t>2022-07-31</t>
        </is>
      </c>
      <c r="F424" t="n">
        <v>4000</v>
      </c>
      <c r="G424" t="n">
        <v>4000</v>
      </c>
      <c r="H424" s="2">
        <f>IF(F424=0, G424, F424)</f>
        <v/>
      </c>
      <c r="I424" s="1">
        <f>E424+0</f>
        <v/>
      </c>
    </row>
    <row r="425">
      <c r="A425" t="inlineStr">
        <is>
          <t>COS - Heron Fields - P &amp; G</t>
        </is>
      </c>
      <c r="B425" t="inlineStr">
        <is>
          <t>COS</t>
        </is>
      </c>
      <c r="C425" t="inlineStr">
        <is>
          <t>CPC</t>
        </is>
      </c>
      <c r="D425" t="inlineStr">
        <is>
          <t>Heron Fields</t>
        </is>
      </c>
      <c r="E425" s="1" t="inlineStr">
        <is>
          <t>2022-07-31</t>
        </is>
      </c>
      <c r="F425" t="n">
        <v>355948.88</v>
      </c>
      <c r="G425" t="n">
        <v>355948.88</v>
      </c>
      <c r="H425" s="2">
        <f>IF(F425=0, G425, F425)</f>
        <v/>
      </c>
      <c r="I425" s="1">
        <f>E425+0</f>
        <v/>
      </c>
    </row>
    <row r="426">
      <c r="A426" t="inlineStr">
        <is>
          <t>COS - Heron Fields - Printing &amp; Stationary</t>
        </is>
      </c>
      <c r="B426" t="inlineStr">
        <is>
          <t>COS</t>
        </is>
      </c>
      <c r="C426" t="inlineStr">
        <is>
          <t>CPC</t>
        </is>
      </c>
      <c r="D426" t="inlineStr">
        <is>
          <t>Heron Fields</t>
        </is>
      </c>
      <c r="E426" s="1" t="inlineStr">
        <is>
          <t>2022-07-31</t>
        </is>
      </c>
      <c r="F426" t="n">
        <v>0</v>
      </c>
      <c r="G426" t="n">
        <v>0</v>
      </c>
      <c r="H426" s="2">
        <f>IF(F426=0, G426, F426)</f>
        <v/>
      </c>
      <c r="I426" s="1">
        <f>E426+0</f>
        <v/>
      </c>
    </row>
    <row r="427">
      <c r="A427" t="inlineStr">
        <is>
          <t>COS - Heron Fields - Security</t>
        </is>
      </c>
      <c r="B427" t="inlineStr">
        <is>
          <t>COS</t>
        </is>
      </c>
      <c r="C427" t="inlineStr">
        <is>
          <t>CPC</t>
        </is>
      </c>
      <c r="D427" t="inlineStr">
        <is>
          <t>Heron Fields</t>
        </is>
      </c>
      <c r="E427" s="1" t="inlineStr">
        <is>
          <t>2022-07-31</t>
        </is>
      </c>
      <c r="F427" t="n">
        <v>11000</v>
      </c>
      <c r="G427" t="n">
        <v>11000</v>
      </c>
      <c r="H427" s="2">
        <f>IF(F427=0, G427, F427)</f>
        <v/>
      </c>
      <c r="I427" s="1">
        <f>E427+0</f>
        <v/>
      </c>
    </row>
    <row r="428">
      <c r="A428" t="inlineStr">
        <is>
          <t>COS - Heron View Showhouse</t>
        </is>
      </c>
      <c r="B428" t="inlineStr">
        <is>
          <t>COS</t>
        </is>
      </c>
      <c r="C428" t="inlineStr">
        <is>
          <t>Heron Fields</t>
        </is>
      </c>
      <c r="D428" t="inlineStr">
        <is>
          <t>Heron Fields</t>
        </is>
      </c>
      <c r="E428" s="1" t="inlineStr">
        <is>
          <t>2022-07-31</t>
        </is>
      </c>
      <c r="F428" t="n">
        <v>0</v>
      </c>
      <c r="G428" t="n">
        <v>0</v>
      </c>
      <c r="H428" s="2">
        <f>IF(F428=0, G428, F428)</f>
        <v/>
      </c>
      <c r="I428" s="1">
        <f>E428+0</f>
        <v/>
      </c>
    </row>
    <row r="429">
      <c r="A429" t="inlineStr">
        <is>
          <t>COS - Inverters</t>
        </is>
      </c>
      <c r="B429" t="inlineStr">
        <is>
          <t>COS</t>
        </is>
      </c>
      <c r="C429" t="inlineStr">
        <is>
          <t>Heron Fields</t>
        </is>
      </c>
      <c r="D429" t="inlineStr">
        <is>
          <t>Heron Fields</t>
        </is>
      </c>
      <c r="E429" s="1" t="inlineStr">
        <is>
          <t>2022-07-31</t>
        </is>
      </c>
      <c r="F429" t="n">
        <v>0</v>
      </c>
      <c r="G429" t="n">
        <v>0</v>
      </c>
      <c r="H429" s="2">
        <f>IF(F429=0, G429, F429)</f>
        <v/>
      </c>
      <c r="I429" s="1">
        <f>E429+0</f>
        <v/>
      </c>
    </row>
    <row r="430">
      <c r="A430" t="inlineStr">
        <is>
          <t>COS - Legal Fees Opening of Sec Title Scheme</t>
        </is>
      </c>
      <c r="B430" t="inlineStr">
        <is>
          <t>COS</t>
        </is>
      </c>
      <c r="C430" t="inlineStr">
        <is>
          <t>Heron Fields</t>
        </is>
      </c>
      <c r="D430" t="inlineStr">
        <is>
          <t>Heron Fields</t>
        </is>
      </c>
      <c r="E430" s="1" t="inlineStr">
        <is>
          <t>2022-07-31</t>
        </is>
      </c>
      <c r="F430" t="n">
        <v>0</v>
      </c>
      <c r="G430" t="n">
        <v>0</v>
      </c>
      <c r="H430" s="2">
        <f>IF(F430=0, G430, F430)</f>
        <v/>
      </c>
      <c r="I430" s="1">
        <f>E430+0</f>
        <v/>
      </c>
    </row>
    <row r="431">
      <c r="A431" t="inlineStr">
        <is>
          <t>COS - Levies</t>
        </is>
      </c>
      <c r="B431" t="inlineStr">
        <is>
          <t>COS</t>
        </is>
      </c>
      <c r="C431" t="inlineStr">
        <is>
          <t>Heron Fields</t>
        </is>
      </c>
      <c r="D431" t="inlineStr">
        <is>
          <t>Heron Fields</t>
        </is>
      </c>
      <c r="E431" s="1" t="inlineStr">
        <is>
          <t>2022-07-31</t>
        </is>
      </c>
      <c r="F431" t="n">
        <v>0</v>
      </c>
      <c r="G431" t="n">
        <v>0</v>
      </c>
      <c r="H431" s="2">
        <f>IF(F431=0, G431, F431)</f>
        <v/>
      </c>
      <c r="I431" s="1">
        <f>E431+0</f>
        <v/>
      </c>
    </row>
    <row r="432">
      <c r="A432" t="inlineStr">
        <is>
          <t>COS - Rates clearance</t>
        </is>
      </c>
      <c r="B432" t="inlineStr">
        <is>
          <t>COS</t>
        </is>
      </c>
      <c r="C432" t="inlineStr">
        <is>
          <t>Heron Fields</t>
        </is>
      </c>
      <c r="D432" t="inlineStr">
        <is>
          <t>Heron Fields</t>
        </is>
      </c>
      <c r="E432" s="1" t="inlineStr">
        <is>
          <t>2022-07-31</t>
        </is>
      </c>
      <c r="F432" t="n">
        <v>0</v>
      </c>
      <c r="G432" t="n">
        <v>0</v>
      </c>
      <c r="H432" s="2">
        <f>IF(F432=0, G432, F432)</f>
        <v/>
      </c>
      <c r="I432" s="1">
        <f>E432+0</f>
        <v/>
      </c>
    </row>
    <row r="433">
      <c r="A433" t="inlineStr">
        <is>
          <t>COS - Showhouse - HF</t>
        </is>
      </c>
      <c r="B433" t="inlineStr">
        <is>
          <t>COS</t>
        </is>
      </c>
      <c r="C433" t="inlineStr">
        <is>
          <t>Heron Fields</t>
        </is>
      </c>
      <c r="D433" t="inlineStr">
        <is>
          <t>Heron Fields</t>
        </is>
      </c>
      <c r="E433" s="1" t="inlineStr">
        <is>
          <t>2022-07-31</t>
        </is>
      </c>
      <c r="F433" t="n">
        <v>0</v>
      </c>
      <c r="G433" t="n">
        <v>0</v>
      </c>
      <c r="H433" s="2">
        <f>IF(F433=0, G433, F433)</f>
        <v/>
      </c>
      <c r="I433" s="1">
        <f>E433+0</f>
        <v/>
      </c>
    </row>
    <row r="434">
      <c r="A434" t="inlineStr">
        <is>
          <t>CoCT - Electricity</t>
        </is>
      </c>
      <c r="B434" t="inlineStr">
        <is>
          <t>Operating Expenses</t>
        </is>
      </c>
      <c r="C434" t="inlineStr">
        <is>
          <t>Heron Fields</t>
        </is>
      </c>
      <c r="D434" t="inlineStr">
        <is>
          <t>Heron Fields</t>
        </is>
      </c>
      <c r="E434" s="1" t="inlineStr">
        <is>
          <t>2022-07-31</t>
        </is>
      </c>
      <c r="F434" t="n">
        <v>3534.69</v>
      </c>
      <c r="G434" t="n">
        <v>3534.69</v>
      </c>
      <c r="H434" s="2">
        <f>IF(F434=0, G434, F434)</f>
        <v/>
      </c>
      <c r="I434" s="1">
        <f>E434+0</f>
        <v/>
      </c>
    </row>
    <row r="435">
      <c r="A435" t="inlineStr">
        <is>
          <t>CoCT - Refuse</t>
        </is>
      </c>
      <c r="B435" t="inlineStr">
        <is>
          <t>Operating Expenses</t>
        </is>
      </c>
      <c r="C435" t="inlineStr">
        <is>
          <t>Heron Fields</t>
        </is>
      </c>
      <c r="D435" t="inlineStr">
        <is>
          <t>Heron Fields</t>
        </is>
      </c>
      <c r="E435" s="1" t="inlineStr">
        <is>
          <t>2022-07-31</t>
        </is>
      </c>
      <c r="F435" t="n">
        <v>0</v>
      </c>
      <c r="G435" t="n">
        <v>0</v>
      </c>
      <c r="H435" s="2">
        <f>IF(F435=0, G435, F435)</f>
        <v/>
      </c>
      <c r="I435" s="1">
        <f>E435+0</f>
        <v/>
      </c>
    </row>
    <row r="436">
      <c r="A436" t="inlineStr">
        <is>
          <t>CoCT - Water</t>
        </is>
      </c>
      <c r="B436" t="inlineStr">
        <is>
          <t>Operating Expenses</t>
        </is>
      </c>
      <c r="C436" t="inlineStr">
        <is>
          <t>Heron Fields</t>
        </is>
      </c>
      <c r="D436" t="inlineStr">
        <is>
          <t>Heron Fields</t>
        </is>
      </c>
      <c r="E436" s="1" t="inlineStr">
        <is>
          <t>2022-07-31</t>
        </is>
      </c>
      <c r="F436" t="n">
        <v>4380.79</v>
      </c>
      <c r="G436" t="n">
        <v>4380.79</v>
      </c>
      <c r="H436" s="2">
        <f>IF(F436=0, G436, F436)</f>
        <v/>
      </c>
      <c r="I436" s="1">
        <f>E436+0</f>
        <v/>
      </c>
    </row>
    <row r="437">
      <c r="A437" t="inlineStr">
        <is>
          <t>Consulting Fees - Admin and Finance</t>
        </is>
      </c>
      <c r="B437" t="inlineStr">
        <is>
          <t>Ignore per Deric</t>
        </is>
      </c>
      <c r="C437" t="inlineStr">
        <is>
          <t>Heron Fields</t>
        </is>
      </c>
      <c r="D437" t="inlineStr">
        <is>
          <t>Heron Fields</t>
        </is>
      </c>
      <c r="E437" s="1" t="inlineStr">
        <is>
          <t>2022-07-31</t>
        </is>
      </c>
      <c r="F437" t="n">
        <v>132650</v>
      </c>
      <c r="G437" t="n">
        <v>132650</v>
      </c>
      <c r="H437" s="2">
        <f>IF(F437=0, G437, F437)</f>
        <v/>
      </c>
      <c r="I437" s="1">
        <f>E437+0</f>
        <v/>
      </c>
    </row>
    <row r="438">
      <c r="A438" t="inlineStr">
        <is>
          <t>Developers Levies</t>
        </is>
      </c>
      <c r="B438" t="inlineStr">
        <is>
          <t>Operating Expenses</t>
        </is>
      </c>
      <c r="C438" t="inlineStr">
        <is>
          <t>Heron Fields</t>
        </is>
      </c>
      <c r="D438" t="inlineStr">
        <is>
          <t>Heron Fields</t>
        </is>
      </c>
      <c r="E438" s="1" t="inlineStr">
        <is>
          <t>2022-07-31</t>
        </is>
      </c>
      <c r="F438" t="n">
        <v>0</v>
      </c>
      <c r="G438" t="n">
        <v>0</v>
      </c>
      <c r="H438" s="2">
        <f>IF(F438=0, G438, F438)</f>
        <v/>
      </c>
      <c r="I438" s="1">
        <f>E438+0</f>
        <v/>
      </c>
    </row>
    <row r="439">
      <c r="A439" t="inlineStr">
        <is>
          <t>Entertainment Expenses</t>
        </is>
      </c>
      <c r="B439" t="inlineStr">
        <is>
          <t>Operating Expenses</t>
        </is>
      </c>
      <c r="C439" t="inlineStr">
        <is>
          <t>Heron Fields</t>
        </is>
      </c>
      <c r="D439" t="inlineStr">
        <is>
          <t>Heron Fields</t>
        </is>
      </c>
      <c r="E439" s="1" t="inlineStr">
        <is>
          <t>2022-07-31</t>
        </is>
      </c>
      <c r="F439" t="n">
        <v>0</v>
      </c>
      <c r="G439" t="n">
        <v>0</v>
      </c>
      <c r="H439" s="2">
        <f>IF(F439=0, G439, F439)</f>
        <v/>
      </c>
      <c r="I439" s="1">
        <f>E439+0</f>
        <v/>
      </c>
    </row>
    <row r="440">
      <c r="A440" t="inlineStr">
        <is>
          <t>General Expenses</t>
        </is>
      </c>
      <c r="B440" t="inlineStr">
        <is>
          <t>Operating Expenses</t>
        </is>
      </c>
      <c r="C440" t="inlineStr">
        <is>
          <t>Heron Fields</t>
        </is>
      </c>
      <c r="D440" t="inlineStr">
        <is>
          <t>Heron Fields</t>
        </is>
      </c>
      <c r="E440" s="1" t="inlineStr">
        <is>
          <t>2022-07-31</t>
        </is>
      </c>
      <c r="F440" t="n">
        <v>0</v>
      </c>
      <c r="G440" t="n">
        <v>0</v>
      </c>
      <c r="H440" s="2">
        <f>IF(F440=0, G440, F440)</f>
        <v/>
      </c>
      <c r="I440" s="1">
        <f>E440+0</f>
        <v/>
      </c>
    </row>
    <row r="441">
      <c r="A441" t="inlineStr">
        <is>
          <t>Insurance</t>
        </is>
      </c>
      <c r="B441" t="inlineStr">
        <is>
          <t>Operating Expenses</t>
        </is>
      </c>
      <c r="C441" t="inlineStr">
        <is>
          <t>Heron Fields</t>
        </is>
      </c>
      <c r="D441" t="inlineStr">
        <is>
          <t>Heron Fields</t>
        </is>
      </c>
      <c r="E441" s="1" t="inlineStr">
        <is>
          <t>2022-07-31</t>
        </is>
      </c>
      <c r="F441" t="n">
        <v>0</v>
      </c>
      <c r="G441" t="n">
        <v>0</v>
      </c>
      <c r="H441" s="2">
        <f>IF(F441=0, G441, F441)</f>
        <v/>
      </c>
      <c r="I441" s="1">
        <f>E441+0</f>
        <v/>
      </c>
    </row>
    <row r="442">
      <c r="A442" t="inlineStr">
        <is>
          <t>Interest Paid</t>
        </is>
      </c>
      <c r="B442" t="inlineStr">
        <is>
          <t>Operating Expenses</t>
        </is>
      </c>
      <c r="C442" t="inlineStr">
        <is>
          <t>Heron Fields</t>
        </is>
      </c>
      <c r="D442" t="inlineStr">
        <is>
          <t>Heron Fields</t>
        </is>
      </c>
      <c r="E442" s="1" t="inlineStr">
        <is>
          <t>2022-07-31</t>
        </is>
      </c>
      <c r="F442" t="n">
        <v>11.22</v>
      </c>
      <c r="G442" t="n">
        <v>11.22</v>
      </c>
      <c r="H442" s="2">
        <f>IF(F442=0, G442, F442)</f>
        <v/>
      </c>
      <c r="I442" s="1">
        <f>E442+0</f>
        <v/>
      </c>
    </row>
    <row r="443">
      <c r="A443" t="inlineStr">
        <is>
          <t>Interest Paid - Investors @ 15%</t>
        </is>
      </c>
      <c r="B443" t="inlineStr">
        <is>
          <t>Operating Expenses</t>
        </is>
      </c>
      <c r="C443" t="inlineStr">
        <is>
          <t>Heron Fields</t>
        </is>
      </c>
      <c r="D443" t="inlineStr">
        <is>
          <t>Heron Fields</t>
        </is>
      </c>
      <c r="E443" s="1" t="inlineStr">
        <is>
          <t>2022-07-31</t>
        </is>
      </c>
      <c r="F443" t="n">
        <v>0</v>
      </c>
      <c r="G443" t="n">
        <v>0</v>
      </c>
      <c r="H443" s="2">
        <f>IF(F443=0, G443, F443)</f>
        <v/>
      </c>
      <c r="I443" s="1">
        <f>E443+0</f>
        <v/>
      </c>
    </row>
    <row r="444">
      <c r="A444" t="inlineStr">
        <is>
          <t>Interest Paid - Investors @ 6.25%</t>
        </is>
      </c>
      <c r="B444" t="inlineStr">
        <is>
          <t>Operating Expenses</t>
        </is>
      </c>
      <c r="C444" t="inlineStr">
        <is>
          <t>Heron Fields</t>
        </is>
      </c>
      <c r="D444" t="inlineStr">
        <is>
          <t>Heron Fields</t>
        </is>
      </c>
      <c r="E444" s="1" t="inlineStr">
        <is>
          <t>2022-07-31</t>
        </is>
      </c>
      <c r="F444" t="n">
        <v>0</v>
      </c>
      <c r="G444" t="n">
        <v>0</v>
      </c>
      <c r="H444" s="2">
        <f>IF(F444=0, G444, F444)</f>
        <v/>
      </c>
      <c r="I444" s="1">
        <f>E444+0</f>
        <v/>
      </c>
    </row>
    <row r="445">
      <c r="A445" t="inlineStr">
        <is>
          <t>Interest Paid - Investors @ 6.5%</t>
        </is>
      </c>
      <c r="B445" t="inlineStr">
        <is>
          <t>Operating Expenses</t>
        </is>
      </c>
      <c r="C445" t="inlineStr">
        <is>
          <t>Heron Fields</t>
        </is>
      </c>
      <c r="D445" t="inlineStr">
        <is>
          <t>Heron Fields</t>
        </is>
      </c>
      <c r="E445" s="1" t="inlineStr">
        <is>
          <t>2022-07-31</t>
        </is>
      </c>
      <c r="F445" t="n">
        <v>0</v>
      </c>
      <c r="G445" t="n">
        <v>0</v>
      </c>
      <c r="H445" s="2">
        <f>IF(F445=0, G445, F445)</f>
        <v/>
      </c>
      <c r="I445" s="1">
        <f>E445+0</f>
        <v/>
      </c>
    </row>
    <row r="446">
      <c r="A446" t="inlineStr">
        <is>
          <t>Interest Paid - Investors @ 6.75%</t>
        </is>
      </c>
      <c r="B446" t="inlineStr">
        <is>
          <t>Operating Expenses</t>
        </is>
      </c>
      <c r="C446" t="inlineStr">
        <is>
          <t>Heron Fields</t>
        </is>
      </c>
      <c r="D446" t="inlineStr">
        <is>
          <t>Heron Fields</t>
        </is>
      </c>
      <c r="E446" s="1" t="inlineStr">
        <is>
          <t>2022-07-31</t>
        </is>
      </c>
      <c r="F446" t="n">
        <v>0</v>
      </c>
      <c r="G446" t="n">
        <v>0</v>
      </c>
      <c r="H446" s="2">
        <f>IF(F446=0, G446, F446)</f>
        <v/>
      </c>
      <c r="I446" s="1">
        <f>E446+0</f>
        <v/>
      </c>
    </row>
    <row r="447">
      <c r="A447" t="inlineStr">
        <is>
          <t>Interest Paid - Investors @ 8.25%</t>
        </is>
      </c>
      <c r="B447" t="inlineStr">
        <is>
          <t>Operating Expenses</t>
        </is>
      </c>
      <c r="C447" t="inlineStr">
        <is>
          <t>Heron Fields</t>
        </is>
      </c>
      <c r="D447" t="inlineStr">
        <is>
          <t>Heron Fields</t>
        </is>
      </c>
      <c r="E447" s="1" t="inlineStr">
        <is>
          <t>2022-07-31</t>
        </is>
      </c>
      <c r="F447" t="n">
        <v>0</v>
      </c>
      <c r="G447" t="n">
        <v>0</v>
      </c>
      <c r="H447" s="2">
        <f>IF(F447=0, G447, F447)</f>
        <v/>
      </c>
      <c r="I447" s="1">
        <f>E447+0</f>
        <v/>
      </c>
    </row>
    <row r="448">
      <c r="A448" t="inlineStr">
        <is>
          <t>Interest Paid - Investors @ 8.25%</t>
        </is>
      </c>
      <c r="B448" t="inlineStr">
        <is>
          <t>Operating Expenses</t>
        </is>
      </c>
      <c r="C448" t="inlineStr">
        <is>
          <t>Heron Fields</t>
        </is>
      </c>
      <c r="D448" t="inlineStr">
        <is>
          <t>Heron Fields</t>
        </is>
      </c>
      <c r="E448" s="1" t="inlineStr">
        <is>
          <t>2022-07-31</t>
        </is>
      </c>
      <c r="F448" t="n">
        <v>0</v>
      </c>
      <c r="G448" t="n">
        <v>0</v>
      </c>
      <c r="H448" s="2">
        <f>IF(F448=0, G448, F448)</f>
        <v/>
      </c>
      <c r="I448" s="1">
        <f>E448+0</f>
        <v/>
      </c>
    </row>
    <row r="449">
      <c r="A449" t="inlineStr">
        <is>
          <t>Interest Paid - Investors @ 9%</t>
        </is>
      </c>
      <c r="B449" t="inlineStr">
        <is>
          <t>Operating Expenses</t>
        </is>
      </c>
      <c r="C449" t="inlineStr">
        <is>
          <t>Heron Fields</t>
        </is>
      </c>
      <c r="D449" t="inlineStr">
        <is>
          <t>Heron Fields</t>
        </is>
      </c>
      <c r="E449" s="1" t="inlineStr">
        <is>
          <t>2022-07-31</t>
        </is>
      </c>
      <c r="F449" t="n">
        <v>0</v>
      </c>
      <c r="G449" t="n">
        <v>0</v>
      </c>
      <c r="H449" s="2">
        <f>IF(F449=0, G449, F449)</f>
        <v/>
      </c>
      <c r="I449" s="1">
        <f>E449+0</f>
        <v/>
      </c>
    </row>
    <row r="450">
      <c r="A450" t="inlineStr">
        <is>
          <t>Interest Paid - Investors @ 9%</t>
        </is>
      </c>
      <c r="B450" t="inlineStr">
        <is>
          <t>Operating Expenses</t>
        </is>
      </c>
      <c r="C450" t="inlineStr">
        <is>
          <t>Heron Fields</t>
        </is>
      </c>
      <c r="D450" t="inlineStr">
        <is>
          <t>Heron Fields</t>
        </is>
      </c>
      <c r="E450" s="1" t="inlineStr">
        <is>
          <t>2022-07-31</t>
        </is>
      </c>
      <c r="F450" t="n">
        <v>0</v>
      </c>
      <c r="G450" t="n">
        <v>0</v>
      </c>
      <c r="H450" s="2">
        <f>IF(F450=0, G450, F450)</f>
        <v/>
      </c>
      <c r="I450" s="1">
        <f>E450+0</f>
        <v/>
      </c>
    </row>
    <row r="451">
      <c r="A451" t="inlineStr">
        <is>
          <t>Interest Received - Deposits</t>
        </is>
      </c>
      <c r="B451" t="inlineStr">
        <is>
          <t>Other Income</t>
        </is>
      </c>
      <c r="C451" t="inlineStr">
        <is>
          <t>Heron Fields</t>
        </is>
      </c>
      <c r="D451" t="inlineStr">
        <is>
          <t>Heron Fields</t>
        </is>
      </c>
      <c r="E451" s="1" t="inlineStr">
        <is>
          <t>2022-07-31</t>
        </is>
      </c>
      <c r="F451" t="n">
        <v>0</v>
      </c>
      <c r="G451" t="n">
        <v>0</v>
      </c>
      <c r="H451" s="2">
        <f>IF(F451=0, G451, F451)</f>
        <v/>
      </c>
      <c r="I451" s="1">
        <f>E451+0</f>
        <v/>
      </c>
    </row>
    <row r="452">
      <c r="A452" t="inlineStr">
        <is>
          <t>Interest Received - Momentum</t>
        </is>
      </c>
      <c r="B452" t="inlineStr">
        <is>
          <t>Other Income</t>
        </is>
      </c>
      <c r="C452" t="inlineStr">
        <is>
          <t>Heron Fields</t>
        </is>
      </c>
      <c r="D452" t="inlineStr">
        <is>
          <t>Heron Fields</t>
        </is>
      </c>
      <c r="E452" s="1" t="inlineStr">
        <is>
          <t>2022-07-31</t>
        </is>
      </c>
      <c r="F452" t="n">
        <v>2.28</v>
      </c>
      <c r="G452" t="n">
        <v>2.28</v>
      </c>
      <c r="H452" s="2">
        <f>IF(F452=0, G452, F452)</f>
        <v/>
      </c>
      <c r="I452" s="1">
        <f>E452+0</f>
        <v/>
      </c>
    </row>
    <row r="453">
      <c r="A453" t="inlineStr">
        <is>
          <t>Levies - Amari</t>
        </is>
      </c>
      <c r="B453" t="inlineStr">
        <is>
          <t>Operating Expenses</t>
        </is>
      </c>
      <c r="C453" t="inlineStr">
        <is>
          <t>Heron Fields</t>
        </is>
      </c>
      <c r="D453" t="inlineStr">
        <is>
          <t>Heron Fields</t>
        </is>
      </c>
      <c r="E453" s="1" t="inlineStr">
        <is>
          <t>2022-07-31</t>
        </is>
      </c>
      <c r="F453" t="n">
        <v>0</v>
      </c>
      <c r="G453" t="n">
        <v>0</v>
      </c>
      <c r="H453" s="2">
        <f>IF(F453=0, G453, F453)</f>
        <v/>
      </c>
      <c r="I453" s="1">
        <f>E453+0</f>
        <v/>
      </c>
    </row>
    <row r="454">
      <c r="A454" t="inlineStr">
        <is>
          <t>Momentum Admin Fee</t>
        </is>
      </c>
      <c r="B454" t="inlineStr">
        <is>
          <t>Operating Expenses</t>
        </is>
      </c>
      <c r="C454" t="inlineStr">
        <is>
          <t>Heron Fields</t>
        </is>
      </c>
      <c r="D454" t="inlineStr">
        <is>
          <t>Heron Fields</t>
        </is>
      </c>
      <c r="E454" s="1" t="inlineStr">
        <is>
          <t>2022-07-31</t>
        </is>
      </c>
      <c r="F454" t="n">
        <v>52251.97</v>
      </c>
      <c r="G454" t="n">
        <v>52251.97</v>
      </c>
      <c r="H454" s="2">
        <f>IF(F454=0, G454, F454)</f>
        <v/>
      </c>
      <c r="I454" s="1">
        <f>E454+0</f>
        <v/>
      </c>
    </row>
    <row r="455">
      <c r="A455" t="inlineStr">
        <is>
          <t>Motor Vehicle Expenses</t>
        </is>
      </c>
      <c r="B455" t="inlineStr">
        <is>
          <t>Operating Expenses</t>
        </is>
      </c>
      <c r="C455" t="inlineStr">
        <is>
          <t>Heron Fields</t>
        </is>
      </c>
      <c r="D455" t="inlineStr">
        <is>
          <t>Heron Fields</t>
        </is>
      </c>
      <c r="E455" s="1" t="inlineStr">
        <is>
          <t>2022-07-31</t>
        </is>
      </c>
      <c r="F455" t="n">
        <v>0</v>
      </c>
      <c r="G455" t="n">
        <v>0</v>
      </c>
      <c r="H455" s="2">
        <f>IF(F455=0, G455, F455)</f>
        <v/>
      </c>
      <c r="I455" s="1">
        <f>E455+0</f>
        <v/>
      </c>
    </row>
    <row r="456">
      <c r="A456" t="inlineStr">
        <is>
          <t>Rates - Heron</t>
        </is>
      </c>
      <c r="B456" t="inlineStr">
        <is>
          <t>Operating Expenses</t>
        </is>
      </c>
      <c r="C456" t="inlineStr">
        <is>
          <t>Heron Fields</t>
        </is>
      </c>
      <c r="D456" t="inlineStr">
        <is>
          <t>Heron Fields</t>
        </is>
      </c>
      <c r="E456" s="1" t="inlineStr">
        <is>
          <t>2022-07-31</t>
        </is>
      </c>
      <c r="F456" t="n">
        <v>3114.7</v>
      </c>
      <c r="G456" t="n">
        <v>3114.7</v>
      </c>
      <c r="H456" s="2">
        <f>IF(F456=0, G456, F456)</f>
        <v/>
      </c>
      <c r="I456" s="1">
        <f>E456+0</f>
        <v/>
      </c>
    </row>
    <row r="457">
      <c r="A457" t="inlineStr">
        <is>
          <t>Rental Income</t>
        </is>
      </c>
      <c r="B457" t="inlineStr">
        <is>
          <t>Other Income</t>
        </is>
      </c>
      <c r="C457" t="inlineStr">
        <is>
          <t>Heron Fields</t>
        </is>
      </c>
      <c r="D457" t="inlineStr">
        <is>
          <t>Heron Fields</t>
        </is>
      </c>
      <c r="E457" s="1" t="inlineStr">
        <is>
          <t>2022-07-31</t>
        </is>
      </c>
      <c r="F457" t="n">
        <v>0</v>
      </c>
      <c r="G457" t="n">
        <v>0</v>
      </c>
      <c r="H457" s="2">
        <f>IF(F457=0, G457, F457)</f>
        <v/>
      </c>
      <c r="I457" s="1">
        <f>E457+0</f>
        <v/>
      </c>
    </row>
    <row r="458">
      <c r="A458" t="inlineStr">
        <is>
          <t>Rental Income</t>
        </is>
      </c>
      <c r="B458" t="inlineStr">
        <is>
          <t>Other Income</t>
        </is>
      </c>
      <c r="C458" t="inlineStr">
        <is>
          <t>Heron Fields</t>
        </is>
      </c>
      <c r="D458" t="inlineStr">
        <is>
          <t>Heron Fields</t>
        </is>
      </c>
      <c r="E458" s="1" t="inlineStr">
        <is>
          <t>2022-07-31</t>
        </is>
      </c>
      <c r="F458" t="n">
        <v>0</v>
      </c>
      <c r="G458" t="n">
        <v>0</v>
      </c>
      <c r="H458" s="2">
        <f>IF(F458=0, G458, F458)</f>
        <v/>
      </c>
      <c r="I458" s="1">
        <f>E458+0</f>
        <v/>
      </c>
    </row>
    <row r="459">
      <c r="A459" t="inlineStr">
        <is>
          <t>Sales - Heron Fields</t>
        </is>
      </c>
      <c r="B459" t="inlineStr">
        <is>
          <t>Trading Income</t>
        </is>
      </c>
      <c r="C459" t="inlineStr">
        <is>
          <t>Heron Fields</t>
        </is>
      </c>
      <c r="D459" t="inlineStr">
        <is>
          <t>Heron Fields</t>
        </is>
      </c>
      <c r="E459" s="1" t="inlineStr">
        <is>
          <t>2022-07-31</t>
        </is>
      </c>
      <c r="F459" t="n">
        <v>0</v>
      </c>
      <c r="G459" t="n">
        <v>0</v>
      </c>
      <c r="H459" s="2">
        <f>IF(F459=0, G459, F459)</f>
        <v/>
      </c>
      <c r="I459" s="1">
        <f>E459+0</f>
        <v/>
      </c>
    </row>
    <row r="460">
      <c r="A460" t="inlineStr">
        <is>
          <t>Sales - Heron Fields occupational rent</t>
        </is>
      </c>
      <c r="B460" t="inlineStr">
        <is>
          <t>Trading Income</t>
        </is>
      </c>
      <c r="C460" t="inlineStr">
        <is>
          <t>Heron Fields</t>
        </is>
      </c>
      <c r="D460" t="inlineStr">
        <is>
          <t>Heron Fields</t>
        </is>
      </c>
      <c r="E460" s="1" t="inlineStr">
        <is>
          <t>2022-07-31</t>
        </is>
      </c>
      <c r="F460" t="n">
        <v>0</v>
      </c>
      <c r="G460" t="n">
        <v>0</v>
      </c>
      <c r="H460" s="2">
        <f>IF(F460=0, G460, F460)</f>
        <v/>
      </c>
      <c r="I460" s="1">
        <f>E460+0</f>
        <v/>
      </c>
    </row>
    <row r="461">
      <c r="A461" t="inlineStr">
        <is>
          <t>Security</t>
        </is>
      </c>
      <c r="B461" t="inlineStr">
        <is>
          <t>Operating Expenses</t>
        </is>
      </c>
      <c r="C461" t="inlineStr">
        <is>
          <t>Heron Fields</t>
        </is>
      </c>
      <c r="D461" t="inlineStr">
        <is>
          <t>Heron Fields</t>
        </is>
      </c>
      <c r="E461" s="1" t="inlineStr">
        <is>
          <t>2022-07-31</t>
        </is>
      </c>
      <c r="F461" t="n">
        <v>164.35</v>
      </c>
      <c r="G461" t="n">
        <v>164.35</v>
      </c>
      <c r="H461" s="2">
        <f>IF(F461=0, G461, F461)</f>
        <v/>
      </c>
      <c r="I461" s="1">
        <f>E461+0</f>
        <v/>
      </c>
    </row>
    <row r="462">
      <c r="A462" t="inlineStr">
        <is>
          <t>Security - ADT</t>
        </is>
      </c>
      <c r="B462" t="inlineStr">
        <is>
          <t>Operating Expenses</t>
        </is>
      </c>
      <c r="C462" t="inlineStr">
        <is>
          <t>Heron Fields</t>
        </is>
      </c>
      <c r="D462" t="inlineStr">
        <is>
          <t>Heron Fields</t>
        </is>
      </c>
      <c r="E462" s="1" t="inlineStr">
        <is>
          <t>2022-07-31</t>
        </is>
      </c>
      <c r="F462" t="n">
        <v>328.38</v>
      </c>
      <c r="G462" t="n">
        <v>328.38</v>
      </c>
      <c r="H462" s="2">
        <f>IF(F462=0, G462, F462)</f>
        <v/>
      </c>
      <c r="I462" s="1">
        <f>E462+0</f>
        <v/>
      </c>
    </row>
    <row r="463">
      <c r="A463" t="inlineStr">
        <is>
          <t>Subscription - NHBRC</t>
        </is>
      </c>
      <c r="B463" t="inlineStr">
        <is>
          <t>Operating Expenses</t>
        </is>
      </c>
      <c r="C463" t="inlineStr">
        <is>
          <t>Heron Fields</t>
        </is>
      </c>
      <c r="D463" t="inlineStr">
        <is>
          <t>Heron Fields</t>
        </is>
      </c>
      <c r="E463" s="1" t="inlineStr">
        <is>
          <t>2022-07-31</t>
        </is>
      </c>
      <c r="F463" t="n">
        <v>0</v>
      </c>
      <c r="G463" t="n">
        <v>0</v>
      </c>
      <c r="H463" s="2">
        <f>IF(F463=0, G463, F463)</f>
        <v/>
      </c>
      <c r="I463" s="1">
        <f>E463+0</f>
        <v/>
      </c>
    </row>
    <row r="464">
      <c r="A464" t="inlineStr">
        <is>
          <t>Advertising - Media24</t>
        </is>
      </c>
      <c r="B464" t="inlineStr">
        <is>
          <t>Operating Expenses</t>
        </is>
      </c>
      <c r="C464" t="inlineStr">
        <is>
          <t>Heron View</t>
        </is>
      </c>
      <c r="D464" t="inlineStr">
        <is>
          <t>Heron View</t>
        </is>
      </c>
      <c r="E464" s="1" t="inlineStr">
        <is>
          <t>2022-07-31</t>
        </is>
      </c>
      <c r="F464" t="n">
        <v>0</v>
      </c>
      <c r="G464" t="n">
        <v>0</v>
      </c>
      <c r="H464" s="2">
        <f>IF(F464=0, G464, F464)</f>
        <v/>
      </c>
      <c r="I464" s="1">
        <f>E464+0</f>
        <v/>
      </c>
    </row>
    <row r="465">
      <c r="A465" t="inlineStr">
        <is>
          <t>Advertising - Pure Brand Activation</t>
        </is>
      </c>
      <c r="B465" t="inlineStr">
        <is>
          <t>Operating Expenses</t>
        </is>
      </c>
      <c r="C465" t="inlineStr">
        <is>
          <t>Heron View</t>
        </is>
      </c>
      <c r="D465" t="inlineStr">
        <is>
          <t>Heron View</t>
        </is>
      </c>
      <c r="E465" s="1" t="inlineStr">
        <is>
          <t>2022-07-31</t>
        </is>
      </c>
      <c r="F465" t="n">
        <v>0</v>
      </c>
      <c r="G465" t="n">
        <v>0</v>
      </c>
      <c r="H465" s="2">
        <f>IF(F465=0, G465, F465)</f>
        <v/>
      </c>
      <c r="I465" s="1">
        <f>E465+0</f>
        <v/>
      </c>
    </row>
    <row r="466">
      <c r="A466" t="inlineStr">
        <is>
          <t>Advertising - Thinkink</t>
        </is>
      </c>
      <c r="B466" t="inlineStr">
        <is>
          <t>Operating Expenses</t>
        </is>
      </c>
      <c r="C466" t="inlineStr">
        <is>
          <t>Heron View</t>
        </is>
      </c>
      <c r="D466" t="inlineStr">
        <is>
          <t>Heron View</t>
        </is>
      </c>
      <c r="E466" s="1" t="inlineStr">
        <is>
          <t>2022-07-31</t>
        </is>
      </c>
      <c r="F466" t="n">
        <v>0</v>
      </c>
      <c r="G466" t="n">
        <v>0</v>
      </c>
      <c r="H466" s="2">
        <f>IF(F466=0, G466, F466)</f>
        <v/>
      </c>
      <c r="I466" s="1">
        <f>E466+0</f>
        <v/>
      </c>
    </row>
    <row r="467">
      <c r="A467" t="inlineStr">
        <is>
          <t>Advertising _AND_ Promotions</t>
        </is>
      </c>
      <c r="B467" t="inlineStr">
        <is>
          <t>Operating Expenses</t>
        </is>
      </c>
      <c r="C467" t="inlineStr">
        <is>
          <t>Heron View</t>
        </is>
      </c>
      <c r="D467" t="inlineStr">
        <is>
          <t>Heron View</t>
        </is>
      </c>
      <c r="E467" s="1" t="inlineStr">
        <is>
          <t>2022-07-31</t>
        </is>
      </c>
      <c r="F467" t="n">
        <v>0</v>
      </c>
      <c r="G467" t="n">
        <v>0</v>
      </c>
      <c r="H467" s="2">
        <f>IF(F467=0, G467, F467)</f>
        <v/>
      </c>
      <c r="I467" s="1">
        <f>E467+0</f>
        <v/>
      </c>
    </row>
    <row r="468">
      <c r="A468" t="inlineStr">
        <is>
          <t>Advertising _AND_ Promotions</t>
        </is>
      </c>
      <c r="B468" t="inlineStr">
        <is>
          <t>Operating Expenses</t>
        </is>
      </c>
      <c r="C468" t="inlineStr">
        <is>
          <t>Heron View</t>
        </is>
      </c>
      <c r="D468" t="inlineStr">
        <is>
          <t>Heron View</t>
        </is>
      </c>
      <c r="E468" s="1" t="inlineStr">
        <is>
          <t>2022-07-31</t>
        </is>
      </c>
      <c r="F468" t="n">
        <v>0</v>
      </c>
      <c r="G468" t="n">
        <v>0</v>
      </c>
      <c r="H468" s="2">
        <f>IF(F468=0, G468, F468)</f>
        <v/>
      </c>
      <c r="I468" s="1">
        <f>E468+0</f>
        <v/>
      </c>
    </row>
    <row r="469">
      <c r="A469" t="inlineStr">
        <is>
          <t>COS - Commission HV Units</t>
        </is>
      </c>
      <c r="B469" t="inlineStr">
        <is>
          <t>COS</t>
        </is>
      </c>
      <c r="C469" t="inlineStr">
        <is>
          <t>Heron View</t>
        </is>
      </c>
      <c r="D469" t="inlineStr">
        <is>
          <t>Heron View</t>
        </is>
      </c>
      <c r="E469" s="1" t="inlineStr">
        <is>
          <t>2022-07-31</t>
        </is>
      </c>
      <c r="F469" t="n">
        <v>0</v>
      </c>
      <c r="G469" t="n">
        <v>0</v>
      </c>
      <c r="H469" s="2">
        <f>IF(F469=0, G469, F469)</f>
        <v/>
      </c>
      <c r="I469" s="1">
        <f>E469+0</f>
        <v/>
      </c>
    </row>
    <row r="470">
      <c r="A470" t="inlineStr">
        <is>
          <t>COS - Electricity Cost Heron Field</t>
        </is>
      </c>
      <c r="B470" t="inlineStr">
        <is>
          <t>COS</t>
        </is>
      </c>
      <c r="C470" t="inlineStr">
        <is>
          <t>CPC</t>
        </is>
      </c>
      <c r="D470" t="inlineStr">
        <is>
          <t>Heron View</t>
        </is>
      </c>
      <c r="E470" s="1" t="inlineStr">
        <is>
          <t>2022-07-31</t>
        </is>
      </c>
      <c r="F470" t="n">
        <v>0</v>
      </c>
      <c r="G470" t="n">
        <v>0</v>
      </c>
      <c r="H470" s="2">
        <f>IF(F470=0, G470, F470)</f>
        <v/>
      </c>
      <c r="I470" s="1">
        <f>E470+0</f>
        <v/>
      </c>
    </row>
    <row r="471">
      <c r="A471" t="inlineStr">
        <is>
          <t>COS - HV COCT Rates clearance</t>
        </is>
      </c>
      <c r="B471" t="inlineStr">
        <is>
          <t>COS</t>
        </is>
      </c>
      <c r="C471" t="inlineStr">
        <is>
          <t>Heron View</t>
        </is>
      </c>
      <c r="D471" t="inlineStr">
        <is>
          <t>Heron View</t>
        </is>
      </c>
      <c r="E471" s="1" t="inlineStr">
        <is>
          <t>2022-07-31</t>
        </is>
      </c>
      <c r="F471" t="n">
        <v>0</v>
      </c>
      <c r="G471" t="n">
        <v>0</v>
      </c>
      <c r="H471" s="2">
        <f>IF(F471=0, G471, F471)</f>
        <v/>
      </c>
      <c r="I471" s="1">
        <f>E471+0</f>
        <v/>
      </c>
    </row>
    <row r="472">
      <c r="A472" t="inlineStr">
        <is>
          <t>COS - Heron Fields - Garden Services</t>
        </is>
      </c>
      <c r="B472" t="inlineStr">
        <is>
          <t>COS</t>
        </is>
      </c>
      <c r="C472" t="inlineStr">
        <is>
          <t>CPC</t>
        </is>
      </c>
      <c r="D472" t="inlineStr">
        <is>
          <t>Heron View</t>
        </is>
      </c>
      <c r="E472" s="1" t="inlineStr">
        <is>
          <t>2022-07-31</t>
        </is>
      </c>
      <c r="F472" t="n">
        <v>0</v>
      </c>
      <c r="G472" t="n">
        <v>0</v>
      </c>
      <c r="H472" s="2">
        <f>IF(F472=0, G472, F472)</f>
        <v/>
      </c>
      <c r="I472" s="1">
        <f>E472+0</f>
        <v/>
      </c>
    </row>
    <row r="473">
      <c r="A473" t="inlineStr">
        <is>
          <t>COS - Heron Projects insurance</t>
        </is>
      </c>
      <c r="B473" t="inlineStr">
        <is>
          <t>COS</t>
        </is>
      </c>
      <c r="C473" t="inlineStr">
        <is>
          <t>CPC</t>
        </is>
      </c>
      <c r="D473" t="inlineStr">
        <is>
          <t>Heron View</t>
        </is>
      </c>
      <c r="E473" s="1" t="inlineStr">
        <is>
          <t>2022-07-31</t>
        </is>
      </c>
      <c r="F473" t="n">
        <v>0</v>
      </c>
      <c r="G473" t="n">
        <v>0</v>
      </c>
      <c r="H473" s="2">
        <f>IF(F473=0, G473, F473)</f>
        <v/>
      </c>
      <c r="I473" s="1">
        <f>E473+0</f>
        <v/>
      </c>
    </row>
    <row r="474">
      <c r="A474" t="inlineStr">
        <is>
          <t>COS - Heron View</t>
        </is>
      </c>
      <c r="B474" t="inlineStr">
        <is>
          <t>COS</t>
        </is>
      </c>
      <c r="C474" t="inlineStr">
        <is>
          <t>Heron View</t>
        </is>
      </c>
      <c r="D474" t="inlineStr">
        <is>
          <t>Heron View</t>
        </is>
      </c>
      <c r="E474" s="1" t="inlineStr">
        <is>
          <t>2022-07-31</t>
        </is>
      </c>
      <c r="F474" t="n">
        <v>0</v>
      </c>
      <c r="G474" t="n">
        <v>0</v>
      </c>
      <c r="H474" s="2">
        <f>IF(F474=0, G474, F474)</f>
        <v/>
      </c>
      <c r="I474" s="1">
        <f>E474+0</f>
        <v/>
      </c>
    </row>
    <row r="475">
      <c r="A475" t="inlineStr">
        <is>
          <t>COS - Heron View - Construction</t>
        </is>
      </c>
      <c r="B475" t="inlineStr">
        <is>
          <t>COS</t>
        </is>
      </c>
      <c r="C475" t="inlineStr">
        <is>
          <t>CPC</t>
        </is>
      </c>
      <c r="D475" t="inlineStr">
        <is>
          <t>Heron View</t>
        </is>
      </c>
      <c r="E475" s="1" t="inlineStr">
        <is>
          <t>2022-07-31</t>
        </is>
      </c>
      <c r="F475" t="n">
        <v>0</v>
      </c>
      <c r="G475" t="n">
        <v>0</v>
      </c>
      <c r="H475" s="2">
        <f>IF(F475=0, G475, F475)</f>
        <v/>
      </c>
      <c r="I475" s="1">
        <f>E475+0</f>
        <v/>
      </c>
    </row>
    <row r="476">
      <c r="A476" t="inlineStr">
        <is>
          <t>COS - Heron View - P&amp;G</t>
        </is>
      </c>
      <c r="B476" t="inlineStr">
        <is>
          <t>COS</t>
        </is>
      </c>
      <c r="C476" t="inlineStr">
        <is>
          <t>CPC</t>
        </is>
      </c>
      <c r="D476" t="inlineStr">
        <is>
          <t>Heron View</t>
        </is>
      </c>
      <c r="E476" s="1" t="inlineStr">
        <is>
          <t>2022-07-31</t>
        </is>
      </c>
      <c r="F476" t="n">
        <v>5914.78</v>
      </c>
      <c r="G476" t="n">
        <v>5914.78</v>
      </c>
      <c r="H476" s="2">
        <f>IF(F476=0, G476, F476)</f>
        <v/>
      </c>
      <c r="I476" s="1">
        <f>E476+0</f>
        <v/>
      </c>
    </row>
    <row r="477">
      <c r="A477" t="inlineStr">
        <is>
          <t>COS - Heron View - Printing &amp; Stationary</t>
        </is>
      </c>
      <c r="B477" t="inlineStr">
        <is>
          <t>COS</t>
        </is>
      </c>
      <c r="C477" t="inlineStr">
        <is>
          <t>CPC</t>
        </is>
      </c>
      <c r="D477" t="inlineStr">
        <is>
          <t>Heron View</t>
        </is>
      </c>
      <c r="E477" s="1" t="inlineStr">
        <is>
          <t>2022-07-31</t>
        </is>
      </c>
      <c r="F477" t="n">
        <v>0</v>
      </c>
      <c r="G477" t="n">
        <v>0</v>
      </c>
      <c r="H477" s="2">
        <f>IF(F477=0, G477, F477)</f>
        <v/>
      </c>
      <c r="I477" s="1">
        <f>E477+0</f>
        <v/>
      </c>
    </row>
    <row r="478">
      <c r="A478" t="inlineStr">
        <is>
          <t>COS - Legal Fees</t>
        </is>
      </c>
      <c r="B478" t="inlineStr">
        <is>
          <t>COS</t>
        </is>
      </c>
      <c r="C478" t="inlineStr">
        <is>
          <t>Heron View</t>
        </is>
      </c>
      <c r="D478" t="inlineStr">
        <is>
          <t>Heron View</t>
        </is>
      </c>
      <c r="E478" s="1" t="inlineStr">
        <is>
          <t>2022-07-31</t>
        </is>
      </c>
      <c r="F478" t="n">
        <v>0</v>
      </c>
      <c r="G478" t="n">
        <v>0</v>
      </c>
      <c r="H478" s="2">
        <f>IF(F478=0, G478, F478)</f>
        <v/>
      </c>
      <c r="I478" s="1">
        <f>E478+0</f>
        <v/>
      </c>
    </row>
    <row r="479">
      <c r="A479" t="inlineStr">
        <is>
          <t>COS - Legal Fees</t>
        </is>
      </c>
      <c r="B479" t="inlineStr">
        <is>
          <t>COS</t>
        </is>
      </c>
      <c r="C479" t="inlineStr">
        <is>
          <t>Heron View</t>
        </is>
      </c>
      <c r="D479" t="inlineStr">
        <is>
          <t>Heron View</t>
        </is>
      </c>
      <c r="E479" s="1" t="inlineStr">
        <is>
          <t>2022-07-31</t>
        </is>
      </c>
      <c r="F479" t="n">
        <v>0</v>
      </c>
      <c r="G479" t="n">
        <v>0</v>
      </c>
      <c r="H479" s="2">
        <f>IF(F479=0, G479, F479)</f>
        <v/>
      </c>
      <c r="I479" s="1">
        <f>E479+0</f>
        <v/>
      </c>
    </row>
    <row r="480">
      <c r="A480" t="inlineStr">
        <is>
          <t>COS - Legal Fees Opening of Sec Title Fees</t>
        </is>
      </c>
      <c r="B480" t="inlineStr">
        <is>
          <t>COS</t>
        </is>
      </c>
      <c r="C480" t="inlineStr">
        <is>
          <t>Heron View</t>
        </is>
      </c>
      <c r="D480" t="inlineStr">
        <is>
          <t>Heron View</t>
        </is>
      </c>
      <c r="E480" s="1" t="inlineStr">
        <is>
          <t>2022-07-31</t>
        </is>
      </c>
      <c r="F480" t="n">
        <v>0</v>
      </c>
      <c r="G480" t="n">
        <v>0</v>
      </c>
      <c r="H480" s="2">
        <f>IF(F480=0, G480, F480)</f>
        <v/>
      </c>
      <c r="I480" s="1">
        <f>E480+0</f>
        <v/>
      </c>
    </row>
    <row r="481">
      <c r="A481" t="inlineStr">
        <is>
          <t>COS - Showhouse - HV</t>
        </is>
      </c>
      <c r="B481" t="inlineStr">
        <is>
          <t>COS</t>
        </is>
      </c>
      <c r="C481" t="inlineStr">
        <is>
          <t>Heron View</t>
        </is>
      </c>
      <c r="D481" t="inlineStr">
        <is>
          <t>Heron View</t>
        </is>
      </c>
      <c r="E481" s="1" t="inlineStr">
        <is>
          <t>2022-07-31</t>
        </is>
      </c>
      <c r="F481" t="n">
        <v>0</v>
      </c>
      <c r="G481" t="n">
        <v>0</v>
      </c>
      <c r="H481" s="2">
        <f>IF(F481=0, G481, F481)</f>
        <v/>
      </c>
      <c r="I481" s="1">
        <f>E481+0</f>
        <v/>
      </c>
    </row>
    <row r="482">
      <c r="A482" t="inlineStr">
        <is>
          <t>Consulting fees - Trustee</t>
        </is>
      </c>
      <c r="B482" t="inlineStr">
        <is>
          <t>Operating Expenses</t>
        </is>
      </c>
      <c r="C482" t="inlineStr">
        <is>
          <t>Heron View</t>
        </is>
      </c>
      <c r="D482" t="inlineStr">
        <is>
          <t>Heron View</t>
        </is>
      </c>
      <c r="E482" s="1" t="inlineStr">
        <is>
          <t>2022-07-31</t>
        </is>
      </c>
      <c r="F482" t="n">
        <v>4000</v>
      </c>
      <c r="G482" t="n">
        <v>4000</v>
      </c>
      <c r="H482" s="2">
        <f>IF(F482=0, G482, F482)</f>
        <v/>
      </c>
      <c r="I482" s="1">
        <f>E482+0</f>
        <v/>
      </c>
    </row>
    <row r="483">
      <c r="A483" t="inlineStr">
        <is>
          <t>Consulting fees - Trustee</t>
        </is>
      </c>
      <c r="B483" t="inlineStr">
        <is>
          <t>Operating Expenses</t>
        </is>
      </c>
      <c r="C483" t="inlineStr">
        <is>
          <t>Heron View</t>
        </is>
      </c>
      <c r="D483" t="inlineStr">
        <is>
          <t>Heron View</t>
        </is>
      </c>
      <c r="E483" s="1" t="inlineStr">
        <is>
          <t>2022-07-31</t>
        </is>
      </c>
      <c r="F483" t="n">
        <v>0</v>
      </c>
      <c r="G483" t="n">
        <v>0</v>
      </c>
      <c r="H483" s="2">
        <f>IF(F483=0, G483, F483)</f>
        <v/>
      </c>
      <c r="I483" s="1">
        <f>E483+0</f>
        <v/>
      </c>
    </row>
    <row r="484">
      <c r="A484" t="inlineStr">
        <is>
          <t>Interest Paid - Investors @ 10%</t>
        </is>
      </c>
      <c r="B484" t="inlineStr">
        <is>
          <t>Operating Expenses</t>
        </is>
      </c>
      <c r="C484" t="inlineStr">
        <is>
          <t>Heron View</t>
        </is>
      </c>
      <c r="D484" t="inlineStr">
        <is>
          <t>Heron View</t>
        </is>
      </c>
      <c r="E484" s="1" t="inlineStr">
        <is>
          <t>2022-07-31</t>
        </is>
      </c>
      <c r="F484" t="n">
        <v>0</v>
      </c>
      <c r="G484" t="n">
        <v>0</v>
      </c>
      <c r="H484" s="2">
        <f>IF(F484=0, G484, F484)</f>
        <v/>
      </c>
      <c r="I484" s="1">
        <f>E484+0</f>
        <v/>
      </c>
    </row>
    <row r="485">
      <c r="A485" t="inlineStr">
        <is>
          <t>Interest Paid - Investors @ 10.5%</t>
        </is>
      </c>
      <c r="B485" t="inlineStr">
        <is>
          <t>Operating Expenses</t>
        </is>
      </c>
      <c r="C485" t="inlineStr">
        <is>
          <t>Heron View</t>
        </is>
      </c>
      <c r="D485" t="inlineStr">
        <is>
          <t>Heron View</t>
        </is>
      </c>
      <c r="E485" s="1" t="inlineStr">
        <is>
          <t>2022-07-31</t>
        </is>
      </c>
      <c r="F485" t="n">
        <v>0</v>
      </c>
      <c r="G485" t="n">
        <v>0</v>
      </c>
      <c r="H485" s="2">
        <f>IF(F485=0, G485, F485)</f>
        <v/>
      </c>
      <c r="I485" s="1">
        <f>E485+0</f>
        <v/>
      </c>
    </row>
    <row r="486">
      <c r="A486" t="inlineStr">
        <is>
          <t>Interest Paid - Investors @ 11%</t>
        </is>
      </c>
      <c r="B486" t="inlineStr">
        <is>
          <t>Operating Expenses</t>
        </is>
      </c>
      <c r="C486" t="inlineStr">
        <is>
          <t>Heron View</t>
        </is>
      </c>
      <c r="D486" t="inlineStr">
        <is>
          <t>Heron View</t>
        </is>
      </c>
      <c r="E486" s="1" t="inlineStr">
        <is>
          <t>2022-07-31</t>
        </is>
      </c>
      <c r="F486" t="n">
        <v>0</v>
      </c>
      <c r="G486" t="n">
        <v>0</v>
      </c>
      <c r="H486" s="2">
        <f>IF(F486=0, G486, F486)</f>
        <v/>
      </c>
      <c r="I486" s="1">
        <f>E486+0</f>
        <v/>
      </c>
    </row>
    <row r="487">
      <c r="A487" t="inlineStr">
        <is>
          <t>Interest Paid - Investors @ 14%</t>
        </is>
      </c>
      <c r="B487" t="inlineStr">
        <is>
          <t>Operating Expenses</t>
        </is>
      </c>
      <c r="C487" t="inlineStr">
        <is>
          <t>Heron View</t>
        </is>
      </c>
      <c r="D487" t="inlineStr">
        <is>
          <t>Heron View</t>
        </is>
      </c>
      <c r="E487" s="1" t="inlineStr">
        <is>
          <t>2022-07-31</t>
        </is>
      </c>
      <c r="F487" t="n">
        <v>0</v>
      </c>
      <c r="G487" t="n">
        <v>0</v>
      </c>
      <c r="H487" s="2">
        <f>IF(F487=0, G487, F487)</f>
        <v/>
      </c>
      <c r="I487" s="1">
        <f>E487+0</f>
        <v/>
      </c>
    </row>
    <row r="488">
      <c r="A488" t="inlineStr">
        <is>
          <t>Interest Paid - Investors @ 14%</t>
        </is>
      </c>
      <c r="B488" t="inlineStr">
        <is>
          <t>Operating Expenses</t>
        </is>
      </c>
      <c r="C488" t="inlineStr">
        <is>
          <t>Heron View</t>
        </is>
      </c>
      <c r="D488" t="inlineStr">
        <is>
          <t>Heron View</t>
        </is>
      </c>
      <c r="E488" s="1" t="inlineStr">
        <is>
          <t>2022-07-31</t>
        </is>
      </c>
      <c r="F488" t="n">
        <v>0</v>
      </c>
      <c r="G488" t="n">
        <v>0</v>
      </c>
      <c r="H488" s="2">
        <f>IF(F488=0, G488, F488)</f>
        <v/>
      </c>
      <c r="I488" s="1">
        <f>E488+0</f>
        <v/>
      </c>
    </row>
    <row r="489">
      <c r="A489" t="inlineStr">
        <is>
          <t>Interest Paid - Investors @ 16%</t>
        </is>
      </c>
      <c r="B489" t="inlineStr">
        <is>
          <t>Operating Expenses</t>
        </is>
      </c>
      <c r="C489" t="inlineStr">
        <is>
          <t>Heron View</t>
        </is>
      </c>
      <c r="D489" t="inlineStr">
        <is>
          <t>Heron View</t>
        </is>
      </c>
      <c r="E489" s="1" t="inlineStr">
        <is>
          <t>2022-07-31</t>
        </is>
      </c>
      <c r="F489" t="n">
        <v>0</v>
      </c>
      <c r="G489" t="n">
        <v>0</v>
      </c>
      <c r="H489" s="2">
        <f>IF(F489=0, G489, F489)</f>
        <v/>
      </c>
      <c r="I489" s="1">
        <f>E489+0</f>
        <v/>
      </c>
    </row>
    <row r="490">
      <c r="A490" t="inlineStr">
        <is>
          <t>Interest Paid - Investors @ 16%</t>
        </is>
      </c>
      <c r="B490" t="inlineStr">
        <is>
          <t>Operating Expenses</t>
        </is>
      </c>
      <c r="C490" t="inlineStr">
        <is>
          <t>Heron View</t>
        </is>
      </c>
      <c r="D490" t="inlineStr">
        <is>
          <t>Heron View</t>
        </is>
      </c>
      <c r="E490" s="1" t="inlineStr">
        <is>
          <t>2022-07-31</t>
        </is>
      </c>
      <c r="F490" t="n">
        <v>0</v>
      </c>
      <c r="G490" t="n">
        <v>0</v>
      </c>
      <c r="H490" s="2">
        <f>IF(F490=0, G490, F490)</f>
        <v/>
      </c>
      <c r="I490" s="1">
        <f>E490+0</f>
        <v/>
      </c>
    </row>
    <row r="491">
      <c r="A491" t="inlineStr">
        <is>
          <t>Interest Paid - Investors @ 18%</t>
        </is>
      </c>
      <c r="B491" t="inlineStr">
        <is>
          <t>Operating Expenses</t>
        </is>
      </c>
      <c r="C491" t="inlineStr">
        <is>
          <t>Heron View</t>
        </is>
      </c>
      <c r="D491" t="inlineStr">
        <is>
          <t>Heron View</t>
        </is>
      </c>
      <c r="E491" s="1" t="inlineStr">
        <is>
          <t>2022-07-31</t>
        </is>
      </c>
      <c r="F491" t="n">
        <v>0</v>
      </c>
      <c r="G491" t="n">
        <v>0</v>
      </c>
      <c r="H491" s="2">
        <f>IF(F491=0, G491, F491)</f>
        <v/>
      </c>
      <c r="I491" s="1">
        <f>E491+0</f>
        <v/>
      </c>
    </row>
    <row r="492">
      <c r="A492" t="inlineStr">
        <is>
          <t>Interest Paid - Investors @ 18%</t>
        </is>
      </c>
      <c r="B492" t="inlineStr">
        <is>
          <t>Operating Expenses</t>
        </is>
      </c>
      <c r="C492" t="inlineStr">
        <is>
          <t>Heron View</t>
        </is>
      </c>
      <c r="D492" t="inlineStr">
        <is>
          <t>Heron View</t>
        </is>
      </c>
      <c r="E492" s="1" t="inlineStr">
        <is>
          <t>2022-07-31</t>
        </is>
      </c>
      <c r="F492" t="n">
        <v>0</v>
      </c>
      <c r="G492" t="n">
        <v>0</v>
      </c>
      <c r="H492" s="2">
        <f>IF(F492=0, G492, F492)</f>
        <v/>
      </c>
      <c r="I492" s="1">
        <f>E492+0</f>
        <v/>
      </c>
    </row>
    <row r="493">
      <c r="A493" t="inlineStr">
        <is>
          <t>Interest Paid - Investors @ 7%</t>
        </is>
      </c>
      <c r="B493" t="inlineStr">
        <is>
          <t>Operating Expenses</t>
        </is>
      </c>
      <c r="C493" t="inlineStr">
        <is>
          <t>Heron View</t>
        </is>
      </c>
      <c r="D493" t="inlineStr">
        <is>
          <t>Heron View</t>
        </is>
      </c>
      <c r="E493" s="1" t="inlineStr">
        <is>
          <t>2022-07-31</t>
        </is>
      </c>
      <c r="F493" t="n">
        <v>0</v>
      </c>
      <c r="G493" t="n">
        <v>0</v>
      </c>
      <c r="H493" s="2">
        <f>IF(F493=0, G493, F493)</f>
        <v/>
      </c>
      <c r="I493" s="1">
        <f>E493+0</f>
        <v/>
      </c>
    </row>
    <row r="494">
      <c r="A494" t="inlineStr">
        <is>
          <t>Interest Paid - Investors @ 7%</t>
        </is>
      </c>
      <c r="B494" t="inlineStr">
        <is>
          <t>Operating Expenses</t>
        </is>
      </c>
      <c r="C494" t="inlineStr">
        <is>
          <t>Heron View</t>
        </is>
      </c>
      <c r="D494" t="inlineStr">
        <is>
          <t>Heron View</t>
        </is>
      </c>
      <c r="E494" s="1" t="inlineStr">
        <is>
          <t>2022-07-31</t>
        </is>
      </c>
      <c r="F494" t="n">
        <v>0</v>
      </c>
      <c r="G494" t="n">
        <v>0</v>
      </c>
      <c r="H494" s="2">
        <f>IF(F494=0, G494, F494)</f>
        <v/>
      </c>
      <c r="I494" s="1">
        <f>E494+0</f>
        <v/>
      </c>
    </row>
    <row r="495">
      <c r="A495" t="inlineStr">
        <is>
          <t>Interest Paid - Investors @ 7.5%</t>
        </is>
      </c>
      <c r="B495" t="inlineStr">
        <is>
          <t>Operating Expenses</t>
        </is>
      </c>
      <c r="C495" t="inlineStr">
        <is>
          <t>Heron View</t>
        </is>
      </c>
      <c r="D495" t="inlineStr">
        <is>
          <t>Heron View</t>
        </is>
      </c>
      <c r="E495" s="1" t="inlineStr">
        <is>
          <t>2022-07-31</t>
        </is>
      </c>
      <c r="F495" t="n">
        <v>0</v>
      </c>
      <c r="G495" t="n">
        <v>0</v>
      </c>
      <c r="H495" s="2">
        <f>IF(F495=0, G495, F495)</f>
        <v/>
      </c>
      <c r="I495" s="1">
        <f>E495+0</f>
        <v/>
      </c>
    </row>
    <row r="496">
      <c r="A496" t="inlineStr">
        <is>
          <t>Interest Paid - Investors @ 7.5%</t>
        </is>
      </c>
      <c r="B496" t="inlineStr">
        <is>
          <t>Operating Expenses</t>
        </is>
      </c>
      <c r="C496" t="inlineStr">
        <is>
          <t>Heron View</t>
        </is>
      </c>
      <c r="D496" t="inlineStr">
        <is>
          <t>Heron View</t>
        </is>
      </c>
      <c r="E496" s="1" t="inlineStr">
        <is>
          <t>2022-07-31</t>
        </is>
      </c>
      <c r="F496" t="n">
        <v>0</v>
      </c>
      <c r="G496" t="n">
        <v>0</v>
      </c>
      <c r="H496" s="2">
        <f>IF(F496=0, G496, F496)</f>
        <v/>
      </c>
      <c r="I496" s="1">
        <f>E496+0</f>
        <v/>
      </c>
    </row>
    <row r="497">
      <c r="A497" t="inlineStr">
        <is>
          <t>Interest Paid - Investors @ 9.75%</t>
        </is>
      </c>
      <c r="B497" t="inlineStr">
        <is>
          <t>Operating Expenses</t>
        </is>
      </c>
      <c r="C497" t="inlineStr">
        <is>
          <t>Heron View</t>
        </is>
      </c>
      <c r="D497" t="inlineStr">
        <is>
          <t>Heron View</t>
        </is>
      </c>
      <c r="E497" s="1" t="inlineStr">
        <is>
          <t>2022-07-31</t>
        </is>
      </c>
      <c r="F497" t="n">
        <v>0</v>
      </c>
      <c r="G497" t="n">
        <v>0</v>
      </c>
      <c r="H497" s="2">
        <f>IF(F497=0, G497, F497)</f>
        <v/>
      </c>
      <c r="I497" s="1">
        <f>E497+0</f>
        <v/>
      </c>
    </row>
    <row r="498">
      <c r="A498" t="inlineStr">
        <is>
          <t>Interest Paid - Investors @ 9.75%</t>
        </is>
      </c>
      <c r="B498" t="inlineStr">
        <is>
          <t>Operating Expenses</t>
        </is>
      </c>
      <c r="C498" t="inlineStr">
        <is>
          <t>Heron View</t>
        </is>
      </c>
      <c r="D498" t="inlineStr">
        <is>
          <t>Heron View</t>
        </is>
      </c>
      <c r="E498" s="1" t="inlineStr">
        <is>
          <t>2022-07-31</t>
        </is>
      </c>
      <c r="F498" t="n">
        <v>0</v>
      </c>
      <c r="G498" t="n">
        <v>0</v>
      </c>
      <c r="H498" s="2">
        <f>IF(F498=0, G498, F498)</f>
        <v/>
      </c>
      <c r="I498" s="1">
        <f>E498+0</f>
        <v/>
      </c>
    </row>
    <row r="499">
      <c r="A499" t="inlineStr">
        <is>
          <t>Levies</t>
        </is>
      </c>
      <c r="B499" t="inlineStr">
        <is>
          <t>Operating Expenses</t>
        </is>
      </c>
      <c r="C499" t="inlineStr">
        <is>
          <t>Heron View</t>
        </is>
      </c>
      <c r="D499" t="inlineStr">
        <is>
          <t>Heron View</t>
        </is>
      </c>
      <c r="E499" s="1" t="inlineStr">
        <is>
          <t>2022-07-31</t>
        </is>
      </c>
      <c r="F499" t="n">
        <v>0</v>
      </c>
      <c r="G499" t="n">
        <v>0</v>
      </c>
      <c r="H499" s="2">
        <f>IF(F499=0, G499, F499)</f>
        <v/>
      </c>
      <c r="I499" s="1">
        <f>E499+0</f>
        <v/>
      </c>
    </row>
    <row r="500">
      <c r="A500" t="inlineStr">
        <is>
          <t>Levies - Developer</t>
        </is>
      </c>
      <c r="B500" t="inlineStr">
        <is>
          <t>Operating Expenses</t>
        </is>
      </c>
      <c r="C500" t="inlineStr">
        <is>
          <t>Heron View</t>
        </is>
      </c>
      <c r="D500" t="inlineStr">
        <is>
          <t>Heron View</t>
        </is>
      </c>
      <c r="E500" s="1" t="inlineStr">
        <is>
          <t>2022-07-31</t>
        </is>
      </c>
      <c r="F500" t="n">
        <v>0</v>
      </c>
      <c r="G500" t="n">
        <v>0</v>
      </c>
      <c r="H500" s="2">
        <f>IF(F500=0, G500, F500)</f>
        <v/>
      </c>
      <c r="I500" s="1">
        <f>E500+0</f>
        <v/>
      </c>
    </row>
    <row r="501">
      <c r="A501" t="inlineStr">
        <is>
          <t>Levies - Special Levies</t>
        </is>
      </c>
      <c r="B501" t="inlineStr">
        <is>
          <t>Operating Expenses</t>
        </is>
      </c>
      <c r="C501" t="inlineStr">
        <is>
          <t>Heron View</t>
        </is>
      </c>
      <c r="D501" t="inlineStr">
        <is>
          <t>Heron View</t>
        </is>
      </c>
      <c r="E501" s="1" t="inlineStr">
        <is>
          <t>2022-07-31</t>
        </is>
      </c>
      <c r="F501" t="n">
        <v>0</v>
      </c>
      <c r="G501" t="n">
        <v>0</v>
      </c>
      <c r="H501" s="2">
        <f>IF(F501=0, G501, F501)</f>
        <v/>
      </c>
      <c r="I501" s="1">
        <f>E501+0</f>
        <v/>
      </c>
    </row>
    <row r="502">
      <c r="A502" t="inlineStr">
        <is>
          <t>Management fees - OMH</t>
        </is>
      </c>
      <c r="B502" t="inlineStr">
        <is>
          <t>Ignore per Deric</t>
        </is>
      </c>
      <c r="C502" t="inlineStr">
        <is>
          <t>Heron View</t>
        </is>
      </c>
      <c r="D502" t="inlineStr">
        <is>
          <t>Heron View</t>
        </is>
      </c>
      <c r="E502" s="1" t="inlineStr">
        <is>
          <t>2022-07-31</t>
        </is>
      </c>
      <c r="F502" t="n">
        <v>0</v>
      </c>
      <c r="G502" t="n">
        <v>0</v>
      </c>
      <c r="H502" s="2">
        <f>IF(F502=0, G502, F502)</f>
        <v/>
      </c>
      <c r="I502" s="1">
        <f>E502+0</f>
        <v/>
      </c>
    </row>
    <row r="503">
      <c r="A503" t="inlineStr">
        <is>
          <t>Management fees - OMH</t>
        </is>
      </c>
      <c r="B503" t="inlineStr">
        <is>
          <t>Ignore per Deric</t>
        </is>
      </c>
      <c r="C503" t="inlineStr">
        <is>
          <t>Heron View</t>
        </is>
      </c>
      <c r="D503" t="inlineStr">
        <is>
          <t>Heron View</t>
        </is>
      </c>
      <c r="E503" s="1" t="inlineStr">
        <is>
          <t>2022-07-31</t>
        </is>
      </c>
      <c r="F503" t="n">
        <v>0</v>
      </c>
      <c r="G503" t="n">
        <v>0</v>
      </c>
      <c r="H503" s="2">
        <f>IF(F503=0, G503, F503)</f>
        <v/>
      </c>
      <c r="I503" s="1">
        <f>E503+0</f>
        <v/>
      </c>
    </row>
    <row r="504">
      <c r="A504" t="inlineStr">
        <is>
          <t>Printing _AND_ Stationery</t>
        </is>
      </c>
      <c r="B504" t="inlineStr">
        <is>
          <t>Operating Expenses</t>
        </is>
      </c>
      <c r="C504" t="inlineStr">
        <is>
          <t>Heron View</t>
        </is>
      </c>
      <c r="D504" t="inlineStr">
        <is>
          <t>Heron View</t>
        </is>
      </c>
      <c r="E504" s="1" t="inlineStr">
        <is>
          <t>2022-07-31</t>
        </is>
      </c>
      <c r="F504" t="n">
        <v>1174.09</v>
      </c>
      <c r="G504" t="n">
        <v>1174.09</v>
      </c>
      <c r="H504" s="2">
        <f>IF(F504=0, G504, F504)</f>
        <v/>
      </c>
      <c r="I504" s="1">
        <f>E504+0</f>
        <v/>
      </c>
    </row>
    <row r="505">
      <c r="A505" t="inlineStr">
        <is>
          <t>Repairs _AND_ Maintenance</t>
        </is>
      </c>
      <c r="B505" t="inlineStr">
        <is>
          <t>Operating Expenses</t>
        </is>
      </c>
      <c r="C505" t="inlineStr">
        <is>
          <t>Heron View</t>
        </is>
      </c>
      <c r="D505" t="inlineStr">
        <is>
          <t>Heron View</t>
        </is>
      </c>
      <c r="E505" s="1" t="inlineStr">
        <is>
          <t>2022-07-31</t>
        </is>
      </c>
      <c r="F505" t="n">
        <v>871.72</v>
      </c>
      <c r="G505" t="n">
        <v>871.72</v>
      </c>
      <c r="H505" s="2">
        <f>IF(F505=0, G505, F505)</f>
        <v/>
      </c>
      <c r="I505" s="1">
        <f>E505+0</f>
        <v/>
      </c>
    </row>
    <row r="506">
      <c r="A506" t="inlineStr">
        <is>
          <t>Repairs _AND_ Maintenance</t>
        </is>
      </c>
      <c r="B506" t="inlineStr">
        <is>
          <t>Operating Expenses</t>
        </is>
      </c>
      <c r="C506" t="inlineStr">
        <is>
          <t>Heron View</t>
        </is>
      </c>
      <c r="D506" t="inlineStr">
        <is>
          <t>Heron View</t>
        </is>
      </c>
      <c r="E506" s="1" t="inlineStr">
        <is>
          <t>2022-07-31</t>
        </is>
      </c>
      <c r="F506" t="n">
        <v>0</v>
      </c>
      <c r="G506" t="n">
        <v>0</v>
      </c>
      <c r="H506" s="2">
        <f>IF(F506=0, G506, F506)</f>
        <v/>
      </c>
      <c r="I506" s="1">
        <f>E506+0</f>
        <v/>
      </c>
    </row>
    <row r="507">
      <c r="A507" t="inlineStr">
        <is>
          <t>Sales - Heron View Occupational Rent</t>
        </is>
      </c>
      <c r="B507" t="inlineStr">
        <is>
          <t>Trading Income</t>
        </is>
      </c>
      <c r="C507" t="inlineStr">
        <is>
          <t>Heron View</t>
        </is>
      </c>
      <c r="D507" t="inlineStr">
        <is>
          <t>Heron View</t>
        </is>
      </c>
      <c r="E507" s="1" t="inlineStr">
        <is>
          <t>2022-07-31</t>
        </is>
      </c>
      <c r="F507" t="n">
        <v>0</v>
      </c>
      <c r="G507" t="n">
        <v>0</v>
      </c>
      <c r="H507" s="2">
        <f>IF(F507=0, G507, F507)</f>
        <v/>
      </c>
      <c r="I507" s="1">
        <f>E507+0</f>
        <v/>
      </c>
    </row>
    <row r="508">
      <c r="A508" t="inlineStr">
        <is>
          <t>Sales - Heron View Sales</t>
        </is>
      </c>
      <c r="B508" t="inlineStr">
        <is>
          <t>Trading Income</t>
        </is>
      </c>
      <c r="C508" t="inlineStr">
        <is>
          <t>Heron View</t>
        </is>
      </c>
      <c r="D508" t="inlineStr">
        <is>
          <t>Heron View</t>
        </is>
      </c>
      <c r="E508" s="1" t="inlineStr">
        <is>
          <t>2022-07-31</t>
        </is>
      </c>
      <c r="F508" t="n">
        <v>0</v>
      </c>
      <c r="G508" t="n">
        <v>0</v>
      </c>
      <c r="H508" s="2">
        <f>IF(F508=0, G508, F508)</f>
        <v/>
      </c>
      <c r="I508" s="1">
        <f>E508+0</f>
        <v/>
      </c>
    </row>
    <row r="509">
      <c r="A509" t="inlineStr">
        <is>
          <t>Subscriptions - Xero</t>
        </is>
      </c>
      <c r="B509" t="inlineStr">
        <is>
          <t>Operating Expenses</t>
        </is>
      </c>
      <c r="C509" t="inlineStr">
        <is>
          <t>Heron View</t>
        </is>
      </c>
      <c r="D509" t="inlineStr">
        <is>
          <t>Heron View</t>
        </is>
      </c>
      <c r="E509" s="1" t="inlineStr">
        <is>
          <t>2022-07-31</t>
        </is>
      </c>
      <c r="F509" t="n">
        <v>600</v>
      </c>
      <c r="G509" t="n">
        <v>600</v>
      </c>
      <c r="H509" s="2">
        <f>IF(F509=0, G509, F509)</f>
        <v/>
      </c>
      <c r="I509" s="1">
        <f>E509+0</f>
        <v/>
      </c>
    </row>
    <row r="510">
      <c r="A510" t="inlineStr">
        <is>
          <t>Subscriptions - Xero</t>
        </is>
      </c>
      <c r="B510" t="inlineStr">
        <is>
          <t>Operating Expenses</t>
        </is>
      </c>
      <c r="C510" t="inlineStr">
        <is>
          <t>Heron View</t>
        </is>
      </c>
      <c r="D510" t="inlineStr">
        <is>
          <t>Heron View</t>
        </is>
      </c>
      <c r="E510" s="1" t="inlineStr">
        <is>
          <t>2022-07-31</t>
        </is>
      </c>
      <c r="F510" t="n">
        <v>0</v>
      </c>
      <c r="G510" t="n">
        <v>0</v>
      </c>
      <c r="H510" s="2">
        <f>IF(F510=0, G510, F510)</f>
        <v/>
      </c>
      <c r="I510" s="1">
        <f>E510+0</f>
        <v/>
      </c>
    </row>
    <row r="511">
      <c r="A511" t="inlineStr">
        <is>
          <t>Water</t>
        </is>
      </c>
      <c r="B511" t="inlineStr">
        <is>
          <t>Operating Expenses</t>
        </is>
      </c>
      <c r="C511" t="inlineStr">
        <is>
          <t>Heron View</t>
        </is>
      </c>
      <c r="D511" t="inlineStr">
        <is>
          <t>Heron View</t>
        </is>
      </c>
      <c r="E511" s="1" t="inlineStr">
        <is>
          <t>2022-07-31</t>
        </is>
      </c>
      <c r="F511" t="n">
        <v>0</v>
      </c>
      <c r="G511" t="n">
        <v>0</v>
      </c>
      <c r="H511" s="2">
        <f>IF(F511=0, G511, F511)</f>
        <v/>
      </c>
      <c r="I511" s="1">
        <f>E511+0</f>
        <v/>
      </c>
    </row>
    <row r="512">
      <c r="A512" t="inlineStr">
        <is>
          <t>Accounting - CIPC</t>
        </is>
      </c>
      <c r="B512" t="inlineStr">
        <is>
          <t>Operating Expenses</t>
        </is>
      </c>
      <c r="C512" t="inlineStr">
        <is>
          <t>Heron Fields</t>
        </is>
      </c>
      <c r="D512" t="inlineStr">
        <is>
          <t>Heron Fields</t>
        </is>
      </c>
      <c r="E512" s="1" t="inlineStr">
        <is>
          <t>2022-08-31</t>
        </is>
      </c>
      <c r="F512" t="n">
        <v>0</v>
      </c>
      <c r="G512" t="n">
        <v>0</v>
      </c>
      <c r="H512" s="2">
        <f>IF(F512=0, G512, F512)</f>
        <v/>
      </c>
      <c r="I512" s="1">
        <f>E512+0</f>
        <v/>
      </c>
    </row>
    <row r="513">
      <c r="A513" t="inlineStr">
        <is>
          <t>Accounting Fees</t>
        </is>
      </c>
      <c r="B513" t="inlineStr">
        <is>
          <t>Operating Expenses</t>
        </is>
      </c>
      <c r="C513" t="inlineStr">
        <is>
          <t>Heron Fields</t>
        </is>
      </c>
      <c r="D513" t="inlineStr">
        <is>
          <t>Heron Fields</t>
        </is>
      </c>
      <c r="E513" s="1" t="inlineStr">
        <is>
          <t>2022-08-31</t>
        </is>
      </c>
      <c r="F513" t="n">
        <v>0</v>
      </c>
      <c r="G513" t="n">
        <v>0</v>
      </c>
      <c r="H513" s="2">
        <f>IF(F513=0, G513, F513)</f>
        <v/>
      </c>
      <c r="I513" s="1">
        <f>E513+0</f>
        <v/>
      </c>
    </row>
    <row r="514">
      <c r="A514" t="inlineStr">
        <is>
          <t>Advertising - Property24</t>
        </is>
      </c>
      <c r="B514" t="inlineStr">
        <is>
          <t>Operating Expenses</t>
        </is>
      </c>
      <c r="C514" t="inlineStr">
        <is>
          <t>Heron Fields</t>
        </is>
      </c>
      <c r="D514" t="inlineStr">
        <is>
          <t>Heron Fields</t>
        </is>
      </c>
      <c r="E514" s="1" t="inlineStr">
        <is>
          <t>2022-08-31</t>
        </is>
      </c>
      <c r="F514" t="n">
        <v>11556</v>
      </c>
      <c r="G514" t="n">
        <v>11556</v>
      </c>
      <c r="H514" s="2">
        <f>IF(F514=0, G514, F514)</f>
        <v/>
      </c>
      <c r="I514" s="1">
        <f>E514+0</f>
        <v/>
      </c>
    </row>
    <row r="515">
      <c r="A515" t="inlineStr">
        <is>
          <t>Advertising - Real Marketing</t>
        </is>
      </c>
      <c r="B515" t="inlineStr">
        <is>
          <t>Operating Expenses</t>
        </is>
      </c>
      <c r="C515" t="inlineStr">
        <is>
          <t>Heron Fields</t>
        </is>
      </c>
      <c r="D515" t="inlineStr">
        <is>
          <t>Heron Fields</t>
        </is>
      </c>
      <c r="E515" s="1" t="inlineStr">
        <is>
          <t>2022-08-31</t>
        </is>
      </c>
      <c r="F515" t="n">
        <v>0</v>
      </c>
      <c r="G515" t="n">
        <v>0</v>
      </c>
      <c r="H515" s="2">
        <f>IF(F515=0, G515, F515)</f>
        <v/>
      </c>
      <c r="I515" s="1">
        <f>E515+0</f>
        <v/>
      </c>
    </row>
    <row r="516">
      <c r="A516" t="inlineStr">
        <is>
          <t>Advertising - Real Marketing</t>
        </is>
      </c>
      <c r="B516" t="inlineStr">
        <is>
          <t>Operating Expenses</t>
        </is>
      </c>
      <c r="C516" t="inlineStr">
        <is>
          <t>Heron Fields</t>
        </is>
      </c>
      <c r="D516" t="inlineStr">
        <is>
          <t>Heron Fields</t>
        </is>
      </c>
      <c r="E516" s="1" t="inlineStr">
        <is>
          <t>2022-08-31</t>
        </is>
      </c>
      <c r="F516" t="n">
        <v>0</v>
      </c>
      <c r="G516" t="n">
        <v>0</v>
      </c>
      <c r="H516" s="2">
        <f>IF(F516=0, G516, F516)</f>
        <v/>
      </c>
      <c r="I516" s="1">
        <f>E516+0</f>
        <v/>
      </c>
    </row>
    <row r="517">
      <c r="A517" t="inlineStr">
        <is>
          <t>Bank Charges</t>
        </is>
      </c>
      <c r="B517" t="inlineStr">
        <is>
          <t>Operating Expenses</t>
        </is>
      </c>
      <c r="C517" t="inlineStr">
        <is>
          <t>Heron Fields</t>
        </is>
      </c>
      <c r="D517" t="inlineStr">
        <is>
          <t>Heron Fields</t>
        </is>
      </c>
      <c r="E517" s="1" t="inlineStr">
        <is>
          <t>2022-08-31</t>
        </is>
      </c>
      <c r="F517" t="n">
        <v>2660.91</v>
      </c>
      <c r="G517" t="n">
        <v>2660.91</v>
      </c>
      <c r="H517" s="2">
        <f>IF(F517=0, G517, F517)</f>
        <v/>
      </c>
      <c r="I517" s="1">
        <f>E517+0</f>
        <v/>
      </c>
    </row>
    <row r="518">
      <c r="A518" t="inlineStr">
        <is>
          <t>Bond Origination</t>
        </is>
      </c>
      <c r="B518" t="inlineStr">
        <is>
          <t>Trading Income</t>
        </is>
      </c>
      <c r="C518" t="inlineStr">
        <is>
          <t>Heron Fields</t>
        </is>
      </c>
      <c r="D518" t="inlineStr">
        <is>
          <t>Heron Fields</t>
        </is>
      </c>
      <c r="E518" s="1" t="inlineStr">
        <is>
          <t>2022-08-31</t>
        </is>
      </c>
      <c r="F518" t="n">
        <v>0</v>
      </c>
      <c r="G518" t="n">
        <v>0</v>
      </c>
      <c r="H518" s="2">
        <f>IF(F518=0, G518, F518)</f>
        <v/>
      </c>
      <c r="I518" s="1">
        <f>E518+0</f>
        <v/>
      </c>
    </row>
    <row r="519">
      <c r="A519" t="inlineStr">
        <is>
          <t>COS - Commission HF Units</t>
        </is>
      </c>
      <c r="B519" t="inlineStr">
        <is>
          <t>COS</t>
        </is>
      </c>
      <c r="C519" t="inlineStr">
        <is>
          <t>Heron Fields</t>
        </is>
      </c>
      <c r="D519" t="inlineStr">
        <is>
          <t>Heron Fields</t>
        </is>
      </c>
      <c r="E519" s="1" t="inlineStr">
        <is>
          <t>2022-08-31</t>
        </is>
      </c>
      <c r="F519" t="n">
        <v>0</v>
      </c>
      <c r="G519" t="n">
        <v>0</v>
      </c>
      <c r="H519" s="2">
        <f>IF(F519=0, G519, F519)</f>
        <v/>
      </c>
      <c r="I519" s="1">
        <f>E519+0</f>
        <v/>
      </c>
    </row>
    <row r="520">
      <c r="A520" t="inlineStr">
        <is>
          <t>COS - Commission Heron Fields investors</t>
        </is>
      </c>
      <c r="B520" t="inlineStr">
        <is>
          <t>COS</t>
        </is>
      </c>
      <c r="C520" t="inlineStr">
        <is>
          <t>Heron Fields</t>
        </is>
      </c>
      <c r="D520" t="inlineStr">
        <is>
          <t>Heron Fields</t>
        </is>
      </c>
      <c r="E520" s="1" t="inlineStr">
        <is>
          <t>2022-08-31</t>
        </is>
      </c>
      <c r="F520" t="n">
        <v>0</v>
      </c>
      <c r="G520" t="n">
        <v>0</v>
      </c>
      <c r="H520" s="2">
        <f>IF(F520=0, G520, F520)</f>
        <v/>
      </c>
      <c r="I520" s="1">
        <f>E520+0</f>
        <v/>
      </c>
    </row>
    <row r="521">
      <c r="A521" t="inlineStr">
        <is>
          <t>COS - Construction</t>
        </is>
      </c>
      <c r="B521" t="inlineStr">
        <is>
          <t>COS</t>
        </is>
      </c>
      <c r="C521" t="inlineStr">
        <is>
          <t>Heron Fields</t>
        </is>
      </c>
      <c r="D521" t="inlineStr">
        <is>
          <t>Heron Fields</t>
        </is>
      </c>
      <c r="E521" s="1" t="inlineStr">
        <is>
          <t>2022-08-31</t>
        </is>
      </c>
      <c r="F521" t="n">
        <v>0</v>
      </c>
      <c r="G521" t="n">
        <v>0</v>
      </c>
      <c r="H521" s="2">
        <f>IF(F521=0, G521, F521)</f>
        <v/>
      </c>
      <c r="I521" s="1">
        <f>E521+0</f>
        <v/>
      </c>
    </row>
    <row r="522">
      <c r="A522" t="inlineStr">
        <is>
          <t>COS - Electricity</t>
        </is>
      </c>
      <c r="B522" t="inlineStr">
        <is>
          <t>COS</t>
        </is>
      </c>
      <c r="C522" t="inlineStr">
        <is>
          <t>Heron Fields</t>
        </is>
      </c>
      <c r="D522" t="inlineStr">
        <is>
          <t>Heron Fields</t>
        </is>
      </c>
      <c r="E522" s="1" t="inlineStr">
        <is>
          <t>2022-08-31</t>
        </is>
      </c>
      <c r="F522" t="n">
        <v>0</v>
      </c>
      <c r="G522" t="n">
        <v>0</v>
      </c>
      <c r="H522" s="2">
        <f>IF(F522=0, G522, F522)</f>
        <v/>
      </c>
      <c r="I522" s="1">
        <f>E522+0</f>
        <v/>
      </c>
    </row>
    <row r="523">
      <c r="A523" t="inlineStr">
        <is>
          <t>COS - Electricity</t>
        </is>
      </c>
      <c r="B523" t="inlineStr">
        <is>
          <t>COS</t>
        </is>
      </c>
      <c r="C523" t="inlineStr">
        <is>
          <t>Heron Fields</t>
        </is>
      </c>
      <c r="D523" t="inlineStr">
        <is>
          <t>Heron Fields</t>
        </is>
      </c>
      <c r="E523" s="1" t="inlineStr">
        <is>
          <t>2022-08-31</t>
        </is>
      </c>
      <c r="F523" t="n">
        <v>0</v>
      </c>
      <c r="G523" t="n">
        <v>0</v>
      </c>
      <c r="H523" s="2">
        <f>IF(F523=0, G523, F523)</f>
        <v/>
      </c>
      <c r="I523" s="1">
        <f>E523+0</f>
        <v/>
      </c>
    </row>
    <row r="524">
      <c r="A524" t="inlineStr">
        <is>
          <t>COS - Heron - Internet</t>
        </is>
      </c>
      <c r="B524" t="inlineStr">
        <is>
          <t>COS</t>
        </is>
      </c>
      <c r="C524" t="inlineStr">
        <is>
          <t>CPC</t>
        </is>
      </c>
      <c r="D524" t="inlineStr">
        <is>
          <t>Heron Fields</t>
        </is>
      </c>
      <c r="E524" s="1" t="inlineStr">
        <is>
          <t>2022-08-31</t>
        </is>
      </c>
      <c r="F524" t="n">
        <v>607.83</v>
      </c>
      <c r="G524" t="n">
        <v>607.83</v>
      </c>
      <c r="H524" s="2">
        <f>IF(F524=0, G524, F524)</f>
        <v/>
      </c>
      <c r="I524" s="1">
        <f>E524+0</f>
        <v/>
      </c>
    </row>
    <row r="525">
      <c r="A525" t="inlineStr">
        <is>
          <t>COS - Heron Fields - Construction</t>
        </is>
      </c>
      <c r="B525" t="inlineStr">
        <is>
          <t>COS</t>
        </is>
      </c>
      <c r="C525" t="inlineStr">
        <is>
          <t>CPC</t>
        </is>
      </c>
      <c r="D525" t="inlineStr">
        <is>
          <t>Heron Fields</t>
        </is>
      </c>
      <c r="E525" s="1" t="inlineStr">
        <is>
          <t>2022-08-31</t>
        </is>
      </c>
      <c r="F525" t="n">
        <v>4430835.97</v>
      </c>
      <c r="G525" t="n">
        <v>4430835.97</v>
      </c>
      <c r="H525" s="2">
        <f>IF(F525=0, G525, F525)</f>
        <v/>
      </c>
      <c r="I525" s="1">
        <f>E525+0</f>
        <v/>
      </c>
    </row>
    <row r="526">
      <c r="A526" t="inlineStr">
        <is>
          <t>COS - Heron Fields - Health &amp; Safety</t>
        </is>
      </c>
      <c r="B526" t="inlineStr">
        <is>
          <t>COS</t>
        </is>
      </c>
      <c r="C526" t="inlineStr">
        <is>
          <t>CPC</t>
        </is>
      </c>
      <c r="D526" t="inlineStr">
        <is>
          <t>Heron Fields</t>
        </is>
      </c>
      <c r="E526" s="1" t="inlineStr">
        <is>
          <t>2022-08-31</t>
        </is>
      </c>
      <c r="F526" t="n">
        <v>0</v>
      </c>
      <c r="G526" t="n">
        <v>0</v>
      </c>
      <c r="H526" s="2">
        <f>IF(F526=0, G526, F526)</f>
        <v/>
      </c>
      <c r="I526" s="1">
        <f>E526+0</f>
        <v/>
      </c>
    </row>
    <row r="527">
      <c r="A527" t="inlineStr">
        <is>
          <t>COS - Heron Fields - P &amp; G</t>
        </is>
      </c>
      <c r="B527" t="inlineStr">
        <is>
          <t>COS</t>
        </is>
      </c>
      <c r="C527" t="inlineStr">
        <is>
          <t>CPC</t>
        </is>
      </c>
      <c r="D527" t="inlineStr">
        <is>
          <t>Heron Fields</t>
        </is>
      </c>
      <c r="E527" s="1" t="inlineStr">
        <is>
          <t>2022-08-31</t>
        </is>
      </c>
      <c r="F527" t="n">
        <v>195931.27</v>
      </c>
      <c r="G527" t="n">
        <v>195931.27</v>
      </c>
      <c r="H527" s="2">
        <f>IF(F527=0, G527, F527)</f>
        <v/>
      </c>
      <c r="I527" s="1">
        <f>E527+0</f>
        <v/>
      </c>
    </row>
    <row r="528">
      <c r="A528" t="inlineStr">
        <is>
          <t>COS - Heron Fields - Printing &amp; Stationary</t>
        </is>
      </c>
      <c r="B528" t="inlineStr">
        <is>
          <t>COS</t>
        </is>
      </c>
      <c r="C528" t="inlineStr">
        <is>
          <t>CPC</t>
        </is>
      </c>
      <c r="D528" t="inlineStr">
        <is>
          <t>Heron Fields</t>
        </is>
      </c>
      <c r="E528" s="1" t="inlineStr">
        <is>
          <t>2022-08-31</t>
        </is>
      </c>
      <c r="F528" t="n">
        <v>0</v>
      </c>
      <c r="G528" t="n">
        <v>0</v>
      </c>
      <c r="H528" s="2">
        <f>IF(F528=0, G528, F528)</f>
        <v/>
      </c>
      <c r="I528" s="1">
        <f>E528+0</f>
        <v/>
      </c>
    </row>
    <row r="529">
      <c r="A529" t="inlineStr">
        <is>
          <t>COS - Heron Fields - Security</t>
        </is>
      </c>
      <c r="B529" t="inlineStr">
        <is>
          <t>COS</t>
        </is>
      </c>
      <c r="C529" t="inlineStr">
        <is>
          <t>CPC</t>
        </is>
      </c>
      <c r="D529" t="inlineStr">
        <is>
          <t>Heron Fields</t>
        </is>
      </c>
      <c r="E529" s="1" t="inlineStr">
        <is>
          <t>2022-08-31</t>
        </is>
      </c>
      <c r="F529" t="n">
        <v>0</v>
      </c>
      <c r="G529" t="n">
        <v>0</v>
      </c>
      <c r="H529" s="2">
        <f>IF(F529=0, G529, F529)</f>
        <v/>
      </c>
      <c r="I529" s="1">
        <f>E529+0</f>
        <v/>
      </c>
    </row>
    <row r="530">
      <c r="A530" t="inlineStr">
        <is>
          <t>COS - Heron View Showhouse</t>
        </is>
      </c>
      <c r="B530" t="inlineStr">
        <is>
          <t>COS</t>
        </is>
      </c>
      <c r="C530" t="inlineStr">
        <is>
          <t>Heron Fields</t>
        </is>
      </c>
      <c r="D530" t="inlineStr">
        <is>
          <t>Heron Fields</t>
        </is>
      </c>
      <c r="E530" s="1" t="inlineStr">
        <is>
          <t>2022-08-31</t>
        </is>
      </c>
      <c r="F530" t="n">
        <v>0</v>
      </c>
      <c r="G530" t="n">
        <v>0</v>
      </c>
      <c r="H530" s="2">
        <f>IF(F530=0, G530, F530)</f>
        <v/>
      </c>
      <c r="I530" s="1">
        <f>E530+0</f>
        <v/>
      </c>
    </row>
    <row r="531">
      <c r="A531" t="inlineStr">
        <is>
          <t>COS - Inverters</t>
        </is>
      </c>
      <c r="B531" t="inlineStr">
        <is>
          <t>COS</t>
        </is>
      </c>
      <c r="C531" t="inlineStr">
        <is>
          <t>Heron Fields</t>
        </is>
      </c>
      <c r="D531" t="inlineStr">
        <is>
          <t>Heron Fields</t>
        </is>
      </c>
      <c r="E531" s="1" t="inlineStr">
        <is>
          <t>2022-08-31</t>
        </is>
      </c>
      <c r="F531" t="n">
        <v>0</v>
      </c>
      <c r="G531" t="n">
        <v>0</v>
      </c>
      <c r="H531" s="2">
        <f>IF(F531=0, G531, F531)</f>
        <v/>
      </c>
      <c r="I531" s="1">
        <f>E531+0</f>
        <v/>
      </c>
    </row>
    <row r="532">
      <c r="A532" t="inlineStr">
        <is>
          <t>COS - Legal Fees Opening of Sec Title Scheme</t>
        </is>
      </c>
      <c r="B532" t="inlineStr">
        <is>
          <t>COS</t>
        </is>
      </c>
      <c r="C532" t="inlineStr">
        <is>
          <t>Heron Fields</t>
        </is>
      </c>
      <c r="D532" t="inlineStr">
        <is>
          <t>Heron Fields</t>
        </is>
      </c>
      <c r="E532" s="1" t="inlineStr">
        <is>
          <t>2022-08-31</t>
        </is>
      </c>
      <c r="F532" t="n">
        <v>0</v>
      </c>
      <c r="G532" t="n">
        <v>0</v>
      </c>
      <c r="H532" s="2">
        <f>IF(F532=0, G532, F532)</f>
        <v/>
      </c>
      <c r="I532" s="1">
        <f>E532+0</f>
        <v/>
      </c>
    </row>
    <row r="533">
      <c r="A533" t="inlineStr">
        <is>
          <t>COS - Levies</t>
        </is>
      </c>
      <c r="B533" t="inlineStr">
        <is>
          <t>COS</t>
        </is>
      </c>
      <c r="C533" t="inlineStr">
        <is>
          <t>Heron Fields</t>
        </is>
      </c>
      <c r="D533" t="inlineStr">
        <is>
          <t>Heron Fields</t>
        </is>
      </c>
      <c r="E533" s="1" t="inlineStr">
        <is>
          <t>2022-08-31</t>
        </is>
      </c>
      <c r="F533" t="n">
        <v>0</v>
      </c>
      <c r="G533" t="n">
        <v>0</v>
      </c>
      <c r="H533" s="2">
        <f>IF(F533=0, G533, F533)</f>
        <v/>
      </c>
      <c r="I533" s="1">
        <f>E533+0</f>
        <v/>
      </c>
    </row>
    <row r="534">
      <c r="A534" t="inlineStr">
        <is>
          <t>COS - Rates clearance</t>
        </is>
      </c>
      <c r="B534" t="inlineStr">
        <is>
          <t>COS</t>
        </is>
      </c>
      <c r="C534" t="inlineStr">
        <is>
          <t>Heron Fields</t>
        </is>
      </c>
      <c r="D534" t="inlineStr">
        <is>
          <t>Heron Fields</t>
        </is>
      </c>
      <c r="E534" s="1" t="inlineStr">
        <is>
          <t>2022-08-31</t>
        </is>
      </c>
      <c r="F534" t="n">
        <v>0</v>
      </c>
      <c r="G534" t="n">
        <v>0</v>
      </c>
      <c r="H534" s="2">
        <f>IF(F534=0, G534, F534)</f>
        <v/>
      </c>
      <c r="I534" s="1">
        <f>E534+0</f>
        <v/>
      </c>
    </row>
    <row r="535">
      <c r="A535" t="inlineStr">
        <is>
          <t>COS - Showhouse - HF</t>
        </is>
      </c>
      <c r="B535" t="inlineStr">
        <is>
          <t>COS</t>
        </is>
      </c>
      <c r="C535" t="inlineStr">
        <is>
          <t>Heron Fields</t>
        </is>
      </c>
      <c r="D535" t="inlineStr">
        <is>
          <t>Heron Fields</t>
        </is>
      </c>
      <c r="E535" s="1" t="inlineStr">
        <is>
          <t>2022-08-31</t>
        </is>
      </c>
      <c r="F535" t="n">
        <v>0</v>
      </c>
      <c r="G535" t="n">
        <v>0</v>
      </c>
      <c r="H535" s="2">
        <f>IF(F535=0, G535, F535)</f>
        <v/>
      </c>
      <c r="I535" s="1">
        <f>E535+0</f>
        <v/>
      </c>
    </row>
    <row r="536">
      <c r="A536" t="inlineStr">
        <is>
          <t>CoCT - Electricity</t>
        </is>
      </c>
      <c r="B536" t="inlineStr">
        <is>
          <t>Operating Expenses</t>
        </is>
      </c>
      <c r="C536" t="inlineStr">
        <is>
          <t>Heron Fields</t>
        </is>
      </c>
      <c r="D536" t="inlineStr">
        <is>
          <t>Heron Fields</t>
        </is>
      </c>
      <c r="E536" s="1" t="inlineStr">
        <is>
          <t>2022-08-31</t>
        </is>
      </c>
      <c r="F536" t="n">
        <v>4119.96</v>
      </c>
      <c r="G536" t="n">
        <v>4119.96</v>
      </c>
      <c r="H536" s="2">
        <f>IF(F536=0, G536, F536)</f>
        <v/>
      </c>
      <c r="I536" s="1">
        <f>E536+0</f>
        <v/>
      </c>
    </row>
    <row r="537">
      <c r="A537" t="inlineStr">
        <is>
          <t>CoCT - Refuse</t>
        </is>
      </c>
      <c r="B537" t="inlineStr">
        <is>
          <t>Operating Expenses</t>
        </is>
      </c>
      <c r="C537" t="inlineStr">
        <is>
          <t>Heron Fields</t>
        </is>
      </c>
      <c r="D537" t="inlineStr">
        <is>
          <t>Heron Fields</t>
        </is>
      </c>
      <c r="E537" s="1" t="inlineStr">
        <is>
          <t>2022-08-31</t>
        </is>
      </c>
      <c r="F537" t="n">
        <v>0</v>
      </c>
      <c r="G537" t="n">
        <v>0</v>
      </c>
      <c r="H537" s="2">
        <f>IF(F537=0, G537, F537)</f>
        <v/>
      </c>
      <c r="I537" s="1">
        <f>E537+0</f>
        <v/>
      </c>
    </row>
    <row r="538">
      <c r="A538" t="inlineStr">
        <is>
          <t>CoCT - Water</t>
        </is>
      </c>
      <c r="B538" t="inlineStr">
        <is>
          <t>Operating Expenses</t>
        </is>
      </c>
      <c r="C538" t="inlineStr">
        <is>
          <t>Heron Fields</t>
        </is>
      </c>
      <c r="D538" t="inlineStr">
        <is>
          <t>Heron Fields</t>
        </is>
      </c>
      <c r="E538" s="1" t="inlineStr">
        <is>
          <t>2022-08-31</t>
        </is>
      </c>
      <c r="F538" t="n">
        <v>4775.06</v>
      </c>
      <c r="G538" t="n">
        <v>4775.06</v>
      </c>
      <c r="H538" s="2">
        <f>IF(F538=0, G538, F538)</f>
        <v/>
      </c>
      <c r="I538" s="1">
        <f>E538+0</f>
        <v/>
      </c>
    </row>
    <row r="539">
      <c r="A539" t="inlineStr">
        <is>
          <t>Consulting Fees - Admin and Finance</t>
        </is>
      </c>
      <c r="B539" t="inlineStr">
        <is>
          <t>Ignore per Deric</t>
        </is>
      </c>
      <c r="C539" t="inlineStr">
        <is>
          <t>Heron Fields</t>
        </is>
      </c>
      <c r="D539" t="inlineStr">
        <is>
          <t>Heron Fields</t>
        </is>
      </c>
      <c r="E539" s="1" t="inlineStr">
        <is>
          <t>2022-08-31</t>
        </is>
      </c>
      <c r="F539" t="n">
        <v>128150</v>
      </c>
      <c r="G539" t="n">
        <v>128150</v>
      </c>
      <c r="H539" s="2">
        <f>IF(F539=0, G539, F539)</f>
        <v/>
      </c>
      <c r="I539" s="1">
        <f>E539+0</f>
        <v/>
      </c>
    </row>
    <row r="540">
      <c r="A540" t="inlineStr">
        <is>
          <t>Developers Levies</t>
        </is>
      </c>
      <c r="B540" t="inlineStr">
        <is>
          <t>Operating Expenses</t>
        </is>
      </c>
      <c r="C540" t="inlineStr">
        <is>
          <t>Heron Fields</t>
        </is>
      </c>
      <c r="D540" t="inlineStr">
        <is>
          <t>Heron Fields</t>
        </is>
      </c>
      <c r="E540" s="1" t="inlineStr">
        <is>
          <t>2022-08-31</t>
        </is>
      </c>
      <c r="F540" t="n">
        <v>0</v>
      </c>
      <c r="G540" t="n">
        <v>0</v>
      </c>
      <c r="H540" s="2">
        <f>IF(F540=0, G540, F540)</f>
        <v/>
      </c>
      <c r="I540" s="1">
        <f>E540+0</f>
        <v/>
      </c>
    </row>
    <row r="541">
      <c r="A541" t="inlineStr">
        <is>
          <t>Entertainment Expenses</t>
        </is>
      </c>
      <c r="B541" t="inlineStr">
        <is>
          <t>Operating Expenses</t>
        </is>
      </c>
      <c r="C541" t="inlineStr">
        <is>
          <t>Heron Fields</t>
        </is>
      </c>
      <c r="D541" t="inlineStr">
        <is>
          <t>Heron Fields</t>
        </is>
      </c>
      <c r="E541" s="1" t="inlineStr">
        <is>
          <t>2022-08-31</t>
        </is>
      </c>
      <c r="F541" t="n">
        <v>5850</v>
      </c>
      <c r="G541" t="n">
        <v>5850</v>
      </c>
      <c r="H541" s="2">
        <f>IF(F541=0, G541, F541)</f>
        <v/>
      </c>
      <c r="I541" s="1">
        <f>E541+0</f>
        <v/>
      </c>
    </row>
    <row r="542">
      <c r="A542" t="inlineStr">
        <is>
          <t>General Expenses</t>
        </is>
      </c>
      <c r="B542" t="inlineStr">
        <is>
          <t>Operating Expenses</t>
        </is>
      </c>
      <c r="C542" t="inlineStr">
        <is>
          <t>Heron Fields</t>
        </is>
      </c>
      <c r="D542" t="inlineStr">
        <is>
          <t>Heron Fields</t>
        </is>
      </c>
      <c r="E542" s="1" t="inlineStr">
        <is>
          <t>2022-08-31</t>
        </is>
      </c>
      <c r="F542" t="n">
        <v>0</v>
      </c>
      <c r="G542" t="n">
        <v>0</v>
      </c>
      <c r="H542" s="2">
        <f>IF(F542=0, G542, F542)</f>
        <v/>
      </c>
      <c r="I542" s="1">
        <f>E542+0</f>
        <v/>
      </c>
    </row>
    <row r="543">
      <c r="A543" t="inlineStr">
        <is>
          <t>Insurance</t>
        </is>
      </c>
      <c r="B543" t="inlineStr">
        <is>
          <t>Operating Expenses</t>
        </is>
      </c>
      <c r="C543" t="inlineStr">
        <is>
          <t>Heron Fields</t>
        </is>
      </c>
      <c r="D543" t="inlineStr">
        <is>
          <t>Heron Fields</t>
        </is>
      </c>
      <c r="E543" s="1" t="inlineStr">
        <is>
          <t>2022-08-31</t>
        </is>
      </c>
      <c r="F543" t="n">
        <v>0</v>
      </c>
      <c r="G543" t="n">
        <v>0</v>
      </c>
      <c r="H543" s="2">
        <f>IF(F543=0, G543, F543)</f>
        <v/>
      </c>
      <c r="I543" s="1">
        <f>E543+0</f>
        <v/>
      </c>
    </row>
    <row r="544">
      <c r="A544" t="inlineStr">
        <is>
          <t>Interest Paid</t>
        </is>
      </c>
      <c r="B544" t="inlineStr">
        <is>
          <t>Operating Expenses</t>
        </is>
      </c>
      <c r="C544" t="inlineStr">
        <is>
          <t>Heron Fields</t>
        </is>
      </c>
      <c r="D544" t="inlineStr">
        <is>
          <t>Heron Fields</t>
        </is>
      </c>
      <c r="E544" s="1" t="inlineStr">
        <is>
          <t>2022-08-31</t>
        </is>
      </c>
      <c r="F544" t="n">
        <v>92.64</v>
      </c>
      <c r="G544" t="n">
        <v>92.64</v>
      </c>
      <c r="H544" s="2">
        <f>IF(F544=0, G544, F544)</f>
        <v/>
      </c>
      <c r="I544" s="1">
        <f>E544+0</f>
        <v/>
      </c>
    </row>
    <row r="545">
      <c r="A545" t="inlineStr">
        <is>
          <t>Interest Paid - Investors @ 15%</t>
        </is>
      </c>
      <c r="B545" t="inlineStr">
        <is>
          <t>Operating Expenses</t>
        </is>
      </c>
      <c r="C545" t="inlineStr">
        <is>
          <t>Heron Fields</t>
        </is>
      </c>
      <c r="D545" t="inlineStr">
        <is>
          <t>Heron Fields</t>
        </is>
      </c>
      <c r="E545" s="1" t="inlineStr">
        <is>
          <t>2022-08-31</t>
        </is>
      </c>
      <c r="F545" t="n">
        <v>0</v>
      </c>
      <c r="G545" t="n">
        <v>0</v>
      </c>
      <c r="H545" s="2">
        <f>IF(F545=0, G545, F545)</f>
        <v/>
      </c>
      <c r="I545" s="1">
        <f>E545+0</f>
        <v/>
      </c>
    </row>
    <row r="546">
      <c r="A546" t="inlineStr">
        <is>
          <t>Interest Paid - Investors @ 6.25%</t>
        </is>
      </c>
      <c r="B546" t="inlineStr">
        <is>
          <t>Operating Expenses</t>
        </is>
      </c>
      <c r="C546" t="inlineStr">
        <is>
          <t>Heron Fields</t>
        </is>
      </c>
      <c r="D546" t="inlineStr">
        <is>
          <t>Heron Fields</t>
        </is>
      </c>
      <c r="E546" s="1" t="inlineStr">
        <is>
          <t>2022-08-31</t>
        </is>
      </c>
      <c r="F546" t="n">
        <v>0</v>
      </c>
      <c r="G546" t="n">
        <v>0</v>
      </c>
      <c r="H546" s="2">
        <f>IF(F546=0, G546, F546)</f>
        <v/>
      </c>
      <c r="I546" s="1">
        <f>E546+0</f>
        <v/>
      </c>
    </row>
    <row r="547">
      <c r="A547" t="inlineStr">
        <is>
          <t>Interest Paid - Investors @ 6.5%</t>
        </is>
      </c>
      <c r="B547" t="inlineStr">
        <is>
          <t>Operating Expenses</t>
        </is>
      </c>
      <c r="C547" t="inlineStr">
        <is>
          <t>Heron Fields</t>
        </is>
      </c>
      <c r="D547" t="inlineStr">
        <is>
          <t>Heron Fields</t>
        </is>
      </c>
      <c r="E547" s="1" t="inlineStr">
        <is>
          <t>2022-08-31</t>
        </is>
      </c>
      <c r="F547" t="n">
        <v>0</v>
      </c>
      <c r="G547" t="n">
        <v>0</v>
      </c>
      <c r="H547" s="2">
        <f>IF(F547=0, G547, F547)</f>
        <v/>
      </c>
      <c r="I547" s="1">
        <f>E547+0</f>
        <v/>
      </c>
    </row>
    <row r="548">
      <c r="A548" t="inlineStr">
        <is>
          <t>Interest Paid - Investors @ 6.75%</t>
        </is>
      </c>
      <c r="B548" t="inlineStr">
        <is>
          <t>Operating Expenses</t>
        </is>
      </c>
      <c r="C548" t="inlineStr">
        <is>
          <t>Heron Fields</t>
        </is>
      </c>
      <c r="D548" t="inlineStr">
        <is>
          <t>Heron Fields</t>
        </is>
      </c>
      <c r="E548" s="1" t="inlineStr">
        <is>
          <t>2022-08-31</t>
        </is>
      </c>
      <c r="F548" t="n">
        <v>0</v>
      </c>
      <c r="G548" t="n">
        <v>0</v>
      </c>
      <c r="H548" s="2">
        <f>IF(F548=0, G548, F548)</f>
        <v/>
      </c>
      <c r="I548" s="1">
        <f>E548+0</f>
        <v/>
      </c>
    </row>
    <row r="549">
      <c r="A549" t="inlineStr">
        <is>
          <t>Interest Paid - Investors @ 8.25%</t>
        </is>
      </c>
      <c r="B549" t="inlineStr">
        <is>
          <t>Operating Expenses</t>
        </is>
      </c>
      <c r="C549" t="inlineStr">
        <is>
          <t>Heron Fields</t>
        </is>
      </c>
      <c r="D549" t="inlineStr">
        <is>
          <t>Heron Fields</t>
        </is>
      </c>
      <c r="E549" s="1" t="inlineStr">
        <is>
          <t>2022-08-31</t>
        </is>
      </c>
      <c r="F549" t="n">
        <v>0</v>
      </c>
      <c r="G549" t="n">
        <v>0</v>
      </c>
      <c r="H549" s="2">
        <f>IF(F549=0, G549, F549)</f>
        <v/>
      </c>
      <c r="I549" s="1">
        <f>E549+0</f>
        <v/>
      </c>
    </row>
    <row r="550">
      <c r="A550" t="inlineStr">
        <is>
          <t>Interest Paid - Investors @ 8.25%</t>
        </is>
      </c>
      <c r="B550" t="inlineStr">
        <is>
          <t>Operating Expenses</t>
        </is>
      </c>
      <c r="C550" t="inlineStr">
        <is>
          <t>Heron Fields</t>
        </is>
      </c>
      <c r="D550" t="inlineStr">
        <is>
          <t>Heron Fields</t>
        </is>
      </c>
      <c r="E550" s="1" t="inlineStr">
        <is>
          <t>2022-08-31</t>
        </is>
      </c>
      <c r="F550" t="n">
        <v>0</v>
      </c>
      <c r="G550" t="n">
        <v>0</v>
      </c>
      <c r="H550" s="2">
        <f>IF(F550=0, G550, F550)</f>
        <v/>
      </c>
      <c r="I550" s="1">
        <f>E550+0</f>
        <v/>
      </c>
    </row>
    <row r="551">
      <c r="A551" t="inlineStr">
        <is>
          <t>Interest Paid - Investors @ 9%</t>
        </is>
      </c>
      <c r="B551" t="inlineStr">
        <is>
          <t>Operating Expenses</t>
        </is>
      </c>
      <c r="C551" t="inlineStr">
        <is>
          <t>Heron Fields</t>
        </is>
      </c>
      <c r="D551" t="inlineStr">
        <is>
          <t>Heron Fields</t>
        </is>
      </c>
      <c r="E551" s="1" t="inlineStr">
        <is>
          <t>2022-08-31</t>
        </is>
      </c>
      <c r="F551" t="n">
        <v>0</v>
      </c>
      <c r="G551" t="n">
        <v>0</v>
      </c>
      <c r="H551" s="2">
        <f>IF(F551=0, G551, F551)</f>
        <v/>
      </c>
      <c r="I551" s="1">
        <f>E551+0</f>
        <v/>
      </c>
    </row>
    <row r="552">
      <c r="A552" t="inlineStr">
        <is>
          <t>Interest Paid - Investors @ 9%</t>
        </is>
      </c>
      <c r="B552" t="inlineStr">
        <is>
          <t>Operating Expenses</t>
        </is>
      </c>
      <c r="C552" t="inlineStr">
        <is>
          <t>Heron Fields</t>
        </is>
      </c>
      <c r="D552" t="inlineStr">
        <is>
          <t>Heron Fields</t>
        </is>
      </c>
      <c r="E552" s="1" t="inlineStr">
        <is>
          <t>2022-08-31</t>
        </is>
      </c>
      <c r="F552" t="n">
        <v>0</v>
      </c>
      <c r="G552" t="n">
        <v>0</v>
      </c>
      <c r="H552" s="2">
        <f>IF(F552=0, G552, F552)</f>
        <v/>
      </c>
      <c r="I552" s="1">
        <f>E552+0</f>
        <v/>
      </c>
    </row>
    <row r="553">
      <c r="A553" t="inlineStr">
        <is>
          <t>Interest Received - Deposits</t>
        </is>
      </c>
      <c r="B553" t="inlineStr">
        <is>
          <t>Other Income</t>
        </is>
      </c>
      <c r="C553" t="inlineStr">
        <is>
          <t>Heron Fields</t>
        </is>
      </c>
      <c r="D553" t="inlineStr">
        <is>
          <t>Heron Fields</t>
        </is>
      </c>
      <c r="E553" s="1" t="inlineStr">
        <is>
          <t>2022-08-31</t>
        </is>
      </c>
      <c r="F553" t="n">
        <v>0</v>
      </c>
      <c r="G553" t="n">
        <v>0</v>
      </c>
      <c r="H553" s="2">
        <f>IF(F553=0, G553, F553)</f>
        <v/>
      </c>
      <c r="I553" s="1">
        <f>E553+0</f>
        <v/>
      </c>
    </row>
    <row r="554">
      <c r="A554" t="inlineStr">
        <is>
          <t>Interest Received - Momentum</t>
        </is>
      </c>
      <c r="B554" t="inlineStr">
        <is>
          <t>Other Income</t>
        </is>
      </c>
      <c r="C554" t="inlineStr">
        <is>
          <t>Heron Fields</t>
        </is>
      </c>
      <c r="D554" t="inlineStr">
        <is>
          <t>Heron Fields</t>
        </is>
      </c>
      <c r="E554" s="1" t="inlineStr">
        <is>
          <t>2022-08-31</t>
        </is>
      </c>
      <c r="F554" t="n">
        <v>2.39</v>
      </c>
      <c r="G554" t="n">
        <v>2.39</v>
      </c>
      <c r="H554" s="2">
        <f>IF(F554=0, G554, F554)</f>
        <v/>
      </c>
      <c r="I554" s="1">
        <f>E554+0</f>
        <v/>
      </c>
    </row>
    <row r="555">
      <c r="A555" t="inlineStr">
        <is>
          <t>Levies - Amari</t>
        </is>
      </c>
      <c r="B555" t="inlineStr">
        <is>
          <t>Operating Expenses</t>
        </is>
      </c>
      <c r="C555" t="inlineStr">
        <is>
          <t>Heron Fields</t>
        </is>
      </c>
      <c r="D555" t="inlineStr">
        <is>
          <t>Heron Fields</t>
        </is>
      </c>
      <c r="E555" s="1" t="inlineStr">
        <is>
          <t>2022-08-31</t>
        </is>
      </c>
      <c r="F555" t="n">
        <v>0</v>
      </c>
      <c r="G555" t="n">
        <v>0</v>
      </c>
      <c r="H555" s="2">
        <f>IF(F555=0, G555, F555)</f>
        <v/>
      </c>
      <c r="I555" s="1">
        <f>E555+0</f>
        <v/>
      </c>
    </row>
    <row r="556">
      <c r="A556" t="inlineStr">
        <is>
          <t>Momentum Admin Fee</t>
        </is>
      </c>
      <c r="B556" t="inlineStr">
        <is>
          <t>Operating Expenses</t>
        </is>
      </c>
      <c r="C556" t="inlineStr">
        <is>
          <t>Heron Fields</t>
        </is>
      </c>
      <c r="D556" t="inlineStr">
        <is>
          <t>Heron Fields</t>
        </is>
      </c>
      <c r="E556" s="1" t="inlineStr">
        <is>
          <t>2022-08-31</t>
        </is>
      </c>
      <c r="F556" t="n">
        <v>30848.71</v>
      </c>
      <c r="G556" t="n">
        <v>30848.71</v>
      </c>
      <c r="H556" s="2">
        <f>IF(F556=0, G556, F556)</f>
        <v/>
      </c>
      <c r="I556" s="1">
        <f>E556+0</f>
        <v/>
      </c>
    </row>
    <row r="557">
      <c r="A557" t="inlineStr">
        <is>
          <t>Motor Vehicle Expenses</t>
        </is>
      </c>
      <c r="B557" t="inlineStr">
        <is>
          <t>Operating Expenses</t>
        </is>
      </c>
      <c r="C557" t="inlineStr">
        <is>
          <t>Heron Fields</t>
        </is>
      </c>
      <c r="D557" t="inlineStr">
        <is>
          <t>Heron Fields</t>
        </is>
      </c>
      <c r="E557" s="1" t="inlineStr">
        <is>
          <t>2022-08-31</t>
        </is>
      </c>
      <c r="F557" t="n">
        <v>0</v>
      </c>
      <c r="G557" t="n">
        <v>0</v>
      </c>
      <c r="H557" s="2">
        <f>IF(F557=0, G557, F557)</f>
        <v/>
      </c>
      <c r="I557" s="1">
        <f>E557+0</f>
        <v/>
      </c>
    </row>
    <row r="558">
      <c r="A558" t="inlineStr">
        <is>
          <t>Rates - Heron</t>
        </is>
      </c>
      <c r="B558" t="inlineStr">
        <is>
          <t>Operating Expenses</t>
        </is>
      </c>
      <c r="C558" t="inlineStr">
        <is>
          <t>Heron Fields</t>
        </is>
      </c>
      <c r="D558" t="inlineStr">
        <is>
          <t>Heron Fields</t>
        </is>
      </c>
      <c r="E558" s="1" t="inlineStr">
        <is>
          <t>2022-08-31</t>
        </is>
      </c>
      <c r="F558" t="n">
        <v>3442.8</v>
      </c>
      <c r="G558" t="n">
        <v>3442.8</v>
      </c>
      <c r="H558" s="2">
        <f>IF(F558=0, G558, F558)</f>
        <v/>
      </c>
      <c r="I558" s="1">
        <f>E558+0</f>
        <v/>
      </c>
    </row>
    <row r="559">
      <c r="A559" t="inlineStr">
        <is>
          <t>Rental Income</t>
        </is>
      </c>
      <c r="B559" t="inlineStr">
        <is>
          <t>Other Income</t>
        </is>
      </c>
      <c r="C559" t="inlineStr">
        <is>
          <t>Heron Fields</t>
        </is>
      </c>
      <c r="D559" t="inlineStr">
        <is>
          <t>Heron Fields</t>
        </is>
      </c>
      <c r="E559" s="1" t="inlineStr">
        <is>
          <t>2022-08-31</t>
        </is>
      </c>
      <c r="F559" t="n">
        <v>0</v>
      </c>
      <c r="G559" t="n">
        <v>0</v>
      </c>
      <c r="H559" s="2">
        <f>IF(F559=0, G559, F559)</f>
        <v/>
      </c>
      <c r="I559" s="1">
        <f>E559+0</f>
        <v/>
      </c>
    </row>
    <row r="560">
      <c r="A560" t="inlineStr">
        <is>
          <t>Rental Income</t>
        </is>
      </c>
      <c r="B560" t="inlineStr">
        <is>
          <t>Other Income</t>
        </is>
      </c>
      <c r="C560" t="inlineStr">
        <is>
          <t>Heron Fields</t>
        </is>
      </c>
      <c r="D560" t="inlineStr">
        <is>
          <t>Heron Fields</t>
        </is>
      </c>
      <c r="E560" s="1" t="inlineStr">
        <is>
          <t>2022-08-31</t>
        </is>
      </c>
      <c r="F560" t="n">
        <v>0</v>
      </c>
      <c r="G560" t="n">
        <v>0</v>
      </c>
      <c r="H560" s="2">
        <f>IF(F560=0, G560, F560)</f>
        <v/>
      </c>
      <c r="I560" s="1">
        <f>E560+0</f>
        <v/>
      </c>
    </row>
    <row r="561">
      <c r="A561" t="inlineStr">
        <is>
          <t>Sales - Heron Fields</t>
        </is>
      </c>
      <c r="B561" t="inlineStr">
        <is>
          <t>Trading Income</t>
        </is>
      </c>
      <c r="C561" t="inlineStr">
        <is>
          <t>Heron Fields</t>
        </is>
      </c>
      <c r="D561" t="inlineStr">
        <is>
          <t>Heron Fields</t>
        </is>
      </c>
      <c r="E561" s="1" t="inlineStr">
        <is>
          <t>2022-08-31</t>
        </is>
      </c>
      <c r="F561" t="n">
        <v>0</v>
      </c>
      <c r="G561" t="n">
        <v>0</v>
      </c>
      <c r="H561" s="2">
        <f>IF(F561=0, G561, F561)</f>
        <v/>
      </c>
      <c r="I561" s="1">
        <f>E561+0</f>
        <v/>
      </c>
    </row>
    <row r="562">
      <c r="A562" t="inlineStr">
        <is>
          <t>Sales - Heron Fields occupational rent</t>
        </is>
      </c>
      <c r="B562" t="inlineStr">
        <is>
          <t>Trading Income</t>
        </is>
      </c>
      <c r="C562" t="inlineStr">
        <is>
          <t>Heron Fields</t>
        </is>
      </c>
      <c r="D562" t="inlineStr">
        <is>
          <t>Heron Fields</t>
        </is>
      </c>
      <c r="E562" s="1" t="inlineStr">
        <is>
          <t>2022-08-31</t>
        </is>
      </c>
      <c r="F562" t="n">
        <v>0</v>
      </c>
      <c r="G562" t="n">
        <v>0</v>
      </c>
      <c r="H562" s="2">
        <f>IF(F562=0, G562, F562)</f>
        <v/>
      </c>
      <c r="I562" s="1">
        <f>E562+0</f>
        <v/>
      </c>
    </row>
    <row r="563">
      <c r="A563" t="inlineStr">
        <is>
          <t>Security</t>
        </is>
      </c>
      <c r="B563" t="inlineStr">
        <is>
          <t>Operating Expenses</t>
        </is>
      </c>
      <c r="C563" t="inlineStr">
        <is>
          <t>Heron Fields</t>
        </is>
      </c>
      <c r="D563" t="inlineStr">
        <is>
          <t>Heron Fields</t>
        </is>
      </c>
      <c r="E563" s="1" t="inlineStr">
        <is>
          <t>2022-08-31</t>
        </is>
      </c>
      <c r="F563" t="n">
        <v>164.35</v>
      </c>
      <c r="G563" t="n">
        <v>164.35</v>
      </c>
      <c r="H563" s="2">
        <f>IF(F563=0, G563, F563)</f>
        <v/>
      </c>
      <c r="I563" s="1">
        <f>E563+0</f>
        <v/>
      </c>
    </row>
    <row r="564">
      <c r="A564" t="inlineStr">
        <is>
          <t>Security - ADT</t>
        </is>
      </c>
      <c r="B564" t="inlineStr">
        <is>
          <t>Operating Expenses</t>
        </is>
      </c>
      <c r="C564" t="inlineStr">
        <is>
          <t>Heron Fields</t>
        </is>
      </c>
      <c r="D564" t="inlineStr">
        <is>
          <t>Heron Fields</t>
        </is>
      </c>
      <c r="E564" s="1" t="inlineStr">
        <is>
          <t>2022-08-31</t>
        </is>
      </c>
      <c r="F564" t="n">
        <v>328.38</v>
      </c>
      <c r="G564" t="n">
        <v>328.38</v>
      </c>
      <c r="H564" s="2">
        <f>IF(F564=0, G564, F564)</f>
        <v/>
      </c>
      <c r="I564" s="1">
        <f>E564+0</f>
        <v/>
      </c>
    </row>
    <row r="565">
      <c r="A565" t="inlineStr">
        <is>
          <t>Subscription - NHBRC</t>
        </is>
      </c>
      <c r="B565" t="inlineStr">
        <is>
          <t>Operating Expenses</t>
        </is>
      </c>
      <c r="C565" t="inlineStr">
        <is>
          <t>Heron Fields</t>
        </is>
      </c>
      <c r="D565" t="inlineStr">
        <is>
          <t>Heron Fields</t>
        </is>
      </c>
      <c r="E565" s="1" t="inlineStr">
        <is>
          <t>2022-08-31</t>
        </is>
      </c>
      <c r="F565" t="n">
        <v>0</v>
      </c>
      <c r="G565" t="n">
        <v>0</v>
      </c>
      <c r="H565" s="2">
        <f>IF(F565=0, G565, F565)</f>
        <v/>
      </c>
      <c r="I565" s="1">
        <f>E565+0</f>
        <v/>
      </c>
    </row>
    <row r="566">
      <c r="A566" t="inlineStr">
        <is>
          <t>Advertising - Media24</t>
        </is>
      </c>
      <c r="B566" t="inlineStr">
        <is>
          <t>Operating Expenses</t>
        </is>
      </c>
      <c r="C566" t="inlineStr">
        <is>
          <t>Heron View</t>
        </is>
      </c>
      <c r="D566" t="inlineStr">
        <is>
          <t>Heron View</t>
        </is>
      </c>
      <c r="E566" s="1" t="inlineStr">
        <is>
          <t>2022-08-31</t>
        </is>
      </c>
      <c r="F566" t="n">
        <v>0</v>
      </c>
      <c r="G566" t="n">
        <v>0</v>
      </c>
      <c r="H566" s="2">
        <f>IF(F566=0, G566, F566)</f>
        <v/>
      </c>
      <c r="I566" s="1">
        <f>E566+0</f>
        <v/>
      </c>
    </row>
    <row r="567">
      <c r="A567" t="inlineStr">
        <is>
          <t>Advertising - Pure Brand Activation</t>
        </is>
      </c>
      <c r="B567" t="inlineStr">
        <is>
          <t>Operating Expenses</t>
        </is>
      </c>
      <c r="C567" t="inlineStr">
        <is>
          <t>Heron View</t>
        </is>
      </c>
      <c r="D567" t="inlineStr">
        <is>
          <t>Heron View</t>
        </is>
      </c>
      <c r="E567" s="1" t="inlineStr">
        <is>
          <t>2022-08-31</t>
        </is>
      </c>
      <c r="F567" t="n">
        <v>0</v>
      </c>
      <c r="G567" t="n">
        <v>0</v>
      </c>
      <c r="H567" s="2">
        <f>IF(F567=0, G567, F567)</f>
        <v/>
      </c>
      <c r="I567" s="1">
        <f>E567+0</f>
        <v/>
      </c>
    </row>
    <row r="568">
      <c r="A568" t="inlineStr">
        <is>
          <t>Advertising - Thinkink</t>
        </is>
      </c>
      <c r="B568" t="inlineStr">
        <is>
          <t>Operating Expenses</t>
        </is>
      </c>
      <c r="C568" t="inlineStr">
        <is>
          <t>Heron View</t>
        </is>
      </c>
      <c r="D568" t="inlineStr">
        <is>
          <t>Heron View</t>
        </is>
      </c>
      <c r="E568" s="1" t="inlineStr">
        <is>
          <t>2022-08-31</t>
        </is>
      </c>
      <c r="F568" t="n">
        <v>0</v>
      </c>
      <c r="G568" t="n">
        <v>0</v>
      </c>
      <c r="H568" s="2">
        <f>IF(F568=0, G568, F568)</f>
        <v/>
      </c>
      <c r="I568" s="1">
        <f>E568+0</f>
        <v/>
      </c>
    </row>
    <row r="569">
      <c r="A569" t="inlineStr">
        <is>
          <t>Advertising _AND_ Promotions</t>
        </is>
      </c>
      <c r="B569" t="inlineStr">
        <is>
          <t>Operating Expenses</t>
        </is>
      </c>
      <c r="C569" t="inlineStr">
        <is>
          <t>Heron View</t>
        </is>
      </c>
      <c r="D569" t="inlineStr">
        <is>
          <t>Heron View</t>
        </is>
      </c>
      <c r="E569" s="1" t="inlineStr">
        <is>
          <t>2022-08-31</t>
        </is>
      </c>
      <c r="F569" t="n">
        <v>0</v>
      </c>
      <c r="G569" t="n">
        <v>0</v>
      </c>
      <c r="H569" s="2">
        <f>IF(F569=0, G569, F569)</f>
        <v/>
      </c>
      <c r="I569" s="1">
        <f>E569+0</f>
        <v/>
      </c>
    </row>
    <row r="570">
      <c r="A570" t="inlineStr">
        <is>
          <t>Advertising _AND_ Promotions</t>
        </is>
      </c>
      <c r="B570" t="inlineStr">
        <is>
          <t>Operating Expenses</t>
        </is>
      </c>
      <c r="C570" t="inlineStr">
        <is>
          <t>Heron View</t>
        </is>
      </c>
      <c r="D570" t="inlineStr">
        <is>
          <t>Heron View</t>
        </is>
      </c>
      <c r="E570" s="1" t="inlineStr">
        <is>
          <t>2022-08-31</t>
        </is>
      </c>
      <c r="F570" t="n">
        <v>0</v>
      </c>
      <c r="G570" t="n">
        <v>0</v>
      </c>
      <c r="H570" s="2">
        <f>IF(F570=0, G570, F570)</f>
        <v/>
      </c>
      <c r="I570" s="1">
        <f>E570+0</f>
        <v/>
      </c>
    </row>
    <row r="571">
      <c r="A571" t="inlineStr">
        <is>
          <t>COS - Commission HV Units</t>
        </is>
      </c>
      <c r="B571" t="inlineStr">
        <is>
          <t>COS</t>
        </is>
      </c>
      <c r="C571" t="inlineStr">
        <is>
          <t>Heron View</t>
        </is>
      </c>
      <c r="D571" t="inlineStr">
        <is>
          <t>Heron View</t>
        </is>
      </c>
      <c r="E571" s="1" t="inlineStr">
        <is>
          <t>2022-08-31</t>
        </is>
      </c>
      <c r="F571" t="n">
        <v>0</v>
      </c>
      <c r="G571" t="n">
        <v>0</v>
      </c>
      <c r="H571" s="2">
        <f>IF(F571=0, G571, F571)</f>
        <v/>
      </c>
      <c r="I571" s="1">
        <f>E571+0</f>
        <v/>
      </c>
    </row>
    <row r="572">
      <c r="A572" t="inlineStr">
        <is>
          <t>COS - Electricity Cost Heron Field</t>
        </is>
      </c>
      <c r="B572" t="inlineStr">
        <is>
          <t>COS</t>
        </is>
      </c>
      <c r="C572" t="inlineStr">
        <is>
          <t>CPC</t>
        </is>
      </c>
      <c r="D572" t="inlineStr">
        <is>
          <t>Heron View</t>
        </is>
      </c>
      <c r="E572" s="1" t="inlineStr">
        <is>
          <t>2022-08-31</t>
        </is>
      </c>
      <c r="F572" t="n">
        <v>0</v>
      </c>
      <c r="G572" t="n">
        <v>0</v>
      </c>
      <c r="H572" s="2">
        <f>IF(F572=0, G572, F572)</f>
        <v/>
      </c>
      <c r="I572" s="1">
        <f>E572+0</f>
        <v/>
      </c>
    </row>
    <row r="573">
      <c r="A573" t="inlineStr">
        <is>
          <t>COS - HV COCT Rates clearance</t>
        </is>
      </c>
      <c r="B573" t="inlineStr">
        <is>
          <t>COS</t>
        </is>
      </c>
      <c r="C573" t="inlineStr">
        <is>
          <t>Heron View</t>
        </is>
      </c>
      <c r="D573" t="inlineStr">
        <is>
          <t>Heron View</t>
        </is>
      </c>
      <c r="E573" s="1" t="inlineStr">
        <is>
          <t>2022-08-31</t>
        </is>
      </c>
      <c r="F573" t="n">
        <v>0</v>
      </c>
      <c r="G573" t="n">
        <v>0</v>
      </c>
      <c r="H573" s="2">
        <f>IF(F573=0, G573, F573)</f>
        <v/>
      </c>
      <c r="I573" s="1">
        <f>E573+0</f>
        <v/>
      </c>
    </row>
    <row r="574">
      <c r="A574" t="inlineStr">
        <is>
          <t>COS - Heron Fields - Garden Services</t>
        </is>
      </c>
      <c r="B574" t="inlineStr">
        <is>
          <t>COS</t>
        </is>
      </c>
      <c r="C574" t="inlineStr">
        <is>
          <t>CPC</t>
        </is>
      </c>
      <c r="D574" t="inlineStr">
        <is>
          <t>Heron View</t>
        </is>
      </c>
      <c r="E574" s="1" t="inlineStr">
        <is>
          <t>2022-08-31</t>
        </is>
      </c>
      <c r="F574" t="n">
        <v>0</v>
      </c>
      <c r="G574" t="n">
        <v>0</v>
      </c>
      <c r="H574" s="2">
        <f>IF(F574=0, G574, F574)</f>
        <v/>
      </c>
      <c r="I574" s="1">
        <f>E574+0</f>
        <v/>
      </c>
    </row>
    <row r="575">
      <c r="A575" t="inlineStr">
        <is>
          <t>COS - Heron Projects insurance</t>
        </is>
      </c>
      <c r="B575" t="inlineStr">
        <is>
          <t>COS</t>
        </is>
      </c>
      <c r="C575" t="inlineStr">
        <is>
          <t>CPC</t>
        </is>
      </c>
      <c r="D575" t="inlineStr">
        <is>
          <t>Heron View</t>
        </is>
      </c>
      <c r="E575" s="1" t="inlineStr">
        <is>
          <t>2022-08-31</t>
        </is>
      </c>
      <c r="F575" t="n">
        <v>0</v>
      </c>
      <c r="G575" t="n">
        <v>0</v>
      </c>
      <c r="H575" s="2">
        <f>IF(F575=0, G575, F575)</f>
        <v/>
      </c>
      <c r="I575" s="1">
        <f>E575+0</f>
        <v/>
      </c>
    </row>
    <row r="576">
      <c r="A576" t="inlineStr">
        <is>
          <t>COS - Heron View</t>
        </is>
      </c>
      <c r="B576" t="inlineStr">
        <is>
          <t>COS</t>
        </is>
      </c>
      <c r="C576" t="inlineStr">
        <is>
          <t>Heron View</t>
        </is>
      </c>
      <c r="D576" t="inlineStr">
        <is>
          <t>Heron View</t>
        </is>
      </c>
      <c r="E576" s="1" t="inlineStr">
        <is>
          <t>2022-08-31</t>
        </is>
      </c>
      <c r="F576" t="n">
        <v>0</v>
      </c>
      <c r="G576" t="n">
        <v>0</v>
      </c>
      <c r="H576" s="2">
        <f>IF(F576=0, G576, F576)</f>
        <v/>
      </c>
      <c r="I576" s="1">
        <f>E576+0</f>
        <v/>
      </c>
    </row>
    <row r="577">
      <c r="A577" t="inlineStr">
        <is>
          <t>COS - Heron View - Construction</t>
        </is>
      </c>
      <c r="B577" t="inlineStr">
        <is>
          <t>COS</t>
        </is>
      </c>
      <c r="C577" t="inlineStr">
        <is>
          <t>CPC</t>
        </is>
      </c>
      <c r="D577" t="inlineStr">
        <is>
          <t>Heron View</t>
        </is>
      </c>
      <c r="E577" s="1" t="inlineStr">
        <is>
          <t>2022-08-31</t>
        </is>
      </c>
      <c r="F577" t="n">
        <v>0</v>
      </c>
      <c r="G577" t="n">
        <v>0</v>
      </c>
      <c r="H577" s="2">
        <f>IF(F577=0, G577, F577)</f>
        <v/>
      </c>
      <c r="I577" s="1">
        <f>E577+0</f>
        <v/>
      </c>
    </row>
    <row r="578">
      <c r="A578" t="inlineStr">
        <is>
          <t>COS - Heron View - P&amp;G</t>
        </is>
      </c>
      <c r="B578" t="inlineStr">
        <is>
          <t>COS</t>
        </is>
      </c>
      <c r="C578" t="inlineStr">
        <is>
          <t>CPC</t>
        </is>
      </c>
      <c r="D578" t="inlineStr">
        <is>
          <t>Heron View</t>
        </is>
      </c>
      <c r="E578" s="1" t="inlineStr">
        <is>
          <t>2022-08-31</t>
        </is>
      </c>
      <c r="F578" t="n">
        <v>13772.72</v>
      </c>
      <c r="G578" t="n">
        <v>13772.72</v>
      </c>
      <c r="H578" s="2">
        <f>IF(F578=0, G578, F578)</f>
        <v/>
      </c>
      <c r="I578" s="1">
        <f>E578+0</f>
        <v/>
      </c>
    </row>
    <row r="579">
      <c r="A579" t="inlineStr">
        <is>
          <t>COS - Heron View - Printing &amp; Stationary</t>
        </is>
      </c>
      <c r="B579" t="inlineStr">
        <is>
          <t>COS</t>
        </is>
      </c>
      <c r="C579" t="inlineStr">
        <is>
          <t>CPC</t>
        </is>
      </c>
      <c r="D579" t="inlineStr">
        <is>
          <t>Heron View</t>
        </is>
      </c>
      <c r="E579" s="1" t="inlineStr">
        <is>
          <t>2022-08-31</t>
        </is>
      </c>
      <c r="F579" t="n">
        <v>0</v>
      </c>
      <c r="G579" t="n">
        <v>0</v>
      </c>
      <c r="H579" s="2">
        <f>IF(F579=0, G579, F579)</f>
        <v/>
      </c>
      <c r="I579" s="1">
        <f>E579+0</f>
        <v/>
      </c>
    </row>
    <row r="580">
      <c r="A580" t="inlineStr">
        <is>
          <t>COS - Legal Fees</t>
        </is>
      </c>
      <c r="B580" t="inlineStr">
        <is>
          <t>COS</t>
        </is>
      </c>
      <c r="C580" t="inlineStr">
        <is>
          <t>Heron View</t>
        </is>
      </c>
      <c r="D580" t="inlineStr">
        <is>
          <t>Heron View</t>
        </is>
      </c>
      <c r="E580" s="1" t="inlineStr">
        <is>
          <t>2022-08-31</t>
        </is>
      </c>
      <c r="F580" t="n">
        <v>20693</v>
      </c>
      <c r="G580" t="n">
        <v>20693</v>
      </c>
      <c r="H580" s="2">
        <f>IF(F580=0, G580, F580)</f>
        <v/>
      </c>
      <c r="I580" s="1">
        <f>E580+0</f>
        <v/>
      </c>
    </row>
    <row r="581">
      <c r="A581" t="inlineStr">
        <is>
          <t>COS - Legal Fees</t>
        </is>
      </c>
      <c r="B581" t="inlineStr">
        <is>
          <t>COS</t>
        </is>
      </c>
      <c r="C581" t="inlineStr">
        <is>
          <t>Heron View</t>
        </is>
      </c>
      <c r="D581" t="inlineStr">
        <is>
          <t>Heron View</t>
        </is>
      </c>
      <c r="E581" s="1" t="inlineStr">
        <is>
          <t>2022-08-31</t>
        </is>
      </c>
      <c r="F581" t="n">
        <v>0</v>
      </c>
      <c r="G581" t="n">
        <v>0</v>
      </c>
      <c r="H581" s="2">
        <f>IF(F581=0, G581, F581)</f>
        <v/>
      </c>
      <c r="I581" s="1">
        <f>E581+0</f>
        <v/>
      </c>
    </row>
    <row r="582">
      <c r="A582" t="inlineStr">
        <is>
          <t>COS - Legal Fees Opening of Sec Title Fees</t>
        </is>
      </c>
      <c r="B582" t="inlineStr">
        <is>
          <t>COS</t>
        </is>
      </c>
      <c r="C582" t="inlineStr">
        <is>
          <t>Heron View</t>
        </is>
      </c>
      <c r="D582" t="inlineStr">
        <is>
          <t>Heron View</t>
        </is>
      </c>
      <c r="E582" s="1" t="inlineStr">
        <is>
          <t>2022-08-31</t>
        </is>
      </c>
      <c r="F582" t="n">
        <v>0</v>
      </c>
      <c r="G582" t="n">
        <v>0</v>
      </c>
      <c r="H582" s="2">
        <f>IF(F582=0, G582, F582)</f>
        <v/>
      </c>
      <c r="I582" s="1">
        <f>E582+0</f>
        <v/>
      </c>
    </row>
    <row r="583">
      <c r="A583" t="inlineStr">
        <is>
          <t>COS - Showhouse - HV</t>
        </is>
      </c>
      <c r="B583" t="inlineStr">
        <is>
          <t>COS</t>
        </is>
      </c>
      <c r="C583" t="inlineStr">
        <is>
          <t>Heron View</t>
        </is>
      </c>
      <c r="D583" t="inlineStr">
        <is>
          <t>Heron View</t>
        </is>
      </c>
      <c r="E583" s="1" t="inlineStr">
        <is>
          <t>2022-08-31</t>
        </is>
      </c>
      <c r="F583" t="n">
        <v>0</v>
      </c>
      <c r="G583" t="n">
        <v>0</v>
      </c>
      <c r="H583" s="2">
        <f>IF(F583=0, G583, F583)</f>
        <v/>
      </c>
      <c r="I583" s="1">
        <f>E583+0</f>
        <v/>
      </c>
    </row>
    <row r="584">
      <c r="A584" t="inlineStr">
        <is>
          <t>Consulting fees - Trustee</t>
        </is>
      </c>
      <c r="B584" t="inlineStr">
        <is>
          <t>Operating Expenses</t>
        </is>
      </c>
      <c r="C584" t="inlineStr">
        <is>
          <t>Heron View</t>
        </is>
      </c>
      <c r="D584" t="inlineStr">
        <is>
          <t>Heron View</t>
        </is>
      </c>
      <c r="E584" s="1" t="inlineStr">
        <is>
          <t>2022-08-31</t>
        </is>
      </c>
      <c r="F584" t="n">
        <v>4000</v>
      </c>
      <c r="G584" t="n">
        <v>4000</v>
      </c>
      <c r="H584" s="2">
        <f>IF(F584=0, G584, F584)</f>
        <v/>
      </c>
      <c r="I584" s="1">
        <f>E584+0</f>
        <v/>
      </c>
    </row>
    <row r="585">
      <c r="A585" t="inlineStr">
        <is>
          <t>Consulting fees - Trustee</t>
        </is>
      </c>
      <c r="B585" t="inlineStr">
        <is>
          <t>Operating Expenses</t>
        </is>
      </c>
      <c r="C585" t="inlineStr">
        <is>
          <t>Heron View</t>
        </is>
      </c>
      <c r="D585" t="inlineStr">
        <is>
          <t>Heron View</t>
        </is>
      </c>
      <c r="E585" s="1" t="inlineStr">
        <is>
          <t>2022-08-31</t>
        </is>
      </c>
      <c r="F585" t="n">
        <v>0</v>
      </c>
      <c r="G585" t="n">
        <v>0</v>
      </c>
      <c r="H585" s="2">
        <f>IF(F585=0, G585, F585)</f>
        <v/>
      </c>
      <c r="I585" s="1">
        <f>E585+0</f>
        <v/>
      </c>
    </row>
    <row r="586">
      <c r="A586" t="inlineStr">
        <is>
          <t>Interest Paid - Investors @ 10%</t>
        </is>
      </c>
      <c r="B586" t="inlineStr">
        <is>
          <t>Operating Expenses</t>
        </is>
      </c>
      <c r="C586" t="inlineStr">
        <is>
          <t>Heron View</t>
        </is>
      </c>
      <c r="D586" t="inlineStr">
        <is>
          <t>Heron View</t>
        </is>
      </c>
      <c r="E586" s="1" t="inlineStr">
        <is>
          <t>2022-08-31</t>
        </is>
      </c>
      <c r="F586" t="n">
        <v>0</v>
      </c>
      <c r="G586" t="n">
        <v>0</v>
      </c>
      <c r="H586" s="2">
        <f>IF(F586=0, G586, F586)</f>
        <v/>
      </c>
      <c r="I586" s="1">
        <f>E586+0</f>
        <v/>
      </c>
    </row>
    <row r="587">
      <c r="A587" t="inlineStr">
        <is>
          <t>Interest Paid - Investors @ 10.5%</t>
        </is>
      </c>
      <c r="B587" t="inlineStr">
        <is>
          <t>Operating Expenses</t>
        </is>
      </c>
      <c r="C587" t="inlineStr">
        <is>
          <t>Heron View</t>
        </is>
      </c>
      <c r="D587" t="inlineStr">
        <is>
          <t>Heron View</t>
        </is>
      </c>
      <c r="E587" s="1" t="inlineStr">
        <is>
          <t>2022-08-31</t>
        </is>
      </c>
      <c r="F587" t="n">
        <v>0</v>
      </c>
      <c r="G587" t="n">
        <v>0</v>
      </c>
      <c r="H587" s="2">
        <f>IF(F587=0, G587, F587)</f>
        <v/>
      </c>
      <c r="I587" s="1">
        <f>E587+0</f>
        <v/>
      </c>
    </row>
    <row r="588">
      <c r="A588" t="inlineStr">
        <is>
          <t>Interest Paid - Investors @ 11%</t>
        </is>
      </c>
      <c r="B588" t="inlineStr">
        <is>
          <t>Operating Expenses</t>
        </is>
      </c>
      <c r="C588" t="inlineStr">
        <is>
          <t>Heron View</t>
        </is>
      </c>
      <c r="D588" t="inlineStr">
        <is>
          <t>Heron View</t>
        </is>
      </c>
      <c r="E588" s="1" t="inlineStr">
        <is>
          <t>2022-08-31</t>
        </is>
      </c>
      <c r="F588" t="n">
        <v>0</v>
      </c>
      <c r="G588" t="n">
        <v>0</v>
      </c>
      <c r="H588" s="2">
        <f>IF(F588=0, G588, F588)</f>
        <v/>
      </c>
      <c r="I588" s="1">
        <f>E588+0</f>
        <v/>
      </c>
    </row>
    <row r="589">
      <c r="A589" t="inlineStr">
        <is>
          <t>Interest Paid - Investors @ 14%</t>
        </is>
      </c>
      <c r="B589" t="inlineStr">
        <is>
          <t>Operating Expenses</t>
        </is>
      </c>
      <c r="C589" t="inlineStr">
        <is>
          <t>Heron View</t>
        </is>
      </c>
      <c r="D589" t="inlineStr">
        <is>
          <t>Heron View</t>
        </is>
      </c>
      <c r="E589" s="1" t="inlineStr">
        <is>
          <t>2022-08-31</t>
        </is>
      </c>
      <c r="F589" t="n">
        <v>0</v>
      </c>
      <c r="G589" t="n">
        <v>0</v>
      </c>
      <c r="H589" s="2">
        <f>IF(F589=0, G589, F589)</f>
        <v/>
      </c>
      <c r="I589" s="1">
        <f>E589+0</f>
        <v/>
      </c>
    </row>
    <row r="590">
      <c r="A590" t="inlineStr">
        <is>
          <t>Interest Paid - Investors @ 14%</t>
        </is>
      </c>
      <c r="B590" t="inlineStr">
        <is>
          <t>Operating Expenses</t>
        </is>
      </c>
      <c r="C590" t="inlineStr">
        <is>
          <t>Heron View</t>
        </is>
      </c>
      <c r="D590" t="inlineStr">
        <is>
          <t>Heron View</t>
        </is>
      </c>
      <c r="E590" s="1" t="inlineStr">
        <is>
          <t>2022-08-31</t>
        </is>
      </c>
      <c r="F590" t="n">
        <v>0</v>
      </c>
      <c r="G590" t="n">
        <v>0</v>
      </c>
      <c r="H590" s="2">
        <f>IF(F590=0, G590, F590)</f>
        <v/>
      </c>
      <c r="I590" s="1">
        <f>E590+0</f>
        <v/>
      </c>
    </row>
    <row r="591">
      <c r="A591" t="inlineStr">
        <is>
          <t>Interest Paid - Investors @ 16%</t>
        </is>
      </c>
      <c r="B591" t="inlineStr">
        <is>
          <t>Operating Expenses</t>
        </is>
      </c>
      <c r="C591" t="inlineStr">
        <is>
          <t>Heron View</t>
        </is>
      </c>
      <c r="D591" t="inlineStr">
        <is>
          <t>Heron View</t>
        </is>
      </c>
      <c r="E591" s="1" t="inlineStr">
        <is>
          <t>2022-08-31</t>
        </is>
      </c>
      <c r="F591" t="n">
        <v>0</v>
      </c>
      <c r="G591" t="n">
        <v>0</v>
      </c>
      <c r="H591" s="2">
        <f>IF(F591=0, G591, F591)</f>
        <v/>
      </c>
      <c r="I591" s="1">
        <f>E591+0</f>
        <v/>
      </c>
    </row>
    <row r="592">
      <c r="A592" t="inlineStr">
        <is>
          <t>Interest Paid - Investors @ 16%</t>
        </is>
      </c>
      <c r="B592" t="inlineStr">
        <is>
          <t>Operating Expenses</t>
        </is>
      </c>
      <c r="C592" t="inlineStr">
        <is>
          <t>Heron View</t>
        </is>
      </c>
      <c r="D592" t="inlineStr">
        <is>
          <t>Heron View</t>
        </is>
      </c>
      <c r="E592" s="1" t="inlineStr">
        <is>
          <t>2022-08-31</t>
        </is>
      </c>
      <c r="F592" t="n">
        <v>0</v>
      </c>
      <c r="G592" t="n">
        <v>0</v>
      </c>
      <c r="H592" s="2">
        <f>IF(F592=0, G592, F592)</f>
        <v/>
      </c>
      <c r="I592" s="1">
        <f>E592+0</f>
        <v/>
      </c>
    </row>
    <row r="593">
      <c r="A593" t="inlineStr">
        <is>
          <t>Interest Paid - Investors @ 18%</t>
        </is>
      </c>
      <c r="B593" t="inlineStr">
        <is>
          <t>Operating Expenses</t>
        </is>
      </c>
      <c r="C593" t="inlineStr">
        <is>
          <t>Heron View</t>
        </is>
      </c>
      <c r="D593" t="inlineStr">
        <is>
          <t>Heron View</t>
        </is>
      </c>
      <c r="E593" s="1" t="inlineStr">
        <is>
          <t>2022-08-31</t>
        </is>
      </c>
      <c r="F593" t="n">
        <v>0</v>
      </c>
      <c r="G593" t="n">
        <v>0</v>
      </c>
      <c r="H593" s="2">
        <f>IF(F593=0, G593, F593)</f>
        <v/>
      </c>
      <c r="I593" s="1">
        <f>E593+0</f>
        <v/>
      </c>
    </row>
    <row r="594">
      <c r="A594" t="inlineStr">
        <is>
          <t>Interest Paid - Investors @ 18%</t>
        </is>
      </c>
      <c r="B594" t="inlineStr">
        <is>
          <t>Operating Expenses</t>
        </is>
      </c>
      <c r="C594" t="inlineStr">
        <is>
          <t>Heron View</t>
        </is>
      </c>
      <c r="D594" t="inlineStr">
        <is>
          <t>Heron View</t>
        </is>
      </c>
      <c r="E594" s="1" t="inlineStr">
        <is>
          <t>2022-08-31</t>
        </is>
      </c>
      <c r="F594" t="n">
        <v>0</v>
      </c>
      <c r="G594" t="n">
        <v>0</v>
      </c>
      <c r="H594" s="2">
        <f>IF(F594=0, G594, F594)</f>
        <v/>
      </c>
      <c r="I594" s="1">
        <f>E594+0</f>
        <v/>
      </c>
    </row>
    <row r="595">
      <c r="A595" t="inlineStr">
        <is>
          <t>Interest Paid - Investors @ 7%</t>
        </is>
      </c>
      <c r="B595" t="inlineStr">
        <is>
          <t>Operating Expenses</t>
        </is>
      </c>
      <c r="C595" t="inlineStr">
        <is>
          <t>Heron View</t>
        </is>
      </c>
      <c r="D595" t="inlineStr">
        <is>
          <t>Heron View</t>
        </is>
      </c>
      <c r="E595" s="1" t="inlineStr">
        <is>
          <t>2022-08-31</t>
        </is>
      </c>
      <c r="F595" t="n">
        <v>0</v>
      </c>
      <c r="G595" t="n">
        <v>0</v>
      </c>
      <c r="H595" s="2">
        <f>IF(F595=0, G595, F595)</f>
        <v/>
      </c>
      <c r="I595" s="1">
        <f>E595+0</f>
        <v/>
      </c>
    </row>
    <row r="596">
      <c r="A596" t="inlineStr">
        <is>
          <t>Interest Paid - Investors @ 7%</t>
        </is>
      </c>
      <c r="B596" t="inlineStr">
        <is>
          <t>Operating Expenses</t>
        </is>
      </c>
      <c r="C596" t="inlineStr">
        <is>
          <t>Heron View</t>
        </is>
      </c>
      <c r="D596" t="inlineStr">
        <is>
          <t>Heron View</t>
        </is>
      </c>
      <c r="E596" s="1" t="inlineStr">
        <is>
          <t>2022-08-31</t>
        </is>
      </c>
      <c r="F596" t="n">
        <v>0</v>
      </c>
      <c r="G596" t="n">
        <v>0</v>
      </c>
      <c r="H596" s="2">
        <f>IF(F596=0, G596, F596)</f>
        <v/>
      </c>
      <c r="I596" s="1">
        <f>E596+0</f>
        <v/>
      </c>
    </row>
    <row r="597">
      <c r="A597" t="inlineStr">
        <is>
          <t>Interest Paid - Investors @ 7.5%</t>
        </is>
      </c>
      <c r="B597" t="inlineStr">
        <is>
          <t>Operating Expenses</t>
        </is>
      </c>
      <c r="C597" t="inlineStr">
        <is>
          <t>Heron View</t>
        </is>
      </c>
      <c r="D597" t="inlineStr">
        <is>
          <t>Heron View</t>
        </is>
      </c>
      <c r="E597" s="1" t="inlineStr">
        <is>
          <t>2022-08-31</t>
        </is>
      </c>
      <c r="F597" t="n">
        <v>0</v>
      </c>
      <c r="G597" t="n">
        <v>0</v>
      </c>
      <c r="H597" s="2">
        <f>IF(F597=0, G597, F597)</f>
        <v/>
      </c>
      <c r="I597" s="1">
        <f>E597+0</f>
        <v/>
      </c>
    </row>
    <row r="598">
      <c r="A598" t="inlineStr">
        <is>
          <t>Interest Paid - Investors @ 7.5%</t>
        </is>
      </c>
      <c r="B598" t="inlineStr">
        <is>
          <t>Operating Expenses</t>
        </is>
      </c>
      <c r="C598" t="inlineStr">
        <is>
          <t>Heron View</t>
        </is>
      </c>
      <c r="D598" t="inlineStr">
        <is>
          <t>Heron View</t>
        </is>
      </c>
      <c r="E598" s="1" t="inlineStr">
        <is>
          <t>2022-08-31</t>
        </is>
      </c>
      <c r="F598" t="n">
        <v>0</v>
      </c>
      <c r="G598" t="n">
        <v>0</v>
      </c>
      <c r="H598" s="2">
        <f>IF(F598=0, G598, F598)</f>
        <v/>
      </c>
      <c r="I598" s="1">
        <f>E598+0</f>
        <v/>
      </c>
    </row>
    <row r="599">
      <c r="A599" t="inlineStr">
        <is>
          <t>Interest Paid - Investors @ 9.75%</t>
        </is>
      </c>
      <c r="B599" t="inlineStr">
        <is>
          <t>Operating Expenses</t>
        </is>
      </c>
      <c r="C599" t="inlineStr">
        <is>
          <t>Heron View</t>
        </is>
      </c>
      <c r="D599" t="inlineStr">
        <is>
          <t>Heron View</t>
        </is>
      </c>
      <c r="E599" s="1" t="inlineStr">
        <is>
          <t>2022-08-31</t>
        </is>
      </c>
      <c r="F599" t="n">
        <v>0</v>
      </c>
      <c r="G599" t="n">
        <v>0</v>
      </c>
      <c r="H599" s="2">
        <f>IF(F599=0, G599, F599)</f>
        <v/>
      </c>
      <c r="I599" s="1">
        <f>E599+0</f>
        <v/>
      </c>
    </row>
    <row r="600">
      <c r="A600" t="inlineStr">
        <is>
          <t>Interest Paid - Investors @ 9.75%</t>
        </is>
      </c>
      <c r="B600" t="inlineStr">
        <is>
          <t>Operating Expenses</t>
        </is>
      </c>
      <c r="C600" t="inlineStr">
        <is>
          <t>Heron View</t>
        </is>
      </c>
      <c r="D600" t="inlineStr">
        <is>
          <t>Heron View</t>
        </is>
      </c>
      <c r="E600" s="1" t="inlineStr">
        <is>
          <t>2022-08-31</t>
        </is>
      </c>
      <c r="F600" t="n">
        <v>0</v>
      </c>
      <c r="G600" t="n">
        <v>0</v>
      </c>
      <c r="H600" s="2">
        <f>IF(F600=0, G600, F600)</f>
        <v/>
      </c>
      <c r="I600" s="1">
        <f>E600+0</f>
        <v/>
      </c>
    </row>
    <row r="601">
      <c r="A601" t="inlineStr">
        <is>
          <t>Levies</t>
        </is>
      </c>
      <c r="B601" t="inlineStr">
        <is>
          <t>Operating Expenses</t>
        </is>
      </c>
      <c r="C601" t="inlineStr">
        <is>
          <t>Heron View</t>
        </is>
      </c>
      <c r="D601" t="inlineStr">
        <is>
          <t>Heron View</t>
        </is>
      </c>
      <c r="E601" s="1" t="inlineStr">
        <is>
          <t>2022-08-31</t>
        </is>
      </c>
      <c r="F601" t="n">
        <v>0</v>
      </c>
      <c r="G601" t="n">
        <v>0</v>
      </c>
      <c r="H601" s="2">
        <f>IF(F601=0, G601, F601)</f>
        <v/>
      </c>
      <c r="I601" s="1">
        <f>E601+0</f>
        <v/>
      </c>
    </row>
    <row r="602">
      <c r="A602" t="inlineStr">
        <is>
          <t>Levies - Developer</t>
        </is>
      </c>
      <c r="B602" t="inlineStr">
        <is>
          <t>Operating Expenses</t>
        </is>
      </c>
      <c r="C602" t="inlineStr">
        <is>
          <t>Heron View</t>
        </is>
      </c>
      <c r="D602" t="inlineStr">
        <is>
          <t>Heron View</t>
        </is>
      </c>
      <c r="E602" s="1" t="inlineStr">
        <is>
          <t>2022-08-31</t>
        </is>
      </c>
      <c r="F602" t="n">
        <v>0</v>
      </c>
      <c r="G602" t="n">
        <v>0</v>
      </c>
      <c r="H602" s="2">
        <f>IF(F602=0, G602, F602)</f>
        <v/>
      </c>
      <c r="I602" s="1">
        <f>E602+0</f>
        <v/>
      </c>
    </row>
    <row r="603">
      <c r="A603" t="inlineStr">
        <is>
          <t>Levies - Special Levies</t>
        </is>
      </c>
      <c r="B603" t="inlineStr">
        <is>
          <t>Operating Expenses</t>
        </is>
      </c>
      <c r="C603" t="inlineStr">
        <is>
          <t>Heron View</t>
        </is>
      </c>
      <c r="D603" t="inlineStr">
        <is>
          <t>Heron View</t>
        </is>
      </c>
      <c r="E603" s="1" t="inlineStr">
        <is>
          <t>2022-08-31</t>
        </is>
      </c>
      <c r="F603" t="n">
        <v>0</v>
      </c>
      <c r="G603" t="n">
        <v>0</v>
      </c>
      <c r="H603" s="2">
        <f>IF(F603=0, G603, F603)</f>
        <v/>
      </c>
      <c r="I603" s="1">
        <f>E603+0</f>
        <v/>
      </c>
    </row>
    <row r="604">
      <c r="A604" t="inlineStr">
        <is>
          <t>Management fees - OMH</t>
        </is>
      </c>
      <c r="B604" t="inlineStr">
        <is>
          <t>Ignore per Deric</t>
        </is>
      </c>
      <c r="C604" t="inlineStr">
        <is>
          <t>Heron View</t>
        </is>
      </c>
      <c r="D604" t="inlineStr">
        <is>
          <t>Heron View</t>
        </is>
      </c>
      <c r="E604" s="1" t="inlineStr">
        <is>
          <t>2022-08-31</t>
        </is>
      </c>
      <c r="F604" t="n">
        <v>0</v>
      </c>
      <c r="G604" t="n">
        <v>0</v>
      </c>
      <c r="H604" s="2">
        <f>IF(F604=0, G604, F604)</f>
        <v/>
      </c>
      <c r="I604" s="1">
        <f>E604+0</f>
        <v/>
      </c>
    </row>
    <row r="605">
      <c r="A605" t="inlineStr">
        <is>
          <t>Management fees - OMH</t>
        </is>
      </c>
      <c r="B605" t="inlineStr">
        <is>
          <t>Ignore per Deric</t>
        </is>
      </c>
      <c r="C605" t="inlineStr">
        <is>
          <t>Heron View</t>
        </is>
      </c>
      <c r="D605" t="inlineStr">
        <is>
          <t>Heron View</t>
        </is>
      </c>
      <c r="E605" s="1" t="inlineStr">
        <is>
          <t>2022-08-31</t>
        </is>
      </c>
      <c r="F605" t="n">
        <v>0</v>
      </c>
      <c r="G605" t="n">
        <v>0</v>
      </c>
      <c r="H605" s="2">
        <f>IF(F605=0, G605, F605)</f>
        <v/>
      </c>
      <c r="I605" s="1">
        <f>E605+0</f>
        <v/>
      </c>
    </row>
    <row r="606">
      <c r="A606" t="inlineStr">
        <is>
          <t>Printing _AND_ Stationery</t>
        </is>
      </c>
      <c r="B606" t="inlineStr">
        <is>
          <t>Operating Expenses</t>
        </is>
      </c>
      <c r="C606" t="inlineStr">
        <is>
          <t>Heron View</t>
        </is>
      </c>
      <c r="D606" t="inlineStr">
        <is>
          <t>Heron View</t>
        </is>
      </c>
      <c r="E606" s="1" t="inlineStr">
        <is>
          <t>2022-08-31</t>
        </is>
      </c>
      <c r="F606" t="n">
        <v>1009.43</v>
      </c>
      <c r="G606" t="n">
        <v>1009.43</v>
      </c>
      <c r="H606" s="2">
        <f>IF(F606=0, G606, F606)</f>
        <v/>
      </c>
      <c r="I606" s="1">
        <f>E606+0</f>
        <v/>
      </c>
    </row>
    <row r="607">
      <c r="A607" t="inlineStr">
        <is>
          <t>Repairs _AND_ Maintenance</t>
        </is>
      </c>
      <c r="B607" t="inlineStr">
        <is>
          <t>Operating Expenses</t>
        </is>
      </c>
      <c r="C607" t="inlineStr">
        <is>
          <t>Heron View</t>
        </is>
      </c>
      <c r="D607" t="inlineStr">
        <is>
          <t>Heron View</t>
        </is>
      </c>
      <c r="E607" s="1" t="inlineStr">
        <is>
          <t>2022-08-31</t>
        </is>
      </c>
      <c r="F607" t="n">
        <v>-0.01</v>
      </c>
      <c r="G607" t="n">
        <v>-0.01</v>
      </c>
      <c r="H607" s="2">
        <f>IF(F607=0, G607, F607)</f>
        <v/>
      </c>
      <c r="I607" s="1">
        <f>E607+0</f>
        <v/>
      </c>
    </row>
    <row r="608">
      <c r="A608" t="inlineStr">
        <is>
          <t>Repairs _AND_ Maintenance</t>
        </is>
      </c>
      <c r="B608" t="inlineStr">
        <is>
          <t>Operating Expenses</t>
        </is>
      </c>
      <c r="C608" t="inlineStr">
        <is>
          <t>Heron View</t>
        </is>
      </c>
      <c r="D608" t="inlineStr">
        <is>
          <t>Heron View</t>
        </is>
      </c>
      <c r="E608" s="1" t="inlineStr">
        <is>
          <t>2022-08-31</t>
        </is>
      </c>
      <c r="F608" t="n">
        <v>0</v>
      </c>
      <c r="G608" t="n">
        <v>0</v>
      </c>
      <c r="H608" s="2">
        <f>IF(F608=0, G608, F608)</f>
        <v/>
      </c>
      <c r="I608" s="1">
        <f>E608+0</f>
        <v/>
      </c>
    </row>
    <row r="609">
      <c r="A609" t="inlineStr">
        <is>
          <t>Sales - Heron View Occupational Rent</t>
        </is>
      </c>
      <c r="B609" t="inlineStr">
        <is>
          <t>Trading Income</t>
        </is>
      </c>
      <c r="C609" t="inlineStr">
        <is>
          <t>Heron View</t>
        </is>
      </c>
      <c r="D609" t="inlineStr">
        <is>
          <t>Heron View</t>
        </is>
      </c>
      <c r="E609" s="1" t="inlineStr">
        <is>
          <t>2022-08-31</t>
        </is>
      </c>
      <c r="F609" t="n">
        <v>0</v>
      </c>
      <c r="G609" t="n">
        <v>0</v>
      </c>
      <c r="H609" s="2">
        <f>IF(F609=0, G609, F609)</f>
        <v/>
      </c>
      <c r="I609" s="1">
        <f>E609+0</f>
        <v/>
      </c>
    </row>
    <row r="610">
      <c r="A610" t="inlineStr">
        <is>
          <t>Sales - Heron View Sales</t>
        </is>
      </c>
      <c r="B610" t="inlineStr">
        <is>
          <t>Trading Income</t>
        </is>
      </c>
      <c r="C610" t="inlineStr">
        <is>
          <t>Heron View</t>
        </is>
      </c>
      <c r="D610" t="inlineStr">
        <is>
          <t>Heron View</t>
        </is>
      </c>
      <c r="E610" s="1" t="inlineStr">
        <is>
          <t>2022-08-31</t>
        </is>
      </c>
      <c r="F610" t="n">
        <v>0</v>
      </c>
      <c r="G610" t="n">
        <v>0</v>
      </c>
      <c r="H610" s="2">
        <f>IF(F610=0, G610, F610)</f>
        <v/>
      </c>
      <c r="I610" s="1">
        <f>E610+0</f>
        <v/>
      </c>
    </row>
    <row r="611">
      <c r="A611" t="inlineStr">
        <is>
          <t>Subscriptions - Xero</t>
        </is>
      </c>
      <c r="B611" t="inlineStr">
        <is>
          <t>Operating Expenses</t>
        </is>
      </c>
      <c r="C611" t="inlineStr">
        <is>
          <t>Heron View</t>
        </is>
      </c>
      <c r="D611" t="inlineStr">
        <is>
          <t>Heron View</t>
        </is>
      </c>
      <c r="E611" s="1" t="inlineStr">
        <is>
          <t>2022-08-31</t>
        </is>
      </c>
      <c r="F611" t="n">
        <v>600</v>
      </c>
      <c r="G611" t="n">
        <v>600</v>
      </c>
      <c r="H611" s="2">
        <f>IF(F611=0, G611, F611)</f>
        <v/>
      </c>
      <c r="I611" s="1">
        <f>E611+0</f>
        <v/>
      </c>
    </row>
    <row r="612">
      <c r="A612" t="inlineStr">
        <is>
          <t>Subscriptions - Xero</t>
        </is>
      </c>
      <c r="B612" t="inlineStr">
        <is>
          <t>Operating Expenses</t>
        </is>
      </c>
      <c r="C612" t="inlineStr">
        <is>
          <t>Heron View</t>
        </is>
      </c>
      <c r="D612" t="inlineStr">
        <is>
          <t>Heron View</t>
        </is>
      </c>
      <c r="E612" s="1" t="inlineStr">
        <is>
          <t>2022-08-31</t>
        </is>
      </c>
      <c r="F612" t="n">
        <v>0</v>
      </c>
      <c r="G612" t="n">
        <v>0</v>
      </c>
      <c r="H612" s="2">
        <f>IF(F612=0, G612, F612)</f>
        <v/>
      </c>
      <c r="I612" s="1">
        <f>E612+0</f>
        <v/>
      </c>
    </row>
    <row r="613">
      <c r="A613" t="inlineStr">
        <is>
          <t>Water</t>
        </is>
      </c>
      <c r="B613" t="inlineStr">
        <is>
          <t>Operating Expenses</t>
        </is>
      </c>
      <c r="C613" t="inlineStr">
        <is>
          <t>Heron View</t>
        </is>
      </c>
      <c r="D613" t="inlineStr">
        <is>
          <t>Heron View</t>
        </is>
      </c>
      <c r="E613" s="1" t="inlineStr">
        <is>
          <t>2022-08-31</t>
        </is>
      </c>
      <c r="F613" t="n">
        <v>0</v>
      </c>
      <c r="G613" t="n">
        <v>0</v>
      </c>
      <c r="H613" s="2">
        <f>IF(F613=0, G613, F613)</f>
        <v/>
      </c>
      <c r="I613" s="1">
        <f>E613+0</f>
        <v/>
      </c>
    </row>
    <row r="614">
      <c r="A614" t="inlineStr">
        <is>
          <t>Accounting - CIPC</t>
        </is>
      </c>
      <c r="B614" t="inlineStr">
        <is>
          <t>Operating Expenses</t>
        </is>
      </c>
      <c r="C614" t="inlineStr">
        <is>
          <t>Heron Fields</t>
        </is>
      </c>
      <c r="D614" t="inlineStr">
        <is>
          <t>Heron Fields</t>
        </is>
      </c>
      <c r="E614" s="1" t="inlineStr">
        <is>
          <t>2022-09-30</t>
        </is>
      </c>
      <c r="F614" t="n">
        <v>0</v>
      </c>
      <c r="G614" t="n">
        <v>0</v>
      </c>
      <c r="H614" s="2">
        <f>IF(F614=0, G614, F614)</f>
        <v/>
      </c>
      <c r="I614" s="1">
        <f>E614+0</f>
        <v/>
      </c>
    </row>
    <row r="615">
      <c r="A615" t="inlineStr">
        <is>
          <t>Accounting Fees</t>
        </is>
      </c>
      <c r="B615" t="inlineStr">
        <is>
          <t>Operating Expenses</t>
        </is>
      </c>
      <c r="C615" t="inlineStr">
        <is>
          <t>Heron Fields</t>
        </is>
      </c>
      <c r="D615" t="inlineStr">
        <is>
          <t>Heron Fields</t>
        </is>
      </c>
      <c r="E615" s="1" t="inlineStr">
        <is>
          <t>2022-09-30</t>
        </is>
      </c>
      <c r="F615" t="n">
        <v>0</v>
      </c>
      <c r="G615" t="n">
        <v>0</v>
      </c>
      <c r="H615" s="2">
        <f>IF(F615=0, G615, F615)</f>
        <v/>
      </c>
      <c r="I615" s="1">
        <f>E615+0</f>
        <v/>
      </c>
    </row>
    <row r="616">
      <c r="A616" t="inlineStr">
        <is>
          <t>Advertising - Property24</t>
        </is>
      </c>
      <c r="B616" t="inlineStr">
        <is>
          <t>Operating Expenses</t>
        </is>
      </c>
      <c r="C616" t="inlineStr">
        <is>
          <t>Heron Fields</t>
        </is>
      </c>
      <c r="D616" t="inlineStr">
        <is>
          <t>Heron Fields</t>
        </is>
      </c>
      <c r="E616" s="1" t="inlineStr">
        <is>
          <t>2022-09-30</t>
        </is>
      </c>
      <c r="F616" t="n">
        <v>11556</v>
      </c>
      <c r="G616" t="n">
        <v>11556</v>
      </c>
      <c r="H616" s="2">
        <f>IF(F616=0, G616, F616)</f>
        <v/>
      </c>
      <c r="I616" s="1">
        <f>E616+0</f>
        <v/>
      </c>
    </row>
    <row r="617">
      <c r="A617" t="inlineStr">
        <is>
          <t>Advertising - Real Marketing</t>
        </is>
      </c>
      <c r="B617" t="inlineStr">
        <is>
          <t>Operating Expenses</t>
        </is>
      </c>
      <c r="C617" t="inlineStr">
        <is>
          <t>Heron Fields</t>
        </is>
      </c>
      <c r="D617" t="inlineStr">
        <is>
          <t>Heron Fields</t>
        </is>
      </c>
      <c r="E617" s="1" t="inlineStr">
        <is>
          <t>2022-09-30</t>
        </is>
      </c>
      <c r="F617" t="n">
        <v>0</v>
      </c>
      <c r="G617" t="n">
        <v>0</v>
      </c>
      <c r="H617" s="2">
        <f>IF(F617=0, G617, F617)</f>
        <v/>
      </c>
      <c r="I617" s="1">
        <f>E617+0</f>
        <v/>
      </c>
    </row>
    <row r="618">
      <c r="A618" t="inlineStr">
        <is>
          <t>Advertising - Real Marketing</t>
        </is>
      </c>
      <c r="B618" t="inlineStr">
        <is>
          <t>Operating Expenses</t>
        </is>
      </c>
      <c r="C618" t="inlineStr">
        <is>
          <t>Heron Fields</t>
        </is>
      </c>
      <c r="D618" t="inlineStr">
        <is>
          <t>Heron Fields</t>
        </is>
      </c>
      <c r="E618" s="1" t="inlineStr">
        <is>
          <t>2022-09-30</t>
        </is>
      </c>
      <c r="F618" t="n">
        <v>0</v>
      </c>
      <c r="G618" t="n">
        <v>0</v>
      </c>
      <c r="H618" s="2">
        <f>IF(F618=0, G618, F618)</f>
        <v/>
      </c>
      <c r="I618" s="1">
        <f>E618+0</f>
        <v/>
      </c>
    </row>
    <row r="619">
      <c r="A619" t="inlineStr">
        <is>
          <t>Bank Charges</t>
        </is>
      </c>
      <c r="B619" t="inlineStr">
        <is>
          <t>Operating Expenses</t>
        </is>
      </c>
      <c r="C619" t="inlineStr">
        <is>
          <t>Heron Fields</t>
        </is>
      </c>
      <c r="D619" t="inlineStr">
        <is>
          <t>Heron Fields</t>
        </is>
      </c>
      <c r="E619" s="1" t="inlineStr">
        <is>
          <t>2022-09-30</t>
        </is>
      </c>
      <c r="F619" t="n">
        <v>2627.89</v>
      </c>
      <c r="G619" t="n">
        <v>2627.89</v>
      </c>
      <c r="H619" s="2">
        <f>IF(F619=0, G619, F619)</f>
        <v/>
      </c>
      <c r="I619" s="1">
        <f>E619+0</f>
        <v/>
      </c>
    </row>
    <row r="620">
      <c r="A620" t="inlineStr">
        <is>
          <t>Bond Origination</t>
        </is>
      </c>
      <c r="B620" t="inlineStr">
        <is>
          <t>Trading Income</t>
        </is>
      </c>
      <c r="C620" t="inlineStr">
        <is>
          <t>Heron Fields</t>
        </is>
      </c>
      <c r="D620" t="inlineStr">
        <is>
          <t>Heron Fields</t>
        </is>
      </c>
      <c r="E620" s="1" t="inlineStr">
        <is>
          <t>2022-09-30</t>
        </is>
      </c>
      <c r="F620" t="n">
        <v>0</v>
      </c>
      <c r="G620" t="n">
        <v>0</v>
      </c>
      <c r="H620" s="2">
        <f>IF(F620=0, G620, F620)</f>
        <v/>
      </c>
      <c r="I620" s="1">
        <f>E620+0</f>
        <v/>
      </c>
    </row>
    <row r="621">
      <c r="A621" t="inlineStr">
        <is>
          <t>COS - Commission HF Units</t>
        </is>
      </c>
      <c r="B621" t="inlineStr">
        <is>
          <t>COS</t>
        </is>
      </c>
      <c r="C621" t="inlineStr">
        <is>
          <t>Heron Fields</t>
        </is>
      </c>
      <c r="D621" t="inlineStr">
        <is>
          <t>Heron Fields</t>
        </is>
      </c>
      <c r="E621" s="1" t="inlineStr">
        <is>
          <t>2022-09-30</t>
        </is>
      </c>
      <c r="F621" t="n">
        <v>0</v>
      </c>
      <c r="G621" t="n">
        <v>0</v>
      </c>
      <c r="H621" s="2">
        <f>IF(F621=0, G621, F621)</f>
        <v/>
      </c>
      <c r="I621" s="1">
        <f>E621+0</f>
        <v/>
      </c>
    </row>
    <row r="622">
      <c r="A622" t="inlineStr">
        <is>
          <t>COS - Commission Heron Fields investors</t>
        </is>
      </c>
      <c r="B622" t="inlineStr">
        <is>
          <t>COS</t>
        </is>
      </c>
      <c r="C622" t="inlineStr">
        <is>
          <t>Heron Fields</t>
        </is>
      </c>
      <c r="D622" t="inlineStr">
        <is>
          <t>Heron Fields</t>
        </is>
      </c>
      <c r="E622" s="1" t="inlineStr">
        <is>
          <t>2022-09-30</t>
        </is>
      </c>
      <c r="F622" t="n">
        <v>0</v>
      </c>
      <c r="G622" t="n">
        <v>0</v>
      </c>
      <c r="H622" s="2">
        <f>IF(F622=0, G622, F622)</f>
        <v/>
      </c>
      <c r="I622" s="1">
        <f>E622+0</f>
        <v/>
      </c>
    </row>
    <row r="623">
      <c r="A623" t="inlineStr">
        <is>
          <t>COS - Construction</t>
        </is>
      </c>
      <c r="B623" t="inlineStr">
        <is>
          <t>COS</t>
        </is>
      </c>
      <c r="C623" t="inlineStr">
        <is>
          <t>Heron Fields</t>
        </is>
      </c>
      <c r="D623" t="inlineStr">
        <is>
          <t>Heron Fields</t>
        </is>
      </c>
      <c r="E623" s="1" t="inlineStr">
        <is>
          <t>2022-09-30</t>
        </is>
      </c>
      <c r="F623" t="n">
        <v>0</v>
      </c>
      <c r="G623" t="n">
        <v>0</v>
      </c>
      <c r="H623" s="2">
        <f>IF(F623=0, G623, F623)</f>
        <v/>
      </c>
      <c r="I623" s="1">
        <f>E623+0</f>
        <v/>
      </c>
    </row>
    <row r="624">
      <c r="A624" t="inlineStr">
        <is>
          <t>COS - Electricity</t>
        </is>
      </c>
      <c r="B624" t="inlineStr">
        <is>
          <t>COS</t>
        </is>
      </c>
      <c r="C624" t="inlineStr">
        <is>
          <t>Heron Fields</t>
        </is>
      </c>
      <c r="D624" t="inlineStr">
        <is>
          <t>Heron Fields</t>
        </is>
      </c>
      <c r="E624" s="1" t="inlineStr">
        <is>
          <t>2022-09-30</t>
        </is>
      </c>
      <c r="F624" t="n">
        <v>0</v>
      </c>
      <c r="G624" t="n">
        <v>0</v>
      </c>
      <c r="H624" s="2">
        <f>IF(F624=0, G624, F624)</f>
        <v/>
      </c>
      <c r="I624" s="1">
        <f>E624+0</f>
        <v/>
      </c>
    </row>
    <row r="625">
      <c r="A625" t="inlineStr">
        <is>
          <t>COS - Electricity</t>
        </is>
      </c>
      <c r="B625" t="inlineStr">
        <is>
          <t>COS</t>
        </is>
      </c>
      <c r="C625" t="inlineStr">
        <is>
          <t>Heron Fields</t>
        </is>
      </c>
      <c r="D625" t="inlineStr">
        <is>
          <t>Heron Fields</t>
        </is>
      </c>
      <c r="E625" s="1" t="inlineStr">
        <is>
          <t>2022-09-30</t>
        </is>
      </c>
      <c r="F625" t="n">
        <v>0</v>
      </c>
      <c r="G625" t="n">
        <v>0</v>
      </c>
      <c r="H625" s="2">
        <f>IF(F625=0, G625, F625)</f>
        <v/>
      </c>
      <c r="I625" s="1">
        <f>E625+0</f>
        <v/>
      </c>
    </row>
    <row r="626">
      <c r="A626" t="inlineStr">
        <is>
          <t>COS - Heron - Internet</t>
        </is>
      </c>
      <c r="B626" t="inlineStr">
        <is>
          <t>COS</t>
        </is>
      </c>
      <c r="C626" t="inlineStr">
        <is>
          <t>CPC</t>
        </is>
      </c>
      <c r="D626" t="inlineStr">
        <is>
          <t>Heron Fields</t>
        </is>
      </c>
      <c r="E626" s="1" t="inlineStr">
        <is>
          <t>2022-09-30</t>
        </is>
      </c>
      <c r="F626" t="n">
        <v>607.83</v>
      </c>
      <c r="G626" t="n">
        <v>607.83</v>
      </c>
      <c r="H626" s="2">
        <f>IF(F626=0, G626, F626)</f>
        <v/>
      </c>
      <c r="I626" s="1">
        <f>E626+0</f>
        <v/>
      </c>
    </row>
    <row r="627">
      <c r="A627" t="inlineStr">
        <is>
          <t>COS - Heron Fields - Construction</t>
        </is>
      </c>
      <c r="B627" t="inlineStr">
        <is>
          <t>COS</t>
        </is>
      </c>
      <c r="C627" t="inlineStr">
        <is>
          <t>CPC</t>
        </is>
      </c>
      <c r="D627" t="inlineStr">
        <is>
          <t>Heron Fields</t>
        </is>
      </c>
      <c r="E627" s="1" t="inlineStr">
        <is>
          <t>2022-09-30</t>
        </is>
      </c>
      <c r="F627" t="n">
        <v>5226462.46</v>
      </c>
      <c r="G627" t="n">
        <v>5226462.46</v>
      </c>
      <c r="H627" s="2">
        <f>IF(F627=0, G627, F627)</f>
        <v/>
      </c>
      <c r="I627" s="1">
        <f>E627+0</f>
        <v/>
      </c>
    </row>
    <row r="628">
      <c r="A628" t="inlineStr">
        <is>
          <t>COS - Heron Fields - Health &amp; Safety</t>
        </is>
      </c>
      <c r="B628" t="inlineStr">
        <is>
          <t>COS</t>
        </is>
      </c>
      <c r="C628" t="inlineStr">
        <is>
          <t>CPC</t>
        </is>
      </c>
      <c r="D628" t="inlineStr">
        <is>
          <t>Heron Fields</t>
        </is>
      </c>
      <c r="E628" s="1" t="inlineStr">
        <is>
          <t>2022-09-30</t>
        </is>
      </c>
      <c r="F628" t="n">
        <v>0</v>
      </c>
      <c r="G628" t="n">
        <v>0</v>
      </c>
      <c r="H628" s="2">
        <f>IF(F628=0, G628, F628)</f>
        <v/>
      </c>
      <c r="I628" s="1">
        <f>E628+0</f>
        <v/>
      </c>
    </row>
    <row r="629">
      <c r="A629" t="inlineStr">
        <is>
          <t>COS - Heron Fields - P &amp; G</t>
        </is>
      </c>
      <c r="B629" t="inlineStr">
        <is>
          <t>COS</t>
        </is>
      </c>
      <c r="C629" t="inlineStr">
        <is>
          <t>CPC</t>
        </is>
      </c>
      <c r="D629" t="inlineStr">
        <is>
          <t>Heron Fields</t>
        </is>
      </c>
      <c r="E629" s="1" t="inlineStr">
        <is>
          <t>2022-09-30</t>
        </is>
      </c>
      <c r="F629" t="n">
        <v>408108.91</v>
      </c>
      <c r="G629" t="n">
        <v>408108.91</v>
      </c>
      <c r="H629" s="2">
        <f>IF(F629=0, G629, F629)</f>
        <v/>
      </c>
      <c r="I629" s="1">
        <f>E629+0</f>
        <v/>
      </c>
    </row>
    <row r="630">
      <c r="A630" t="inlineStr">
        <is>
          <t>COS - Heron Fields - Printing &amp; Stationary</t>
        </is>
      </c>
      <c r="B630" t="inlineStr">
        <is>
          <t>COS</t>
        </is>
      </c>
      <c r="C630" t="inlineStr">
        <is>
          <t>CPC</t>
        </is>
      </c>
      <c r="D630" t="inlineStr">
        <is>
          <t>Heron Fields</t>
        </is>
      </c>
      <c r="E630" s="1" t="inlineStr">
        <is>
          <t>2022-09-30</t>
        </is>
      </c>
      <c r="F630" t="n">
        <v>0</v>
      </c>
      <c r="G630" t="n">
        <v>0</v>
      </c>
      <c r="H630" s="2">
        <f>IF(F630=0, G630, F630)</f>
        <v/>
      </c>
      <c r="I630" s="1">
        <f>E630+0</f>
        <v/>
      </c>
    </row>
    <row r="631">
      <c r="A631" t="inlineStr">
        <is>
          <t>COS - Heron Fields - Security</t>
        </is>
      </c>
      <c r="B631" t="inlineStr">
        <is>
          <t>COS</t>
        </is>
      </c>
      <c r="C631" t="inlineStr">
        <is>
          <t>CPC</t>
        </is>
      </c>
      <c r="D631" t="inlineStr">
        <is>
          <t>Heron Fields</t>
        </is>
      </c>
      <c r="E631" s="1" t="inlineStr">
        <is>
          <t>2022-09-30</t>
        </is>
      </c>
      <c r="F631" t="n">
        <v>0</v>
      </c>
      <c r="G631" t="n">
        <v>0</v>
      </c>
      <c r="H631" s="2">
        <f>IF(F631=0, G631, F631)</f>
        <v/>
      </c>
      <c r="I631" s="1">
        <f>E631+0</f>
        <v/>
      </c>
    </row>
    <row r="632">
      <c r="A632" t="inlineStr">
        <is>
          <t>COS - Heron View Showhouse</t>
        </is>
      </c>
      <c r="B632" t="inlineStr">
        <is>
          <t>COS</t>
        </is>
      </c>
      <c r="C632" t="inlineStr">
        <is>
          <t>Heron Fields</t>
        </is>
      </c>
      <c r="D632" t="inlineStr">
        <is>
          <t>Heron Fields</t>
        </is>
      </c>
      <c r="E632" s="1" t="inlineStr">
        <is>
          <t>2022-09-30</t>
        </is>
      </c>
      <c r="F632" t="n">
        <v>0</v>
      </c>
      <c r="G632" t="n">
        <v>0</v>
      </c>
      <c r="H632" s="2">
        <f>IF(F632=0, G632, F632)</f>
        <v/>
      </c>
      <c r="I632" s="1">
        <f>E632+0</f>
        <v/>
      </c>
    </row>
    <row r="633">
      <c r="A633" t="inlineStr">
        <is>
          <t>COS - Inverters</t>
        </is>
      </c>
      <c r="B633" t="inlineStr">
        <is>
          <t>COS</t>
        </is>
      </c>
      <c r="C633" t="inlineStr">
        <is>
          <t>Heron Fields</t>
        </is>
      </c>
      <c r="D633" t="inlineStr">
        <is>
          <t>Heron Fields</t>
        </is>
      </c>
      <c r="E633" s="1" t="inlineStr">
        <is>
          <t>2022-09-30</t>
        </is>
      </c>
      <c r="F633" t="n">
        <v>0</v>
      </c>
      <c r="G633" t="n">
        <v>0</v>
      </c>
      <c r="H633" s="2">
        <f>IF(F633=0, G633, F633)</f>
        <v/>
      </c>
      <c r="I633" s="1">
        <f>E633+0</f>
        <v/>
      </c>
    </row>
    <row r="634">
      <c r="A634" t="inlineStr">
        <is>
          <t>COS - Legal Fees Opening of Sec Title Scheme</t>
        </is>
      </c>
      <c r="B634" t="inlineStr">
        <is>
          <t>COS</t>
        </is>
      </c>
      <c r="C634" t="inlineStr">
        <is>
          <t>Heron Fields</t>
        </is>
      </c>
      <c r="D634" t="inlineStr">
        <is>
          <t>Heron Fields</t>
        </is>
      </c>
      <c r="E634" s="1" t="inlineStr">
        <is>
          <t>2022-09-30</t>
        </is>
      </c>
      <c r="F634" t="n">
        <v>0</v>
      </c>
      <c r="G634" t="n">
        <v>0</v>
      </c>
      <c r="H634" s="2">
        <f>IF(F634=0, G634, F634)</f>
        <v/>
      </c>
      <c r="I634" s="1">
        <f>E634+0</f>
        <v/>
      </c>
    </row>
    <row r="635">
      <c r="A635" t="inlineStr">
        <is>
          <t>COS - Levies</t>
        </is>
      </c>
      <c r="B635" t="inlineStr">
        <is>
          <t>COS</t>
        </is>
      </c>
      <c r="C635" t="inlineStr">
        <is>
          <t>Heron Fields</t>
        </is>
      </c>
      <c r="D635" t="inlineStr">
        <is>
          <t>Heron Fields</t>
        </is>
      </c>
      <c r="E635" s="1" t="inlineStr">
        <is>
          <t>2022-09-30</t>
        </is>
      </c>
      <c r="F635" t="n">
        <v>0</v>
      </c>
      <c r="G635" t="n">
        <v>0</v>
      </c>
      <c r="H635" s="2">
        <f>IF(F635=0, G635, F635)</f>
        <v/>
      </c>
      <c r="I635" s="1">
        <f>E635+0</f>
        <v/>
      </c>
    </row>
    <row r="636">
      <c r="A636" t="inlineStr">
        <is>
          <t>COS - Rates clearance</t>
        </is>
      </c>
      <c r="B636" t="inlineStr">
        <is>
          <t>COS</t>
        </is>
      </c>
      <c r="C636" t="inlineStr">
        <is>
          <t>Heron Fields</t>
        </is>
      </c>
      <c r="D636" t="inlineStr">
        <is>
          <t>Heron Fields</t>
        </is>
      </c>
      <c r="E636" s="1" t="inlineStr">
        <is>
          <t>2022-09-30</t>
        </is>
      </c>
      <c r="F636" t="n">
        <v>9738.91</v>
      </c>
      <c r="G636" t="n">
        <v>9738.91</v>
      </c>
      <c r="H636" s="2">
        <f>IF(F636=0, G636, F636)</f>
        <v/>
      </c>
      <c r="I636" s="1">
        <f>E636+0</f>
        <v/>
      </c>
    </row>
    <row r="637">
      <c r="A637" t="inlineStr">
        <is>
          <t>COS - Showhouse - HF</t>
        </is>
      </c>
      <c r="B637" t="inlineStr">
        <is>
          <t>COS</t>
        </is>
      </c>
      <c r="C637" t="inlineStr">
        <is>
          <t>Heron Fields</t>
        </is>
      </c>
      <c r="D637" t="inlineStr">
        <is>
          <t>Heron Fields</t>
        </is>
      </c>
      <c r="E637" s="1" t="inlineStr">
        <is>
          <t>2022-09-30</t>
        </is>
      </c>
      <c r="F637" t="n">
        <v>0</v>
      </c>
      <c r="G637" t="n">
        <v>0</v>
      </c>
      <c r="H637" s="2">
        <f>IF(F637=0, G637, F637)</f>
        <v/>
      </c>
      <c r="I637" s="1">
        <f>E637+0</f>
        <v/>
      </c>
    </row>
    <row r="638">
      <c r="A638" t="inlineStr">
        <is>
          <t>CoCT - Electricity</t>
        </is>
      </c>
      <c r="B638" t="inlineStr">
        <is>
          <t>Operating Expenses</t>
        </is>
      </c>
      <c r="C638" t="inlineStr">
        <is>
          <t>Heron Fields</t>
        </is>
      </c>
      <c r="D638" t="inlineStr">
        <is>
          <t>Heron Fields</t>
        </is>
      </c>
      <c r="E638" s="1" t="inlineStr">
        <is>
          <t>2022-09-30</t>
        </is>
      </c>
      <c r="F638" t="n">
        <v>3237.68</v>
      </c>
      <c r="G638" t="n">
        <v>3237.68</v>
      </c>
      <c r="H638" s="2">
        <f>IF(F638=0, G638, F638)</f>
        <v/>
      </c>
      <c r="I638" s="1">
        <f>E638+0</f>
        <v/>
      </c>
    </row>
    <row r="639">
      <c r="A639" t="inlineStr">
        <is>
          <t>CoCT - Refuse</t>
        </is>
      </c>
      <c r="B639" t="inlineStr">
        <is>
          <t>Operating Expenses</t>
        </is>
      </c>
      <c r="C639" t="inlineStr">
        <is>
          <t>Heron Fields</t>
        </is>
      </c>
      <c r="D639" t="inlineStr">
        <is>
          <t>Heron Fields</t>
        </is>
      </c>
      <c r="E639" s="1" t="inlineStr">
        <is>
          <t>2022-09-30</t>
        </is>
      </c>
      <c r="F639" t="n">
        <v>0</v>
      </c>
      <c r="G639" t="n">
        <v>0</v>
      </c>
      <c r="H639" s="2">
        <f>IF(F639=0, G639, F639)</f>
        <v/>
      </c>
      <c r="I639" s="1">
        <f>E639+0</f>
        <v/>
      </c>
    </row>
    <row r="640">
      <c r="A640" t="inlineStr">
        <is>
          <t>CoCT - Water</t>
        </is>
      </c>
      <c r="B640" t="inlineStr">
        <is>
          <t>Operating Expenses</t>
        </is>
      </c>
      <c r="C640" t="inlineStr">
        <is>
          <t>Heron Fields</t>
        </is>
      </c>
      <c r="D640" t="inlineStr">
        <is>
          <t>Heron Fields</t>
        </is>
      </c>
      <c r="E640" s="1" t="inlineStr">
        <is>
          <t>2022-09-30</t>
        </is>
      </c>
      <c r="F640" t="n">
        <v>4998.5</v>
      </c>
      <c r="G640" t="n">
        <v>4998.5</v>
      </c>
      <c r="H640" s="2">
        <f>IF(F640=0, G640, F640)</f>
        <v/>
      </c>
      <c r="I640" s="1">
        <f>E640+0</f>
        <v/>
      </c>
    </row>
    <row r="641">
      <c r="A641" t="inlineStr">
        <is>
          <t>Consulting Fees - Admin and Finance</t>
        </is>
      </c>
      <c r="B641" t="inlineStr">
        <is>
          <t>Ignore per Deric</t>
        </is>
      </c>
      <c r="C641" t="inlineStr">
        <is>
          <t>Heron Fields</t>
        </is>
      </c>
      <c r="D641" t="inlineStr">
        <is>
          <t>Heron Fields</t>
        </is>
      </c>
      <c r="E641" s="1" t="inlineStr">
        <is>
          <t>2022-09-30</t>
        </is>
      </c>
      <c r="F641" t="n">
        <v>131550</v>
      </c>
      <c r="G641" t="n">
        <v>131550</v>
      </c>
      <c r="H641" s="2">
        <f>IF(F641=0, G641, F641)</f>
        <v/>
      </c>
      <c r="I641" s="1">
        <f>E641+0</f>
        <v/>
      </c>
    </row>
    <row r="642">
      <c r="A642" t="inlineStr">
        <is>
          <t>Developers Levies</t>
        </is>
      </c>
      <c r="B642" t="inlineStr">
        <is>
          <t>Operating Expenses</t>
        </is>
      </c>
      <c r="C642" t="inlineStr">
        <is>
          <t>Heron Fields</t>
        </is>
      </c>
      <c r="D642" t="inlineStr">
        <is>
          <t>Heron Fields</t>
        </is>
      </c>
      <c r="E642" s="1" t="inlineStr">
        <is>
          <t>2022-09-30</t>
        </is>
      </c>
      <c r="F642" t="n">
        <v>0</v>
      </c>
      <c r="G642" t="n">
        <v>0</v>
      </c>
      <c r="H642" s="2">
        <f>IF(F642=0, G642, F642)</f>
        <v/>
      </c>
      <c r="I642" s="1">
        <f>E642+0</f>
        <v/>
      </c>
    </row>
    <row r="643">
      <c r="A643" t="inlineStr">
        <is>
          <t>Entertainment Expenses</t>
        </is>
      </c>
      <c r="B643" t="inlineStr">
        <is>
          <t>Operating Expenses</t>
        </is>
      </c>
      <c r="C643" t="inlineStr">
        <is>
          <t>Heron Fields</t>
        </is>
      </c>
      <c r="D643" t="inlineStr">
        <is>
          <t>Heron Fields</t>
        </is>
      </c>
      <c r="E643" s="1" t="inlineStr">
        <is>
          <t>2022-09-30</t>
        </is>
      </c>
      <c r="F643" t="n">
        <v>0</v>
      </c>
      <c r="G643" t="n">
        <v>0</v>
      </c>
      <c r="H643" s="2">
        <f>IF(F643=0, G643, F643)</f>
        <v/>
      </c>
      <c r="I643" s="1">
        <f>E643+0</f>
        <v/>
      </c>
    </row>
    <row r="644">
      <c r="A644" t="inlineStr">
        <is>
          <t>General Expenses</t>
        </is>
      </c>
      <c r="B644" t="inlineStr">
        <is>
          <t>Operating Expenses</t>
        </is>
      </c>
      <c r="C644" t="inlineStr">
        <is>
          <t>Heron Fields</t>
        </is>
      </c>
      <c r="D644" t="inlineStr">
        <is>
          <t>Heron Fields</t>
        </is>
      </c>
      <c r="E644" s="1" t="inlineStr">
        <is>
          <t>2022-09-30</t>
        </is>
      </c>
      <c r="F644" t="n">
        <v>0</v>
      </c>
      <c r="G644" t="n">
        <v>0</v>
      </c>
      <c r="H644" s="2">
        <f>IF(F644=0, G644, F644)</f>
        <v/>
      </c>
      <c r="I644" s="1">
        <f>E644+0</f>
        <v/>
      </c>
    </row>
    <row r="645">
      <c r="A645" t="inlineStr">
        <is>
          <t>Insurance</t>
        </is>
      </c>
      <c r="B645" t="inlineStr">
        <is>
          <t>Operating Expenses</t>
        </is>
      </c>
      <c r="C645" t="inlineStr">
        <is>
          <t>Heron Fields</t>
        </is>
      </c>
      <c r="D645" t="inlineStr">
        <is>
          <t>Heron Fields</t>
        </is>
      </c>
      <c r="E645" s="1" t="inlineStr">
        <is>
          <t>2022-09-30</t>
        </is>
      </c>
      <c r="F645" t="n">
        <v>273.21</v>
      </c>
      <c r="G645" t="n">
        <v>273.21</v>
      </c>
      <c r="H645" s="2">
        <f>IF(F645=0, G645, F645)</f>
        <v/>
      </c>
      <c r="I645" s="1">
        <f>E645+0</f>
        <v/>
      </c>
    </row>
    <row r="646">
      <c r="A646" t="inlineStr">
        <is>
          <t>Interest Paid</t>
        </is>
      </c>
      <c r="B646" t="inlineStr">
        <is>
          <t>Operating Expenses</t>
        </is>
      </c>
      <c r="C646" t="inlineStr">
        <is>
          <t>Heron Fields</t>
        </is>
      </c>
      <c r="D646" t="inlineStr">
        <is>
          <t>Heron Fields</t>
        </is>
      </c>
      <c r="E646" s="1" t="inlineStr">
        <is>
          <t>2022-09-30</t>
        </is>
      </c>
      <c r="F646" t="n">
        <v>89.72</v>
      </c>
      <c r="G646" t="n">
        <v>89.72</v>
      </c>
      <c r="H646" s="2">
        <f>IF(F646=0, G646, F646)</f>
        <v/>
      </c>
      <c r="I646" s="1">
        <f>E646+0</f>
        <v/>
      </c>
    </row>
    <row r="647">
      <c r="A647" t="inlineStr">
        <is>
          <t>Interest Paid - Investors @ 15%</t>
        </is>
      </c>
      <c r="B647" t="inlineStr">
        <is>
          <t>Operating Expenses</t>
        </is>
      </c>
      <c r="C647" t="inlineStr">
        <is>
          <t>Heron Fields</t>
        </is>
      </c>
      <c r="D647" t="inlineStr">
        <is>
          <t>Heron Fields</t>
        </is>
      </c>
      <c r="E647" s="1" t="inlineStr">
        <is>
          <t>2022-09-30</t>
        </is>
      </c>
      <c r="F647" t="n">
        <v>0</v>
      </c>
      <c r="G647" t="n">
        <v>0</v>
      </c>
      <c r="H647" s="2">
        <f>IF(F647=0, G647, F647)</f>
        <v/>
      </c>
      <c r="I647" s="1">
        <f>E647+0</f>
        <v/>
      </c>
    </row>
    <row r="648">
      <c r="A648" t="inlineStr">
        <is>
          <t>Interest Paid - Investors @ 6.25%</t>
        </is>
      </c>
      <c r="B648" t="inlineStr">
        <is>
          <t>Operating Expenses</t>
        </is>
      </c>
      <c r="C648" t="inlineStr">
        <is>
          <t>Heron Fields</t>
        </is>
      </c>
      <c r="D648" t="inlineStr">
        <is>
          <t>Heron Fields</t>
        </is>
      </c>
      <c r="E648" s="1" t="inlineStr">
        <is>
          <t>2022-09-30</t>
        </is>
      </c>
      <c r="F648" t="n">
        <v>0</v>
      </c>
      <c r="G648" t="n">
        <v>0</v>
      </c>
      <c r="H648" s="2">
        <f>IF(F648=0, G648, F648)</f>
        <v/>
      </c>
      <c r="I648" s="1">
        <f>E648+0</f>
        <v/>
      </c>
    </row>
    <row r="649">
      <c r="A649" t="inlineStr">
        <is>
          <t>Interest Paid - Investors @ 6.5%</t>
        </is>
      </c>
      <c r="B649" t="inlineStr">
        <is>
          <t>Operating Expenses</t>
        </is>
      </c>
      <c r="C649" t="inlineStr">
        <is>
          <t>Heron Fields</t>
        </is>
      </c>
      <c r="D649" t="inlineStr">
        <is>
          <t>Heron Fields</t>
        </is>
      </c>
      <c r="E649" s="1" t="inlineStr">
        <is>
          <t>2022-09-30</t>
        </is>
      </c>
      <c r="F649" t="n">
        <v>0</v>
      </c>
      <c r="G649" t="n">
        <v>0</v>
      </c>
      <c r="H649" s="2">
        <f>IF(F649=0, G649, F649)</f>
        <v/>
      </c>
      <c r="I649" s="1">
        <f>E649+0</f>
        <v/>
      </c>
    </row>
    <row r="650">
      <c r="A650" t="inlineStr">
        <is>
          <t>Interest Paid - Investors @ 6.75%</t>
        </is>
      </c>
      <c r="B650" t="inlineStr">
        <is>
          <t>Operating Expenses</t>
        </is>
      </c>
      <c r="C650" t="inlineStr">
        <is>
          <t>Heron Fields</t>
        </is>
      </c>
      <c r="D650" t="inlineStr">
        <is>
          <t>Heron Fields</t>
        </is>
      </c>
      <c r="E650" s="1" t="inlineStr">
        <is>
          <t>2022-09-30</t>
        </is>
      </c>
      <c r="F650" t="n">
        <v>0</v>
      </c>
      <c r="G650" t="n">
        <v>0</v>
      </c>
      <c r="H650" s="2">
        <f>IF(F650=0, G650, F650)</f>
        <v/>
      </c>
      <c r="I650" s="1">
        <f>E650+0</f>
        <v/>
      </c>
    </row>
    <row r="651">
      <c r="A651" t="inlineStr">
        <is>
          <t>Interest Paid - Investors @ 8.25%</t>
        </is>
      </c>
      <c r="B651" t="inlineStr">
        <is>
          <t>Operating Expenses</t>
        </is>
      </c>
      <c r="C651" t="inlineStr">
        <is>
          <t>Heron Fields</t>
        </is>
      </c>
      <c r="D651" t="inlineStr">
        <is>
          <t>Heron Fields</t>
        </is>
      </c>
      <c r="E651" s="1" t="inlineStr">
        <is>
          <t>2022-09-30</t>
        </is>
      </c>
      <c r="F651" t="n">
        <v>0</v>
      </c>
      <c r="G651" t="n">
        <v>0</v>
      </c>
      <c r="H651" s="2">
        <f>IF(F651=0, G651, F651)</f>
        <v/>
      </c>
      <c r="I651" s="1">
        <f>E651+0</f>
        <v/>
      </c>
    </row>
    <row r="652">
      <c r="A652" t="inlineStr">
        <is>
          <t>Interest Paid - Investors @ 8.25%</t>
        </is>
      </c>
      <c r="B652" t="inlineStr">
        <is>
          <t>Operating Expenses</t>
        </is>
      </c>
      <c r="C652" t="inlineStr">
        <is>
          <t>Heron Fields</t>
        </is>
      </c>
      <c r="D652" t="inlineStr">
        <is>
          <t>Heron Fields</t>
        </is>
      </c>
      <c r="E652" s="1" t="inlineStr">
        <is>
          <t>2022-09-30</t>
        </is>
      </c>
      <c r="F652" t="n">
        <v>0</v>
      </c>
      <c r="G652" t="n">
        <v>0</v>
      </c>
      <c r="H652" s="2">
        <f>IF(F652=0, G652, F652)</f>
        <v/>
      </c>
      <c r="I652" s="1">
        <f>E652+0</f>
        <v/>
      </c>
    </row>
    <row r="653">
      <c r="A653" t="inlineStr">
        <is>
          <t>Interest Paid - Investors @ 9%</t>
        </is>
      </c>
      <c r="B653" t="inlineStr">
        <is>
          <t>Operating Expenses</t>
        </is>
      </c>
      <c r="C653" t="inlineStr">
        <is>
          <t>Heron Fields</t>
        </is>
      </c>
      <c r="D653" t="inlineStr">
        <is>
          <t>Heron Fields</t>
        </is>
      </c>
      <c r="E653" s="1" t="inlineStr">
        <is>
          <t>2022-09-30</t>
        </is>
      </c>
      <c r="F653" t="n">
        <v>0</v>
      </c>
      <c r="G653" t="n">
        <v>0</v>
      </c>
      <c r="H653" s="2">
        <f>IF(F653=0, G653, F653)</f>
        <v/>
      </c>
      <c r="I653" s="1">
        <f>E653+0</f>
        <v/>
      </c>
    </row>
    <row r="654">
      <c r="A654" t="inlineStr">
        <is>
          <t>Interest Paid - Investors @ 9%</t>
        </is>
      </c>
      <c r="B654" t="inlineStr">
        <is>
          <t>Operating Expenses</t>
        </is>
      </c>
      <c r="C654" t="inlineStr">
        <is>
          <t>Heron Fields</t>
        </is>
      </c>
      <c r="D654" t="inlineStr">
        <is>
          <t>Heron Fields</t>
        </is>
      </c>
      <c r="E654" s="1" t="inlineStr">
        <is>
          <t>2022-09-30</t>
        </is>
      </c>
      <c r="F654" t="n">
        <v>0</v>
      </c>
      <c r="G654" t="n">
        <v>0</v>
      </c>
      <c r="H654" s="2">
        <f>IF(F654=0, G654, F654)</f>
        <v/>
      </c>
      <c r="I654" s="1">
        <f>E654+0</f>
        <v/>
      </c>
    </row>
    <row r="655">
      <c r="A655" t="inlineStr">
        <is>
          <t>Interest Received - Deposits</t>
        </is>
      </c>
      <c r="B655" t="inlineStr">
        <is>
          <t>Other Income</t>
        </is>
      </c>
      <c r="C655" t="inlineStr">
        <is>
          <t>Heron Fields</t>
        </is>
      </c>
      <c r="D655" t="inlineStr">
        <is>
          <t>Heron Fields</t>
        </is>
      </c>
      <c r="E655" s="1" t="inlineStr">
        <is>
          <t>2022-09-30</t>
        </is>
      </c>
      <c r="F655" t="n">
        <v>0</v>
      </c>
      <c r="G655" t="n">
        <v>0</v>
      </c>
      <c r="H655" s="2">
        <f>IF(F655=0, G655, F655)</f>
        <v/>
      </c>
      <c r="I655" s="1">
        <f>E655+0</f>
        <v/>
      </c>
    </row>
    <row r="656">
      <c r="A656" t="inlineStr">
        <is>
          <t>Interest Received - Momentum</t>
        </is>
      </c>
      <c r="B656" t="inlineStr">
        <is>
          <t>Other Income</t>
        </is>
      </c>
      <c r="C656" t="inlineStr">
        <is>
          <t>Heron Fields</t>
        </is>
      </c>
      <c r="D656" t="inlineStr">
        <is>
          <t>Heron Fields</t>
        </is>
      </c>
      <c r="E656" s="1" t="inlineStr">
        <is>
          <t>2022-09-30</t>
        </is>
      </c>
      <c r="F656" t="n">
        <v>0</v>
      </c>
      <c r="G656" t="n">
        <v>0</v>
      </c>
      <c r="H656" s="2">
        <f>IF(F656=0, G656, F656)</f>
        <v/>
      </c>
      <c r="I656" s="1">
        <f>E656+0</f>
        <v/>
      </c>
    </row>
    <row r="657">
      <c r="A657" t="inlineStr">
        <is>
          <t>Levies - Amari</t>
        </is>
      </c>
      <c r="B657" t="inlineStr">
        <is>
          <t>Operating Expenses</t>
        </is>
      </c>
      <c r="C657" t="inlineStr">
        <is>
          <t>Heron Fields</t>
        </is>
      </c>
      <c r="D657" t="inlineStr">
        <is>
          <t>Heron Fields</t>
        </is>
      </c>
      <c r="E657" s="1" t="inlineStr">
        <is>
          <t>2022-09-30</t>
        </is>
      </c>
      <c r="F657" t="n">
        <v>0</v>
      </c>
      <c r="G657" t="n">
        <v>0</v>
      </c>
      <c r="H657" s="2">
        <f>IF(F657=0, G657, F657)</f>
        <v/>
      </c>
      <c r="I657" s="1">
        <f>E657+0</f>
        <v/>
      </c>
    </row>
    <row r="658">
      <c r="A658" t="inlineStr">
        <is>
          <t>Momentum Admin Fee</t>
        </is>
      </c>
      <c r="B658" t="inlineStr">
        <is>
          <t>Operating Expenses</t>
        </is>
      </c>
      <c r="C658" t="inlineStr">
        <is>
          <t>Heron Fields</t>
        </is>
      </c>
      <c r="D658" t="inlineStr">
        <is>
          <t>Heron Fields</t>
        </is>
      </c>
      <c r="E658" s="1" t="inlineStr">
        <is>
          <t>2022-09-30</t>
        </is>
      </c>
      <c r="F658" t="n">
        <v>11978.61</v>
      </c>
      <c r="G658" t="n">
        <v>11978.61</v>
      </c>
      <c r="H658" s="2">
        <f>IF(F658=0, G658, F658)</f>
        <v/>
      </c>
      <c r="I658" s="1">
        <f>E658+0</f>
        <v/>
      </c>
    </row>
    <row r="659">
      <c r="A659" t="inlineStr">
        <is>
          <t>Motor Vehicle Expenses</t>
        </is>
      </c>
      <c r="B659" t="inlineStr">
        <is>
          <t>Operating Expenses</t>
        </is>
      </c>
      <c r="C659" t="inlineStr">
        <is>
          <t>Heron Fields</t>
        </is>
      </c>
      <c r="D659" t="inlineStr">
        <is>
          <t>Heron Fields</t>
        </is>
      </c>
      <c r="E659" s="1" t="inlineStr">
        <is>
          <t>2022-09-30</t>
        </is>
      </c>
      <c r="F659" t="n">
        <v>0</v>
      </c>
      <c r="G659" t="n">
        <v>0</v>
      </c>
      <c r="H659" s="2">
        <f>IF(F659=0, G659, F659)</f>
        <v/>
      </c>
      <c r="I659" s="1">
        <f>E659+0</f>
        <v/>
      </c>
    </row>
    <row r="660">
      <c r="A660" t="inlineStr">
        <is>
          <t>Rates - Heron</t>
        </is>
      </c>
      <c r="B660" t="inlineStr">
        <is>
          <t>Operating Expenses</t>
        </is>
      </c>
      <c r="C660" t="inlineStr">
        <is>
          <t>Heron Fields</t>
        </is>
      </c>
      <c r="D660" t="inlineStr">
        <is>
          <t>Heron Fields</t>
        </is>
      </c>
      <c r="E660" s="1" t="inlineStr">
        <is>
          <t>2022-09-30</t>
        </is>
      </c>
      <c r="F660" t="n">
        <v>3227.61</v>
      </c>
      <c r="G660" t="n">
        <v>3227.61</v>
      </c>
      <c r="H660" s="2">
        <f>IF(F660=0, G660, F660)</f>
        <v/>
      </c>
      <c r="I660" s="1">
        <f>E660+0</f>
        <v/>
      </c>
    </row>
    <row r="661">
      <c r="A661" t="inlineStr">
        <is>
          <t>Rental Income</t>
        </is>
      </c>
      <c r="B661" t="inlineStr">
        <is>
          <t>Other Income</t>
        </is>
      </c>
      <c r="C661" t="inlineStr">
        <is>
          <t>Heron Fields</t>
        </is>
      </c>
      <c r="D661" t="inlineStr">
        <is>
          <t>Heron Fields</t>
        </is>
      </c>
      <c r="E661" s="1" t="inlineStr">
        <is>
          <t>2022-09-30</t>
        </is>
      </c>
      <c r="F661" t="n">
        <v>0</v>
      </c>
      <c r="G661" t="n">
        <v>0</v>
      </c>
      <c r="H661" s="2">
        <f>IF(F661=0, G661, F661)</f>
        <v/>
      </c>
      <c r="I661" s="1">
        <f>E661+0</f>
        <v/>
      </c>
    </row>
    <row r="662">
      <c r="A662" t="inlineStr">
        <is>
          <t>Rental Income</t>
        </is>
      </c>
      <c r="B662" t="inlineStr">
        <is>
          <t>Other Income</t>
        </is>
      </c>
      <c r="C662" t="inlineStr">
        <is>
          <t>Heron Fields</t>
        </is>
      </c>
      <c r="D662" t="inlineStr">
        <is>
          <t>Heron Fields</t>
        </is>
      </c>
      <c r="E662" s="1" t="inlineStr">
        <is>
          <t>2022-09-30</t>
        </is>
      </c>
      <c r="F662" t="n">
        <v>0</v>
      </c>
      <c r="G662" t="n">
        <v>0</v>
      </c>
      <c r="H662" s="2">
        <f>IF(F662=0, G662, F662)</f>
        <v/>
      </c>
      <c r="I662" s="1">
        <f>E662+0</f>
        <v/>
      </c>
    </row>
    <row r="663">
      <c r="A663" t="inlineStr">
        <is>
          <t>Sales - Heron Fields</t>
        </is>
      </c>
      <c r="B663" t="inlineStr">
        <is>
          <t>Trading Income</t>
        </is>
      </c>
      <c r="C663" t="inlineStr">
        <is>
          <t>Heron Fields</t>
        </is>
      </c>
      <c r="D663" t="inlineStr">
        <is>
          <t>Heron Fields</t>
        </is>
      </c>
      <c r="E663" s="1" t="inlineStr">
        <is>
          <t>2022-09-30</t>
        </is>
      </c>
      <c r="F663" t="n">
        <v>0</v>
      </c>
      <c r="G663" t="n">
        <v>0</v>
      </c>
      <c r="H663" s="2">
        <f>IF(F663=0, G663, F663)</f>
        <v/>
      </c>
      <c r="I663" s="1">
        <f>E663+0</f>
        <v/>
      </c>
    </row>
    <row r="664">
      <c r="A664" t="inlineStr">
        <is>
          <t>Sales - Heron Fields occupational rent</t>
        </is>
      </c>
      <c r="B664" t="inlineStr">
        <is>
          <t>Trading Income</t>
        </is>
      </c>
      <c r="C664" t="inlineStr">
        <is>
          <t>Heron Fields</t>
        </is>
      </c>
      <c r="D664" t="inlineStr">
        <is>
          <t>Heron Fields</t>
        </is>
      </c>
      <c r="E664" s="1" t="inlineStr">
        <is>
          <t>2022-09-30</t>
        </is>
      </c>
      <c r="F664" t="n">
        <v>0</v>
      </c>
      <c r="G664" t="n">
        <v>0</v>
      </c>
      <c r="H664" s="2">
        <f>IF(F664=0, G664, F664)</f>
        <v/>
      </c>
      <c r="I664" s="1">
        <f>E664+0</f>
        <v/>
      </c>
    </row>
    <row r="665">
      <c r="A665" t="inlineStr">
        <is>
          <t>Security</t>
        </is>
      </c>
      <c r="B665" t="inlineStr">
        <is>
          <t>Operating Expenses</t>
        </is>
      </c>
      <c r="C665" t="inlineStr">
        <is>
          <t>Heron Fields</t>
        </is>
      </c>
      <c r="D665" t="inlineStr">
        <is>
          <t>Heron Fields</t>
        </is>
      </c>
      <c r="E665" s="1" t="inlineStr">
        <is>
          <t>2022-09-30</t>
        </is>
      </c>
      <c r="F665" t="n">
        <v>164.35</v>
      </c>
      <c r="G665" t="n">
        <v>164.35</v>
      </c>
      <c r="H665" s="2">
        <f>IF(F665=0, G665, F665)</f>
        <v/>
      </c>
      <c r="I665" s="1">
        <f>E665+0</f>
        <v/>
      </c>
    </row>
    <row r="666">
      <c r="A666" t="inlineStr">
        <is>
          <t>Security - ADT</t>
        </is>
      </c>
      <c r="B666" t="inlineStr">
        <is>
          <t>Operating Expenses</t>
        </is>
      </c>
      <c r="C666" t="inlineStr">
        <is>
          <t>Heron Fields</t>
        </is>
      </c>
      <c r="D666" t="inlineStr">
        <is>
          <t>Heron Fields</t>
        </is>
      </c>
      <c r="E666" s="1" t="inlineStr">
        <is>
          <t>2022-09-30</t>
        </is>
      </c>
      <c r="F666" t="n">
        <v>328.38</v>
      </c>
      <c r="G666" t="n">
        <v>328.38</v>
      </c>
      <c r="H666" s="2">
        <f>IF(F666=0, G666, F666)</f>
        <v/>
      </c>
      <c r="I666" s="1">
        <f>E666+0</f>
        <v/>
      </c>
    </row>
    <row r="667">
      <c r="A667" t="inlineStr">
        <is>
          <t>Subscription - NHBRC</t>
        </is>
      </c>
      <c r="B667" t="inlineStr">
        <is>
          <t>Operating Expenses</t>
        </is>
      </c>
      <c r="C667" t="inlineStr">
        <is>
          <t>Heron Fields</t>
        </is>
      </c>
      <c r="D667" t="inlineStr">
        <is>
          <t>Heron Fields</t>
        </is>
      </c>
      <c r="E667" s="1" t="inlineStr">
        <is>
          <t>2022-09-30</t>
        </is>
      </c>
      <c r="F667" t="n">
        <v>0</v>
      </c>
      <c r="G667" t="n">
        <v>0</v>
      </c>
      <c r="H667" s="2">
        <f>IF(F667=0, G667, F667)</f>
        <v/>
      </c>
      <c r="I667" s="1">
        <f>E667+0</f>
        <v/>
      </c>
    </row>
    <row r="668">
      <c r="A668" t="inlineStr">
        <is>
          <t>Advertising - Media24</t>
        </is>
      </c>
      <c r="B668" t="inlineStr">
        <is>
          <t>Operating Expenses</t>
        </is>
      </c>
      <c r="C668" t="inlineStr">
        <is>
          <t>Heron View</t>
        </is>
      </c>
      <c r="D668" t="inlineStr">
        <is>
          <t>Heron View</t>
        </is>
      </c>
      <c r="E668" s="1" t="inlineStr">
        <is>
          <t>2022-09-30</t>
        </is>
      </c>
      <c r="F668" t="n">
        <v>0</v>
      </c>
      <c r="G668" t="n">
        <v>0</v>
      </c>
      <c r="H668" s="2">
        <f>IF(F668=0, G668, F668)</f>
        <v/>
      </c>
      <c r="I668" s="1">
        <f>E668+0</f>
        <v/>
      </c>
    </row>
    <row r="669">
      <c r="A669" t="inlineStr">
        <is>
          <t>Advertising - Pure Brand Activation</t>
        </is>
      </c>
      <c r="B669" t="inlineStr">
        <is>
          <t>Operating Expenses</t>
        </is>
      </c>
      <c r="C669" t="inlineStr">
        <is>
          <t>Heron View</t>
        </is>
      </c>
      <c r="D669" t="inlineStr">
        <is>
          <t>Heron View</t>
        </is>
      </c>
      <c r="E669" s="1" t="inlineStr">
        <is>
          <t>2022-09-30</t>
        </is>
      </c>
      <c r="F669" t="n">
        <v>0</v>
      </c>
      <c r="G669" t="n">
        <v>0</v>
      </c>
      <c r="H669" s="2">
        <f>IF(F669=0, G669, F669)</f>
        <v/>
      </c>
      <c r="I669" s="1">
        <f>E669+0</f>
        <v/>
      </c>
    </row>
    <row r="670">
      <c r="A670" t="inlineStr">
        <is>
          <t>Advertising - Thinkink</t>
        </is>
      </c>
      <c r="B670" t="inlineStr">
        <is>
          <t>Operating Expenses</t>
        </is>
      </c>
      <c r="C670" t="inlineStr">
        <is>
          <t>Heron View</t>
        </is>
      </c>
      <c r="D670" t="inlineStr">
        <is>
          <t>Heron View</t>
        </is>
      </c>
      <c r="E670" s="1" t="inlineStr">
        <is>
          <t>2022-09-30</t>
        </is>
      </c>
      <c r="F670" t="n">
        <v>0</v>
      </c>
      <c r="G670" t="n">
        <v>0</v>
      </c>
      <c r="H670" s="2">
        <f>IF(F670=0, G670, F670)</f>
        <v/>
      </c>
      <c r="I670" s="1">
        <f>E670+0</f>
        <v/>
      </c>
    </row>
    <row r="671">
      <c r="A671" t="inlineStr">
        <is>
          <t>Advertising _AND_ Promotions</t>
        </is>
      </c>
      <c r="B671" t="inlineStr">
        <is>
          <t>Operating Expenses</t>
        </is>
      </c>
      <c r="C671" t="inlineStr">
        <is>
          <t>Heron View</t>
        </is>
      </c>
      <c r="D671" t="inlineStr">
        <is>
          <t>Heron View</t>
        </is>
      </c>
      <c r="E671" s="1" t="inlineStr">
        <is>
          <t>2022-09-30</t>
        </is>
      </c>
      <c r="F671" t="n">
        <v>0</v>
      </c>
      <c r="G671" t="n">
        <v>0</v>
      </c>
      <c r="H671" s="2">
        <f>IF(F671=0, G671, F671)</f>
        <v/>
      </c>
      <c r="I671" s="1">
        <f>E671+0</f>
        <v/>
      </c>
    </row>
    <row r="672">
      <c r="A672" t="inlineStr">
        <is>
          <t>Advertising _AND_ Promotions</t>
        </is>
      </c>
      <c r="B672" t="inlineStr">
        <is>
          <t>Operating Expenses</t>
        </is>
      </c>
      <c r="C672" t="inlineStr">
        <is>
          <t>Heron View</t>
        </is>
      </c>
      <c r="D672" t="inlineStr">
        <is>
          <t>Heron View</t>
        </is>
      </c>
      <c r="E672" s="1" t="inlineStr">
        <is>
          <t>2022-09-30</t>
        </is>
      </c>
      <c r="F672" t="n">
        <v>0</v>
      </c>
      <c r="G672" t="n">
        <v>0</v>
      </c>
      <c r="H672" s="2">
        <f>IF(F672=0, G672, F672)</f>
        <v/>
      </c>
      <c r="I672" s="1">
        <f>E672+0</f>
        <v/>
      </c>
    </row>
    <row r="673">
      <c r="A673" t="inlineStr">
        <is>
          <t>COS - Commission HV Units</t>
        </is>
      </c>
      <c r="B673" t="inlineStr">
        <is>
          <t>COS</t>
        </is>
      </c>
      <c r="C673" t="inlineStr">
        <is>
          <t>Heron View</t>
        </is>
      </c>
      <c r="D673" t="inlineStr">
        <is>
          <t>Heron View</t>
        </is>
      </c>
      <c r="E673" s="1" t="inlineStr">
        <is>
          <t>2022-09-30</t>
        </is>
      </c>
      <c r="F673" t="n">
        <v>0</v>
      </c>
      <c r="G673" t="n">
        <v>0</v>
      </c>
      <c r="H673" s="2">
        <f>IF(F673=0, G673, F673)</f>
        <v/>
      </c>
      <c r="I673" s="1">
        <f>E673+0</f>
        <v/>
      </c>
    </row>
    <row r="674">
      <c r="A674" t="inlineStr">
        <is>
          <t>COS - Electricity Cost Heron Field</t>
        </is>
      </c>
      <c r="B674" t="inlineStr">
        <is>
          <t>COS</t>
        </is>
      </c>
      <c r="C674" t="inlineStr">
        <is>
          <t>CPC</t>
        </is>
      </c>
      <c r="D674" t="inlineStr">
        <is>
          <t>Heron View</t>
        </is>
      </c>
      <c r="E674" s="1" t="inlineStr">
        <is>
          <t>2022-09-30</t>
        </is>
      </c>
      <c r="F674" t="n">
        <v>0</v>
      </c>
      <c r="G674" t="n">
        <v>0</v>
      </c>
      <c r="H674" s="2">
        <f>IF(F674=0, G674, F674)</f>
        <v/>
      </c>
      <c r="I674" s="1">
        <f>E674+0</f>
        <v/>
      </c>
    </row>
    <row r="675">
      <c r="A675" t="inlineStr">
        <is>
          <t>COS - HV COCT Rates clearance</t>
        </is>
      </c>
      <c r="B675" t="inlineStr">
        <is>
          <t>COS</t>
        </is>
      </c>
      <c r="C675" t="inlineStr">
        <is>
          <t>Heron View</t>
        </is>
      </c>
      <c r="D675" t="inlineStr">
        <is>
          <t>Heron View</t>
        </is>
      </c>
      <c r="E675" s="1" t="inlineStr">
        <is>
          <t>2022-09-30</t>
        </is>
      </c>
      <c r="F675" t="n">
        <v>0</v>
      </c>
      <c r="G675" t="n">
        <v>0</v>
      </c>
      <c r="H675" s="2">
        <f>IF(F675=0, G675, F675)</f>
        <v/>
      </c>
      <c r="I675" s="1">
        <f>E675+0</f>
        <v/>
      </c>
    </row>
    <row r="676">
      <c r="A676" t="inlineStr">
        <is>
          <t>COS - Heron Fields - Garden Services</t>
        </is>
      </c>
      <c r="B676" t="inlineStr">
        <is>
          <t>COS</t>
        </is>
      </c>
      <c r="C676" t="inlineStr">
        <is>
          <t>CPC</t>
        </is>
      </c>
      <c r="D676" t="inlineStr">
        <is>
          <t>Heron View</t>
        </is>
      </c>
      <c r="E676" s="1" t="inlineStr">
        <is>
          <t>2022-09-30</t>
        </is>
      </c>
      <c r="F676" t="n">
        <v>0</v>
      </c>
      <c r="G676" t="n">
        <v>0</v>
      </c>
      <c r="H676" s="2">
        <f>IF(F676=0, G676, F676)</f>
        <v/>
      </c>
      <c r="I676" s="1">
        <f>E676+0</f>
        <v/>
      </c>
    </row>
    <row r="677">
      <c r="A677" t="inlineStr">
        <is>
          <t>COS - Heron Projects insurance</t>
        </is>
      </c>
      <c r="B677" t="inlineStr">
        <is>
          <t>COS</t>
        </is>
      </c>
      <c r="C677" t="inlineStr">
        <is>
          <t>CPC</t>
        </is>
      </c>
      <c r="D677" t="inlineStr">
        <is>
          <t>Heron View</t>
        </is>
      </c>
      <c r="E677" s="1" t="inlineStr">
        <is>
          <t>2022-09-30</t>
        </is>
      </c>
      <c r="F677" t="n">
        <v>0</v>
      </c>
      <c r="G677" t="n">
        <v>0</v>
      </c>
      <c r="H677" s="2">
        <f>IF(F677=0, G677, F677)</f>
        <v/>
      </c>
      <c r="I677" s="1">
        <f>E677+0</f>
        <v/>
      </c>
    </row>
    <row r="678">
      <c r="A678" t="inlineStr">
        <is>
          <t>COS - Heron View</t>
        </is>
      </c>
      <c r="B678" t="inlineStr">
        <is>
          <t>COS</t>
        </is>
      </c>
      <c r="C678" t="inlineStr">
        <is>
          <t>Heron View</t>
        </is>
      </c>
      <c r="D678" t="inlineStr">
        <is>
          <t>Heron View</t>
        </is>
      </c>
      <c r="E678" s="1" t="inlineStr">
        <is>
          <t>2022-09-30</t>
        </is>
      </c>
      <c r="F678" t="n">
        <v>678.59</v>
      </c>
      <c r="G678" t="n">
        <v>678.59</v>
      </c>
      <c r="H678" s="2">
        <f>IF(F678=0, G678, F678)</f>
        <v/>
      </c>
      <c r="I678" s="1">
        <f>E678+0</f>
        <v/>
      </c>
    </row>
    <row r="679">
      <c r="A679" t="inlineStr">
        <is>
          <t>COS - Heron View - Construction</t>
        </is>
      </c>
      <c r="B679" t="inlineStr">
        <is>
          <t>COS</t>
        </is>
      </c>
      <c r="C679" t="inlineStr">
        <is>
          <t>CPC</t>
        </is>
      </c>
      <c r="D679" t="inlineStr">
        <is>
          <t>Heron View</t>
        </is>
      </c>
      <c r="E679" s="1" t="inlineStr">
        <is>
          <t>2022-09-30</t>
        </is>
      </c>
      <c r="F679" t="n">
        <v>512835.64</v>
      </c>
      <c r="G679" t="n">
        <v>512835.64</v>
      </c>
      <c r="H679" s="2">
        <f>IF(F679=0, G679, F679)</f>
        <v/>
      </c>
      <c r="I679" s="1">
        <f>E679+0</f>
        <v/>
      </c>
    </row>
    <row r="680">
      <c r="A680" t="inlineStr">
        <is>
          <t>COS - Heron View - P&amp;G</t>
        </is>
      </c>
      <c r="B680" t="inlineStr">
        <is>
          <t>COS</t>
        </is>
      </c>
      <c r="C680" t="inlineStr">
        <is>
          <t>CPC</t>
        </is>
      </c>
      <c r="D680" t="inlineStr">
        <is>
          <t>Heron View</t>
        </is>
      </c>
      <c r="E680" s="1" t="inlineStr">
        <is>
          <t>2022-09-30</t>
        </is>
      </c>
      <c r="F680" t="n">
        <v>72905.28</v>
      </c>
      <c r="G680" t="n">
        <v>72905.28</v>
      </c>
      <c r="H680" s="2">
        <f>IF(F680=0, G680, F680)</f>
        <v/>
      </c>
      <c r="I680" s="1">
        <f>E680+0</f>
        <v/>
      </c>
    </row>
    <row r="681">
      <c r="A681" t="inlineStr">
        <is>
          <t>COS - Heron View - Printing &amp; Stationary</t>
        </is>
      </c>
      <c r="B681" t="inlineStr">
        <is>
          <t>COS</t>
        </is>
      </c>
      <c r="C681" t="inlineStr">
        <is>
          <t>CPC</t>
        </is>
      </c>
      <c r="D681" t="inlineStr">
        <is>
          <t>Heron View</t>
        </is>
      </c>
      <c r="E681" s="1" t="inlineStr">
        <is>
          <t>2022-09-30</t>
        </is>
      </c>
      <c r="F681" t="n">
        <v>0</v>
      </c>
      <c r="G681" t="n">
        <v>0</v>
      </c>
      <c r="H681" s="2">
        <f>IF(F681=0, G681, F681)</f>
        <v/>
      </c>
      <c r="I681" s="1">
        <f>E681+0</f>
        <v/>
      </c>
    </row>
    <row r="682">
      <c r="A682" t="inlineStr">
        <is>
          <t>COS - Legal Fees</t>
        </is>
      </c>
      <c r="B682" t="inlineStr">
        <is>
          <t>COS</t>
        </is>
      </c>
      <c r="C682" t="inlineStr">
        <is>
          <t>Heron View</t>
        </is>
      </c>
      <c r="D682" t="inlineStr">
        <is>
          <t>Heron View</t>
        </is>
      </c>
      <c r="E682" s="1" t="inlineStr">
        <is>
          <t>2022-09-30</t>
        </is>
      </c>
      <c r="F682" t="n">
        <v>0</v>
      </c>
      <c r="G682" t="n">
        <v>0</v>
      </c>
      <c r="H682" s="2">
        <f>IF(F682=0, G682, F682)</f>
        <v/>
      </c>
      <c r="I682" s="1">
        <f>E682+0</f>
        <v/>
      </c>
    </row>
    <row r="683">
      <c r="A683" t="inlineStr">
        <is>
          <t>COS - Legal Fees</t>
        </is>
      </c>
      <c r="B683" t="inlineStr">
        <is>
          <t>COS</t>
        </is>
      </c>
      <c r="C683" t="inlineStr">
        <is>
          <t>Heron View</t>
        </is>
      </c>
      <c r="D683" t="inlineStr">
        <is>
          <t>Heron View</t>
        </is>
      </c>
      <c r="E683" s="1" t="inlineStr">
        <is>
          <t>2022-09-30</t>
        </is>
      </c>
      <c r="F683" t="n">
        <v>0</v>
      </c>
      <c r="G683" t="n">
        <v>0</v>
      </c>
      <c r="H683" s="2">
        <f>IF(F683=0, G683, F683)</f>
        <v/>
      </c>
      <c r="I683" s="1">
        <f>E683+0</f>
        <v/>
      </c>
    </row>
    <row r="684">
      <c r="A684" t="inlineStr">
        <is>
          <t>COS - Legal Fees Opening of Sec Title Fees</t>
        </is>
      </c>
      <c r="B684" t="inlineStr">
        <is>
          <t>COS</t>
        </is>
      </c>
      <c r="C684" t="inlineStr">
        <is>
          <t>Heron View</t>
        </is>
      </c>
      <c r="D684" t="inlineStr">
        <is>
          <t>Heron View</t>
        </is>
      </c>
      <c r="E684" s="1" t="inlineStr">
        <is>
          <t>2022-09-30</t>
        </is>
      </c>
      <c r="F684" t="n">
        <v>0</v>
      </c>
      <c r="G684" t="n">
        <v>0</v>
      </c>
      <c r="H684" s="2">
        <f>IF(F684=0, G684, F684)</f>
        <v/>
      </c>
      <c r="I684" s="1">
        <f>E684+0</f>
        <v/>
      </c>
    </row>
    <row r="685">
      <c r="A685" t="inlineStr">
        <is>
          <t>COS - Showhouse - HV</t>
        </is>
      </c>
      <c r="B685" t="inlineStr">
        <is>
          <t>COS</t>
        </is>
      </c>
      <c r="C685" t="inlineStr">
        <is>
          <t>Heron View</t>
        </is>
      </c>
      <c r="D685" t="inlineStr">
        <is>
          <t>Heron View</t>
        </is>
      </c>
      <c r="E685" s="1" t="inlineStr">
        <is>
          <t>2022-09-30</t>
        </is>
      </c>
      <c r="F685" t="n">
        <v>0</v>
      </c>
      <c r="G685" t="n">
        <v>0</v>
      </c>
      <c r="H685" s="2">
        <f>IF(F685=0, G685, F685)</f>
        <v/>
      </c>
      <c r="I685" s="1">
        <f>E685+0</f>
        <v/>
      </c>
    </row>
    <row r="686">
      <c r="A686" t="inlineStr">
        <is>
          <t>Consulting fees - Trustee</t>
        </is>
      </c>
      <c r="B686" t="inlineStr">
        <is>
          <t>Operating Expenses</t>
        </is>
      </c>
      <c r="C686" t="inlineStr">
        <is>
          <t>Heron View</t>
        </is>
      </c>
      <c r="D686" t="inlineStr">
        <is>
          <t>Heron View</t>
        </is>
      </c>
      <c r="E686" s="1" t="inlineStr">
        <is>
          <t>2022-09-30</t>
        </is>
      </c>
      <c r="F686" t="n">
        <v>8000</v>
      </c>
      <c r="G686" t="n">
        <v>8000</v>
      </c>
      <c r="H686" s="2">
        <f>IF(F686=0, G686, F686)</f>
        <v/>
      </c>
      <c r="I686" s="1">
        <f>E686+0</f>
        <v/>
      </c>
    </row>
    <row r="687">
      <c r="A687" t="inlineStr">
        <is>
          <t>Consulting fees - Trustee</t>
        </is>
      </c>
      <c r="B687" t="inlineStr">
        <is>
          <t>Operating Expenses</t>
        </is>
      </c>
      <c r="C687" t="inlineStr">
        <is>
          <t>Heron View</t>
        </is>
      </c>
      <c r="D687" t="inlineStr">
        <is>
          <t>Heron View</t>
        </is>
      </c>
      <c r="E687" s="1" t="inlineStr">
        <is>
          <t>2022-09-30</t>
        </is>
      </c>
      <c r="F687" t="n">
        <v>0</v>
      </c>
      <c r="G687" t="n">
        <v>0</v>
      </c>
      <c r="H687" s="2">
        <f>IF(F687=0, G687, F687)</f>
        <v/>
      </c>
      <c r="I687" s="1">
        <f>E687+0</f>
        <v/>
      </c>
    </row>
    <row r="688">
      <c r="A688" t="inlineStr">
        <is>
          <t>Interest Paid - Investors @ 10%</t>
        </is>
      </c>
      <c r="B688" t="inlineStr">
        <is>
          <t>Operating Expenses</t>
        </is>
      </c>
      <c r="C688" t="inlineStr">
        <is>
          <t>Heron View</t>
        </is>
      </c>
      <c r="D688" t="inlineStr">
        <is>
          <t>Heron View</t>
        </is>
      </c>
      <c r="E688" s="1" t="inlineStr">
        <is>
          <t>2022-09-30</t>
        </is>
      </c>
      <c r="F688" t="n">
        <v>0</v>
      </c>
      <c r="G688" t="n">
        <v>0</v>
      </c>
      <c r="H688" s="2">
        <f>IF(F688=0, G688, F688)</f>
        <v/>
      </c>
      <c r="I688" s="1">
        <f>E688+0</f>
        <v/>
      </c>
    </row>
    <row r="689">
      <c r="A689" t="inlineStr">
        <is>
          <t>Interest Paid - Investors @ 10.5%</t>
        </is>
      </c>
      <c r="B689" t="inlineStr">
        <is>
          <t>Operating Expenses</t>
        </is>
      </c>
      <c r="C689" t="inlineStr">
        <is>
          <t>Heron View</t>
        </is>
      </c>
      <c r="D689" t="inlineStr">
        <is>
          <t>Heron View</t>
        </is>
      </c>
      <c r="E689" s="1" t="inlineStr">
        <is>
          <t>2022-09-30</t>
        </is>
      </c>
      <c r="F689" t="n">
        <v>0</v>
      </c>
      <c r="G689" t="n">
        <v>0</v>
      </c>
      <c r="H689" s="2">
        <f>IF(F689=0, G689, F689)</f>
        <v/>
      </c>
      <c r="I689" s="1">
        <f>E689+0</f>
        <v/>
      </c>
    </row>
    <row r="690">
      <c r="A690" t="inlineStr">
        <is>
          <t>Interest Paid - Investors @ 11%</t>
        </is>
      </c>
      <c r="B690" t="inlineStr">
        <is>
          <t>Operating Expenses</t>
        </is>
      </c>
      <c r="C690" t="inlineStr">
        <is>
          <t>Heron View</t>
        </is>
      </c>
      <c r="D690" t="inlineStr">
        <is>
          <t>Heron View</t>
        </is>
      </c>
      <c r="E690" s="1" t="inlineStr">
        <is>
          <t>2022-09-30</t>
        </is>
      </c>
      <c r="F690" t="n">
        <v>0</v>
      </c>
      <c r="G690" t="n">
        <v>0</v>
      </c>
      <c r="H690" s="2">
        <f>IF(F690=0, G690, F690)</f>
        <v/>
      </c>
      <c r="I690" s="1">
        <f>E690+0</f>
        <v/>
      </c>
    </row>
    <row r="691">
      <c r="A691" t="inlineStr">
        <is>
          <t>Interest Paid - Investors @ 14%</t>
        </is>
      </c>
      <c r="B691" t="inlineStr">
        <is>
          <t>Operating Expenses</t>
        </is>
      </c>
      <c r="C691" t="inlineStr">
        <is>
          <t>Heron View</t>
        </is>
      </c>
      <c r="D691" t="inlineStr">
        <is>
          <t>Heron View</t>
        </is>
      </c>
      <c r="E691" s="1" t="inlineStr">
        <is>
          <t>2022-09-30</t>
        </is>
      </c>
      <c r="F691" t="n">
        <v>0</v>
      </c>
      <c r="G691" t="n">
        <v>0</v>
      </c>
      <c r="H691" s="2">
        <f>IF(F691=0, G691, F691)</f>
        <v/>
      </c>
      <c r="I691" s="1">
        <f>E691+0</f>
        <v/>
      </c>
    </row>
    <row r="692">
      <c r="A692" t="inlineStr">
        <is>
          <t>Interest Paid - Investors @ 14%</t>
        </is>
      </c>
      <c r="B692" t="inlineStr">
        <is>
          <t>Operating Expenses</t>
        </is>
      </c>
      <c r="C692" t="inlineStr">
        <is>
          <t>Heron View</t>
        </is>
      </c>
      <c r="D692" t="inlineStr">
        <is>
          <t>Heron View</t>
        </is>
      </c>
      <c r="E692" s="1" t="inlineStr">
        <is>
          <t>2022-09-30</t>
        </is>
      </c>
      <c r="F692" t="n">
        <v>0</v>
      </c>
      <c r="G692" t="n">
        <v>0</v>
      </c>
      <c r="H692" s="2">
        <f>IF(F692=0, G692, F692)</f>
        <v/>
      </c>
      <c r="I692" s="1">
        <f>E692+0</f>
        <v/>
      </c>
    </row>
    <row r="693">
      <c r="A693" t="inlineStr">
        <is>
          <t>Interest Paid - Investors @ 16%</t>
        </is>
      </c>
      <c r="B693" t="inlineStr">
        <is>
          <t>Operating Expenses</t>
        </is>
      </c>
      <c r="C693" t="inlineStr">
        <is>
          <t>Heron View</t>
        </is>
      </c>
      <c r="D693" t="inlineStr">
        <is>
          <t>Heron View</t>
        </is>
      </c>
      <c r="E693" s="1" t="inlineStr">
        <is>
          <t>2022-09-30</t>
        </is>
      </c>
      <c r="F693" t="n">
        <v>0</v>
      </c>
      <c r="G693" t="n">
        <v>0</v>
      </c>
      <c r="H693" s="2">
        <f>IF(F693=0, G693, F693)</f>
        <v/>
      </c>
      <c r="I693" s="1">
        <f>E693+0</f>
        <v/>
      </c>
    </row>
    <row r="694">
      <c r="A694" t="inlineStr">
        <is>
          <t>Interest Paid - Investors @ 16%</t>
        </is>
      </c>
      <c r="B694" t="inlineStr">
        <is>
          <t>Operating Expenses</t>
        </is>
      </c>
      <c r="C694" t="inlineStr">
        <is>
          <t>Heron View</t>
        </is>
      </c>
      <c r="D694" t="inlineStr">
        <is>
          <t>Heron View</t>
        </is>
      </c>
      <c r="E694" s="1" t="inlineStr">
        <is>
          <t>2022-09-30</t>
        </is>
      </c>
      <c r="F694" t="n">
        <v>0</v>
      </c>
      <c r="G694" t="n">
        <v>0</v>
      </c>
      <c r="H694" s="2">
        <f>IF(F694=0, G694, F694)</f>
        <v/>
      </c>
      <c r="I694" s="1">
        <f>E694+0</f>
        <v/>
      </c>
    </row>
    <row r="695">
      <c r="A695" t="inlineStr">
        <is>
          <t>Interest Paid - Investors @ 18%</t>
        </is>
      </c>
      <c r="B695" t="inlineStr">
        <is>
          <t>Operating Expenses</t>
        </is>
      </c>
      <c r="C695" t="inlineStr">
        <is>
          <t>Heron View</t>
        </is>
      </c>
      <c r="D695" t="inlineStr">
        <is>
          <t>Heron View</t>
        </is>
      </c>
      <c r="E695" s="1" t="inlineStr">
        <is>
          <t>2022-09-30</t>
        </is>
      </c>
      <c r="F695" t="n">
        <v>0</v>
      </c>
      <c r="G695" t="n">
        <v>0</v>
      </c>
      <c r="H695" s="2">
        <f>IF(F695=0, G695, F695)</f>
        <v/>
      </c>
      <c r="I695" s="1">
        <f>E695+0</f>
        <v/>
      </c>
    </row>
    <row r="696">
      <c r="A696" t="inlineStr">
        <is>
          <t>Interest Paid - Investors @ 18%</t>
        </is>
      </c>
      <c r="B696" t="inlineStr">
        <is>
          <t>Operating Expenses</t>
        </is>
      </c>
      <c r="C696" t="inlineStr">
        <is>
          <t>Heron View</t>
        </is>
      </c>
      <c r="D696" t="inlineStr">
        <is>
          <t>Heron View</t>
        </is>
      </c>
      <c r="E696" s="1" t="inlineStr">
        <is>
          <t>2022-09-30</t>
        </is>
      </c>
      <c r="F696" t="n">
        <v>0</v>
      </c>
      <c r="G696" t="n">
        <v>0</v>
      </c>
      <c r="H696" s="2">
        <f>IF(F696=0, G696, F696)</f>
        <v/>
      </c>
      <c r="I696" s="1">
        <f>E696+0</f>
        <v/>
      </c>
    </row>
    <row r="697">
      <c r="A697" t="inlineStr">
        <is>
          <t>Interest Paid - Investors @ 7%</t>
        </is>
      </c>
      <c r="B697" t="inlineStr">
        <is>
          <t>Operating Expenses</t>
        </is>
      </c>
      <c r="C697" t="inlineStr">
        <is>
          <t>Heron View</t>
        </is>
      </c>
      <c r="D697" t="inlineStr">
        <is>
          <t>Heron View</t>
        </is>
      </c>
      <c r="E697" s="1" t="inlineStr">
        <is>
          <t>2022-09-30</t>
        </is>
      </c>
      <c r="F697" t="n">
        <v>0</v>
      </c>
      <c r="G697" t="n">
        <v>0</v>
      </c>
      <c r="H697" s="2">
        <f>IF(F697=0, G697, F697)</f>
        <v/>
      </c>
      <c r="I697" s="1">
        <f>E697+0</f>
        <v/>
      </c>
    </row>
    <row r="698">
      <c r="A698" t="inlineStr">
        <is>
          <t>Interest Paid - Investors @ 7%</t>
        </is>
      </c>
      <c r="B698" t="inlineStr">
        <is>
          <t>Operating Expenses</t>
        </is>
      </c>
      <c r="C698" t="inlineStr">
        <is>
          <t>Heron View</t>
        </is>
      </c>
      <c r="D698" t="inlineStr">
        <is>
          <t>Heron View</t>
        </is>
      </c>
      <c r="E698" s="1" t="inlineStr">
        <is>
          <t>2022-09-30</t>
        </is>
      </c>
      <c r="F698" t="n">
        <v>0</v>
      </c>
      <c r="G698" t="n">
        <v>0</v>
      </c>
      <c r="H698" s="2">
        <f>IF(F698=0, G698, F698)</f>
        <v/>
      </c>
      <c r="I698" s="1">
        <f>E698+0</f>
        <v/>
      </c>
    </row>
    <row r="699">
      <c r="A699" t="inlineStr">
        <is>
          <t>Interest Paid - Investors @ 7.5%</t>
        </is>
      </c>
      <c r="B699" t="inlineStr">
        <is>
          <t>Operating Expenses</t>
        </is>
      </c>
      <c r="C699" t="inlineStr">
        <is>
          <t>Heron View</t>
        </is>
      </c>
      <c r="D699" t="inlineStr">
        <is>
          <t>Heron View</t>
        </is>
      </c>
      <c r="E699" s="1" t="inlineStr">
        <is>
          <t>2022-09-30</t>
        </is>
      </c>
      <c r="F699" t="n">
        <v>0</v>
      </c>
      <c r="G699" t="n">
        <v>0</v>
      </c>
      <c r="H699" s="2">
        <f>IF(F699=0, G699, F699)</f>
        <v/>
      </c>
      <c r="I699" s="1">
        <f>E699+0</f>
        <v/>
      </c>
    </row>
    <row r="700">
      <c r="A700" t="inlineStr">
        <is>
          <t>Interest Paid - Investors @ 7.5%</t>
        </is>
      </c>
      <c r="B700" t="inlineStr">
        <is>
          <t>Operating Expenses</t>
        </is>
      </c>
      <c r="C700" t="inlineStr">
        <is>
          <t>Heron View</t>
        </is>
      </c>
      <c r="D700" t="inlineStr">
        <is>
          <t>Heron View</t>
        </is>
      </c>
      <c r="E700" s="1" t="inlineStr">
        <is>
          <t>2022-09-30</t>
        </is>
      </c>
      <c r="F700" t="n">
        <v>0</v>
      </c>
      <c r="G700" t="n">
        <v>0</v>
      </c>
      <c r="H700" s="2">
        <f>IF(F700=0, G700, F700)</f>
        <v/>
      </c>
      <c r="I700" s="1">
        <f>E700+0</f>
        <v/>
      </c>
    </row>
    <row r="701">
      <c r="A701" t="inlineStr">
        <is>
          <t>Interest Paid - Investors @ 9.75%</t>
        </is>
      </c>
      <c r="B701" t="inlineStr">
        <is>
          <t>Operating Expenses</t>
        </is>
      </c>
      <c r="C701" t="inlineStr">
        <is>
          <t>Heron View</t>
        </is>
      </c>
      <c r="D701" t="inlineStr">
        <is>
          <t>Heron View</t>
        </is>
      </c>
      <c r="E701" s="1" t="inlineStr">
        <is>
          <t>2022-09-30</t>
        </is>
      </c>
      <c r="F701" t="n">
        <v>0</v>
      </c>
      <c r="G701" t="n">
        <v>0</v>
      </c>
      <c r="H701" s="2">
        <f>IF(F701=0, G701, F701)</f>
        <v/>
      </c>
      <c r="I701" s="1">
        <f>E701+0</f>
        <v/>
      </c>
    </row>
    <row r="702">
      <c r="A702" t="inlineStr">
        <is>
          <t>Interest Paid - Investors @ 9.75%</t>
        </is>
      </c>
      <c r="B702" t="inlineStr">
        <is>
          <t>Operating Expenses</t>
        </is>
      </c>
      <c r="C702" t="inlineStr">
        <is>
          <t>Heron View</t>
        </is>
      </c>
      <c r="D702" t="inlineStr">
        <is>
          <t>Heron View</t>
        </is>
      </c>
      <c r="E702" s="1" t="inlineStr">
        <is>
          <t>2022-09-30</t>
        </is>
      </c>
      <c r="F702" t="n">
        <v>0</v>
      </c>
      <c r="G702" t="n">
        <v>0</v>
      </c>
      <c r="H702" s="2">
        <f>IF(F702=0, G702, F702)</f>
        <v/>
      </c>
      <c r="I702" s="1">
        <f>E702+0</f>
        <v/>
      </c>
    </row>
    <row r="703">
      <c r="A703" t="inlineStr">
        <is>
          <t>Levies</t>
        </is>
      </c>
      <c r="B703" t="inlineStr">
        <is>
          <t>Operating Expenses</t>
        </is>
      </c>
      <c r="C703" t="inlineStr">
        <is>
          <t>Heron View</t>
        </is>
      </c>
      <c r="D703" t="inlineStr">
        <is>
          <t>Heron View</t>
        </is>
      </c>
      <c r="E703" s="1" t="inlineStr">
        <is>
          <t>2022-09-30</t>
        </is>
      </c>
      <c r="F703" t="n">
        <v>0</v>
      </c>
      <c r="G703" t="n">
        <v>0</v>
      </c>
      <c r="H703" s="2">
        <f>IF(F703=0, G703, F703)</f>
        <v/>
      </c>
      <c r="I703" s="1">
        <f>E703+0</f>
        <v/>
      </c>
    </row>
    <row r="704">
      <c r="A704" t="inlineStr">
        <is>
          <t>Levies - Developer</t>
        </is>
      </c>
      <c r="B704" t="inlineStr">
        <is>
          <t>Operating Expenses</t>
        </is>
      </c>
      <c r="C704" t="inlineStr">
        <is>
          <t>Heron View</t>
        </is>
      </c>
      <c r="D704" t="inlineStr">
        <is>
          <t>Heron View</t>
        </is>
      </c>
      <c r="E704" s="1" t="inlineStr">
        <is>
          <t>2022-09-30</t>
        </is>
      </c>
      <c r="F704" t="n">
        <v>0</v>
      </c>
      <c r="G704" t="n">
        <v>0</v>
      </c>
      <c r="H704" s="2">
        <f>IF(F704=0, G704, F704)</f>
        <v/>
      </c>
      <c r="I704" s="1">
        <f>E704+0</f>
        <v/>
      </c>
    </row>
    <row r="705">
      <c r="A705" t="inlineStr">
        <is>
          <t>Levies - Special Levies</t>
        </is>
      </c>
      <c r="B705" t="inlineStr">
        <is>
          <t>Operating Expenses</t>
        </is>
      </c>
      <c r="C705" t="inlineStr">
        <is>
          <t>Heron View</t>
        </is>
      </c>
      <c r="D705" t="inlineStr">
        <is>
          <t>Heron View</t>
        </is>
      </c>
      <c r="E705" s="1" t="inlineStr">
        <is>
          <t>2022-09-30</t>
        </is>
      </c>
      <c r="F705" t="n">
        <v>0</v>
      </c>
      <c r="G705" t="n">
        <v>0</v>
      </c>
      <c r="H705" s="2">
        <f>IF(F705=0, G705, F705)</f>
        <v/>
      </c>
      <c r="I705" s="1">
        <f>E705+0</f>
        <v/>
      </c>
    </row>
    <row r="706">
      <c r="A706" t="inlineStr">
        <is>
          <t>Management fees - OMH</t>
        </is>
      </c>
      <c r="B706" t="inlineStr">
        <is>
          <t>Ignore per Deric</t>
        </is>
      </c>
      <c r="C706" t="inlineStr">
        <is>
          <t>Heron View</t>
        </is>
      </c>
      <c r="D706" t="inlineStr">
        <is>
          <t>Heron View</t>
        </is>
      </c>
      <c r="E706" s="1" t="inlineStr">
        <is>
          <t>2022-09-30</t>
        </is>
      </c>
      <c r="F706" t="n">
        <v>0</v>
      </c>
      <c r="G706" t="n">
        <v>0</v>
      </c>
      <c r="H706" s="2">
        <f>IF(F706=0, G706, F706)</f>
        <v/>
      </c>
      <c r="I706" s="1">
        <f>E706+0</f>
        <v/>
      </c>
    </row>
    <row r="707">
      <c r="A707" t="inlineStr">
        <is>
          <t>Management fees - OMH</t>
        </is>
      </c>
      <c r="B707" t="inlineStr">
        <is>
          <t>Ignore per Deric</t>
        </is>
      </c>
      <c r="C707" t="inlineStr">
        <is>
          <t>Heron View</t>
        </is>
      </c>
      <c r="D707" t="inlineStr">
        <is>
          <t>Heron View</t>
        </is>
      </c>
      <c r="E707" s="1" t="inlineStr">
        <is>
          <t>2022-09-30</t>
        </is>
      </c>
      <c r="F707" t="n">
        <v>0</v>
      </c>
      <c r="G707" t="n">
        <v>0</v>
      </c>
      <c r="H707" s="2">
        <f>IF(F707=0, G707, F707)</f>
        <v/>
      </c>
      <c r="I707" s="1">
        <f>E707+0</f>
        <v/>
      </c>
    </row>
    <row r="708">
      <c r="A708" t="inlineStr">
        <is>
          <t>Printing _AND_ Stationery</t>
        </is>
      </c>
      <c r="B708" t="inlineStr">
        <is>
          <t>Operating Expenses</t>
        </is>
      </c>
      <c r="C708" t="inlineStr">
        <is>
          <t>Heron View</t>
        </is>
      </c>
      <c r="D708" t="inlineStr">
        <is>
          <t>Heron View</t>
        </is>
      </c>
      <c r="E708" s="1" t="inlineStr">
        <is>
          <t>2022-09-30</t>
        </is>
      </c>
      <c r="F708" t="n">
        <v>899.5700000000001</v>
      </c>
      <c r="G708" t="n">
        <v>899.5700000000001</v>
      </c>
      <c r="H708" s="2">
        <f>IF(F708=0, G708, F708)</f>
        <v/>
      </c>
      <c r="I708" s="1">
        <f>E708+0</f>
        <v/>
      </c>
    </row>
    <row r="709">
      <c r="A709" t="inlineStr">
        <is>
          <t>Repairs _AND_ Maintenance</t>
        </is>
      </c>
      <c r="B709" t="inlineStr">
        <is>
          <t>Operating Expenses</t>
        </is>
      </c>
      <c r="C709" t="inlineStr">
        <is>
          <t>Heron View</t>
        </is>
      </c>
      <c r="D709" t="inlineStr">
        <is>
          <t>Heron View</t>
        </is>
      </c>
      <c r="E709" s="1" t="inlineStr">
        <is>
          <t>2022-09-30</t>
        </is>
      </c>
      <c r="F709" t="n">
        <v>6950</v>
      </c>
      <c r="G709" t="n">
        <v>6950</v>
      </c>
      <c r="H709" s="2">
        <f>IF(F709=0, G709, F709)</f>
        <v/>
      </c>
      <c r="I709" s="1">
        <f>E709+0</f>
        <v/>
      </c>
    </row>
    <row r="710">
      <c r="A710" t="inlineStr">
        <is>
          <t>Repairs _AND_ Maintenance</t>
        </is>
      </c>
      <c r="B710" t="inlineStr">
        <is>
          <t>Operating Expenses</t>
        </is>
      </c>
      <c r="C710" t="inlineStr">
        <is>
          <t>Heron View</t>
        </is>
      </c>
      <c r="D710" t="inlineStr">
        <is>
          <t>Heron View</t>
        </is>
      </c>
      <c r="E710" s="1" t="inlineStr">
        <is>
          <t>2022-09-30</t>
        </is>
      </c>
      <c r="F710" t="n">
        <v>0</v>
      </c>
      <c r="G710" t="n">
        <v>0</v>
      </c>
      <c r="H710" s="2">
        <f>IF(F710=0, G710, F710)</f>
        <v/>
      </c>
      <c r="I710" s="1">
        <f>E710+0</f>
        <v/>
      </c>
    </row>
    <row r="711">
      <c r="A711" t="inlineStr">
        <is>
          <t>Sales - Heron View Occupational Rent</t>
        </is>
      </c>
      <c r="B711" t="inlineStr">
        <is>
          <t>Trading Income</t>
        </is>
      </c>
      <c r="C711" t="inlineStr">
        <is>
          <t>Heron View</t>
        </is>
      </c>
      <c r="D711" t="inlineStr">
        <is>
          <t>Heron View</t>
        </is>
      </c>
      <c r="E711" s="1" t="inlineStr">
        <is>
          <t>2022-09-30</t>
        </is>
      </c>
      <c r="F711" t="n">
        <v>0</v>
      </c>
      <c r="G711" t="n">
        <v>0</v>
      </c>
      <c r="H711" s="2">
        <f>IF(F711=0, G711, F711)</f>
        <v/>
      </c>
      <c r="I711" s="1">
        <f>E711+0</f>
        <v/>
      </c>
    </row>
    <row r="712">
      <c r="A712" t="inlineStr">
        <is>
          <t>Sales - Heron View Sales</t>
        </is>
      </c>
      <c r="B712" t="inlineStr">
        <is>
          <t>Trading Income</t>
        </is>
      </c>
      <c r="C712" t="inlineStr">
        <is>
          <t>Heron View</t>
        </is>
      </c>
      <c r="D712" t="inlineStr">
        <is>
          <t>Heron View</t>
        </is>
      </c>
      <c r="E712" s="1" t="inlineStr">
        <is>
          <t>2022-09-30</t>
        </is>
      </c>
      <c r="F712" t="n">
        <v>0</v>
      </c>
      <c r="G712" t="n">
        <v>0</v>
      </c>
      <c r="H712" s="2">
        <f>IF(F712=0, G712, F712)</f>
        <v/>
      </c>
      <c r="I712" s="1">
        <f>E712+0</f>
        <v/>
      </c>
    </row>
    <row r="713">
      <c r="A713" t="inlineStr">
        <is>
          <t>Subscriptions - Xero</t>
        </is>
      </c>
      <c r="B713" t="inlineStr">
        <is>
          <t>Operating Expenses</t>
        </is>
      </c>
      <c r="C713" t="inlineStr">
        <is>
          <t>Heron View</t>
        </is>
      </c>
      <c r="D713" t="inlineStr">
        <is>
          <t>Heron View</t>
        </is>
      </c>
      <c r="E713" s="1" t="inlineStr">
        <is>
          <t>2022-09-30</t>
        </is>
      </c>
      <c r="F713" t="n">
        <v>600</v>
      </c>
      <c r="G713" t="n">
        <v>600</v>
      </c>
      <c r="H713" s="2">
        <f>IF(F713=0, G713, F713)</f>
        <v/>
      </c>
      <c r="I713" s="1">
        <f>E713+0</f>
        <v/>
      </c>
    </row>
    <row r="714">
      <c r="A714" t="inlineStr">
        <is>
          <t>Subscriptions - Xero</t>
        </is>
      </c>
      <c r="B714" t="inlineStr">
        <is>
          <t>Operating Expenses</t>
        </is>
      </c>
      <c r="C714" t="inlineStr">
        <is>
          <t>Heron View</t>
        </is>
      </c>
      <c r="D714" t="inlineStr">
        <is>
          <t>Heron View</t>
        </is>
      </c>
      <c r="E714" s="1" t="inlineStr">
        <is>
          <t>2022-09-30</t>
        </is>
      </c>
      <c r="F714" t="n">
        <v>0</v>
      </c>
      <c r="G714" t="n">
        <v>0</v>
      </c>
      <c r="H714" s="2">
        <f>IF(F714=0, G714, F714)</f>
        <v/>
      </c>
      <c r="I714" s="1">
        <f>E714+0</f>
        <v/>
      </c>
    </row>
    <row r="715">
      <c r="A715" t="inlineStr">
        <is>
          <t>Water</t>
        </is>
      </c>
      <c r="B715" t="inlineStr">
        <is>
          <t>Operating Expenses</t>
        </is>
      </c>
      <c r="C715" t="inlineStr">
        <is>
          <t>Heron View</t>
        </is>
      </c>
      <c r="D715" t="inlineStr">
        <is>
          <t>Heron View</t>
        </is>
      </c>
      <c r="E715" s="1" t="inlineStr">
        <is>
          <t>2022-09-30</t>
        </is>
      </c>
      <c r="F715" t="n">
        <v>0</v>
      </c>
      <c r="G715" t="n">
        <v>0</v>
      </c>
      <c r="H715" s="2">
        <f>IF(F715=0, G715, F715)</f>
        <v/>
      </c>
      <c r="I715" s="1">
        <f>E715+0</f>
        <v/>
      </c>
    </row>
    <row r="716">
      <c r="A716" t="inlineStr">
        <is>
          <t>Accounting - CIPC</t>
        </is>
      </c>
      <c r="B716" t="inlineStr">
        <is>
          <t>Operating Expenses</t>
        </is>
      </c>
      <c r="C716" t="inlineStr">
        <is>
          <t>Heron Fields</t>
        </is>
      </c>
      <c r="D716" t="inlineStr">
        <is>
          <t>Heron Fields</t>
        </is>
      </c>
      <c r="E716" s="1" t="inlineStr">
        <is>
          <t>2022-10-31</t>
        </is>
      </c>
      <c r="F716" t="n">
        <v>150</v>
      </c>
      <c r="G716" t="n">
        <v>150</v>
      </c>
      <c r="H716" s="2">
        <f>IF(F716=0, G716, F716)</f>
        <v/>
      </c>
      <c r="I716" s="1">
        <f>E716+0</f>
        <v/>
      </c>
    </row>
    <row r="717">
      <c r="A717" t="inlineStr">
        <is>
          <t>Accounting Fees</t>
        </is>
      </c>
      <c r="B717" t="inlineStr">
        <is>
          <t>Operating Expenses</t>
        </is>
      </c>
      <c r="C717" t="inlineStr">
        <is>
          <t>Heron Fields</t>
        </is>
      </c>
      <c r="D717" t="inlineStr">
        <is>
          <t>Heron Fields</t>
        </is>
      </c>
      <c r="E717" s="1" t="inlineStr">
        <is>
          <t>2022-10-31</t>
        </is>
      </c>
      <c r="F717" t="n">
        <v>0</v>
      </c>
      <c r="G717" t="n">
        <v>0</v>
      </c>
      <c r="H717" s="2">
        <f>IF(F717=0, G717, F717)</f>
        <v/>
      </c>
      <c r="I717" s="1">
        <f>E717+0</f>
        <v/>
      </c>
    </row>
    <row r="718">
      <c r="A718" t="inlineStr">
        <is>
          <t>Advertising - Property24</t>
        </is>
      </c>
      <c r="B718" t="inlineStr">
        <is>
          <t>Operating Expenses</t>
        </is>
      </c>
      <c r="C718" t="inlineStr">
        <is>
          <t>Heron Fields</t>
        </is>
      </c>
      <c r="D718" t="inlineStr">
        <is>
          <t>Heron Fields</t>
        </is>
      </c>
      <c r="E718" s="1" t="inlineStr">
        <is>
          <t>2022-10-31</t>
        </is>
      </c>
      <c r="F718" t="n">
        <v>11556</v>
      </c>
      <c r="G718" t="n">
        <v>11556</v>
      </c>
      <c r="H718" s="2">
        <f>IF(F718=0, G718, F718)</f>
        <v/>
      </c>
      <c r="I718" s="1">
        <f>E718+0</f>
        <v/>
      </c>
    </row>
    <row r="719">
      <c r="A719" t="inlineStr">
        <is>
          <t>Advertising - Real Marketing</t>
        </is>
      </c>
      <c r="B719" t="inlineStr">
        <is>
          <t>Operating Expenses</t>
        </is>
      </c>
      <c r="C719" t="inlineStr">
        <is>
          <t>Heron Fields</t>
        </is>
      </c>
      <c r="D719" t="inlineStr">
        <is>
          <t>Heron Fields</t>
        </is>
      </c>
      <c r="E719" s="1" t="inlineStr">
        <is>
          <t>2022-10-31</t>
        </is>
      </c>
      <c r="F719" t="n">
        <v>0</v>
      </c>
      <c r="G719" t="n">
        <v>0</v>
      </c>
      <c r="H719" s="2">
        <f>IF(F719=0, G719, F719)</f>
        <v/>
      </c>
      <c r="I719" s="1">
        <f>E719+0</f>
        <v/>
      </c>
    </row>
    <row r="720">
      <c r="A720" t="inlineStr">
        <is>
          <t>Advertising - Real Marketing</t>
        </is>
      </c>
      <c r="B720" t="inlineStr">
        <is>
          <t>Operating Expenses</t>
        </is>
      </c>
      <c r="C720" t="inlineStr">
        <is>
          <t>Heron Fields</t>
        </is>
      </c>
      <c r="D720" t="inlineStr">
        <is>
          <t>Heron Fields</t>
        </is>
      </c>
      <c r="E720" s="1" t="inlineStr">
        <is>
          <t>2022-10-31</t>
        </is>
      </c>
      <c r="F720" t="n">
        <v>0</v>
      </c>
      <c r="G720" t="n">
        <v>0</v>
      </c>
      <c r="H720" s="2">
        <f>IF(F720=0, G720, F720)</f>
        <v/>
      </c>
      <c r="I720" s="1">
        <f>E720+0</f>
        <v/>
      </c>
    </row>
    <row r="721">
      <c r="A721" t="inlineStr">
        <is>
          <t>Bank Charges</t>
        </is>
      </c>
      <c r="B721" t="inlineStr">
        <is>
          <t>Operating Expenses</t>
        </is>
      </c>
      <c r="C721" t="inlineStr">
        <is>
          <t>Heron Fields</t>
        </is>
      </c>
      <c r="D721" t="inlineStr">
        <is>
          <t>Heron Fields</t>
        </is>
      </c>
      <c r="E721" s="1" t="inlineStr">
        <is>
          <t>2022-10-31</t>
        </is>
      </c>
      <c r="F721" t="n">
        <v>2630.23</v>
      </c>
      <c r="G721" t="n">
        <v>2630.23</v>
      </c>
      <c r="H721" s="2">
        <f>IF(F721=0, G721, F721)</f>
        <v/>
      </c>
      <c r="I721" s="1">
        <f>E721+0</f>
        <v/>
      </c>
    </row>
    <row r="722">
      <c r="A722" t="inlineStr">
        <is>
          <t>Bond Origination</t>
        </is>
      </c>
      <c r="B722" t="inlineStr">
        <is>
          <t>Trading Income</t>
        </is>
      </c>
      <c r="C722" t="inlineStr">
        <is>
          <t>Heron Fields</t>
        </is>
      </c>
      <c r="D722" t="inlineStr">
        <is>
          <t>Heron Fields</t>
        </is>
      </c>
      <c r="E722" s="1" t="inlineStr">
        <is>
          <t>2022-10-31</t>
        </is>
      </c>
      <c r="F722" t="n">
        <v>0</v>
      </c>
      <c r="G722" t="n">
        <v>0</v>
      </c>
      <c r="H722" s="2">
        <f>IF(F722=0, G722, F722)</f>
        <v/>
      </c>
      <c r="I722" s="1">
        <f>E722+0</f>
        <v/>
      </c>
    </row>
    <row r="723">
      <c r="A723" t="inlineStr">
        <is>
          <t>COS - Commission HF Units</t>
        </is>
      </c>
      <c r="B723" t="inlineStr">
        <is>
          <t>COS</t>
        </is>
      </c>
      <c r="C723" t="inlineStr">
        <is>
          <t>Heron Fields</t>
        </is>
      </c>
      <c r="D723" t="inlineStr">
        <is>
          <t>Heron Fields</t>
        </is>
      </c>
      <c r="E723" s="1" t="inlineStr">
        <is>
          <t>2022-10-31</t>
        </is>
      </c>
      <c r="F723" t="n">
        <v>0</v>
      </c>
      <c r="G723" t="n">
        <v>0</v>
      </c>
      <c r="H723" s="2">
        <f>IF(F723=0, G723, F723)</f>
        <v/>
      </c>
      <c r="I723" s="1">
        <f>E723+0</f>
        <v/>
      </c>
    </row>
    <row r="724">
      <c r="A724" t="inlineStr">
        <is>
          <t>COS - Commission Heron Fields investors</t>
        </is>
      </c>
      <c r="B724" t="inlineStr">
        <is>
          <t>COS</t>
        </is>
      </c>
      <c r="C724" t="inlineStr">
        <is>
          <t>Heron Fields</t>
        </is>
      </c>
      <c r="D724" t="inlineStr">
        <is>
          <t>Heron Fields</t>
        </is>
      </c>
      <c r="E724" s="1" t="inlineStr">
        <is>
          <t>2022-10-31</t>
        </is>
      </c>
      <c r="F724" t="n">
        <v>0</v>
      </c>
      <c r="G724" t="n">
        <v>0</v>
      </c>
      <c r="H724" s="2">
        <f>IF(F724=0, G724, F724)</f>
        <v/>
      </c>
      <c r="I724" s="1">
        <f>E724+0</f>
        <v/>
      </c>
    </row>
    <row r="725">
      <c r="A725" t="inlineStr">
        <is>
          <t>COS - Construction</t>
        </is>
      </c>
      <c r="B725" t="inlineStr">
        <is>
          <t>COS</t>
        </is>
      </c>
      <c r="C725" t="inlineStr">
        <is>
          <t>Heron Fields</t>
        </is>
      </c>
      <c r="D725" t="inlineStr">
        <is>
          <t>Heron Fields</t>
        </is>
      </c>
      <c r="E725" s="1" t="inlineStr">
        <is>
          <t>2022-10-31</t>
        </is>
      </c>
      <c r="F725" t="n">
        <v>0</v>
      </c>
      <c r="G725" t="n">
        <v>0</v>
      </c>
      <c r="H725" s="2">
        <f>IF(F725=0, G725, F725)</f>
        <v/>
      </c>
      <c r="I725" s="1">
        <f>E725+0</f>
        <v/>
      </c>
    </row>
    <row r="726">
      <c r="A726" t="inlineStr">
        <is>
          <t>COS - Electricity</t>
        </is>
      </c>
      <c r="B726" t="inlineStr">
        <is>
          <t>COS</t>
        </is>
      </c>
      <c r="C726" t="inlineStr">
        <is>
          <t>Heron Fields</t>
        </is>
      </c>
      <c r="D726" t="inlineStr">
        <is>
          <t>Heron Fields</t>
        </is>
      </c>
      <c r="E726" s="1" t="inlineStr">
        <is>
          <t>2022-10-31</t>
        </is>
      </c>
      <c r="F726" t="n">
        <v>0</v>
      </c>
      <c r="G726" t="n">
        <v>0</v>
      </c>
      <c r="H726" s="2">
        <f>IF(F726=0, G726, F726)</f>
        <v/>
      </c>
      <c r="I726" s="1">
        <f>E726+0</f>
        <v/>
      </c>
    </row>
    <row r="727">
      <c r="A727" t="inlineStr">
        <is>
          <t>COS - Electricity</t>
        </is>
      </c>
      <c r="B727" t="inlineStr">
        <is>
          <t>COS</t>
        </is>
      </c>
      <c r="C727" t="inlineStr">
        <is>
          <t>Heron Fields</t>
        </is>
      </c>
      <c r="D727" t="inlineStr">
        <is>
          <t>Heron Fields</t>
        </is>
      </c>
      <c r="E727" s="1" t="inlineStr">
        <is>
          <t>2022-10-31</t>
        </is>
      </c>
      <c r="F727" t="n">
        <v>0</v>
      </c>
      <c r="G727" t="n">
        <v>0</v>
      </c>
      <c r="H727" s="2">
        <f>IF(F727=0, G727, F727)</f>
        <v/>
      </c>
      <c r="I727" s="1">
        <f>E727+0</f>
        <v/>
      </c>
    </row>
    <row r="728">
      <c r="A728" t="inlineStr">
        <is>
          <t>COS - Heron - Internet</t>
        </is>
      </c>
      <c r="B728" t="inlineStr">
        <is>
          <t>COS</t>
        </is>
      </c>
      <c r="C728" t="inlineStr">
        <is>
          <t>CPC</t>
        </is>
      </c>
      <c r="D728" t="inlineStr">
        <is>
          <t>Heron Fields</t>
        </is>
      </c>
      <c r="E728" s="1" t="inlineStr">
        <is>
          <t>2022-10-31</t>
        </is>
      </c>
      <c r="F728" t="n">
        <v>607.83</v>
      </c>
      <c r="G728" t="n">
        <v>607.83</v>
      </c>
      <c r="H728" s="2">
        <f>IF(F728=0, G728, F728)</f>
        <v/>
      </c>
      <c r="I728" s="1">
        <f>E728+0</f>
        <v/>
      </c>
    </row>
    <row r="729">
      <c r="A729" t="inlineStr">
        <is>
          <t>COS - Heron Fields - Construction</t>
        </is>
      </c>
      <c r="B729" t="inlineStr">
        <is>
          <t>COS</t>
        </is>
      </c>
      <c r="C729" t="inlineStr">
        <is>
          <t>CPC</t>
        </is>
      </c>
      <c r="D729" t="inlineStr">
        <is>
          <t>Heron Fields</t>
        </is>
      </c>
      <c r="E729" s="1" t="inlineStr">
        <is>
          <t>2022-10-31</t>
        </is>
      </c>
      <c r="F729" t="n">
        <v>3132835.75</v>
      </c>
      <c r="G729" t="n">
        <v>3132835.75</v>
      </c>
      <c r="H729" s="2">
        <f>IF(F729=0, G729, F729)</f>
        <v/>
      </c>
      <c r="I729" s="1">
        <f>E729+0</f>
        <v/>
      </c>
    </row>
    <row r="730">
      <c r="A730" t="inlineStr">
        <is>
          <t>COS - Heron Fields - Health &amp; Safety</t>
        </is>
      </c>
      <c r="B730" t="inlineStr">
        <is>
          <t>COS</t>
        </is>
      </c>
      <c r="C730" t="inlineStr">
        <is>
          <t>CPC</t>
        </is>
      </c>
      <c r="D730" t="inlineStr">
        <is>
          <t>Heron Fields</t>
        </is>
      </c>
      <c r="E730" s="1" t="inlineStr">
        <is>
          <t>2022-10-31</t>
        </is>
      </c>
      <c r="F730" t="n">
        <v>0</v>
      </c>
      <c r="G730" t="n">
        <v>0</v>
      </c>
      <c r="H730" s="2">
        <f>IF(F730=0, G730, F730)</f>
        <v/>
      </c>
      <c r="I730" s="1">
        <f>E730+0</f>
        <v/>
      </c>
    </row>
    <row r="731">
      <c r="A731" t="inlineStr">
        <is>
          <t>COS - Heron Fields - P &amp; G</t>
        </is>
      </c>
      <c r="B731" t="inlineStr">
        <is>
          <t>COS</t>
        </is>
      </c>
      <c r="C731" t="inlineStr">
        <is>
          <t>CPC</t>
        </is>
      </c>
      <c r="D731" t="inlineStr">
        <is>
          <t>Heron Fields</t>
        </is>
      </c>
      <c r="E731" s="1" t="inlineStr">
        <is>
          <t>2022-10-31</t>
        </is>
      </c>
      <c r="F731" t="n">
        <v>281083.21</v>
      </c>
      <c r="G731" t="n">
        <v>281083.21</v>
      </c>
      <c r="H731" s="2">
        <f>IF(F731=0, G731, F731)</f>
        <v/>
      </c>
      <c r="I731" s="1">
        <f>E731+0</f>
        <v/>
      </c>
    </row>
    <row r="732">
      <c r="A732" t="inlineStr">
        <is>
          <t>COS - Heron Fields - Printing &amp; Stationary</t>
        </is>
      </c>
      <c r="B732" t="inlineStr">
        <is>
          <t>COS</t>
        </is>
      </c>
      <c r="C732" t="inlineStr">
        <is>
          <t>CPC</t>
        </is>
      </c>
      <c r="D732" t="inlineStr">
        <is>
          <t>Heron Fields</t>
        </is>
      </c>
      <c r="E732" s="1" t="inlineStr">
        <is>
          <t>2022-10-31</t>
        </is>
      </c>
      <c r="F732" t="n">
        <v>0</v>
      </c>
      <c r="G732" t="n">
        <v>0</v>
      </c>
      <c r="H732" s="2">
        <f>IF(F732=0, G732, F732)</f>
        <v/>
      </c>
      <c r="I732" s="1">
        <f>E732+0</f>
        <v/>
      </c>
    </row>
    <row r="733">
      <c r="A733" t="inlineStr">
        <is>
          <t>COS - Heron Fields - Security</t>
        </is>
      </c>
      <c r="B733" t="inlineStr">
        <is>
          <t>COS</t>
        </is>
      </c>
      <c r="C733" t="inlineStr">
        <is>
          <t>CPC</t>
        </is>
      </c>
      <c r="D733" t="inlineStr">
        <is>
          <t>Heron Fields</t>
        </is>
      </c>
      <c r="E733" s="1" t="inlineStr">
        <is>
          <t>2022-10-31</t>
        </is>
      </c>
      <c r="F733" t="n">
        <v>0</v>
      </c>
      <c r="G733" t="n">
        <v>0</v>
      </c>
      <c r="H733" s="2">
        <f>IF(F733=0, G733, F733)</f>
        <v/>
      </c>
      <c r="I733" s="1">
        <f>E733+0</f>
        <v/>
      </c>
    </row>
    <row r="734">
      <c r="A734" t="inlineStr">
        <is>
          <t>COS - Heron View Showhouse</t>
        </is>
      </c>
      <c r="B734" t="inlineStr">
        <is>
          <t>COS</t>
        </is>
      </c>
      <c r="C734" t="inlineStr">
        <is>
          <t>Heron Fields</t>
        </is>
      </c>
      <c r="D734" t="inlineStr">
        <is>
          <t>Heron Fields</t>
        </is>
      </c>
      <c r="E734" s="1" t="inlineStr">
        <is>
          <t>2022-10-31</t>
        </is>
      </c>
      <c r="F734" t="n">
        <v>0</v>
      </c>
      <c r="G734" t="n">
        <v>0</v>
      </c>
      <c r="H734" s="2">
        <f>IF(F734=0, G734, F734)</f>
        <v/>
      </c>
      <c r="I734" s="1">
        <f>E734+0</f>
        <v/>
      </c>
    </row>
    <row r="735">
      <c r="A735" t="inlineStr">
        <is>
          <t>COS - Inverters</t>
        </is>
      </c>
      <c r="B735" t="inlineStr">
        <is>
          <t>COS</t>
        </is>
      </c>
      <c r="C735" t="inlineStr">
        <is>
          <t>Heron Fields</t>
        </is>
      </c>
      <c r="D735" t="inlineStr">
        <is>
          <t>Heron Fields</t>
        </is>
      </c>
      <c r="E735" s="1" t="inlineStr">
        <is>
          <t>2022-10-31</t>
        </is>
      </c>
      <c r="F735" t="n">
        <v>0</v>
      </c>
      <c r="G735" t="n">
        <v>0</v>
      </c>
      <c r="H735" s="2">
        <f>IF(F735=0, G735, F735)</f>
        <v/>
      </c>
      <c r="I735" s="1">
        <f>E735+0</f>
        <v/>
      </c>
    </row>
    <row r="736">
      <c r="A736" t="inlineStr">
        <is>
          <t>COS - Legal Fees Opening of Sec Title Scheme</t>
        </is>
      </c>
      <c r="B736" t="inlineStr">
        <is>
          <t>COS</t>
        </is>
      </c>
      <c r="C736" t="inlineStr">
        <is>
          <t>Heron Fields</t>
        </is>
      </c>
      <c r="D736" t="inlineStr">
        <is>
          <t>Heron Fields</t>
        </is>
      </c>
      <c r="E736" s="1" t="inlineStr">
        <is>
          <t>2022-10-31</t>
        </is>
      </c>
      <c r="F736" t="n">
        <v>0</v>
      </c>
      <c r="G736" t="n">
        <v>0</v>
      </c>
      <c r="H736" s="2">
        <f>IF(F736=0, G736, F736)</f>
        <v/>
      </c>
      <c r="I736" s="1">
        <f>E736+0</f>
        <v/>
      </c>
    </row>
    <row r="737">
      <c r="A737" t="inlineStr">
        <is>
          <t>COS - Levies</t>
        </is>
      </c>
      <c r="B737" t="inlineStr">
        <is>
          <t>COS</t>
        </is>
      </c>
      <c r="C737" t="inlineStr">
        <is>
          <t>Heron Fields</t>
        </is>
      </c>
      <c r="D737" t="inlineStr">
        <is>
          <t>Heron Fields</t>
        </is>
      </c>
      <c r="E737" s="1" t="inlineStr">
        <is>
          <t>2022-10-31</t>
        </is>
      </c>
      <c r="F737" t="n">
        <v>0</v>
      </c>
      <c r="G737" t="n">
        <v>0</v>
      </c>
      <c r="H737" s="2">
        <f>IF(F737=0, G737, F737)</f>
        <v/>
      </c>
      <c r="I737" s="1">
        <f>E737+0</f>
        <v/>
      </c>
    </row>
    <row r="738">
      <c r="A738" t="inlineStr">
        <is>
          <t>COS - Rates clearance</t>
        </is>
      </c>
      <c r="B738" t="inlineStr">
        <is>
          <t>COS</t>
        </is>
      </c>
      <c r="C738" t="inlineStr">
        <is>
          <t>Heron Fields</t>
        </is>
      </c>
      <c r="D738" t="inlineStr">
        <is>
          <t>Heron Fields</t>
        </is>
      </c>
      <c r="E738" s="1" t="inlineStr">
        <is>
          <t>2022-10-31</t>
        </is>
      </c>
      <c r="F738" t="n">
        <v>0</v>
      </c>
      <c r="G738" t="n">
        <v>0</v>
      </c>
      <c r="H738" s="2">
        <f>IF(F738=0, G738, F738)</f>
        <v/>
      </c>
      <c r="I738" s="1">
        <f>E738+0</f>
        <v/>
      </c>
    </row>
    <row r="739">
      <c r="A739" t="inlineStr">
        <is>
          <t>COS - Showhouse - HF</t>
        </is>
      </c>
      <c r="B739" t="inlineStr">
        <is>
          <t>COS</t>
        </is>
      </c>
      <c r="C739" t="inlineStr">
        <is>
          <t>Heron Fields</t>
        </is>
      </c>
      <c r="D739" t="inlineStr">
        <is>
          <t>Heron Fields</t>
        </is>
      </c>
      <c r="E739" s="1" t="inlineStr">
        <is>
          <t>2022-10-31</t>
        </is>
      </c>
      <c r="F739" t="n">
        <v>0</v>
      </c>
      <c r="G739" t="n">
        <v>0</v>
      </c>
      <c r="H739" s="2">
        <f>IF(F739=0, G739, F739)</f>
        <v/>
      </c>
      <c r="I739" s="1">
        <f>E739+0</f>
        <v/>
      </c>
    </row>
    <row r="740">
      <c r="A740" t="inlineStr">
        <is>
          <t>CoCT - Electricity</t>
        </is>
      </c>
      <c r="B740" t="inlineStr">
        <is>
          <t>Operating Expenses</t>
        </is>
      </c>
      <c r="C740" t="inlineStr">
        <is>
          <t>Heron Fields</t>
        </is>
      </c>
      <c r="D740" t="inlineStr">
        <is>
          <t>Heron Fields</t>
        </is>
      </c>
      <c r="E740" s="1" t="inlineStr">
        <is>
          <t>2022-10-31</t>
        </is>
      </c>
      <c r="F740" t="n">
        <v>3022.39</v>
      </c>
      <c r="G740" t="n">
        <v>3022.39</v>
      </c>
      <c r="H740" s="2">
        <f>IF(F740=0, G740, F740)</f>
        <v/>
      </c>
      <c r="I740" s="1">
        <f>E740+0</f>
        <v/>
      </c>
    </row>
    <row r="741">
      <c r="A741" t="inlineStr">
        <is>
          <t>CoCT - Refuse</t>
        </is>
      </c>
      <c r="B741" t="inlineStr">
        <is>
          <t>Operating Expenses</t>
        </is>
      </c>
      <c r="C741" t="inlineStr">
        <is>
          <t>Heron Fields</t>
        </is>
      </c>
      <c r="D741" t="inlineStr">
        <is>
          <t>Heron Fields</t>
        </is>
      </c>
      <c r="E741" s="1" t="inlineStr">
        <is>
          <t>2022-10-31</t>
        </is>
      </c>
      <c r="F741" t="n">
        <v>0</v>
      </c>
      <c r="G741" t="n">
        <v>0</v>
      </c>
      <c r="H741" s="2">
        <f>IF(F741=0, G741, F741)</f>
        <v/>
      </c>
      <c r="I741" s="1">
        <f>E741+0</f>
        <v/>
      </c>
    </row>
    <row r="742">
      <c r="A742" t="inlineStr">
        <is>
          <t>CoCT - Water</t>
        </is>
      </c>
      <c r="B742" t="inlineStr">
        <is>
          <t>Operating Expenses</t>
        </is>
      </c>
      <c r="C742" t="inlineStr">
        <is>
          <t>Heron Fields</t>
        </is>
      </c>
      <c r="D742" t="inlineStr">
        <is>
          <t>Heron Fields</t>
        </is>
      </c>
      <c r="E742" s="1" t="inlineStr">
        <is>
          <t>2022-10-31</t>
        </is>
      </c>
      <c r="F742" t="n">
        <v>4972.63</v>
      </c>
      <c r="G742" t="n">
        <v>4972.63</v>
      </c>
      <c r="H742" s="2">
        <f>IF(F742=0, G742, F742)</f>
        <v/>
      </c>
      <c r="I742" s="1">
        <f>E742+0</f>
        <v/>
      </c>
    </row>
    <row r="743">
      <c r="A743" t="inlineStr">
        <is>
          <t>Consulting Fees - Admin and Finance</t>
        </is>
      </c>
      <c r="B743" t="inlineStr">
        <is>
          <t>Ignore per Deric</t>
        </is>
      </c>
      <c r="C743" t="inlineStr">
        <is>
          <t>Heron Fields</t>
        </is>
      </c>
      <c r="D743" t="inlineStr">
        <is>
          <t>Heron Fields</t>
        </is>
      </c>
      <c r="E743" s="1" t="inlineStr">
        <is>
          <t>2022-10-31</t>
        </is>
      </c>
      <c r="F743" t="n">
        <v>131550</v>
      </c>
      <c r="G743" t="n">
        <v>131550</v>
      </c>
      <c r="H743" s="2">
        <f>IF(F743=0, G743, F743)</f>
        <v/>
      </c>
      <c r="I743" s="1">
        <f>E743+0</f>
        <v/>
      </c>
    </row>
    <row r="744">
      <c r="A744" t="inlineStr">
        <is>
          <t>Developers Levies</t>
        </is>
      </c>
      <c r="B744" t="inlineStr">
        <is>
          <t>Operating Expenses</t>
        </is>
      </c>
      <c r="C744" t="inlineStr">
        <is>
          <t>Heron Fields</t>
        </is>
      </c>
      <c r="D744" t="inlineStr">
        <is>
          <t>Heron Fields</t>
        </is>
      </c>
      <c r="E744" s="1" t="inlineStr">
        <is>
          <t>2022-10-31</t>
        </is>
      </c>
      <c r="F744" t="n">
        <v>0</v>
      </c>
      <c r="G744" t="n">
        <v>0</v>
      </c>
      <c r="H744" s="2">
        <f>IF(F744=0, G744, F744)</f>
        <v/>
      </c>
      <c r="I744" s="1">
        <f>E744+0</f>
        <v/>
      </c>
    </row>
    <row r="745">
      <c r="A745" t="inlineStr">
        <is>
          <t>Entertainment Expenses</t>
        </is>
      </c>
      <c r="B745" t="inlineStr">
        <is>
          <t>Operating Expenses</t>
        </is>
      </c>
      <c r="C745" t="inlineStr">
        <is>
          <t>Heron Fields</t>
        </is>
      </c>
      <c r="D745" t="inlineStr">
        <is>
          <t>Heron Fields</t>
        </is>
      </c>
      <c r="E745" s="1" t="inlineStr">
        <is>
          <t>2022-10-31</t>
        </is>
      </c>
      <c r="F745" t="n">
        <v>0</v>
      </c>
      <c r="G745" t="n">
        <v>0</v>
      </c>
      <c r="H745" s="2">
        <f>IF(F745=0, G745, F745)</f>
        <v/>
      </c>
      <c r="I745" s="1">
        <f>E745+0</f>
        <v/>
      </c>
    </row>
    <row r="746">
      <c r="A746" t="inlineStr">
        <is>
          <t>General Expenses</t>
        </is>
      </c>
      <c r="B746" t="inlineStr">
        <is>
          <t>Operating Expenses</t>
        </is>
      </c>
      <c r="C746" t="inlineStr">
        <is>
          <t>Heron Fields</t>
        </is>
      </c>
      <c r="D746" t="inlineStr">
        <is>
          <t>Heron Fields</t>
        </is>
      </c>
      <c r="E746" s="1" t="inlineStr">
        <is>
          <t>2022-10-31</t>
        </is>
      </c>
      <c r="F746" t="n">
        <v>0</v>
      </c>
      <c r="G746" t="n">
        <v>0</v>
      </c>
      <c r="H746" s="2">
        <f>IF(F746=0, G746, F746)</f>
        <v/>
      </c>
      <c r="I746" s="1">
        <f>E746+0</f>
        <v/>
      </c>
    </row>
    <row r="747">
      <c r="A747" t="inlineStr">
        <is>
          <t>Insurance</t>
        </is>
      </c>
      <c r="B747" t="inlineStr">
        <is>
          <t>Operating Expenses</t>
        </is>
      </c>
      <c r="C747" t="inlineStr">
        <is>
          <t>Heron Fields</t>
        </is>
      </c>
      <c r="D747" t="inlineStr">
        <is>
          <t>Heron Fields</t>
        </is>
      </c>
      <c r="E747" s="1" t="inlineStr">
        <is>
          <t>2022-10-31</t>
        </is>
      </c>
      <c r="F747" t="n">
        <v>273.21</v>
      </c>
      <c r="G747" t="n">
        <v>273.21</v>
      </c>
      <c r="H747" s="2">
        <f>IF(F747=0, G747, F747)</f>
        <v/>
      </c>
      <c r="I747" s="1">
        <f>E747+0</f>
        <v/>
      </c>
    </row>
    <row r="748">
      <c r="A748" t="inlineStr">
        <is>
          <t>Interest Paid</t>
        </is>
      </c>
      <c r="B748" t="inlineStr">
        <is>
          <t>Operating Expenses</t>
        </is>
      </c>
      <c r="C748" t="inlineStr">
        <is>
          <t>Heron Fields</t>
        </is>
      </c>
      <c r="D748" t="inlineStr">
        <is>
          <t>Heron Fields</t>
        </is>
      </c>
      <c r="E748" s="1" t="inlineStr">
        <is>
          <t>2022-10-31</t>
        </is>
      </c>
      <c r="F748" t="n">
        <v>181.66</v>
      </c>
      <c r="G748" t="n">
        <v>181.66</v>
      </c>
      <c r="H748" s="2">
        <f>IF(F748=0, G748, F748)</f>
        <v/>
      </c>
      <c r="I748" s="1">
        <f>E748+0</f>
        <v/>
      </c>
    </row>
    <row r="749">
      <c r="A749" t="inlineStr">
        <is>
          <t>Interest Paid - Investors @ 15%</t>
        </is>
      </c>
      <c r="B749" t="inlineStr">
        <is>
          <t>Operating Expenses</t>
        </is>
      </c>
      <c r="C749" t="inlineStr">
        <is>
          <t>Heron Fields</t>
        </is>
      </c>
      <c r="D749" t="inlineStr">
        <is>
          <t>Heron Fields</t>
        </is>
      </c>
      <c r="E749" s="1" t="inlineStr">
        <is>
          <t>2022-10-31</t>
        </is>
      </c>
      <c r="F749" t="n">
        <v>0</v>
      </c>
      <c r="G749" t="n">
        <v>0</v>
      </c>
      <c r="H749" s="2">
        <f>IF(F749=0, G749, F749)</f>
        <v/>
      </c>
      <c r="I749" s="1">
        <f>E749+0</f>
        <v/>
      </c>
    </row>
    <row r="750">
      <c r="A750" t="inlineStr">
        <is>
          <t>Interest Paid - Investors @ 6.25%</t>
        </is>
      </c>
      <c r="B750" t="inlineStr">
        <is>
          <t>Operating Expenses</t>
        </is>
      </c>
      <c r="C750" t="inlineStr">
        <is>
          <t>Heron Fields</t>
        </is>
      </c>
      <c r="D750" t="inlineStr">
        <is>
          <t>Heron Fields</t>
        </is>
      </c>
      <c r="E750" s="1" t="inlineStr">
        <is>
          <t>2022-10-31</t>
        </is>
      </c>
      <c r="F750" t="n">
        <v>0</v>
      </c>
      <c r="G750" t="n">
        <v>0</v>
      </c>
      <c r="H750" s="2">
        <f>IF(F750=0, G750, F750)</f>
        <v/>
      </c>
      <c r="I750" s="1">
        <f>E750+0</f>
        <v/>
      </c>
    </row>
    <row r="751">
      <c r="A751" t="inlineStr">
        <is>
          <t>Interest Paid - Investors @ 6.5%</t>
        </is>
      </c>
      <c r="B751" t="inlineStr">
        <is>
          <t>Operating Expenses</t>
        </is>
      </c>
      <c r="C751" t="inlineStr">
        <is>
          <t>Heron Fields</t>
        </is>
      </c>
      <c r="D751" t="inlineStr">
        <is>
          <t>Heron Fields</t>
        </is>
      </c>
      <c r="E751" s="1" t="inlineStr">
        <is>
          <t>2022-10-31</t>
        </is>
      </c>
      <c r="F751" t="n">
        <v>0</v>
      </c>
      <c r="G751" t="n">
        <v>0</v>
      </c>
      <c r="H751" s="2">
        <f>IF(F751=0, G751, F751)</f>
        <v/>
      </c>
      <c r="I751" s="1">
        <f>E751+0</f>
        <v/>
      </c>
    </row>
    <row r="752">
      <c r="A752" t="inlineStr">
        <is>
          <t>Interest Paid - Investors @ 6.75%</t>
        </is>
      </c>
      <c r="B752" t="inlineStr">
        <is>
          <t>Operating Expenses</t>
        </is>
      </c>
      <c r="C752" t="inlineStr">
        <is>
          <t>Heron Fields</t>
        </is>
      </c>
      <c r="D752" t="inlineStr">
        <is>
          <t>Heron Fields</t>
        </is>
      </c>
      <c r="E752" s="1" t="inlineStr">
        <is>
          <t>2022-10-31</t>
        </is>
      </c>
      <c r="F752" t="n">
        <v>0</v>
      </c>
      <c r="G752" t="n">
        <v>0</v>
      </c>
      <c r="H752" s="2">
        <f>IF(F752=0, G752, F752)</f>
        <v/>
      </c>
      <c r="I752" s="1">
        <f>E752+0</f>
        <v/>
      </c>
    </row>
    <row r="753">
      <c r="A753" t="inlineStr">
        <is>
          <t>Interest Paid - Investors @ 8.25%</t>
        </is>
      </c>
      <c r="B753" t="inlineStr">
        <is>
          <t>Operating Expenses</t>
        </is>
      </c>
      <c r="C753" t="inlineStr">
        <is>
          <t>Heron Fields</t>
        </is>
      </c>
      <c r="D753" t="inlineStr">
        <is>
          <t>Heron Fields</t>
        </is>
      </c>
      <c r="E753" s="1" t="inlineStr">
        <is>
          <t>2022-10-31</t>
        </is>
      </c>
      <c r="F753" t="n">
        <v>0</v>
      </c>
      <c r="G753" t="n">
        <v>0</v>
      </c>
      <c r="H753" s="2">
        <f>IF(F753=0, G753, F753)</f>
        <v/>
      </c>
      <c r="I753" s="1">
        <f>E753+0</f>
        <v/>
      </c>
    </row>
    <row r="754">
      <c r="A754" t="inlineStr">
        <is>
          <t>Interest Paid - Investors @ 8.25%</t>
        </is>
      </c>
      <c r="B754" t="inlineStr">
        <is>
          <t>Operating Expenses</t>
        </is>
      </c>
      <c r="C754" t="inlineStr">
        <is>
          <t>Heron Fields</t>
        </is>
      </c>
      <c r="D754" t="inlineStr">
        <is>
          <t>Heron Fields</t>
        </is>
      </c>
      <c r="E754" s="1" t="inlineStr">
        <is>
          <t>2022-10-31</t>
        </is>
      </c>
      <c r="F754" t="n">
        <v>0</v>
      </c>
      <c r="G754" t="n">
        <v>0</v>
      </c>
      <c r="H754" s="2">
        <f>IF(F754=0, G754, F754)</f>
        <v/>
      </c>
      <c r="I754" s="1">
        <f>E754+0</f>
        <v/>
      </c>
    </row>
    <row r="755">
      <c r="A755" t="inlineStr">
        <is>
          <t>Interest Paid - Investors @ 9%</t>
        </is>
      </c>
      <c r="B755" t="inlineStr">
        <is>
          <t>Operating Expenses</t>
        </is>
      </c>
      <c r="C755" t="inlineStr">
        <is>
          <t>Heron Fields</t>
        </is>
      </c>
      <c r="D755" t="inlineStr">
        <is>
          <t>Heron Fields</t>
        </is>
      </c>
      <c r="E755" s="1" t="inlineStr">
        <is>
          <t>2022-10-31</t>
        </is>
      </c>
      <c r="F755" t="n">
        <v>0</v>
      </c>
      <c r="G755" t="n">
        <v>0</v>
      </c>
      <c r="H755" s="2">
        <f>IF(F755=0, G755, F755)</f>
        <v/>
      </c>
      <c r="I755" s="1">
        <f>E755+0</f>
        <v/>
      </c>
    </row>
    <row r="756">
      <c r="A756" t="inlineStr">
        <is>
          <t>Interest Paid - Investors @ 9%</t>
        </is>
      </c>
      <c r="B756" t="inlineStr">
        <is>
          <t>Operating Expenses</t>
        </is>
      </c>
      <c r="C756" t="inlineStr">
        <is>
          <t>Heron Fields</t>
        </is>
      </c>
      <c r="D756" t="inlineStr">
        <is>
          <t>Heron Fields</t>
        </is>
      </c>
      <c r="E756" s="1" t="inlineStr">
        <is>
          <t>2022-10-31</t>
        </is>
      </c>
      <c r="F756" t="n">
        <v>0</v>
      </c>
      <c r="G756" t="n">
        <v>0</v>
      </c>
      <c r="H756" s="2">
        <f>IF(F756=0, G756, F756)</f>
        <v/>
      </c>
      <c r="I756" s="1">
        <f>E756+0</f>
        <v/>
      </c>
    </row>
    <row r="757">
      <c r="A757" t="inlineStr">
        <is>
          <t>Interest Received - Deposits</t>
        </is>
      </c>
      <c r="B757" t="inlineStr">
        <is>
          <t>Other Income</t>
        </is>
      </c>
      <c r="C757" t="inlineStr">
        <is>
          <t>Heron Fields</t>
        </is>
      </c>
      <c r="D757" t="inlineStr">
        <is>
          <t>Heron Fields</t>
        </is>
      </c>
      <c r="E757" s="1" t="inlineStr">
        <is>
          <t>2022-10-31</t>
        </is>
      </c>
      <c r="F757" t="n">
        <v>0</v>
      </c>
      <c r="G757" t="n">
        <v>0</v>
      </c>
      <c r="H757" s="2">
        <f>IF(F757=0, G757, F757)</f>
        <v/>
      </c>
      <c r="I757" s="1">
        <f>E757+0</f>
        <v/>
      </c>
    </row>
    <row r="758">
      <c r="A758" t="inlineStr">
        <is>
          <t>Interest Received - Momentum</t>
        </is>
      </c>
      <c r="B758" t="inlineStr">
        <is>
          <t>Other Income</t>
        </is>
      </c>
      <c r="C758" t="inlineStr">
        <is>
          <t>Heron Fields</t>
        </is>
      </c>
      <c r="D758" t="inlineStr">
        <is>
          <t>Heron Fields</t>
        </is>
      </c>
      <c r="E758" s="1" t="inlineStr">
        <is>
          <t>2022-10-31</t>
        </is>
      </c>
      <c r="F758" t="n">
        <v>5.26</v>
      </c>
      <c r="G758" t="n">
        <v>5.26</v>
      </c>
      <c r="H758" s="2">
        <f>IF(F758=0, G758, F758)</f>
        <v/>
      </c>
      <c r="I758" s="1">
        <f>E758+0</f>
        <v/>
      </c>
    </row>
    <row r="759">
      <c r="A759" t="inlineStr">
        <is>
          <t>Levies - Amari</t>
        </is>
      </c>
      <c r="B759" t="inlineStr">
        <is>
          <t>Operating Expenses</t>
        </is>
      </c>
      <c r="C759" t="inlineStr">
        <is>
          <t>Heron Fields</t>
        </is>
      </c>
      <c r="D759" t="inlineStr">
        <is>
          <t>Heron Fields</t>
        </is>
      </c>
      <c r="E759" s="1" t="inlineStr">
        <is>
          <t>2022-10-31</t>
        </is>
      </c>
      <c r="F759" t="n">
        <v>0</v>
      </c>
      <c r="G759" t="n">
        <v>0</v>
      </c>
      <c r="H759" s="2">
        <f>IF(F759=0, G759, F759)</f>
        <v/>
      </c>
      <c r="I759" s="1">
        <f>E759+0</f>
        <v/>
      </c>
    </row>
    <row r="760">
      <c r="A760" t="inlineStr">
        <is>
          <t>Momentum Admin Fee</t>
        </is>
      </c>
      <c r="B760" t="inlineStr">
        <is>
          <t>Operating Expenses</t>
        </is>
      </c>
      <c r="C760" t="inlineStr">
        <is>
          <t>Heron Fields</t>
        </is>
      </c>
      <c r="D760" t="inlineStr">
        <is>
          <t>Heron Fields</t>
        </is>
      </c>
      <c r="E760" s="1" t="inlineStr">
        <is>
          <t>2022-10-31</t>
        </is>
      </c>
      <c r="F760" t="n">
        <v>1185.34</v>
      </c>
      <c r="G760" t="n">
        <v>1185.34</v>
      </c>
      <c r="H760" s="2">
        <f>IF(F760=0, G760, F760)</f>
        <v/>
      </c>
      <c r="I760" s="1">
        <f>E760+0</f>
        <v/>
      </c>
    </row>
    <row r="761">
      <c r="A761" t="inlineStr">
        <is>
          <t>Motor Vehicle Expenses</t>
        </is>
      </c>
      <c r="B761" t="inlineStr">
        <is>
          <t>Operating Expenses</t>
        </is>
      </c>
      <c r="C761" t="inlineStr">
        <is>
          <t>Heron Fields</t>
        </is>
      </c>
      <c r="D761" t="inlineStr">
        <is>
          <t>Heron Fields</t>
        </is>
      </c>
      <c r="E761" s="1" t="inlineStr">
        <is>
          <t>2022-10-31</t>
        </is>
      </c>
      <c r="F761" t="n">
        <v>0</v>
      </c>
      <c r="G761" t="n">
        <v>0</v>
      </c>
      <c r="H761" s="2">
        <f>IF(F761=0, G761, F761)</f>
        <v/>
      </c>
      <c r="I761" s="1">
        <f>E761+0</f>
        <v/>
      </c>
    </row>
    <row r="762">
      <c r="A762" t="inlineStr">
        <is>
          <t>Rates - Heron</t>
        </is>
      </c>
      <c r="B762" t="inlineStr">
        <is>
          <t>Operating Expenses</t>
        </is>
      </c>
      <c r="C762" t="inlineStr">
        <is>
          <t>Heron Fields</t>
        </is>
      </c>
      <c r="D762" t="inlineStr">
        <is>
          <t>Heron Fields</t>
        </is>
      </c>
      <c r="E762" s="1" t="inlineStr">
        <is>
          <t>2022-10-31</t>
        </is>
      </c>
      <c r="F762" t="n">
        <v>3406.21</v>
      </c>
      <c r="G762" t="n">
        <v>3406.21</v>
      </c>
      <c r="H762" s="2">
        <f>IF(F762=0, G762, F762)</f>
        <v/>
      </c>
      <c r="I762" s="1">
        <f>E762+0</f>
        <v/>
      </c>
    </row>
    <row r="763">
      <c r="A763" t="inlineStr">
        <is>
          <t>Rental Income</t>
        </is>
      </c>
      <c r="B763" t="inlineStr">
        <is>
          <t>Other Income</t>
        </is>
      </c>
      <c r="C763" t="inlineStr">
        <is>
          <t>Heron Fields</t>
        </is>
      </c>
      <c r="D763" t="inlineStr">
        <is>
          <t>Heron Fields</t>
        </is>
      </c>
      <c r="E763" s="1" t="inlineStr">
        <is>
          <t>2022-10-31</t>
        </is>
      </c>
      <c r="F763" t="n">
        <v>0</v>
      </c>
      <c r="G763" t="n">
        <v>0</v>
      </c>
      <c r="H763" s="2">
        <f>IF(F763=0, G763, F763)</f>
        <v/>
      </c>
      <c r="I763" s="1">
        <f>E763+0</f>
        <v/>
      </c>
    </row>
    <row r="764">
      <c r="A764" t="inlineStr">
        <is>
          <t>Rental Income</t>
        </is>
      </c>
      <c r="B764" t="inlineStr">
        <is>
          <t>Other Income</t>
        </is>
      </c>
      <c r="C764" t="inlineStr">
        <is>
          <t>Heron Fields</t>
        </is>
      </c>
      <c r="D764" t="inlineStr">
        <is>
          <t>Heron Fields</t>
        </is>
      </c>
      <c r="E764" s="1" t="inlineStr">
        <is>
          <t>2022-10-31</t>
        </is>
      </c>
      <c r="F764" t="n">
        <v>0</v>
      </c>
      <c r="G764" t="n">
        <v>0</v>
      </c>
      <c r="H764" s="2">
        <f>IF(F764=0, G764, F764)</f>
        <v/>
      </c>
      <c r="I764" s="1">
        <f>E764+0</f>
        <v/>
      </c>
    </row>
    <row r="765">
      <c r="A765" t="inlineStr">
        <is>
          <t>Sales - Heron Fields</t>
        </is>
      </c>
      <c r="B765" t="inlineStr">
        <is>
          <t>Trading Income</t>
        </is>
      </c>
      <c r="C765" t="inlineStr">
        <is>
          <t>Heron Fields</t>
        </is>
      </c>
      <c r="D765" t="inlineStr">
        <is>
          <t>Heron Fields</t>
        </is>
      </c>
      <c r="E765" s="1" t="inlineStr">
        <is>
          <t>2022-10-31</t>
        </is>
      </c>
      <c r="F765" t="n">
        <v>0</v>
      </c>
      <c r="G765" t="n">
        <v>0</v>
      </c>
      <c r="H765" s="2">
        <f>IF(F765=0, G765, F765)</f>
        <v/>
      </c>
      <c r="I765" s="1">
        <f>E765+0</f>
        <v/>
      </c>
    </row>
    <row r="766">
      <c r="A766" t="inlineStr">
        <is>
          <t>Sales - Heron Fields occupational rent</t>
        </is>
      </c>
      <c r="B766" t="inlineStr">
        <is>
          <t>Trading Income</t>
        </is>
      </c>
      <c r="C766" t="inlineStr">
        <is>
          <t>Heron Fields</t>
        </is>
      </c>
      <c r="D766" t="inlineStr">
        <is>
          <t>Heron Fields</t>
        </is>
      </c>
      <c r="E766" s="1" t="inlineStr">
        <is>
          <t>2022-10-31</t>
        </is>
      </c>
      <c r="F766" t="n">
        <v>0</v>
      </c>
      <c r="G766" t="n">
        <v>0</v>
      </c>
      <c r="H766" s="2">
        <f>IF(F766=0, G766, F766)</f>
        <v/>
      </c>
      <c r="I766" s="1">
        <f>E766+0</f>
        <v/>
      </c>
    </row>
    <row r="767">
      <c r="A767" t="inlineStr">
        <is>
          <t>Security</t>
        </is>
      </c>
      <c r="B767" t="inlineStr">
        <is>
          <t>Operating Expenses</t>
        </is>
      </c>
      <c r="C767" t="inlineStr">
        <is>
          <t>Heron Fields</t>
        </is>
      </c>
      <c r="D767" t="inlineStr">
        <is>
          <t>Heron Fields</t>
        </is>
      </c>
      <c r="E767" s="1" t="inlineStr">
        <is>
          <t>2022-10-31</t>
        </is>
      </c>
      <c r="F767" t="n">
        <v>177.33</v>
      </c>
      <c r="G767" t="n">
        <v>177.33</v>
      </c>
      <c r="H767" s="2">
        <f>IF(F767=0, G767, F767)</f>
        <v/>
      </c>
      <c r="I767" s="1">
        <f>E767+0</f>
        <v/>
      </c>
    </row>
    <row r="768">
      <c r="A768" t="inlineStr">
        <is>
          <t>Security - ADT</t>
        </is>
      </c>
      <c r="B768" t="inlineStr">
        <is>
          <t>Operating Expenses</t>
        </is>
      </c>
      <c r="C768" t="inlineStr">
        <is>
          <t>Heron Fields</t>
        </is>
      </c>
      <c r="D768" t="inlineStr">
        <is>
          <t>Heron Fields</t>
        </is>
      </c>
      <c r="E768" s="1" t="inlineStr">
        <is>
          <t>2022-10-31</t>
        </is>
      </c>
      <c r="F768" t="n">
        <v>328.38</v>
      </c>
      <c r="G768" t="n">
        <v>328.38</v>
      </c>
      <c r="H768" s="2">
        <f>IF(F768=0, G768, F768)</f>
        <v/>
      </c>
      <c r="I768" s="1">
        <f>E768+0</f>
        <v/>
      </c>
    </row>
    <row r="769">
      <c r="A769" t="inlineStr">
        <is>
          <t>Subscription - NHBRC</t>
        </is>
      </c>
      <c r="B769" t="inlineStr">
        <is>
          <t>Operating Expenses</t>
        </is>
      </c>
      <c r="C769" t="inlineStr">
        <is>
          <t>Heron Fields</t>
        </is>
      </c>
      <c r="D769" t="inlineStr">
        <is>
          <t>Heron Fields</t>
        </is>
      </c>
      <c r="E769" s="1" t="inlineStr">
        <is>
          <t>2022-10-31</t>
        </is>
      </c>
      <c r="F769" t="n">
        <v>526.3200000000001</v>
      </c>
      <c r="G769" t="n">
        <v>526.3200000000001</v>
      </c>
      <c r="H769" s="2">
        <f>IF(F769=0, G769, F769)</f>
        <v/>
      </c>
      <c r="I769" s="1">
        <f>E769+0</f>
        <v/>
      </c>
    </row>
    <row r="770">
      <c r="A770" t="inlineStr">
        <is>
          <t>Advertising - Media24</t>
        </is>
      </c>
      <c r="B770" t="inlineStr">
        <is>
          <t>Operating Expenses</t>
        </is>
      </c>
      <c r="C770" t="inlineStr">
        <is>
          <t>Heron View</t>
        </is>
      </c>
      <c r="D770" t="inlineStr">
        <is>
          <t>Heron View</t>
        </is>
      </c>
      <c r="E770" s="1" t="inlineStr">
        <is>
          <t>2022-10-31</t>
        </is>
      </c>
      <c r="F770" t="n">
        <v>0</v>
      </c>
      <c r="G770" t="n">
        <v>0</v>
      </c>
      <c r="H770" s="2">
        <f>IF(F770=0, G770, F770)</f>
        <v/>
      </c>
      <c r="I770" s="1">
        <f>E770+0</f>
        <v/>
      </c>
    </row>
    <row r="771">
      <c r="A771" t="inlineStr">
        <is>
          <t>Advertising - Pure Brand Activation</t>
        </is>
      </c>
      <c r="B771" t="inlineStr">
        <is>
          <t>Operating Expenses</t>
        </is>
      </c>
      <c r="C771" t="inlineStr">
        <is>
          <t>Heron View</t>
        </is>
      </c>
      <c r="D771" t="inlineStr">
        <is>
          <t>Heron View</t>
        </is>
      </c>
      <c r="E771" s="1" t="inlineStr">
        <is>
          <t>2022-10-31</t>
        </is>
      </c>
      <c r="F771" t="n">
        <v>0</v>
      </c>
      <c r="G771" t="n">
        <v>0</v>
      </c>
      <c r="H771" s="2">
        <f>IF(F771=0, G771, F771)</f>
        <v/>
      </c>
      <c r="I771" s="1">
        <f>E771+0</f>
        <v/>
      </c>
    </row>
    <row r="772">
      <c r="A772" t="inlineStr">
        <is>
          <t>Advertising - Thinkink</t>
        </is>
      </c>
      <c r="B772" t="inlineStr">
        <is>
          <t>Operating Expenses</t>
        </is>
      </c>
      <c r="C772" t="inlineStr">
        <is>
          <t>Heron View</t>
        </is>
      </c>
      <c r="D772" t="inlineStr">
        <is>
          <t>Heron View</t>
        </is>
      </c>
      <c r="E772" s="1" t="inlineStr">
        <is>
          <t>2022-10-31</t>
        </is>
      </c>
      <c r="F772" t="n">
        <v>0</v>
      </c>
      <c r="G772" t="n">
        <v>0</v>
      </c>
      <c r="H772" s="2">
        <f>IF(F772=0, G772, F772)</f>
        <v/>
      </c>
      <c r="I772" s="1">
        <f>E772+0</f>
        <v/>
      </c>
    </row>
    <row r="773">
      <c r="A773" t="inlineStr">
        <is>
          <t>Advertising _AND_ Promotions</t>
        </is>
      </c>
      <c r="B773" t="inlineStr">
        <is>
          <t>Operating Expenses</t>
        </is>
      </c>
      <c r="C773" t="inlineStr">
        <is>
          <t>Heron View</t>
        </is>
      </c>
      <c r="D773" t="inlineStr">
        <is>
          <t>Heron View</t>
        </is>
      </c>
      <c r="E773" s="1" t="inlineStr">
        <is>
          <t>2022-10-31</t>
        </is>
      </c>
      <c r="F773" t="n">
        <v>0</v>
      </c>
      <c r="G773" t="n">
        <v>0</v>
      </c>
      <c r="H773" s="2">
        <f>IF(F773=0, G773, F773)</f>
        <v/>
      </c>
      <c r="I773" s="1">
        <f>E773+0</f>
        <v/>
      </c>
    </row>
    <row r="774">
      <c r="A774" t="inlineStr">
        <is>
          <t>Advertising _AND_ Promotions</t>
        </is>
      </c>
      <c r="B774" t="inlineStr">
        <is>
          <t>Operating Expenses</t>
        </is>
      </c>
      <c r="C774" t="inlineStr">
        <is>
          <t>Heron View</t>
        </is>
      </c>
      <c r="D774" t="inlineStr">
        <is>
          <t>Heron View</t>
        </is>
      </c>
      <c r="E774" s="1" t="inlineStr">
        <is>
          <t>2022-10-31</t>
        </is>
      </c>
      <c r="F774" t="n">
        <v>0</v>
      </c>
      <c r="G774" t="n">
        <v>0</v>
      </c>
      <c r="H774" s="2">
        <f>IF(F774=0, G774, F774)</f>
        <v/>
      </c>
      <c r="I774" s="1">
        <f>E774+0</f>
        <v/>
      </c>
    </row>
    <row r="775">
      <c r="A775" t="inlineStr">
        <is>
          <t>COS - Commission HV Units</t>
        </is>
      </c>
      <c r="B775" t="inlineStr">
        <is>
          <t>COS</t>
        </is>
      </c>
      <c r="C775" t="inlineStr">
        <is>
          <t>Heron View</t>
        </is>
      </c>
      <c r="D775" t="inlineStr">
        <is>
          <t>Heron View</t>
        </is>
      </c>
      <c r="E775" s="1" t="inlineStr">
        <is>
          <t>2022-10-31</t>
        </is>
      </c>
      <c r="F775" t="n">
        <v>0</v>
      </c>
      <c r="G775" t="n">
        <v>0</v>
      </c>
      <c r="H775" s="2">
        <f>IF(F775=0, G775, F775)</f>
        <v/>
      </c>
      <c r="I775" s="1">
        <f>E775+0</f>
        <v/>
      </c>
    </row>
    <row r="776">
      <c r="A776" t="inlineStr">
        <is>
          <t>COS - Electricity Cost Heron Field</t>
        </is>
      </c>
      <c r="B776" t="inlineStr">
        <is>
          <t>COS</t>
        </is>
      </c>
      <c r="C776" t="inlineStr">
        <is>
          <t>CPC</t>
        </is>
      </c>
      <c r="D776" t="inlineStr">
        <is>
          <t>Heron View</t>
        </is>
      </c>
      <c r="E776" s="1" t="inlineStr">
        <is>
          <t>2022-10-31</t>
        </is>
      </c>
      <c r="F776" t="n">
        <v>0</v>
      </c>
      <c r="G776" t="n">
        <v>0</v>
      </c>
      <c r="H776" s="2">
        <f>IF(F776=0, G776, F776)</f>
        <v/>
      </c>
      <c r="I776" s="1">
        <f>E776+0</f>
        <v/>
      </c>
    </row>
    <row r="777">
      <c r="A777" t="inlineStr">
        <is>
          <t>COS - HV COCT Rates clearance</t>
        </is>
      </c>
      <c r="B777" t="inlineStr">
        <is>
          <t>COS</t>
        </is>
      </c>
      <c r="C777" t="inlineStr">
        <is>
          <t>Heron View</t>
        </is>
      </c>
      <c r="D777" t="inlineStr">
        <is>
          <t>Heron View</t>
        </is>
      </c>
      <c r="E777" s="1" t="inlineStr">
        <is>
          <t>2022-10-31</t>
        </is>
      </c>
      <c r="F777" t="n">
        <v>0</v>
      </c>
      <c r="G777" t="n">
        <v>0</v>
      </c>
      <c r="H777" s="2">
        <f>IF(F777=0, G777, F777)</f>
        <v/>
      </c>
      <c r="I777" s="1">
        <f>E777+0</f>
        <v/>
      </c>
    </row>
    <row r="778">
      <c r="A778" t="inlineStr">
        <is>
          <t>COS - Heron Fields - Garden Services</t>
        </is>
      </c>
      <c r="B778" t="inlineStr">
        <is>
          <t>COS</t>
        </is>
      </c>
      <c r="C778" t="inlineStr">
        <is>
          <t>CPC</t>
        </is>
      </c>
      <c r="D778" t="inlineStr">
        <is>
          <t>Heron View</t>
        </is>
      </c>
      <c r="E778" s="1" t="inlineStr">
        <is>
          <t>2022-10-31</t>
        </is>
      </c>
      <c r="F778" t="n">
        <v>0</v>
      </c>
      <c r="G778" t="n">
        <v>0</v>
      </c>
      <c r="H778" s="2">
        <f>IF(F778=0, G778, F778)</f>
        <v/>
      </c>
      <c r="I778" s="1">
        <f>E778+0</f>
        <v/>
      </c>
    </row>
    <row r="779">
      <c r="A779" t="inlineStr">
        <is>
          <t>COS - Heron Projects insurance</t>
        </is>
      </c>
      <c r="B779" t="inlineStr">
        <is>
          <t>COS</t>
        </is>
      </c>
      <c r="C779" t="inlineStr">
        <is>
          <t>CPC</t>
        </is>
      </c>
      <c r="D779" t="inlineStr">
        <is>
          <t>Heron View</t>
        </is>
      </c>
      <c r="E779" s="1" t="inlineStr">
        <is>
          <t>2022-10-31</t>
        </is>
      </c>
      <c r="F779" t="n">
        <v>0</v>
      </c>
      <c r="G779" t="n">
        <v>0</v>
      </c>
      <c r="H779" s="2">
        <f>IF(F779=0, G779, F779)</f>
        <v/>
      </c>
      <c r="I779" s="1">
        <f>E779+0</f>
        <v/>
      </c>
    </row>
    <row r="780">
      <c r="A780" t="inlineStr">
        <is>
          <t>COS - Heron View</t>
        </is>
      </c>
      <c r="B780" t="inlineStr">
        <is>
          <t>COS</t>
        </is>
      </c>
      <c r="C780" t="inlineStr">
        <is>
          <t>Heron View</t>
        </is>
      </c>
      <c r="D780" t="inlineStr">
        <is>
          <t>Heron View</t>
        </is>
      </c>
      <c r="E780" s="1" t="inlineStr">
        <is>
          <t>2022-10-31</t>
        </is>
      </c>
      <c r="F780" t="n">
        <v>0</v>
      </c>
      <c r="G780" t="n">
        <v>0</v>
      </c>
      <c r="H780" s="2">
        <f>IF(F780=0, G780, F780)</f>
        <v/>
      </c>
      <c r="I780" s="1">
        <f>E780+0</f>
        <v/>
      </c>
    </row>
    <row r="781">
      <c r="A781" t="inlineStr">
        <is>
          <t>COS - Heron View - Construction</t>
        </is>
      </c>
      <c r="B781" t="inlineStr">
        <is>
          <t>COS</t>
        </is>
      </c>
      <c r="C781" t="inlineStr">
        <is>
          <t>CPC</t>
        </is>
      </c>
      <c r="D781" t="inlineStr">
        <is>
          <t>Heron View</t>
        </is>
      </c>
      <c r="E781" s="1" t="inlineStr">
        <is>
          <t>2022-10-31</t>
        </is>
      </c>
      <c r="F781" t="n">
        <v>1211819.46</v>
      </c>
      <c r="G781" t="n">
        <v>1211819.46</v>
      </c>
      <c r="H781" s="2">
        <f>IF(F781=0, G781, F781)</f>
        <v/>
      </c>
      <c r="I781" s="1">
        <f>E781+0</f>
        <v/>
      </c>
    </row>
    <row r="782">
      <c r="A782" t="inlineStr">
        <is>
          <t>COS - Heron View - P&amp;G</t>
        </is>
      </c>
      <c r="B782" t="inlineStr">
        <is>
          <t>COS</t>
        </is>
      </c>
      <c r="C782" t="inlineStr">
        <is>
          <t>CPC</t>
        </is>
      </c>
      <c r="D782" t="inlineStr">
        <is>
          <t>Heron View</t>
        </is>
      </c>
      <c r="E782" s="1" t="inlineStr">
        <is>
          <t>2022-10-31</t>
        </is>
      </c>
      <c r="F782" t="n">
        <v>18460.65</v>
      </c>
      <c r="G782" t="n">
        <v>18460.65</v>
      </c>
      <c r="H782" s="2">
        <f>IF(F782=0, G782, F782)</f>
        <v/>
      </c>
      <c r="I782" s="1">
        <f>E782+0</f>
        <v/>
      </c>
    </row>
    <row r="783">
      <c r="A783" t="inlineStr">
        <is>
          <t>COS - Heron View - Printing &amp; Stationary</t>
        </is>
      </c>
      <c r="B783" t="inlineStr">
        <is>
          <t>COS</t>
        </is>
      </c>
      <c r="C783" t="inlineStr">
        <is>
          <t>CPC</t>
        </is>
      </c>
      <c r="D783" t="inlineStr">
        <is>
          <t>Heron View</t>
        </is>
      </c>
      <c r="E783" s="1" t="inlineStr">
        <is>
          <t>2022-10-31</t>
        </is>
      </c>
      <c r="F783" t="n">
        <v>0</v>
      </c>
      <c r="G783" t="n">
        <v>0</v>
      </c>
      <c r="H783" s="2">
        <f>IF(F783=0, G783, F783)</f>
        <v/>
      </c>
      <c r="I783" s="1">
        <f>E783+0</f>
        <v/>
      </c>
    </row>
    <row r="784">
      <c r="A784" t="inlineStr">
        <is>
          <t>COS - Legal Fees</t>
        </is>
      </c>
      <c r="B784" t="inlineStr">
        <is>
          <t>COS</t>
        </is>
      </c>
      <c r="C784" t="inlineStr">
        <is>
          <t>Heron View</t>
        </is>
      </c>
      <c r="D784" t="inlineStr">
        <is>
          <t>Heron View</t>
        </is>
      </c>
      <c r="E784" s="1" t="inlineStr">
        <is>
          <t>2022-10-31</t>
        </is>
      </c>
      <c r="F784" t="n">
        <v>37150.94</v>
      </c>
      <c r="G784" t="n">
        <v>37150.94</v>
      </c>
      <c r="H784" s="2">
        <f>IF(F784=0, G784, F784)</f>
        <v/>
      </c>
      <c r="I784" s="1">
        <f>E784+0</f>
        <v/>
      </c>
    </row>
    <row r="785">
      <c r="A785" t="inlineStr">
        <is>
          <t>COS - Legal Fees</t>
        </is>
      </c>
      <c r="B785" t="inlineStr">
        <is>
          <t>COS</t>
        </is>
      </c>
      <c r="C785" t="inlineStr">
        <is>
          <t>Heron View</t>
        </is>
      </c>
      <c r="D785" t="inlineStr">
        <is>
          <t>Heron View</t>
        </is>
      </c>
      <c r="E785" s="1" t="inlineStr">
        <is>
          <t>2022-10-31</t>
        </is>
      </c>
      <c r="F785" t="n">
        <v>0</v>
      </c>
      <c r="G785" t="n">
        <v>0</v>
      </c>
      <c r="H785" s="2">
        <f>IF(F785=0, G785, F785)</f>
        <v/>
      </c>
      <c r="I785" s="1">
        <f>E785+0</f>
        <v/>
      </c>
    </row>
    <row r="786">
      <c r="A786" t="inlineStr">
        <is>
          <t>COS - Legal Fees Opening of Sec Title Fees</t>
        </is>
      </c>
      <c r="B786" t="inlineStr">
        <is>
          <t>COS</t>
        </is>
      </c>
      <c r="C786" t="inlineStr">
        <is>
          <t>Heron View</t>
        </is>
      </c>
      <c r="D786" t="inlineStr">
        <is>
          <t>Heron View</t>
        </is>
      </c>
      <c r="E786" s="1" t="inlineStr">
        <is>
          <t>2022-10-31</t>
        </is>
      </c>
      <c r="F786" t="n">
        <v>0</v>
      </c>
      <c r="G786" t="n">
        <v>0</v>
      </c>
      <c r="H786" s="2">
        <f>IF(F786=0, G786, F786)</f>
        <v/>
      </c>
      <c r="I786" s="1">
        <f>E786+0</f>
        <v/>
      </c>
    </row>
    <row r="787">
      <c r="A787" t="inlineStr">
        <is>
          <t>COS - Showhouse - HV</t>
        </is>
      </c>
      <c r="B787" t="inlineStr">
        <is>
          <t>COS</t>
        </is>
      </c>
      <c r="C787" t="inlineStr">
        <is>
          <t>Heron View</t>
        </is>
      </c>
      <c r="D787" t="inlineStr">
        <is>
          <t>Heron View</t>
        </is>
      </c>
      <c r="E787" s="1" t="inlineStr">
        <is>
          <t>2022-10-31</t>
        </is>
      </c>
      <c r="F787" t="n">
        <v>0</v>
      </c>
      <c r="G787" t="n">
        <v>0</v>
      </c>
      <c r="H787" s="2">
        <f>IF(F787=0, G787, F787)</f>
        <v/>
      </c>
      <c r="I787" s="1">
        <f>E787+0</f>
        <v/>
      </c>
    </row>
    <row r="788">
      <c r="A788" t="inlineStr">
        <is>
          <t>Consulting fees - Trustee</t>
        </is>
      </c>
      <c r="B788" t="inlineStr">
        <is>
          <t>Operating Expenses</t>
        </is>
      </c>
      <c r="C788" t="inlineStr">
        <is>
          <t>Heron View</t>
        </is>
      </c>
      <c r="D788" t="inlineStr">
        <is>
          <t>Heron View</t>
        </is>
      </c>
      <c r="E788" s="1" t="inlineStr">
        <is>
          <t>2022-10-31</t>
        </is>
      </c>
      <c r="F788" t="n">
        <v>4000</v>
      </c>
      <c r="G788" t="n">
        <v>4000</v>
      </c>
      <c r="H788" s="2">
        <f>IF(F788=0, G788, F788)</f>
        <v/>
      </c>
      <c r="I788" s="1">
        <f>E788+0</f>
        <v/>
      </c>
    </row>
    <row r="789">
      <c r="A789" t="inlineStr">
        <is>
          <t>Consulting fees - Trustee</t>
        </is>
      </c>
      <c r="B789" t="inlineStr">
        <is>
          <t>Operating Expenses</t>
        </is>
      </c>
      <c r="C789" t="inlineStr">
        <is>
          <t>Heron View</t>
        </is>
      </c>
      <c r="D789" t="inlineStr">
        <is>
          <t>Heron View</t>
        </is>
      </c>
      <c r="E789" s="1" t="inlineStr">
        <is>
          <t>2022-10-31</t>
        </is>
      </c>
      <c r="F789" t="n">
        <v>0</v>
      </c>
      <c r="G789" t="n">
        <v>0</v>
      </c>
      <c r="H789" s="2">
        <f>IF(F789=0, G789, F789)</f>
        <v/>
      </c>
      <c r="I789" s="1">
        <f>E789+0</f>
        <v/>
      </c>
    </row>
    <row r="790">
      <c r="A790" t="inlineStr">
        <is>
          <t>Interest Paid - Investors @ 10%</t>
        </is>
      </c>
      <c r="B790" t="inlineStr">
        <is>
          <t>Operating Expenses</t>
        </is>
      </c>
      <c r="C790" t="inlineStr">
        <is>
          <t>Heron View</t>
        </is>
      </c>
      <c r="D790" t="inlineStr">
        <is>
          <t>Heron View</t>
        </is>
      </c>
      <c r="E790" s="1" t="inlineStr">
        <is>
          <t>2022-10-31</t>
        </is>
      </c>
      <c r="F790" t="n">
        <v>0</v>
      </c>
      <c r="G790" t="n">
        <v>0</v>
      </c>
      <c r="H790" s="2">
        <f>IF(F790=0, G790, F790)</f>
        <v/>
      </c>
      <c r="I790" s="1">
        <f>E790+0</f>
        <v/>
      </c>
    </row>
    <row r="791">
      <c r="A791" t="inlineStr">
        <is>
          <t>Interest Paid - Investors @ 10.5%</t>
        </is>
      </c>
      <c r="B791" t="inlineStr">
        <is>
          <t>Operating Expenses</t>
        </is>
      </c>
      <c r="C791" t="inlineStr">
        <is>
          <t>Heron View</t>
        </is>
      </c>
      <c r="D791" t="inlineStr">
        <is>
          <t>Heron View</t>
        </is>
      </c>
      <c r="E791" s="1" t="inlineStr">
        <is>
          <t>2022-10-31</t>
        </is>
      </c>
      <c r="F791" t="n">
        <v>0</v>
      </c>
      <c r="G791" t="n">
        <v>0</v>
      </c>
      <c r="H791" s="2">
        <f>IF(F791=0, G791, F791)</f>
        <v/>
      </c>
      <c r="I791" s="1">
        <f>E791+0</f>
        <v/>
      </c>
    </row>
    <row r="792">
      <c r="A792" t="inlineStr">
        <is>
          <t>Interest Paid - Investors @ 11%</t>
        </is>
      </c>
      <c r="B792" t="inlineStr">
        <is>
          <t>Operating Expenses</t>
        </is>
      </c>
      <c r="C792" t="inlineStr">
        <is>
          <t>Heron View</t>
        </is>
      </c>
      <c r="D792" t="inlineStr">
        <is>
          <t>Heron View</t>
        </is>
      </c>
      <c r="E792" s="1" t="inlineStr">
        <is>
          <t>2022-10-31</t>
        </is>
      </c>
      <c r="F792" t="n">
        <v>0</v>
      </c>
      <c r="G792" t="n">
        <v>0</v>
      </c>
      <c r="H792" s="2">
        <f>IF(F792=0, G792, F792)</f>
        <v/>
      </c>
      <c r="I792" s="1">
        <f>E792+0</f>
        <v/>
      </c>
    </row>
    <row r="793">
      <c r="A793" t="inlineStr">
        <is>
          <t>Interest Paid - Investors @ 14%</t>
        </is>
      </c>
      <c r="B793" t="inlineStr">
        <is>
          <t>Operating Expenses</t>
        </is>
      </c>
      <c r="C793" t="inlineStr">
        <is>
          <t>Heron View</t>
        </is>
      </c>
      <c r="D793" t="inlineStr">
        <is>
          <t>Heron View</t>
        </is>
      </c>
      <c r="E793" s="1" t="inlineStr">
        <is>
          <t>2022-10-31</t>
        </is>
      </c>
      <c r="F793" t="n">
        <v>0</v>
      </c>
      <c r="G793" t="n">
        <v>0</v>
      </c>
      <c r="H793" s="2">
        <f>IF(F793=0, G793, F793)</f>
        <v/>
      </c>
      <c r="I793" s="1">
        <f>E793+0</f>
        <v/>
      </c>
    </row>
    <row r="794">
      <c r="A794" t="inlineStr">
        <is>
          <t>Interest Paid - Investors @ 14%</t>
        </is>
      </c>
      <c r="B794" t="inlineStr">
        <is>
          <t>Operating Expenses</t>
        </is>
      </c>
      <c r="C794" t="inlineStr">
        <is>
          <t>Heron View</t>
        </is>
      </c>
      <c r="D794" t="inlineStr">
        <is>
          <t>Heron View</t>
        </is>
      </c>
      <c r="E794" s="1" t="inlineStr">
        <is>
          <t>2022-10-31</t>
        </is>
      </c>
      <c r="F794" t="n">
        <v>0</v>
      </c>
      <c r="G794" t="n">
        <v>0</v>
      </c>
      <c r="H794" s="2">
        <f>IF(F794=0, G794, F794)</f>
        <v/>
      </c>
      <c r="I794" s="1">
        <f>E794+0</f>
        <v/>
      </c>
    </row>
    <row r="795">
      <c r="A795" t="inlineStr">
        <is>
          <t>Interest Paid - Investors @ 16%</t>
        </is>
      </c>
      <c r="B795" t="inlineStr">
        <is>
          <t>Operating Expenses</t>
        </is>
      </c>
      <c r="C795" t="inlineStr">
        <is>
          <t>Heron View</t>
        </is>
      </c>
      <c r="D795" t="inlineStr">
        <is>
          <t>Heron View</t>
        </is>
      </c>
      <c r="E795" s="1" t="inlineStr">
        <is>
          <t>2022-10-31</t>
        </is>
      </c>
      <c r="F795" t="n">
        <v>0</v>
      </c>
      <c r="G795" t="n">
        <v>0</v>
      </c>
      <c r="H795" s="2">
        <f>IF(F795=0, G795, F795)</f>
        <v/>
      </c>
      <c r="I795" s="1">
        <f>E795+0</f>
        <v/>
      </c>
    </row>
    <row r="796">
      <c r="A796" t="inlineStr">
        <is>
          <t>Interest Paid - Investors @ 16%</t>
        </is>
      </c>
      <c r="B796" t="inlineStr">
        <is>
          <t>Operating Expenses</t>
        </is>
      </c>
      <c r="C796" t="inlineStr">
        <is>
          <t>Heron View</t>
        </is>
      </c>
      <c r="D796" t="inlineStr">
        <is>
          <t>Heron View</t>
        </is>
      </c>
      <c r="E796" s="1" t="inlineStr">
        <is>
          <t>2022-10-31</t>
        </is>
      </c>
      <c r="F796" t="n">
        <v>0</v>
      </c>
      <c r="G796" t="n">
        <v>0</v>
      </c>
      <c r="H796" s="2">
        <f>IF(F796=0, G796, F796)</f>
        <v/>
      </c>
      <c r="I796" s="1">
        <f>E796+0</f>
        <v/>
      </c>
    </row>
    <row r="797">
      <c r="A797" t="inlineStr">
        <is>
          <t>Interest Paid - Investors @ 18%</t>
        </is>
      </c>
      <c r="B797" t="inlineStr">
        <is>
          <t>Operating Expenses</t>
        </is>
      </c>
      <c r="C797" t="inlineStr">
        <is>
          <t>Heron View</t>
        </is>
      </c>
      <c r="D797" t="inlineStr">
        <is>
          <t>Heron View</t>
        </is>
      </c>
      <c r="E797" s="1" t="inlineStr">
        <is>
          <t>2022-10-31</t>
        </is>
      </c>
      <c r="F797" t="n">
        <v>0</v>
      </c>
      <c r="G797" t="n">
        <v>0</v>
      </c>
      <c r="H797" s="2">
        <f>IF(F797=0, G797, F797)</f>
        <v/>
      </c>
      <c r="I797" s="1">
        <f>E797+0</f>
        <v/>
      </c>
    </row>
    <row r="798">
      <c r="A798" t="inlineStr">
        <is>
          <t>Interest Paid - Investors @ 18%</t>
        </is>
      </c>
      <c r="B798" t="inlineStr">
        <is>
          <t>Operating Expenses</t>
        </is>
      </c>
      <c r="C798" t="inlineStr">
        <is>
          <t>Heron View</t>
        </is>
      </c>
      <c r="D798" t="inlineStr">
        <is>
          <t>Heron View</t>
        </is>
      </c>
      <c r="E798" s="1" t="inlineStr">
        <is>
          <t>2022-10-31</t>
        </is>
      </c>
      <c r="F798" t="n">
        <v>0</v>
      </c>
      <c r="G798" t="n">
        <v>0</v>
      </c>
      <c r="H798" s="2">
        <f>IF(F798=0, G798, F798)</f>
        <v/>
      </c>
      <c r="I798" s="1">
        <f>E798+0</f>
        <v/>
      </c>
    </row>
    <row r="799">
      <c r="A799" t="inlineStr">
        <is>
          <t>Interest Paid - Investors @ 7%</t>
        </is>
      </c>
      <c r="B799" t="inlineStr">
        <is>
          <t>Operating Expenses</t>
        </is>
      </c>
      <c r="C799" t="inlineStr">
        <is>
          <t>Heron View</t>
        </is>
      </c>
      <c r="D799" t="inlineStr">
        <is>
          <t>Heron View</t>
        </is>
      </c>
      <c r="E799" s="1" t="inlineStr">
        <is>
          <t>2022-10-31</t>
        </is>
      </c>
      <c r="F799" t="n">
        <v>0</v>
      </c>
      <c r="G799" t="n">
        <v>0</v>
      </c>
      <c r="H799" s="2">
        <f>IF(F799=0, G799, F799)</f>
        <v/>
      </c>
      <c r="I799" s="1">
        <f>E799+0</f>
        <v/>
      </c>
    </row>
    <row r="800">
      <c r="A800" t="inlineStr">
        <is>
          <t>Interest Paid - Investors @ 7%</t>
        </is>
      </c>
      <c r="B800" t="inlineStr">
        <is>
          <t>Operating Expenses</t>
        </is>
      </c>
      <c r="C800" t="inlineStr">
        <is>
          <t>Heron View</t>
        </is>
      </c>
      <c r="D800" t="inlineStr">
        <is>
          <t>Heron View</t>
        </is>
      </c>
      <c r="E800" s="1" t="inlineStr">
        <is>
          <t>2022-10-31</t>
        </is>
      </c>
      <c r="F800" t="n">
        <v>0</v>
      </c>
      <c r="G800" t="n">
        <v>0</v>
      </c>
      <c r="H800" s="2">
        <f>IF(F800=0, G800, F800)</f>
        <v/>
      </c>
      <c r="I800" s="1">
        <f>E800+0</f>
        <v/>
      </c>
    </row>
    <row r="801">
      <c r="A801" t="inlineStr">
        <is>
          <t>Interest Paid - Investors @ 7.5%</t>
        </is>
      </c>
      <c r="B801" t="inlineStr">
        <is>
          <t>Operating Expenses</t>
        </is>
      </c>
      <c r="C801" t="inlineStr">
        <is>
          <t>Heron View</t>
        </is>
      </c>
      <c r="D801" t="inlineStr">
        <is>
          <t>Heron View</t>
        </is>
      </c>
      <c r="E801" s="1" t="inlineStr">
        <is>
          <t>2022-10-31</t>
        </is>
      </c>
      <c r="F801" t="n">
        <v>0</v>
      </c>
      <c r="G801" t="n">
        <v>0</v>
      </c>
      <c r="H801" s="2">
        <f>IF(F801=0, G801, F801)</f>
        <v/>
      </c>
      <c r="I801" s="1">
        <f>E801+0</f>
        <v/>
      </c>
    </row>
    <row r="802">
      <c r="A802" t="inlineStr">
        <is>
          <t>Interest Paid - Investors @ 7.5%</t>
        </is>
      </c>
      <c r="B802" t="inlineStr">
        <is>
          <t>Operating Expenses</t>
        </is>
      </c>
      <c r="C802" t="inlineStr">
        <is>
          <t>Heron View</t>
        </is>
      </c>
      <c r="D802" t="inlineStr">
        <is>
          <t>Heron View</t>
        </is>
      </c>
      <c r="E802" s="1" t="inlineStr">
        <is>
          <t>2022-10-31</t>
        </is>
      </c>
      <c r="F802" t="n">
        <v>0</v>
      </c>
      <c r="G802" t="n">
        <v>0</v>
      </c>
      <c r="H802" s="2">
        <f>IF(F802=0, G802, F802)</f>
        <v/>
      </c>
      <c r="I802" s="1">
        <f>E802+0</f>
        <v/>
      </c>
    </row>
    <row r="803">
      <c r="A803" t="inlineStr">
        <is>
          <t>Interest Paid - Investors @ 9.75%</t>
        </is>
      </c>
      <c r="B803" t="inlineStr">
        <is>
          <t>Operating Expenses</t>
        </is>
      </c>
      <c r="C803" t="inlineStr">
        <is>
          <t>Heron View</t>
        </is>
      </c>
      <c r="D803" t="inlineStr">
        <is>
          <t>Heron View</t>
        </is>
      </c>
      <c r="E803" s="1" t="inlineStr">
        <is>
          <t>2022-10-31</t>
        </is>
      </c>
      <c r="F803" t="n">
        <v>0</v>
      </c>
      <c r="G803" t="n">
        <v>0</v>
      </c>
      <c r="H803" s="2">
        <f>IF(F803=0, G803, F803)</f>
        <v/>
      </c>
      <c r="I803" s="1">
        <f>E803+0</f>
        <v/>
      </c>
    </row>
    <row r="804">
      <c r="A804" t="inlineStr">
        <is>
          <t>Interest Paid - Investors @ 9.75%</t>
        </is>
      </c>
      <c r="B804" t="inlineStr">
        <is>
          <t>Operating Expenses</t>
        </is>
      </c>
      <c r="C804" t="inlineStr">
        <is>
          <t>Heron View</t>
        </is>
      </c>
      <c r="D804" t="inlineStr">
        <is>
          <t>Heron View</t>
        </is>
      </c>
      <c r="E804" s="1" t="inlineStr">
        <is>
          <t>2022-10-31</t>
        </is>
      </c>
      <c r="F804" t="n">
        <v>0</v>
      </c>
      <c r="G804" t="n">
        <v>0</v>
      </c>
      <c r="H804" s="2">
        <f>IF(F804=0, G804, F804)</f>
        <v/>
      </c>
      <c r="I804" s="1">
        <f>E804+0</f>
        <v/>
      </c>
    </row>
    <row r="805">
      <c r="A805" t="inlineStr">
        <is>
          <t>Levies</t>
        </is>
      </c>
      <c r="B805" t="inlineStr">
        <is>
          <t>Operating Expenses</t>
        </is>
      </c>
      <c r="C805" t="inlineStr">
        <is>
          <t>Heron View</t>
        </is>
      </c>
      <c r="D805" t="inlineStr">
        <is>
          <t>Heron View</t>
        </is>
      </c>
      <c r="E805" s="1" t="inlineStr">
        <is>
          <t>2022-10-31</t>
        </is>
      </c>
      <c r="F805" t="n">
        <v>0</v>
      </c>
      <c r="G805" t="n">
        <v>0</v>
      </c>
      <c r="H805" s="2">
        <f>IF(F805=0, G805, F805)</f>
        <v/>
      </c>
      <c r="I805" s="1">
        <f>E805+0</f>
        <v/>
      </c>
    </row>
    <row r="806">
      <c r="A806" t="inlineStr">
        <is>
          <t>Levies - Developer</t>
        </is>
      </c>
      <c r="B806" t="inlineStr">
        <is>
          <t>Operating Expenses</t>
        </is>
      </c>
      <c r="C806" t="inlineStr">
        <is>
          <t>Heron View</t>
        </is>
      </c>
      <c r="D806" t="inlineStr">
        <is>
          <t>Heron View</t>
        </is>
      </c>
      <c r="E806" s="1" t="inlineStr">
        <is>
          <t>2022-10-31</t>
        </is>
      </c>
      <c r="F806" t="n">
        <v>0</v>
      </c>
      <c r="G806" t="n">
        <v>0</v>
      </c>
      <c r="H806" s="2">
        <f>IF(F806=0, G806, F806)</f>
        <v/>
      </c>
      <c r="I806" s="1">
        <f>E806+0</f>
        <v/>
      </c>
    </row>
    <row r="807">
      <c r="A807" t="inlineStr">
        <is>
          <t>Levies - Special Levies</t>
        </is>
      </c>
      <c r="B807" t="inlineStr">
        <is>
          <t>Operating Expenses</t>
        </is>
      </c>
      <c r="C807" t="inlineStr">
        <is>
          <t>Heron View</t>
        </is>
      </c>
      <c r="D807" t="inlineStr">
        <is>
          <t>Heron View</t>
        </is>
      </c>
      <c r="E807" s="1" t="inlineStr">
        <is>
          <t>2022-10-31</t>
        </is>
      </c>
      <c r="F807" t="n">
        <v>0</v>
      </c>
      <c r="G807" t="n">
        <v>0</v>
      </c>
      <c r="H807" s="2">
        <f>IF(F807=0, G807, F807)</f>
        <v/>
      </c>
      <c r="I807" s="1">
        <f>E807+0</f>
        <v/>
      </c>
    </row>
    <row r="808">
      <c r="A808" t="inlineStr">
        <is>
          <t>Management fees - OMH</t>
        </is>
      </c>
      <c r="B808" t="inlineStr">
        <is>
          <t>Ignore per Deric</t>
        </is>
      </c>
      <c r="C808" t="inlineStr">
        <is>
          <t>Heron View</t>
        </is>
      </c>
      <c r="D808" t="inlineStr">
        <is>
          <t>Heron View</t>
        </is>
      </c>
      <c r="E808" s="1" t="inlineStr">
        <is>
          <t>2022-10-31</t>
        </is>
      </c>
      <c r="F808" t="n">
        <v>400000</v>
      </c>
      <c r="G808" t="n">
        <v>400000</v>
      </c>
      <c r="H808" s="2">
        <f>IF(F808=0, G808, F808)</f>
        <v/>
      </c>
      <c r="I808" s="1">
        <f>E808+0</f>
        <v/>
      </c>
    </row>
    <row r="809">
      <c r="A809" t="inlineStr">
        <is>
          <t>Management fees - OMH</t>
        </is>
      </c>
      <c r="B809" t="inlineStr">
        <is>
          <t>Ignore per Deric</t>
        </is>
      </c>
      <c r="C809" t="inlineStr">
        <is>
          <t>Heron View</t>
        </is>
      </c>
      <c r="D809" t="inlineStr">
        <is>
          <t>Heron View</t>
        </is>
      </c>
      <c r="E809" s="1" t="inlineStr">
        <is>
          <t>2022-10-31</t>
        </is>
      </c>
      <c r="F809" t="n">
        <v>0</v>
      </c>
      <c r="G809" t="n">
        <v>0</v>
      </c>
      <c r="H809" s="2">
        <f>IF(F809=0, G809, F809)</f>
        <v/>
      </c>
      <c r="I809" s="1">
        <f>E809+0</f>
        <v/>
      </c>
    </row>
    <row r="810">
      <c r="A810" t="inlineStr">
        <is>
          <t>Printing _AND_ Stationery</t>
        </is>
      </c>
      <c r="B810" t="inlineStr">
        <is>
          <t>Operating Expenses</t>
        </is>
      </c>
      <c r="C810" t="inlineStr">
        <is>
          <t>Heron View</t>
        </is>
      </c>
      <c r="D810" t="inlineStr">
        <is>
          <t>Heron View</t>
        </is>
      </c>
      <c r="E810" s="1" t="inlineStr">
        <is>
          <t>2022-10-31</t>
        </is>
      </c>
      <c r="F810" t="n">
        <v>922.4299999999999</v>
      </c>
      <c r="G810" t="n">
        <v>922.4299999999999</v>
      </c>
      <c r="H810" s="2">
        <f>IF(F810=0, G810, F810)</f>
        <v/>
      </c>
      <c r="I810" s="1">
        <f>E810+0</f>
        <v/>
      </c>
    </row>
    <row r="811">
      <c r="A811" t="inlineStr">
        <is>
          <t>Repairs _AND_ Maintenance</t>
        </is>
      </c>
      <c r="B811" t="inlineStr">
        <is>
          <t>Operating Expenses</t>
        </is>
      </c>
      <c r="C811" t="inlineStr">
        <is>
          <t>Heron View</t>
        </is>
      </c>
      <c r="D811" t="inlineStr">
        <is>
          <t>Heron View</t>
        </is>
      </c>
      <c r="E811" s="1" t="inlineStr">
        <is>
          <t>2022-10-31</t>
        </is>
      </c>
      <c r="F811" t="n">
        <v>0</v>
      </c>
      <c r="G811" t="n">
        <v>0</v>
      </c>
      <c r="H811" s="2">
        <f>IF(F811=0, G811, F811)</f>
        <v/>
      </c>
      <c r="I811" s="1">
        <f>E811+0</f>
        <v/>
      </c>
    </row>
    <row r="812">
      <c r="A812" t="inlineStr">
        <is>
          <t>Repairs _AND_ Maintenance</t>
        </is>
      </c>
      <c r="B812" t="inlineStr">
        <is>
          <t>Operating Expenses</t>
        </is>
      </c>
      <c r="C812" t="inlineStr">
        <is>
          <t>Heron View</t>
        </is>
      </c>
      <c r="D812" t="inlineStr">
        <is>
          <t>Heron View</t>
        </is>
      </c>
      <c r="E812" s="1" t="inlineStr">
        <is>
          <t>2022-10-31</t>
        </is>
      </c>
      <c r="F812" t="n">
        <v>0</v>
      </c>
      <c r="G812" t="n">
        <v>0</v>
      </c>
      <c r="H812" s="2">
        <f>IF(F812=0, G812, F812)</f>
        <v/>
      </c>
      <c r="I812" s="1">
        <f>E812+0</f>
        <v/>
      </c>
    </row>
    <row r="813">
      <c r="A813" t="inlineStr">
        <is>
          <t>Sales - Heron View Occupational Rent</t>
        </is>
      </c>
      <c r="B813" t="inlineStr">
        <is>
          <t>Trading Income</t>
        </is>
      </c>
      <c r="C813" t="inlineStr">
        <is>
          <t>Heron View</t>
        </is>
      </c>
      <c r="D813" t="inlineStr">
        <is>
          <t>Heron View</t>
        </is>
      </c>
      <c r="E813" s="1" t="inlineStr">
        <is>
          <t>2022-10-31</t>
        </is>
      </c>
      <c r="F813" t="n">
        <v>0</v>
      </c>
      <c r="G813" t="n">
        <v>0</v>
      </c>
      <c r="H813" s="2">
        <f>IF(F813=0, G813, F813)</f>
        <v/>
      </c>
      <c r="I813" s="1">
        <f>E813+0</f>
        <v/>
      </c>
    </row>
    <row r="814">
      <c r="A814" t="inlineStr">
        <is>
          <t>Sales - Heron View Sales</t>
        </is>
      </c>
      <c r="B814" t="inlineStr">
        <is>
          <t>Trading Income</t>
        </is>
      </c>
      <c r="C814" t="inlineStr">
        <is>
          <t>Heron View</t>
        </is>
      </c>
      <c r="D814" t="inlineStr">
        <is>
          <t>Heron View</t>
        </is>
      </c>
      <c r="E814" s="1" t="inlineStr">
        <is>
          <t>2022-10-31</t>
        </is>
      </c>
      <c r="F814" t="n">
        <v>0</v>
      </c>
      <c r="G814" t="n">
        <v>0</v>
      </c>
      <c r="H814" s="2">
        <f>IF(F814=0, G814, F814)</f>
        <v/>
      </c>
      <c r="I814" s="1">
        <f>E814+0</f>
        <v/>
      </c>
    </row>
    <row r="815">
      <c r="A815" t="inlineStr">
        <is>
          <t>Subscriptions - Xero</t>
        </is>
      </c>
      <c r="B815" t="inlineStr">
        <is>
          <t>Operating Expenses</t>
        </is>
      </c>
      <c r="C815" t="inlineStr">
        <is>
          <t>Heron View</t>
        </is>
      </c>
      <c r="D815" t="inlineStr">
        <is>
          <t>Heron View</t>
        </is>
      </c>
      <c r="E815" s="1" t="inlineStr">
        <is>
          <t>2022-10-31</t>
        </is>
      </c>
      <c r="F815" t="n">
        <v>600</v>
      </c>
      <c r="G815" t="n">
        <v>600</v>
      </c>
      <c r="H815" s="2">
        <f>IF(F815=0, G815, F815)</f>
        <v/>
      </c>
      <c r="I815" s="1">
        <f>E815+0</f>
        <v/>
      </c>
    </row>
    <row r="816">
      <c r="A816" t="inlineStr">
        <is>
          <t>Subscriptions - Xero</t>
        </is>
      </c>
      <c r="B816" t="inlineStr">
        <is>
          <t>Operating Expenses</t>
        </is>
      </c>
      <c r="C816" t="inlineStr">
        <is>
          <t>Heron View</t>
        </is>
      </c>
      <c r="D816" t="inlineStr">
        <is>
          <t>Heron View</t>
        </is>
      </c>
      <c r="E816" s="1" t="inlineStr">
        <is>
          <t>2022-10-31</t>
        </is>
      </c>
      <c r="F816" t="n">
        <v>0</v>
      </c>
      <c r="G816" t="n">
        <v>0</v>
      </c>
      <c r="H816" s="2">
        <f>IF(F816=0, G816, F816)</f>
        <v/>
      </c>
      <c r="I816" s="1">
        <f>E816+0</f>
        <v/>
      </c>
    </row>
    <row r="817">
      <c r="A817" t="inlineStr">
        <is>
          <t>Water</t>
        </is>
      </c>
      <c r="B817" t="inlineStr">
        <is>
          <t>Operating Expenses</t>
        </is>
      </c>
      <c r="C817" t="inlineStr">
        <is>
          <t>Heron View</t>
        </is>
      </c>
      <c r="D817" t="inlineStr">
        <is>
          <t>Heron View</t>
        </is>
      </c>
      <c r="E817" s="1" t="inlineStr">
        <is>
          <t>2022-10-31</t>
        </is>
      </c>
      <c r="F817" t="n">
        <v>0</v>
      </c>
      <c r="G817" t="n">
        <v>0</v>
      </c>
      <c r="H817" s="2">
        <f>IF(F817=0, G817, F817)</f>
        <v/>
      </c>
      <c r="I817" s="1">
        <f>E817+0</f>
        <v/>
      </c>
    </row>
    <row r="818">
      <c r="A818" t="inlineStr">
        <is>
          <t>Accounting - CIPC</t>
        </is>
      </c>
      <c r="B818" t="inlineStr">
        <is>
          <t>Operating Expenses</t>
        </is>
      </c>
      <c r="C818" t="inlineStr">
        <is>
          <t>Heron Fields</t>
        </is>
      </c>
      <c r="D818" t="inlineStr">
        <is>
          <t>Heron Fields</t>
        </is>
      </c>
      <c r="E818" s="1" t="inlineStr">
        <is>
          <t>2022-11-30</t>
        </is>
      </c>
      <c r="F818" t="n">
        <v>0</v>
      </c>
      <c r="G818" t="n">
        <v>0</v>
      </c>
      <c r="H818" s="2">
        <f>IF(F818=0, G818, F818)</f>
        <v/>
      </c>
      <c r="I818" s="1">
        <f>E818+0</f>
        <v/>
      </c>
    </row>
    <row r="819">
      <c r="A819" t="inlineStr">
        <is>
          <t>Accounting Fees</t>
        </is>
      </c>
      <c r="B819" t="inlineStr">
        <is>
          <t>Operating Expenses</t>
        </is>
      </c>
      <c r="C819" t="inlineStr">
        <is>
          <t>Heron Fields</t>
        </is>
      </c>
      <c r="D819" t="inlineStr">
        <is>
          <t>Heron Fields</t>
        </is>
      </c>
      <c r="E819" s="1" t="inlineStr">
        <is>
          <t>2022-11-30</t>
        </is>
      </c>
      <c r="F819" t="n">
        <v>0</v>
      </c>
      <c r="G819" t="n">
        <v>0</v>
      </c>
      <c r="H819" s="2">
        <f>IF(F819=0, G819, F819)</f>
        <v/>
      </c>
      <c r="I819" s="1">
        <f>E819+0</f>
        <v/>
      </c>
    </row>
    <row r="820">
      <c r="A820" t="inlineStr">
        <is>
          <t>Advertising - Property24</t>
        </is>
      </c>
      <c r="B820" t="inlineStr">
        <is>
          <t>Operating Expenses</t>
        </is>
      </c>
      <c r="C820" t="inlineStr">
        <is>
          <t>Heron Fields</t>
        </is>
      </c>
      <c r="D820" t="inlineStr">
        <is>
          <t>Heron Fields</t>
        </is>
      </c>
      <c r="E820" s="1" t="inlineStr">
        <is>
          <t>2022-11-30</t>
        </is>
      </c>
      <c r="F820" t="n">
        <v>11556</v>
      </c>
      <c r="G820" t="n">
        <v>11556</v>
      </c>
      <c r="H820" s="2">
        <f>IF(F820=0, G820, F820)</f>
        <v/>
      </c>
      <c r="I820" s="1">
        <f>E820+0</f>
        <v/>
      </c>
    </row>
    <row r="821">
      <c r="A821" t="inlineStr">
        <is>
          <t>Advertising - Real Marketing</t>
        </is>
      </c>
      <c r="B821" t="inlineStr">
        <is>
          <t>Operating Expenses</t>
        </is>
      </c>
      <c r="C821" t="inlineStr">
        <is>
          <t>Heron Fields</t>
        </is>
      </c>
      <c r="D821" t="inlineStr">
        <is>
          <t>Heron Fields</t>
        </is>
      </c>
      <c r="E821" s="1" t="inlineStr">
        <is>
          <t>2022-11-30</t>
        </is>
      </c>
      <c r="F821" t="n">
        <v>0</v>
      </c>
      <c r="G821" t="n">
        <v>0</v>
      </c>
      <c r="H821" s="2">
        <f>IF(F821=0, G821, F821)</f>
        <v/>
      </c>
      <c r="I821" s="1">
        <f>E821+0</f>
        <v/>
      </c>
    </row>
    <row r="822">
      <c r="A822" t="inlineStr">
        <is>
          <t>Advertising - Real Marketing</t>
        </is>
      </c>
      <c r="B822" t="inlineStr">
        <is>
          <t>Operating Expenses</t>
        </is>
      </c>
      <c r="C822" t="inlineStr">
        <is>
          <t>Heron Fields</t>
        </is>
      </c>
      <c r="D822" t="inlineStr">
        <is>
          <t>Heron Fields</t>
        </is>
      </c>
      <c r="E822" s="1" t="inlineStr">
        <is>
          <t>2022-11-30</t>
        </is>
      </c>
      <c r="F822" t="n">
        <v>0</v>
      </c>
      <c r="G822" t="n">
        <v>0</v>
      </c>
      <c r="H822" s="2">
        <f>IF(F822=0, G822, F822)</f>
        <v/>
      </c>
      <c r="I822" s="1">
        <f>E822+0</f>
        <v/>
      </c>
    </row>
    <row r="823">
      <c r="A823" t="inlineStr">
        <is>
          <t>Bank Charges</t>
        </is>
      </c>
      <c r="B823" t="inlineStr">
        <is>
          <t>Operating Expenses</t>
        </is>
      </c>
      <c r="C823" t="inlineStr">
        <is>
          <t>Heron Fields</t>
        </is>
      </c>
      <c r="D823" t="inlineStr">
        <is>
          <t>Heron Fields</t>
        </is>
      </c>
      <c r="E823" s="1" t="inlineStr">
        <is>
          <t>2022-11-30</t>
        </is>
      </c>
      <c r="F823" t="n">
        <v>18474.81</v>
      </c>
      <c r="G823" t="n">
        <v>18474.81</v>
      </c>
      <c r="H823" s="2">
        <f>IF(F823=0, G823, F823)</f>
        <v/>
      </c>
      <c r="I823" s="1">
        <f>E823+0</f>
        <v/>
      </c>
    </row>
    <row r="824">
      <c r="A824" t="inlineStr">
        <is>
          <t>Bond Origination</t>
        </is>
      </c>
      <c r="B824" t="inlineStr">
        <is>
          <t>Trading Income</t>
        </is>
      </c>
      <c r="C824" t="inlineStr">
        <is>
          <t>Heron Fields</t>
        </is>
      </c>
      <c r="D824" t="inlineStr">
        <is>
          <t>Heron Fields</t>
        </is>
      </c>
      <c r="E824" s="1" t="inlineStr">
        <is>
          <t>2022-11-30</t>
        </is>
      </c>
      <c r="F824" t="n">
        <v>0</v>
      </c>
      <c r="G824" t="n">
        <v>0</v>
      </c>
      <c r="H824" s="2">
        <f>IF(F824=0, G824, F824)</f>
        <v/>
      </c>
      <c r="I824" s="1">
        <f>E824+0</f>
        <v/>
      </c>
    </row>
    <row r="825">
      <c r="A825" t="inlineStr">
        <is>
          <t>COS - Commission HF Units</t>
        </is>
      </c>
      <c r="B825" t="inlineStr">
        <is>
          <t>COS</t>
        </is>
      </c>
      <c r="C825" t="inlineStr">
        <is>
          <t>Heron Fields</t>
        </is>
      </c>
      <c r="D825" t="inlineStr">
        <is>
          <t>Heron Fields</t>
        </is>
      </c>
      <c r="E825" s="1" t="inlineStr">
        <is>
          <t>2022-11-30</t>
        </is>
      </c>
      <c r="F825" t="n">
        <v>123904.35</v>
      </c>
      <c r="G825" t="n">
        <v>123904.35</v>
      </c>
      <c r="H825" s="2">
        <f>IF(F825=0, G825, F825)</f>
        <v/>
      </c>
      <c r="I825" s="1">
        <f>E825+0</f>
        <v/>
      </c>
    </row>
    <row r="826">
      <c r="A826" t="inlineStr">
        <is>
          <t>COS - Commission Heron Fields investors</t>
        </is>
      </c>
      <c r="B826" t="inlineStr">
        <is>
          <t>COS</t>
        </is>
      </c>
      <c r="C826" t="inlineStr">
        <is>
          <t>Heron Fields</t>
        </is>
      </c>
      <c r="D826" t="inlineStr">
        <is>
          <t>Heron Fields</t>
        </is>
      </c>
      <c r="E826" s="1" t="inlineStr">
        <is>
          <t>2022-11-30</t>
        </is>
      </c>
      <c r="F826" t="n">
        <v>0</v>
      </c>
      <c r="G826" t="n">
        <v>0</v>
      </c>
      <c r="H826" s="2">
        <f>IF(F826=0, G826, F826)</f>
        <v/>
      </c>
      <c r="I826" s="1">
        <f>E826+0</f>
        <v/>
      </c>
    </row>
    <row r="827">
      <c r="A827" t="inlineStr">
        <is>
          <t>COS - Construction</t>
        </is>
      </c>
      <c r="B827" t="inlineStr">
        <is>
          <t>COS</t>
        </is>
      </c>
      <c r="C827" t="inlineStr">
        <is>
          <t>Heron Fields</t>
        </is>
      </c>
      <c r="D827" t="inlineStr">
        <is>
          <t>Heron Fields</t>
        </is>
      </c>
      <c r="E827" s="1" t="inlineStr">
        <is>
          <t>2022-11-30</t>
        </is>
      </c>
      <c r="F827" t="n">
        <v>0</v>
      </c>
      <c r="G827" t="n">
        <v>0</v>
      </c>
      <c r="H827" s="2">
        <f>IF(F827=0, G827, F827)</f>
        <v/>
      </c>
      <c r="I827" s="1">
        <f>E827+0</f>
        <v/>
      </c>
    </row>
    <row r="828">
      <c r="A828" t="inlineStr">
        <is>
          <t>COS - Electricity</t>
        </is>
      </c>
      <c r="B828" t="inlineStr">
        <is>
          <t>COS</t>
        </is>
      </c>
      <c r="C828" t="inlineStr">
        <is>
          <t>Heron Fields</t>
        </is>
      </c>
      <c r="D828" t="inlineStr">
        <is>
          <t>Heron Fields</t>
        </is>
      </c>
      <c r="E828" s="1" t="inlineStr">
        <is>
          <t>2022-11-30</t>
        </is>
      </c>
      <c r="F828" t="n">
        <v>0</v>
      </c>
      <c r="G828" t="n">
        <v>0</v>
      </c>
      <c r="H828" s="2">
        <f>IF(F828=0, G828, F828)</f>
        <v/>
      </c>
      <c r="I828" s="1">
        <f>E828+0</f>
        <v/>
      </c>
    </row>
    <row r="829">
      <c r="A829" t="inlineStr">
        <is>
          <t>COS - Electricity</t>
        </is>
      </c>
      <c r="B829" t="inlineStr">
        <is>
          <t>COS</t>
        </is>
      </c>
      <c r="C829" t="inlineStr">
        <is>
          <t>Heron Fields</t>
        </is>
      </c>
      <c r="D829" t="inlineStr">
        <is>
          <t>Heron Fields</t>
        </is>
      </c>
      <c r="E829" s="1" t="inlineStr">
        <is>
          <t>2022-11-30</t>
        </is>
      </c>
      <c r="F829" t="n">
        <v>0</v>
      </c>
      <c r="G829" t="n">
        <v>0</v>
      </c>
      <c r="H829" s="2">
        <f>IF(F829=0, G829, F829)</f>
        <v/>
      </c>
      <c r="I829" s="1">
        <f>E829+0</f>
        <v/>
      </c>
    </row>
    <row r="830">
      <c r="A830" t="inlineStr">
        <is>
          <t>COS - Heron - Internet</t>
        </is>
      </c>
      <c r="B830" t="inlineStr">
        <is>
          <t>COS</t>
        </is>
      </c>
      <c r="C830" t="inlineStr">
        <is>
          <t>CPC</t>
        </is>
      </c>
      <c r="D830" t="inlineStr">
        <is>
          <t>Heron Fields</t>
        </is>
      </c>
      <c r="E830" s="1" t="inlineStr">
        <is>
          <t>2022-11-30</t>
        </is>
      </c>
      <c r="F830" t="n">
        <v>607.83</v>
      </c>
      <c r="G830" t="n">
        <v>607.83</v>
      </c>
      <c r="H830" s="2">
        <f>IF(F830=0, G830, F830)</f>
        <v/>
      </c>
      <c r="I830" s="1">
        <f>E830+0</f>
        <v/>
      </c>
    </row>
    <row r="831">
      <c r="A831" t="inlineStr">
        <is>
          <t>COS - Heron Fields - Construction</t>
        </is>
      </c>
      <c r="B831" t="inlineStr">
        <is>
          <t>COS</t>
        </is>
      </c>
      <c r="C831" t="inlineStr">
        <is>
          <t>CPC</t>
        </is>
      </c>
      <c r="D831" t="inlineStr">
        <is>
          <t>Heron Fields</t>
        </is>
      </c>
      <c r="E831" s="1" t="inlineStr">
        <is>
          <t>2022-11-30</t>
        </is>
      </c>
      <c r="F831" t="n">
        <v>2296557.57</v>
      </c>
      <c r="G831" t="n">
        <v>2296557.57</v>
      </c>
      <c r="H831" s="2">
        <f>IF(F831=0, G831, F831)</f>
        <v/>
      </c>
      <c r="I831" s="1">
        <f>E831+0</f>
        <v/>
      </c>
    </row>
    <row r="832">
      <c r="A832" t="inlineStr">
        <is>
          <t>COS - Heron Fields - Health &amp; Safety</t>
        </is>
      </c>
      <c r="B832" t="inlineStr">
        <is>
          <t>COS</t>
        </is>
      </c>
      <c r="C832" t="inlineStr">
        <is>
          <t>CPC</t>
        </is>
      </c>
      <c r="D832" t="inlineStr">
        <is>
          <t>Heron Fields</t>
        </is>
      </c>
      <c r="E832" s="1" t="inlineStr">
        <is>
          <t>2022-11-30</t>
        </is>
      </c>
      <c r="F832" t="n">
        <v>0</v>
      </c>
      <c r="G832" t="n">
        <v>0</v>
      </c>
      <c r="H832" s="2">
        <f>IF(F832=0, G832, F832)</f>
        <v/>
      </c>
      <c r="I832" s="1">
        <f>E832+0</f>
        <v/>
      </c>
    </row>
    <row r="833">
      <c r="A833" t="inlineStr">
        <is>
          <t>COS - Heron Fields - P &amp; G</t>
        </is>
      </c>
      <c r="B833" t="inlineStr">
        <is>
          <t>COS</t>
        </is>
      </c>
      <c r="C833" t="inlineStr">
        <is>
          <t>CPC</t>
        </is>
      </c>
      <c r="D833" t="inlineStr">
        <is>
          <t>Heron Fields</t>
        </is>
      </c>
      <c r="E833" s="1" t="inlineStr">
        <is>
          <t>2022-11-30</t>
        </is>
      </c>
      <c r="F833" t="n">
        <v>274149.5</v>
      </c>
      <c r="G833" t="n">
        <v>274149.5</v>
      </c>
      <c r="H833" s="2">
        <f>IF(F833=0, G833, F833)</f>
        <v/>
      </c>
      <c r="I833" s="1">
        <f>E833+0</f>
        <v/>
      </c>
    </row>
    <row r="834">
      <c r="A834" t="inlineStr">
        <is>
          <t>COS - Heron Fields - Printing &amp; Stationary</t>
        </is>
      </c>
      <c r="B834" t="inlineStr">
        <is>
          <t>COS</t>
        </is>
      </c>
      <c r="C834" t="inlineStr">
        <is>
          <t>CPC</t>
        </is>
      </c>
      <c r="D834" t="inlineStr">
        <is>
          <t>Heron Fields</t>
        </is>
      </c>
      <c r="E834" s="1" t="inlineStr">
        <is>
          <t>2022-11-30</t>
        </is>
      </c>
      <c r="F834" t="n">
        <v>0</v>
      </c>
      <c r="G834" t="n">
        <v>0</v>
      </c>
      <c r="H834" s="2">
        <f>IF(F834=0, G834, F834)</f>
        <v/>
      </c>
      <c r="I834" s="1">
        <f>E834+0</f>
        <v/>
      </c>
    </row>
    <row r="835">
      <c r="A835" t="inlineStr">
        <is>
          <t>COS - Heron Fields - Security</t>
        </is>
      </c>
      <c r="B835" t="inlineStr">
        <is>
          <t>COS</t>
        </is>
      </c>
      <c r="C835" t="inlineStr">
        <is>
          <t>CPC</t>
        </is>
      </c>
      <c r="D835" t="inlineStr">
        <is>
          <t>Heron Fields</t>
        </is>
      </c>
      <c r="E835" s="1" t="inlineStr">
        <is>
          <t>2022-11-30</t>
        </is>
      </c>
      <c r="F835" t="n">
        <v>0</v>
      </c>
      <c r="G835" t="n">
        <v>0</v>
      </c>
      <c r="H835" s="2">
        <f>IF(F835=0, G835, F835)</f>
        <v/>
      </c>
      <c r="I835" s="1">
        <f>E835+0</f>
        <v/>
      </c>
    </row>
    <row r="836">
      <c r="A836" t="inlineStr">
        <is>
          <t>COS - Heron View Showhouse</t>
        </is>
      </c>
      <c r="B836" t="inlineStr">
        <is>
          <t>COS</t>
        </is>
      </c>
      <c r="C836" t="inlineStr">
        <is>
          <t>Heron Fields</t>
        </is>
      </c>
      <c r="D836" t="inlineStr">
        <is>
          <t>Heron Fields</t>
        </is>
      </c>
      <c r="E836" s="1" t="inlineStr">
        <is>
          <t>2022-11-30</t>
        </is>
      </c>
      <c r="F836" t="n">
        <v>0</v>
      </c>
      <c r="G836" t="n">
        <v>0</v>
      </c>
      <c r="H836" s="2">
        <f>IF(F836=0, G836, F836)</f>
        <v/>
      </c>
      <c r="I836" s="1">
        <f>E836+0</f>
        <v/>
      </c>
    </row>
    <row r="837">
      <c r="A837" t="inlineStr">
        <is>
          <t>COS - Inverters</t>
        </is>
      </c>
      <c r="B837" t="inlineStr">
        <is>
          <t>COS</t>
        </is>
      </c>
      <c r="C837" t="inlineStr">
        <is>
          <t>Heron Fields</t>
        </is>
      </c>
      <c r="D837" t="inlineStr">
        <is>
          <t>Heron Fields</t>
        </is>
      </c>
      <c r="E837" s="1" t="inlineStr">
        <is>
          <t>2022-11-30</t>
        </is>
      </c>
      <c r="F837" t="n">
        <v>0</v>
      </c>
      <c r="G837" t="n">
        <v>0</v>
      </c>
      <c r="H837" s="2">
        <f>IF(F837=0, G837, F837)</f>
        <v/>
      </c>
      <c r="I837" s="1">
        <f>E837+0</f>
        <v/>
      </c>
    </row>
    <row r="838">
      <c r="A838" t="inlineStr">
        <is>
          <t>COS - Legal Fees Opening of Sec Title Scheme</t>
        </is>
      </c>
      <c r="B838" t="inlineStr">
        <is>
          <t>COS</t>
        </is>
      </c>
      <c r="C838" t="inlineStr">
        <is>
          <t>Heron Fields</t>
        </is>
      </c>
      <c r="D838" t="inlineStr">
        <is>
          <t>Heron Fields</t>
        </is>
      </c>
      <c r="E838" s="1" t="inlineStr">
        <is>
          <t>2022-11-30</t>
        </is>
      </c>
      <c r="F838" t="n">
        <v>0</v>
      </c>
      <c r="G838" t="n">
        <v>0</v>
      </c>
      <c r="H838" s="2">
        <f>IF(F838=0, G838, F838)</f>
        <v/>
      </c>
      <c r="I838" s="1">
        <f>E838+0</f>
        <v/>
      </c>
    </row>
    <row r="839">
      <c r="A839" t="inlineStr">
        <is>
          <t>COS - Levies</t>
        </is>
      </c>
      <c r="B839" t="inlineStr">
        <is>
          <t>COS</t>
        </is>
      </c>
      <c r="C839" t="inlineStr">
        <is>
          <t>Heron Fields</t>
        </is>
      </c>
      <c r="D839" t="inlineStr">
        <is>
          <t>Heron Fields</t>
        </is>
      </c>
      <c r="E839" s="1" t="inlineStr">
        <is>
          <t>2022-11-30</t>
        </is>
      </c>
      <c r="F839" t="n">
        <v>27473.64</v>
      </c>
      <c r="G839" t="n">
        <v>27473.64</v>
      </c>
      <c r="H839" s="2">
        <f>IF(F839=0, G839, F839)</f>
        <v/>
      </c>
      <c r="I839" s="1">
        <f>E839+0</f>
        <v/>
      </c>
    </row>
    <row r="840">
      <c r="A840" t="inlineStr">
        <is>
          <t>COS - Rates clearance</t>
        </is>
      </c>
      <c r="B840" t="inlineStr">
        <is>
          <t>COS</t>
        </is>
      </c>
      <c r="C840" t="inlineStr">
        <is>
          <t>Heron Fields</t>
        </is>
      </c>
      <c r="D840" t="inlineStr">
        <is>
          <t>Heron Fields</t>
        </is>
      </c>
      <c r="E840" s="1" t="inlineStr">
        <is>
          <t>2022-11-30</t>
        </is>
      </c>
      <c r="F840" t="n">
        <v>0</v>
      </c>
      <c r="G840" t="n">
        <v>0</v>
      </c>
      <c r="H840" s="2">
        <f>IF(F840=0, G840, F840)</f>
        <v/>
      </c>
      <c r="I840" s="1">
        <f>E840+0</f>
        <v/>
      </c>
    </row>
    <row r="841">
      <c r="A841" t="inlineStr">
        <is>
          <t>COS - Showhouse - HF</t>
        </is>
      </c>
      <c r="B841" t="inlineStr">
        <is>
          <t>COS</t>
        </is>
      </c>
      <c r="C841" t="inlineStr">
        <is>
          <t>Heron Fields</t>
        </is>
      </c>
      <c r="D841" t="inlineStr">
        <is>
          <t>Heron Fields</t>
        </is>
      </c>
      <c r="E841" s="1" t="inlineStr">
        <is>
          <t>2022-11-30</t>
        </is>
      </c>
      <c r="F841" t="n">
        <v>0</v>
      </c>
      <c r="G841" t="n">
        <v>0</v>
      </c>
      <c r="H841" s="2">
        <f>IF(F841=0, G841, F841)</f>
        <v/>
      </c>
      <c r="I841" s="1">
        <f>E841+0</f>
        <v/>
      </c>
    </row>
    <row r="842">
      <c r="A842" t="inlineStr">
        <is>
          <t>CoCT - Electricity</t>
        </is>
      </c>
      <c r="B842" t="inlineStr">
        <is>
          <t>Operating Expenses</t>
        </is>
      </c>
      <c r="C842" t="inlineStr">
        <is>
          <t>Heron Fields</t>
        </is>
      </c>
      <c r="D842" t="inlineStr">
        <is>
          <t>Heron Fields</t>
        </is>
      </c>
      <c r="E842" s="1" t="inlineStr">
        <is>
          <t>2022-11-30</t>
        </is>
      </c>
      <c r="F842" t="n">
        <v>3070.69</v>
      </c>
      <c r="G842" t="n">
        <v>3070.69</v>
      </c>
      <c r="H842" s="2">
        <f>IF(F842=0, G842, F842)</f>
        <v/>
      </c>
      <c r="I842" s="1">
        <f>E842+0</f>
        <v/>
      </c>
    </row>
    <row r="843">
      <c r="A843" t="inlineStr">
        <is>
          <t>CoCT - Refuse</t>
        </is>
      </c>
      <c r="B843" t="inlineStr">
        <is>
          <t>Operating Expenses</t>
        </is>
      </c>
      <c r="C843" t="inlineStr">
        <is>
          <t>Heron Fields</t>
        </is>
      </c>
      <c r="D843" t="inlineStr">
        <is>
          <t>Heron Fields</t>
        </is>
      </c>
      <c r="E843" s="1" t="inlineStr">
        <is>
          <t>2022-11-30</t>
        </is>
      </c>
      <c r="F843" t="n">
        <v>3563.4</v>
      </c>
      <c r="G843" t="n">
        <v>3563.4</v>
      </c>
      <c r="H843" s="2">
        <f>IF(F843=0, G843, F843)</f>
        <v/>
      </c>
      <c r="I843" s="1">
        <f>E843+0</f>
        <v/>
      </c>
    </row>
    <row r="844">
      <c r="A844" t="inlineStr">
        <is>
          <t>CoCT - Water</t>
        </is>
      </c>
      <c r="B844" t="inlineStr">
        <is>
          <t>Operating Expenses</t>
        </is>
      </c>
      <c r="C844" t="inlineStr">
        <is>
          <t>Heron Fields</t>
        </is>
      </c>
      <c r="D844" t="inlineStr">
        <is>
          <t>Heron Fields</t>
        </is>
      </c>
      <c r="E844" s="1" t="inlineStr">
        <is>
          <t>2022-11-30</t>
        </is>
      </c>
      <c r="F844" t="n">
        <v>8627.120000000001</v>
      </c>
      <c r="G844" t="n">
        <v>8627.120000000001</v>
      </c>
      <c r="H844" s="2">
        <f>IF(F844=0, G844, F844)</f>
        <v/>
      </c>
      <c r="I844" s="1">
        <f>E844+0</f>
        <v/>
      </c>
    </row>
    <row r="845">
      <c r="A845" t="inlineStr">
        <is>
          <t>Consulting Fees - Admin and Finance</t>
        </is>
      </c>
      <c r="B845" t="inlineStr">
        <is>
          <t>Ignore per Deric</t>
        </is>
      </c>
      <c r="C845" t="inlineStr">
        <is>
          <t>Heron Fields</t>
        </is>
      </c>
      <c r="D845" t="inlineStr">
        <is>
          <t>Heron Fields</t>
        </is>
      </c>
      <c r="E845" s="1" t="inlineStr">
        <is>
          <t>2022-11-30</t>
        </is>
      </c>
      <c r="F845" t="n">
        <v>124600</v>
      </c>
      <c r="G845" t="n">
        <v>124600</v>
      </c>
      <c r="H845" s="2">
        <f>IF(F845=0, G845, F845)</f>
        <v/>
      </c>
      <c r="I845" s="1">
        <f>E845+0</f>
        <v/>
      </c>
    </row>
    <row r="846">
      <c r="A846" t="inlineStr">
        <is>
          <t>Developers Levies</t>
        </is>
      </c>
      <c r="B846" t="inlineStr">
        <is>
          <t>Operating Expenses</t>
        </is>
      </c>
      <c r="C846" t="inlineStr">
        <is>
          <t>Heron Fields</t>
        </is>
      </c>
      <c r="D846" t="inlineStr">
        <is>
          <t>Heron Fields</t>
        </is>
      </c>
      <c r="E846" s="1" t="inlineStr">
        <is>
          <t>2022-11-30</t>
        </is>
      </c>
      <c r="F846" t="n">
        <v>0</v>
      </c>
      <c r="G846" t="n">
        <v>0</v>
      </c>
      <c r="H846" s="2">
        <f>IF(F846=0, G846, F846)</f>
        <v/>
      </c>
      <c r="I846" s="1">
        <f>E846+0</f>
        <v/>
      </c>
    </row>
    <row r="847">
      <c r="A847" t="inlineStr">
        <is>
          <t>Entertainment Expenses</t>
        </is>
      </c>
      <c r="B847" t="inlineStr">
        <is>
          <t>Operating Expenses</t>
        </is>
      </c>
      <c r="C847" t="inlineStr">
        <is>
          <t>Heron Fields</t>
        </is>
      </c>
      <c r="D847" t="inlineStr">
        <is>
          <t>Heron Fields</t>
        </is>
      </c>
      <c r="E847" s="1" t="inlineStr">
        <is>
          <t>2022-11-30</t>
        </is>
      </c>
      <c r="F847" t="n">
        <v>0</v>
      </c>
      <c r="G847" t="n">
        <v>0</v>
      </c>
      <c r="H847" s="2">
        <f>IF(F847=0, G847, F847)</f>
        <v/>
      </c>
      <c r="I847" s="1">
        <f>E847+0</f>
        <v/>
      </c>
    </row>
    <row r="848">
      <c r="A848" t="inlineStr">
        <is>
          <t>General Expenses</t>
        </is>
      </c>
      <c r="B848" t="inlineStr">
        <is>
          <t>Operating Expenses</t>
        </is>
      </c>
      <c r="C848" t="inlineStr">
        <is>
          <t>Heron Fields</t>
        </is>
      </c>
      <c r="D848" t="inlineStr">
        <is>
          <t>Heron Fields</t>
        </is>
      </c>
      <c r="E848" s="1" t="inlineStr">
        <is>
          <t>2022-11-30</t>
        </is>
      </c>
      <c r="F848" t="n">
        <v>0</v>
      </c>
      <c r="G848" t="n">
        <v>0</v>
      </c>
      <c r="H848" s="2">
        <f>IF(F848=0, G848, F848)</f>
        <v/>
      </c>
      <c r="I848" s="1">
        <f>E848+0</f>
        <v/>
      </c>
    </row>
    <row r="849">
      <c r="A849" t="inlineStr">
        <is>
          <t>Insurance</t>
        </is>
      </c>
      <c r="B849" t="inlineStr">
        <is>
          <t>Operating Expenses</t>
        </is>
      </c>
      <c r="C849" t="inlineStr">
        <is>
          <t>Heron Fields</t>
        </is>
      </c>
      <c r="D849" t="inlineStr">
        <is>
          <t>Heron Fields</t>
        </is>
      </c>
      <c r="E849" s="1" t="inlineStr">
        <is>
          <t>2022-11-30</t>
        </is>
      </c>
      <c r="F849" t="n">
        <v>273.21</v>
      </c>
      <c r="G849" t="n">
        <v>273.21</v>
      </c>
      <c r="H849" s="2">
        <f>IF(F849=0, G849, F849)</f>
        <v/>
      </c>
      <c r="I849" s="1">
        <f>E849+0</f>
        <v/>
      </c>
    </row>
    <row r="850">
      <c r="A850" t="inlineStr">
        <is>
          <t>Interest Paid</t>
        </is>
      </c>
      <c r="B850" t="inlineStr">
        <is>
          <t>Operating Expenses</t>
        </is>
      </c>
      <c r="C850" t="inlineStr">
        <is>
          <t>Heron Fields</t>
        </is>
      </c>
      <c r="D850" t="inlineStr">
        <is>
          <t>Heron Fields</t>
        </is>
      </c>
      <c r="E850" s="1" t="inlineStr">
        <is>
          <t>2022-11-30</t>
        </is>
      </c>
      <c r="F850" t="n">
        <v>0</v>
      </c>
      <c r="G850" t="n">
        <v>0</v>
      </c>
      <c r="H850" s="2">
        <f>IF(F850=0, G850, F850)</f>
        <v/>
      </c>
      <c r="I850" s="1">
        <f>E850+0</f>
        <v/>
      </c>
    </row>
    <row r="851">
      <c r="A851" t="inlineStr">
        <is>
          <t>Interest Paid - Investors @ 15%</t>
        </is>
      </c>
      <c r="B851" t="inlineStr">
        <is>
          <t>Operating Expenses</t>
        </is>
      </c>
      <c r="C851" t="inlineStr">
        <is>
          <t>Heron Fields</t>
        </is>
      </c>
      <c r="D851" t="inlineStr">
        <is>
          <t>Heron Fields</t>
        </is>
      </c>
      <c r="E851" s="1" t="inlineStr">
        <is>
          <t>2022-11-30</t>
        </is>
      </c>
      <c r="F851" t="n">
        <v>376726.01</v>
      </c>
      <c r="G851" t="n">
        <v>376726.01</v>
      </c>
      <c r="H851" s="2">
        <f>IF(F851=0, G851, F851)</f>
        <v/>
      </c>
      <c r="I851" s="1">
        <f>E851+0</f>
        <v/>
      </c>
    </row>
    <row r="852">
      <c r="A852" t="inlineStr">
        <is>
          <t>Interest Paid - Investors @ 6.25%</t>
        </is>
      </c>
      <c r="B852" t="inlineStr">
        <is>
          <t>Operating Expenses</t>
        </is>
      </c>
      <c r="C852" t="inlineStr">
        <is>
          <t>Heron Fields</t>
        </is>
      </c>
      <c r="D852" t="inlineStr">
        <is>
          <t>Heron Fields</t>
        </is>
      </c>
      <c r="E852" s="1" t="inlineStr">
        <is>
          <t>2022-11-30</t>
        </is>
      </c>
      <c r="F852" t="n">
        <v>218305.31</v>
      </c>
      <c r="G852" t="n">
        <v>218305.31</v>
      </c>
      <c r="H852" s="2">
        <f>IF(F852=0, G852, F852)</f>
        <v/>
      </c>
      <c r="I852" s="1">
        <f>E852+0</f>
        <v/>
      </c>
    </row>
    <row r="853">
      <c r="A853" t="inlineStr">
        <is>
          <t>Interest Paid - Investors @ 6.5%</t>
        </is>
      </c>
      <c r="B853" t="inlineStr">
        <is>
          <t>Operating Expenses</t>
        </is>
      </c>
      <c r="C853" t="inlineStr">
        <is>
          <t>Heron Fields</t>
        </is>
      </c>
      <c r="D853" t="inlineStr">
        <is>
          <t>Heron Fields</t>
        </is>
      </c>
      <c r="E853" s="1" t="inlineStr">
        <is>
          <t>2022-11-30</t>
        </is>
      </c>
      <c r="F853" t="n">
        <v>29312.34</v>
      </c>
      <c r="G853" t="n">
        <v>29312.34</v>
      </c>
      <c r="H853" s="2">
        <f>IF(F853=0, G853, F853)</f>
        <v/>
      </c>
      <c r="I853" s="1">
        <f>E853+0</f>
        <v/>
      </c>
    </row>
    <row r="854">
      <c r="A854" t="inlineStr">
        <is>
          <t>Interest Paid - Investors @ 6.75%</t>
        </is>
      </c>
      <c r="B854" t="inlineStr">
        <is>
          <t>Operating Expenses</t>
        </is>
      </c>
      <c r="C854" t="inlineStr">
        <is>
          <t>Heron Fields</t>
        </is>
      </c>
      <c r="D854" t="inlineStr">
        <is>
          <t>Heron Fields</t>
        </is>
      </c>
      <c r="E854" s="1" t="inlineStr">
        <is>
          <t>2022-11-30</t>
        </is>
      </c>
      <c r="F854" t="n">
        <v>560.97</v>
      </c>
      <c r="G854" t="n">
        <v>560.97</v>
      </c>
      <c r="H854" s="2">
        <f>IF(F854=0, G854, F854)</f>
        <v/>
      </c>
      <c r="I854" s="1">
        <f>E854+0</f>
        <v/>
      </c>
    </row>
    <row r="855">
      <c r="A855" t="inlineStr">
        <is>
          <t>Interest Paid - Investors @ 8.25%</t>
        </is>
      </c>
      <c r="B855" t="inlineStr">
        <is>
          <t>Operating Expenses</t>
        </is>
      </c>
      <c r="C855" t="inlineStr">
        <is>
          <t>Heron Fields</t>
        </is>
      </c>
      <c r="D855" t="inlineStr">
        <is>
          <t>Heron Fields</t>
        </is>
      </c>
      <c r="E855" s="1" t="inlineStr">
        <is>
          <t>2022-11-30</t>
        </is>
      </c>
      <c r="F855" t="n">
        <v>0</v>
      </c>
      <c r="G855" t="n">
        <v>0</v>
      </c>
      <c r="H855" s="2">
        <f>IF(F855=0, G855, F855)</f>
        <v/>
      </c>
      <c r="I855" s="1">
        <f>E855+0</f>
        <v/>
      </c>
    </row>
    <row r="856">
      <c r="A856" t="inlineStr">
        <is>
          <t>Interest Paid - Investors @ 8.25%</t>
        </is>
      </c>
      <c r="B856" t="inlineStr">
        <is>
          <t>Operating Expenses</t>
        </is>
      </c>
      <c r="C856" t="inlineStr">
        <is>
          <t>Heron Fields</t>
        </is>
      </c>
      <c r="D856" t="inlineStr">
        <is>
          <t>Heron Fields</t>
        </is>
      </c>
      <c r="E856" s="1" t="inlineStr">
        <is>
          <t>2022-11-30</t>
        </is>
      </c>
      <c r="F856" t="n">
        <v>0</v>
      </c>
      <c r="G856" t="n">
        <v>0</v>
      </c>
      <c r="H856" s="2">
        <f>IF(F856=0, G856, F856)</f>
        <v/>
      </c>
      <c r="I856" s="1">
        <f>E856+0</f>
        <v/>
      </c>
    </row>
    <row r="857">
      <c r="A857" t="inlineStr">
        <is>
          <t>Interest Paid - Investors @ 9%</t>
        </is>
      </c>
      <c r="B857" t="inlineStr">
        <is>
          <t>Operating Expenses</t>
        </is>
      </c>
      <c r="C857" t="inlineStr">
        <is>
          <t>Heron Fields</t>
        </is>
      </c>
      <c r="D857" t="inlineStr">
        <is>
          <t>Heron Fields</t>
        </is>
      </c>
      <c r="E857" s="1" t="inlineStr">
        <is>
          <t>2022-11-30</t>
        </is>
      </c>
      <c r="F857" t="n">
        <v>0</v>
      </c>
      <c r="G857" t="n">
        <v>0</v>
      </c>
      <c r="H857" s="2">
        <f>IF(F857=0, G857, F857)</f>
        <v/>
      </c>
      <c r="I857" s="1">
        <f>E857+0</f>
        <v/>
      </c>
    </row>
    <row r="858">
      <c r="A858" t="inlineStr">
        <is>
          <t>Interest Paid - Investors @ 9%</t>
        </is>
      </c>
      <c r="B858" t="inlineStr">
        <is>
          <t>Operating Expenses</t>
        </is>
      </c>
      <c r="C858" t="inlineStr">
        <is>
          <t>Heron Fields</t>
        </is>
      </c>
      <c r="D858" t="inlineStr">
        <is>
          <t>Heron Fields</t>
        </is>
      </c>
      <c r="E858" s="1" t="inlineStr">
        <is>
          <t>2022-11-30</t>
        </is>
      </c>
      <c r="F858" t="n">
        <v>0</v>
      </c>
      <c r="G858" t="n">
        <v>0</v>
      </c>
      <c r="H858" s="2">
        <f>IF(F858=0, G858, F858)</f>
        <v/>
      </c>
      <c r="I858" s="1">
        <f>E858+0</f>
        <v/>
      </c>
    </row>
    <row r="859">
      <c r="A859" t="inlineStr">
        <is>
          <t>Interest Received - Deposits</t>
        </is>
      </c>
      <c r="B859" t="inlineStr">
        <is>
          <t>Other Income</t>
        </is>
      </c>
      <c r="C859" t="inlineStr">
        <is>
          <t>Heron Fields</t>
        </is>
      </c>
      <c r="D859" t="inlineStr">
        <is>
          <t>Heron Fields</t>
        </is>
      </c>
      <c r="E859" s="1" t="inlineStr">
        <is>
          <t>2022-11-30</t>
        </is>
      </c>
      <c r="F859" t="n">
        <v>0</v>
      </c>
      <c r="G859" t="n">
        <v>0</v>
      </c>
      <c r="H859" s="2">
        <f>IF(F859=0, G859, F859)</f>
        <v/>
      </c>
      <c r="I859" s="1">
        <f>E859+0</f>
        <v/>
      </c>
    </row>
    <row r="860">
      <c r="A860" t="inlineStr">
        <is>
          <t>Interest Received - Momentum</t>
        </is>
      </c>
      <c r="B860" t="inlineStr">
        <is>
          <t>Other Income</t>
        </is>
      </c>
      <c r="C860" t="inlineStr">
        <is>
          <t>Heron Fields</t>
        </is>
      </c>
      <c r="D860" t="inlineStr">
        <is>
          <t>Heron Fields</t>
        </is>
      </c>
      <c r="E860" s="1" t="inlineStr">
        <is>
          <t>2022-11-30</t>
        </is>
      </c>
      <c r="F860" t="n">
        <v>0</v>
      </c>
      <c r="G860" t="n">
        <v>0</v>
      </c>
      <c r="H860" s="2">
        <f>IF(F860=0, G860, F860)</f>
        <v/>
      </c>
      <c r="I860" s="1">
        <f>E860+0</f>
        <v/>
      </c>
    </row>
    <row r="861">
      <c r="A861" t="inlineStr">
        <is>
          <t>Levies - Amari</t>
        </is>
      </c>
      <c r="B861" t="inlineStr">
        <is>
          <t>Operating Expenses</t>
        </is>
      </c>
      <c r="C861" t="inlineStr">
        <is>
          <t>Heron Fields</t>
        </is>
      </c>
      <c r="D861" t="inlineStr">
        <is>
          <t>Heron Fields</t>
        </is>
      </c>
      <c r="E861" s="1" t="inlineStr">
        <is>
          <t>2022-11-30</t>
        </is>
      </c>
      <c r="F861" t="n">
        <v>0</v>
      </c>
      <c r="G861" t="n">
        <v>0</v>
      </c>
      <c r="H861" s="2">
        <f>IF(F861=0, G861, F861)</f>
        <v/>
      </c>
      <c r="I861" s="1">
        <f>E861+0</f>
        <v/>
      </c>
    </row>
    <row r="862">
      <c r="A862" t="inlineStr">
        <is>
          <t>Momentum Admin Fee</t>
        </is>
      </c>
      <c r="B862" t="inlineStr">
        <is>
          <t>Operating Expenses</t>
        </is>
      </c>
      <c r="C862" t="inlineStr">
        <is>
          <t>Heron Fields</t>
        </is>
      </c>
      <c r="D862" t="inlineStr">
        <is>
          <t>Heron Fields</t>
        </is>
      </c>
      <c r="E862" s="1" t="inlineStr">
        <is>
          <t>2022-11-30</t>
        </is>
      </c>
      <c r="F862" t="n">
        <v>3173.36</v>
      </c>
      <c r="G862" t="n">
        <v>3173.36</v>
      </c>
      <c r="H862" s="2">
        <f>IF(F862=0, G862, F862)</f>
        <v/>
      </c>
      <c r="I862" s="1">
        <f>E862+0</f>
        <v/>
      </c>
    </row>
    <row r="863">
      <c r="A863" t="inlineStr">
        <is>
          <t>Motor Vehicle Expenses</t>
        </is>
      </c>
      <c r="B863" t="inlineStr">
        <is>
          <t>Operating Expenses</t>
        </is>
      </c>
      <c r="C863" t="inlineStr">
        <is>
          <t>Heron Fields</t>
        </is>
      </c>
      <c r="D863" t="inlineStr">
        <is>
          <t>Heron Fields</t>
        </is>
      </c>
      <c r="E863" s="1" t="inlineStr">
        <is>
          <t>2022-11-30</t>
        </is>
      </c>
      <c r="F863" t="n">
        <v>0</v>
      </c>
      <c r="G863" t="n">
        <v>0</v>
      </c>
      <c r="H863" s="2">
        <f>IF(F863=0, G863, F863)</f>
        <v/>
      </c>
      <c r="I863" s="1">
        <f>E863+0</f>
        <v/>
      </c>
    </row>
    <row r="864">
      <c r="A864" t="inlineStr">
        <is>
          <t>Rates - Heron</t>
        </is>
      </c>
      <c r="B864" t="inlineStr">
        <is>
          <t>Operating Expenses</t>
        </is>
      </c>
      <c r="C864" t="inlineStr">
        <is>
          <t>Heron Fields</t>
        </is>
      </c>
      <c r="D864" t="inlineStr">
        <is>
          <t>Heron Fields</t>
        </is>
      </c>
      <c r="E864" s="1" t="inlineStr">
        <is>
          <t>2022-11-30</t>
        </is>
      </c>
      <c r="F864" t="n">
        <v>3335.21</v>
      </c>
      <c r="G864" t="n">
        <v>3335.21</v>
      </c>
      <c r="H864" s="2">
        <f>IF(F864=0, G864, F864)</f>
        <v/>
      </c>
      <c r="I864" s="1">
        <f>E864+0</f>
        <v/>
      </c>
    </row>
    <row r="865">
      <c r="A865" t="inlineStr">
        <is>
          <t>Rental Income</t>
        </is>
      </c>
      <c r="B865" t="inlineStr">
        <is>
          <t>Other Income</t>
        </is>
      </c>
      <c r="C865" t="inlineStr">
        <is>
          <t>Heron Fields</t>
        </is>
      </c>
      <c r="D865" t="inlineStr">
        <is>
          <t>Heron Fields</t>
        </is>
      </c>
      <c r="E865" s="1" t="inlineStr">
        <is>
          <t>2022-11-30</t>
        </is>
      </c>
      <c r="F865" t="n">
        <v>0</v>
      </c>
      <c r="G865" t="n">
        <v>0</v>
      </c>
      <c r="H865" s="2">
        <f>IF(F865=0, G865, F865)</f>
        <v/>
      </c>
      <c r="I865" s="1">
        <f>E865+0</f>
        <v/>
      </c>
    </row>
    <row r="866">
      <c r="A866" t="inlineStr">
        <is>
          <t>Rental Income</t>
        </is>
      </c>
      <c r="B866" t="inlineStr">
        <is>
          <t>Other Income</t>
        </is>
      </c>
      <c r="C866" t="inlineStr">
        <is>
          <t>Heron Fields</t>
        </is>
      </c>
      <c r="D866" t="inlineStr">
        <is>
          <t>Heron Fields</t>
        </is>
      </c>
      <c r="E866" s="1" t="inlineStr">
        <is>
          <t>2022-11-30</t>
        </is>
      </c>
      <c r="F866" t="n">
        <v>0</v>
      </c>
      <c r="G866" t="n">
        <v>0</v>
      </c>
      <c r="H866" s="2">
        <f>IF(F866=0, G866, F866)</f>
        <v/>
      </c>
      <c r="I866" s="1">
        <f>E866+0</f>
        <v/>
      </c>
    </row>
    <row r="867">
      <c r="A867" t="inlineStr">
        <is>
          <t>Sales - Heron Fields</t>
        </is>
      </c>
      <c r="B867" t="inlineStr">
        <is>
          <t>Trading Income</t>
        </is>
      </c>
      <c r="C867" t="inlineStr">
        <is>
          <t>Heron Fields</t>
        </is>
      </c>
      <c r="D867" t="inlineStr">
        <is>
          <t>Heron Fields</t>
        </is>
      </c>
      <c r="E867" s="1" t="inlineStr">
        <is>
          <t>2022-11-30</t>
        </is>
      </c>
      <c r="F867" t="n">
        <v>13825130.44</v>
      </c>
      <c r="G867" t="n">
        <v>13825130.44</v>
      </c>
      <c r="H867" s="2">
        <f>IF(F867=0, G867, F867)</f>
        <v/>
      </c>
      <c r="I867" s="1">
        <f>E867+0</f>
        <v/>
      </c>
    </row>
    <row r="868">
      <c r="A868" t="inlineStr">
        <is>
          <t>Sales - Heron Fields occupational rent</t>
        </is>
      </c>
      <c r="B868" t="inlineStr">
        <is>
          <t>Trading Income</t>
        </is>
      </c>
      <c r="C868" t="inlineStr">
        <is>
          <t>Heron Fields</t>
        </is>
      </c>
      <c r="D868" t="inlineStr">
        <is>
          <t>Heron Fields</t>
        </is>
      </c>
      <c r="E868" s="1" t="inlineStr">
        <is>
          <t>2022-11-30</t>
        </is>
      </c>
      <c r="F868" t="n">
        <v>66591.39999999999</v>
      </c>
      <c r="G868" t="n">
        <v>66591.39999999999</v>
      </c>
      <c r="H868" s="2">
        <f>IF(F868=0, G868, F868)</f>
        <v/>
      </c>
      <c r="I868" s="1">
        <f>E868+0</f>
        <v/>
      </c>
    </row>
    <row r="869">
      <c r="A869" t="inlineStr">
        <is>
          <t>Security</t>
        </is>
      </c>
      <c r="B869" t="inlineStr">
        <is>
          <t>Operating Expenses</t>
        </is>
      </c>
      <c r="C869" t="inlineStr">
        <is>
          <t>Heron Fields</t>
        </is>
      </c>
      <c r="D869" t="inlineStr">
        <is>
          <t>Heron Fields</t>
        </is>
      </c>
      <c r="E869" s="1" t="inlineStr">
        <is>
          <t>2022-11-30</t>
        </is>
      </c>
      <c r="F869" t="n">
        <v>177.33</v>
      </c>
      <c r="G869" t="n">
        <v>177.33</v>
      </c>
      <c r="H869" s="2">
        <f>IF(F869=0, G869, F869)</f>
        <v/>
      </c>
      <c r="I869" s="1">
        <f>E869+0</f>
        <v/>
      </c>
    </row>
    <row r="870">
      <c r="A870" t="inlineStr">
        <is>
          <t>Security - ADT</t>
        </is>
      </c>
      <c r="B870" t="inlineStr">
        <is>
          <t>Operating Expenses</t>
        </is>
      </c>
      <c r="C870" t="inlineStr">
        <is>
          <t>Heron Fields</t>
        </is>
      </c>
      <c r="D870" t="inlineStr">
        <is>
          <t>Heron Fields</t>
        </is>
      </c>
      <c r="E870" s="1" t="inlineStr">
        <is>
          <t>2022-11-30</t>
        </is>
      </c>
      <c r="F870" t="n">
        <v>328.38</v>
      </c>
      <c r="G870" t="n">
        <v>328.38</v>
      </c>
      <c r="H870" s="2">
        <f>IF(F870=0, G870, F870)</f>
        <v/>
      </c>
      <c r="I870" s="1">
        <f>E870+0</f>
        <v/>
      </c>
    </row>
    <row r="871">
      <c r="A871" t="inlineStr">
        <is>
          <t>Subscription - NHBRC</t>
        </is>
      </c>
      <c r="B871" t="inlineStr">
        <is>
          <t>Operating Expenses</t>
        </is>
      </c>
      <c r="C871" t="inlineStr">
        <is>
          <t>Heron Fields</t>
        </is>
      </c>
      <c r="D871" t="inlineStr">
        <is>
          <t>Heron Fields</t>
        </is>
      </c>
      <c r="E871" s="1" t="inlineStr">
        <is>
          <t>2022-11-30</t>
        </is>
      </c>
      <c r="F871" t="n">
        <v>262.11</v>
      </c>
      <c r="G871" t="n">
        <v>262.11</v>
      </c>
      <c r="H871" s="2">
        <f>IF(F871=0, G871, F871)</f>
        <v/>
      </c>
      <c r="I871" s="1">
        <f>E871+0</f>
        <v/>
      </c>
    </row>
    <row r="872">
      <c r="A872" t="inlineStr">
        <is>
          <t>Advertising - Media24</t>
        </is>
      </c>
      <c r="B872" t="inlineStr">
        <is>
          <t>Operating Expenses</t>
        </is>
      </c>
      <c r="C872" t="inlineStr">
        <is>
          <t>Heron View</t>
        </is>
      </c>
      <c r="D872" t="inlineStr">
        <is>
          <t>Heron View</t>
        </is>
      </c>
      <c r="E872" s="1" t="inlineStr">
        <is>
          <t>2022-11-30</t>
        </is>
      </c>
      <c r="F872" t="n">
        <v>0</v>
      </c>
      <c r="G872" t="n">
        <v>0</v>
      </c>
      <c r="H872" s="2">
        <f>IF(F872=0, G872, F872)</f>
        <v/>
      </c>
      <c r="I872" s="1">
        <f>E872+0</f>
        <v/>
      </c>
    </row>
    <row r="873">
      <c r="A873" t="inlineStr">
        <is>
          <t>Advertising - Pure Brand Activation</t>
        </is>
      </c>
      <c r="B873" t="inlineStr">
        <is>
          <t>Operating Expenses</t>
        </is>
      </c>
      <c r="C873" t="inlineStr">
        <is>
          <t>Heron View</t>
        </is>
      </c>
      <c r="D873" t="inlineStr">
        <is>
          <t>Heron View</t>
        </is>
      </c>
      <c r="E873" s="1" t="inlineStr">
        <is>
          <t>2022-11-30</t>
        </is>
      </c>
      <c r="F873" t="n">
        <v>0</v>
      </c>
      <c r="G873" t="n">
        <v>0</v>
      </c>
      <c r="H873" s="2">
        <f>IF(F873=0, G873, F873)</f>
        <v/>
      </c>
      <c r="I873" s="1">
        <f>E873+0</f>
        <v/>
      </c>
    </row>
    <row r="874">
      <c r="A874" t="inlineStr">
        <is>
          <t>Advertising - Thinkink</t>
        </is>
      </c>
      <c r="B874" t="inlineStr">
        <is>
          <t>Operating Expenses</t>
        </is>
      </c>
      <c r="C874" t="inlineStr">
        <is>
          <t>Heron View</t>
        </is>
      </c>
      <c r="D874" t="inlineStr">
        <is>
          <t>Heron View</t>
        </is>
      </c>
      <c r="E874" s="1" t="inlineStr">
        <is>
          <t>2022-11-30</t>
        </is>
      </c>
      <c r="F874" t="n">
        <v>0</v>
      </c>
      <c r="G874" t="n">
        <v>0</v>
      </c>
      <c r="H874" s="2">
        <f>IF(F874=0, G874, F874)</f>
        <v/>
      </c>
      <c r="I874" s="1">
        <f>E874+0</f>
        <v/>
      </c>
    </row>
    <row r="875">
      <c r="A875" t="inlineStr">
        <is>
          <t>Advertising _AND_ Promotions</t>
        </is>
      </c>
      <c r="B875" t="inlineStr">
        <is>
          <t>Operating Expenses</t>
        </is>
      </c>
      <c r="C875" t="inlineStr">
        <is>
          <t>Heron View</t>
        </is>
      </c>
      <c r="D875" t="inlineStr">
        <is>
          <t>Heron View</t>
        </is>
      </c>
      <c r="E875" s="1" t="inlineStr">
        <is>
          <t>2022-11-30</t>
        </is>
      </c>
      <c r="F875" t="n">
        <v>2990</v>
      </c>
      <c r="G875" t="n">
        <v>2990</v>
      </c>
      <c r="H875" s="2">
        <f>IF(F875=0, G875, F875)</f>
        <v/>
      </c>
      <c r="I875" s="1">
        <f>E875+0</f>
        <v/>
      </c>
    </row>
    <row r="876">
      <c r="A876" t="inlineStr">
        <is>
          <t>Advertising _AND_ Promotions</t>
        </is>
      </c>
      <c r="B876" t="inlineStr">
        <is>
          <t>Operating Expenses</t>
        </is>
      </c>
      <c r="C876" t="inlineStr">
        <is>
          <t>Heron View</t>
        </is>
      </c>
      <c r="D876" t="inlineStr">
        <is>
          <t>Heron View</t>
        </is>
      </c>
      <c r="E876" s="1" t="inlineStr">
        <is>
          <t>2022-11-30</t>
        </is>
      </c>
      <c r="F876" t="n">
        <v>0</v>
      </c>
      <c r="G876" t="n">
        <v>0</v>
      </c>
      <c r="H876" s="2">
        <f>IF(F876=0, G876, F876)</f>
        <v/>
      </c>
      <c r="I876" s="1">
        <f>E876+0</f>
        <v/>
      </c>
    </row>
    <row r="877">
      <c r="A877" t="inlineStr">
        <is>
          <t>COS - Commission HV Units</t>
        </is>
      </c>
      <c r="B877" t="inlineStr">
        <is>
          <t>COS</t>
        </is>
      </c>
      <c r="C877" t="inlineStr">
        <is>
          <t>Heron View</t>
        </is>
      </c>
      <c r="D877" t="inlineStr">
        <is>
          <t>Heron View</t>
        </is>
      </c>
      <c r="E877" s="1" t="inlineStr">
        <is>
          <t>2022-11-30</t>
        </is>
      </c>
      <c r="F877" t="n">
        <v>0</v>
      </c>
      <c r="G877" t="n">
        <v>0</v>
      </c>
      <c r="H877" s="2">
        <f>IF(F877=0, G877, F877)</f>
        <v/>
      </c>
      <c r="I877" s="1">
        <f>E877+0</f>
        <v/>
      </c>
    </row>
    <row r="878">
      <c r="A878" t="inlineStr">
        <is>
          <t>COS - Electricity Cost Heron Field</t>
        </is>
      </c>
      <c r="B878" t="inlineStr">
        <is>
          <t>COS</t>
        </is>
      </c>
      <c r="C878" t="inlineStr">
        <is>
          <t>CPC</t>
        </is>
      </c>
      <c r="D878" t="inlineStr">
        <is>
          <t>Heron View</t>
        </is>
      </c>
      <c r="E878" s="1" t="inlineStr">
        <is>
          <t>2022-11-30</t>
        </is>
      </c>
      <c r="F878" t="n">
        <v>0</v>
      </c>
      <c r="G878" t="n">
        <v>0</v>
      </c>
      <c r="H878" s="2">
        <f>IF(F878=0, G878, F878)</f>
        <v/>
      </c>
      <c r="I878" s="1">
        <f>E878+0</f>
        <v/>
      </c>
    </row>
    <row r="879">
      <c r="A879" t="inlineStr">
        <is>
          <t>COS - HV COCT Rates clearance</t>
        </is>
      </c>
      <c r="B879" t="inlineStr">
        <is>
          <t>COS</t>
        </is>
      </c>
      <c r="C879" t="inlineStr">
        <is>
          <t>Heron View</t>
        </is>
      </c>
      <c r="D879" t="inlineStr">
        <is>
          <t>Heron View</t>
        </is>
      </c>
      <c r="E879" s="1" t="inlineStr">
        <is>
          <t>2022-11-30</t>
        </is>
      </c>
      <c r="F879" t="n">
        <v>0</v>
      </c>
      <c r="G879" t="n">
        <v>0</v>
      </c>
      <c r="H879" s="2">
        <f>IF(F879=0, G879, F879)</f>
        <v/>
      </c>
      <c r="I879" s="1">
        <f>E879+0</f>
        <v/>
      </c>
    </row>
    <row r="880">
      <c r="A880" t="inlineStr">
        <is>
          <t>COS - Heron Fields - Garden Services</t>
        </is>
      </c>
      <c r="B880" t="inlineStr">
        <is>
          <t>COS</t>
        </is>
      </c>
      <c r="C880" t="inlineStr">
        <is>
          <t>CPC</t>
        </is>
      </c>
      <c r="D880" t="inlineStr">
        <is>
          <t>Heron View</t>
        </is>
      </c>
      <c r="E880" s="1" t="inlineStr">
        <is>
          <t>2022-11-30</t>
        </is>
      </c>
      <c r="F880" t="n">
        <v>0</v>
      </c>
      <c r="G880" t="n">
        <v>0</v>
      </c>
      <c r="H880" s="2">
        <f>IF(F880=0, G880, F880)</f>
        <v/>
      </c>
      <c r="I880" s="1">
        <f>E880+0</f>
        <v/>
      </c>
    </row>
    <row r="881">
      <c r="A881" t="inlineStr">
        <is>
          <t>COS - Heron Projects insurance</t>
        </is>
      </c>
      <c r="B881" t="inlineStr">
        <is>
          <t>COS</t>
        </is>
      </c>
      <c r="C881" t="inlineStr">
        <is>
          <t>CPC</t>
        </is>
      </c>
      <c r="D881" t="inlineStr">
        <is>
          <t>Heron View</t>
        </is>
      </c>
      <c r="E881" s="1" t="inlineStr">
        <is>
          <t>2022-11-30</t>
        </is>
      </c>
      <c r="F881" t="n">
        <v>11169.12</v>
      </c>
      <c r="G881" t="n">
        <v>11169.12</v>
      </c>
      <c r="H881" s="2">
        <f>IF(F881=0, G881, F881)</f>
        <v/>
      </c>
      <c r="I881" s="1">
        <f>E881+0</f>
        <v/>
      </c>
    </row>
    <row r="882">
      <c r="A882" t="inlineStr">
        <is>
          <t>COS - Heron View</t>
        </is>
      </c>
      <c r="B882" t="inlineStr">
        <is>
          <t>COS</t>
        </is>
      </c>
      <c r="C882" t="inlineStr">
        <is>
          <t>Heron View</t>
        </is>
      </c>
      <c r="D882" t="inlineStr">
        <is>
          <t>Heron View</t>
        </is>
      </c>
      <c r="E882" s="1" t="inlineStr">
        <is>
          <t>2022-11-30</t>
        </is>
      </c>
      <c r="F882" t="n">
        <v>0</v>
      </c>
      <c r="G882" t="n">
        <v>0</v>
      </c>
      <c r="H882" s="2">
        <f>IF(F882=0, G882, F882)</f>
        <v/>
      </c>
      <c r="I882" s="1">
        <f>E882+0</f>
        <v/>
      </c>
    </row>
    <row r="883">
      <c r="A883" t="inlineStr">
        <is>
          <t>COS - Heron View - Construction</t>
        </is>
      </c>
      <c r="B883" t="inlineStr">
        <is>
          <t>COS</t>
        </is>
      </c>
      <c r="C883" t="inlineStr">
        <is>
          <t>CPC</t>
        </is>
      </c>
      <c r="D883" t="inlineStr">
        <is>
          <t>Heron View</t>
        </is>
      </c>
      <c r="E883" s="1" t="inlineStr">
        <is>
          <t>2022-11-30</t>
        </is>
      </c>
      <c r="F883" t="n">
        <v>1000578.69</v>
      </c>
      <c r="G883" t="n">
        <v>1000578.69</v>
      </c>
      <c r="H883" s="2">
        <f>IF(F883=0, G883, F883)</f>
        <v/>
      </c>
      <c r="I883" s="1">
        <f>E883+0</f>
        <v/>
      </c>
    </row>
    <row r="884">
      <c r="A884" t="inlineStr">
        <is>
          <t>COS - Heron View - P&amp;G</t>
        </is>
      </c>
      <c r="B884" t="inlineStr">
        <is>
          <t>COS</t>
        </is>
      </c>
      <c r="C884" t="inlineStr">
        <is>
          <t>CPC</t>
        </is>
      </c>
      <c r="D884" t="inlineStr">
        <is>
          <t>Heron View</t>
        </is>
      </c>
      <c r="E884" s="1" t="inlineStr">
        <is>
          <t>2022-11-30</t>
        </is>
      </c>
      <c r="F884" t="n">
        <v>74859.36</v>
      </c>
      <c r="G884" t="n">
        <v>74859.36</v>
      </c>
      <c r="H884" s="2">
        <f>IF(F884=0, G884, F884)</f>
        <v/>
      </c>
      <c r="I884" s="1">
        <f>E884+0</f>
        <v/>
      </c>
    </row>
    <row r="885">
      <c r="A885" t="inlineStr">
        <is>
          <t>COS - Heron View - Printing &amp; Stationary</t>
        </is>
      </c>
      <c r="B885" t="inlineStr">
        <is>
          <t>COS</t>
        </is>
      </c>
      <c r="C885" t="inlineStr">
        <is>
          <t>CPC</t>
        </is>
      </c>
      <c r="D885" t="inlineStr">
        <is>
          <t>Heron View</t>
        </is>
      </c>
      <c r="E885" s="1" t="inlineStr">
        <is>
          <t>2022-11-30</t>
        </is>
      </c>
      <c r="F885" t="n">
        <v>0</v>
      </c>
      <c r="G885" t="n">
        <v>0</v>
      </c>
      <c r="H885" s="2">
        <f>IF(F885=0, G885, F885)</f>
        <v/>
      </c>
      <c r="I885" s="1">
        <f>E885+0</f>
        <v/>
      </c>
    </row>
    <row r="886">
      <c r="A886" t="inlineStr">
        <is>
          <t>COS - Legal Fees</t>
        </is>
      </c>
      <c r="B886" t="inlineStr">
        <is>
          <t>COS</t>
        </is>
      </c>
      <c r="C886" t="inlineStr">
        <is>
          <t>Heron View</t>
        </is>
      </c>
      <c r="D886" t="inlineStr">
        <is>
          <t>Heron View</t>
        </is>
      </c>
      <c r="E886" s="1" t="inlineStr">
        <is>
          <t>2022-11-30</t>
        </is>
      </c>
      <c r="F886" t="n">
        <v>375272.82</v>
      </c>
      <c r="G886" t="n">
        <v>375272.82</v>
      </c>
      <c r="H886" s="2">
        <f>IF(F886=0, G886, F886)</f>
        <v/>
      </c>
      <c r="I886" s="1">
        <f>E886+0</f>
        <v/>
      </c>
    </row>
    <row r="887">
      <c r="A887" t="inlineStr">
        <is>
          <t>COS - Legal Fees</t>
        </is>
      </c>
      <c r="B887" t="inlineStr">
        <is>
          <t>COS</t>
        </is>
      </c>
      <c r="C887" t="inlineStr">
        <is>
          <t>Heron View</t>
        </is>
      </c>
      <c r="D887" t="inlineStr">
        <is>
          <t>Heron View</t>
        </is>
      </c>
      <c r="E887" s="1" t="inlineStr">
        <is>
          <t>2022-11-30</t>
        </is>
      </c>
      <c r="F887" t="n">
        <v>0</v>
      </c>
      <c r="G887" t="n">
        <v>0</v>
      </c>
      <c r="H887" s="2">
        <f>IF(F887=0, G887, F887)</f>
        <v/>
      </c>
      <c r="I887" s="1">
        <f>E887+0</f>
        <v/>
      </c>
    </row>
    <row r="888">
      <c r="A888" t="inlineStr">
        <is>
          <t>COS - Legal Fees Opening of Sec Title Fees</t>
        </is>
      </c>
      <c r="B888" t="inlineStr">
        <is>
          <t>COS</t>
        </is>
      </c>
      <c r="C888" t="inlineStr">
        <is>
          <t>Heron View</t>
        </is>
      </c>
      <c r="D888" t="inlineStr">
        <is>
          <t>Heron View</t>
        </is>
      </c>
      <c r="E888" s="1" t="inlineStr">
        <is>
          <t>2022-11-30</t>
        </is>
      </c>
      <c r="F888" t="n">
        <v>0</v>
      </c>
      <c r="G888" t="n">
        <v>0</v>
      </c>
      <c r="H888" s="2">
        <f>IF(F888=0, G888, F888)</f>
        <v/>
      </c>
      <c r="I888" s="1">
        <f>E888+0</f>
        <v/>
      </c>
    </row>
    <row r="889">
      <c r="A889" t="inlineStr">
        <is>
          <t>COS - Showhouse - HV</t>
        </is>
      </c>
      <c r="B889" t="inlineStr">
        <is>
          <t>COS</t>
        </is>
      </c>
      <c r="C889" t="inlineStr">
        <is>
          <t>Heron View</t>
        </is>
      </c>
      <c r="D889" t="inlineStr">
        <is>
          <t>Heron View</t>
        </is>
      </c>
      <c r="E889" s="1" t="inlineStr">
        <is>
          <t>2022-11-30</t>
        </is>
      </c>
      <c r="F889" t="n">
        <v>0</v>
      </c>
      <c r="G889" t="n">
        <v>0</v>
      </c>
      <c r="H889" s="2">
        <f>IF(F889=0, G889, F889)</f>
        <v/>
      </c>
      <c r="I889" s="1">
        <f>E889+0</f>
        <v/>
      </c>
    </row>
    <row r="890">
      <c r="A890" t="inlineStr">
        <is>
          <t>Consulting fees - Trustee</t>
        </is>
      </c>
      <c r="B890" t="inlineStr">
        <is>
          <t>Operating Expenses</t>
        </is>
      </c>
      <c r="C890" t="inlineStr">
        <is>
          <t>Heron View</t>
        </is>
      </c>
      <c r="D890" t="inlineStr">
        <is>
          <t>Heron View</t>
        </is>
      </c>
      <c r="E890" s="1" t="inlineStr">
        <is>
          <t>2022-11-30</t>
        </is>
      </c>
      <c r="F890" t="n">
        <v>4000</v>
      </c>
      <c r="G890" t="n">
        <v>4000</v>
      </c>
      <c r="H890" s="2">
        <f>IF(F890=0, G890, F890)</f>
        <v/>
      </c>
      <c r="I890" s="1">
        <f>E890+0</f>
        <v/>
      </c>
    </row>
    <row r="891">
      <c r="A891" t="inlineStr">
        <is>
          <t>Consulting fees - Trustee</t>
        </is>
      </c>
      <c r="B891" t="inlineStr">
        <is>
          <t>Operating Expenses</t>
        </is>
      </c>
      <c r="C891" t="inlineStr">
        <is>
          <t>Heron View</t>
        </is>
      </c>
      <c r="D891" t="inlineStr">
        <is>
          <t>Heron View</t>
        </is>
      </c>
      <c r="E891" s="1" t="inlineStr">
        <is>
          <t>2022-11-30</t>
        </is>
      </c>
      <c r="F891" t="n">
        <v>0</v>
      </c>
      <c r="G891" t="n">
        <v>0</v>
      </c>
      <c r="H891" s="2">
        <f>IF(F891=0, G891, F891)</f>
        <v/>
      </c>
      <c r="I891" s="1">
        <f>E891+0</f>
        <v/>
      </c>
    </row>
    <row r="892">
      <c r="A892" t="inlineStr">
        <is>
          <t>Interest Paid - Investors @ 10%</t>
        </is>
      </c>
      <c r="B892" t="inlineStr">
        <is>
          <t>Operating Expenses</t>
        </is>
      </c>
      <c r="C892" t="inlineStr">
        <is>
          <t>Heron View</t>
        </is>
      </c>
      <c r="D892" t="inlineStr">
        <is>
          <t>Heron View</t>
        </is>
      </c>
      <c r="E892" s="1" t="inlineStr">
        <is>
          <t>2022-11-30</t>
        </is>
      </c>
      <c r="F892" t="n">
        <v>0</v>
      </c>
      <c r="G892" t="n">
        <v>0</v>
      </c>
      <c r="H892" s="2">
        <f>IF(F892=0, G892, F892)</f>
        <v/>
      </c>
      <c r="I892" s="1">
        <f>E892+0</f>
        <v/>
      </c>
    </row>
    <row r="893">
      <c r="A893" t="inlineStr">
        <is>
          <t>Interest Paid - Investors @ 10.5%</t>
        </is>
      </c>
      <c r="B893" t="inlineStr">
        <is>
          <t>Operating Expenses</t>
        </is>
      </c>
      <c r="C893" t="inlineStr">
        <is>
          <t>Heron View</t>
        </is>
      </c>
      <c r="D893" t="inlineStr">
        <is>
          <t>Heron View</t>
        </is>
      </c>
      <c r="E893" s="1" t="inlineStr">
        <is>
          <t>2022-11-30</t>
        </is>
      </c>
      <c r="F893" t="n">
        <v>0</v>
      </c>
      <c r="G893" t="n">
        <v>0</v>
      </c>
      <c r="H893" s="2">
        <f>IF(F893=0, G893, F893)</f>
        <v/>
      </c>
      <c r="I893" s="1">
        <f>E893+0</f>
        <v/>
      </c>
    </row>
    <row r="894">
      <c r="A894" t="inlineStr">
        <is>
          <t>Interest Paid - Investors @ 11%</t>
        </is>
      </c>
      <c r="B894" t="inlineStr">
        <is>
          <t>Operating Expenses</t>
        </is>
      </c>
      <c r="C894" t="inlineStr">
        <is>
          <t>Heron View</t>
        </is>
      </c>
      <c r="D894" t="inlineStr">
        <is>
          <t>Heron View</t>
        </is>
      </c>
      <c r="E894" s="1" t="inlineStr">
        <is>
          <t>2022-11-30</t>
        </is>
      </c>
      <c r="F894" t="n">
        <v>0</v>
      </c>
      <c r="G894" t="n">
        <v>0</v>
      </c>
      <c r="H894" s="2">
        <f>IF(F894=0, G894, F894)</f>
        <v/>
      </c>
      <c r="I894" s="1">
        <f>E894+0</f>
        <v/>
      </c>
    </row>
    <row r="895">
      <c r="A895" t="inlineStr">
        <is>
          <t>Interest Paid - Investors @ 14%</t>
        </is>
      </c>
      <c r="B895" t="inlineStr">
        <is>
          <t>Operating Expenses</t>
        </is>
      </c>
      <c r="C895" t="inlineStr">
        <is>
          <t>Heron View</t>
        </is>
      </c>
      <c r="D895" t="inlineStr">
        <is>
          <t>Heron View</t>
        </is>
      </c>
      <c r="E895" s="1" t="inlineStr">
        <is>
          <t>2022-11-30</t>
        </is>
      </c>
      <c r="F895" t="n">
        <v>10317.81</v>
      </c>
      <c r="G895" t="n">
        <v>10317.81</v>
      </c>
      <c r="H895" s="2">
        <f>IF(F895=0, G895, F895)</f>
        <v/>
      </c>
      <c r="I895" s="1">
        <f>E895+0</f>
        <v/>
      </c>
    </row>
    <row r="896">
      <c r="A896" t="inlineStr">
        <is>
          <t>Interest Paid - Investors @ 14%</t>
        </is>
      </c>
      <c r="B896" t="inlineStr">
        <is>
          <t>Operating Expenses</t>
        </is>
      </c>
      <c r="C896" t="inlineStr">
        <is>
          <t>Heron View</t>
        </is>
      </c>
      <c r="D896" t="inlineStr">
        <is>
          <t>Heron View</t>
        </is>
      </c>
      <c r="E896" s="1" t="inlineStr">
        <is>
          <t>2022-11-30</t>
        </is>
      </c>
      <c r="F896" t="n">
        <v>0</v>
      </c>
      <c r="G896" t="n">
        <v>0</v>
      </c>
      <c r="H896" s="2">
        <f>IF(F896=0, G896, F896)</f>
        <v/>
      </c>
      <c r="I896" s="1">
        <f>E896+0</f>
        <v/>
      </c>
    </row>
    <row r="897">
      <c r="A897" t="inlineStr">
        <is>
          <t>Interest Paid - Investors @ 16%</t>
        </is>
      </c>
      <c r="B897" t="inlineStr">
        <is>
          <t>Operating Expenses</t>
        </is>
      </c>
      <c r="C897" t="inlineStr">
        <is>
          <t>Heron View</t>
        </is>
      </c>
      <c r="D897" t="inlineStr">
        <is>
          <t>Heron View</t>
        </is>
      </c>
      <c r="E897" s="1" t="inlineStr">
        <is>
          <t>2022-11-30</t>
        </is>
      </c>
      <c r="F897" t="n">
        <v>0</v>
      </c>
      <c r="G897" t="n">
        <v>0</v>
      </c>
      <c r="H897" s="2">
        <f>IF(F897=0, G897, F897)</f>
        <v/>
      </c>
      <c r="I897" s="1">
        <f>E897+0</f>
        <v/>
      </c>
    </row>
    <row r="898">
      <c r="A898" t="inlineStr">
        <is>
          <t>Interest Paid - Investors @ 16%</t>
        </is>
      </c>
      <c r="B898" t="inlineStr">
        <is>
          <t>Operating Expenses</t>
        </is>
      </c>
      <c r="C898" t="inlineStr">
        <is>
          <t>Heron View</t>
        </is>
      </c>
      <c r="D898" t="inlineStr">
        <is>
          <t>Heron View</t>
        </is>
      </c>
      <c r="E898" s="1" t="inlineStr">
        <is>
          <t>2022-11-30</t>
        </is>
      </c>
      <c r="F898" t="n">
        <v>0</v>
      </c>
      <c r="G898" t="n">
        <v>0</v>
      </c>
      <c r="H898" s="2">
        <f>IF(F898=0, G898, F898)</f>
        <v/>
      </c>
      <c r="I898" s="1">
        <f>E898+0</f>
        <v/>
      </c>
    </row>
    <row r="899">
      <c r="A899" t="inlineStr">
        <is>
          <t>Interest Paid - Investors @ 18%</t>
        </is>
      </c>
      <c r="B899" t="inlineStr">
        <is>
          <t>Operating Expenses</t>
        </is>
      </c>
      <c r="C899" t="inlineStr">
        <is>
          <t>Heron View</t>
        </is>
      </c>
      <c r="D899" t="inlineStr">
        <is>
          <t>Heron View</t>
        </is>
      </c>
      <c r="E899" s="1" t="inlineStr">
        <is>
          <t>2022-11-30</t>
        </is>
      </c>
      <c r="F899" t="n">
        <v>2035109.56</v>
      </c>
      <c r="G899" t="n">
        <v>2035109.56</v>
      </c>
      <c r="H899" s="2">
        <f>IF(F899=0, G899, F899)</f>
        <v/>
      </c>
      <c r="I899" s="1">
        <f>E899+0</f>
        <v/>
      </c>
    </row>
    <row r="900">
      <c r="A900" t="inlineStr">
        <is>
          <t>Interest Paid - Investors @ 18%</t>
        </is>
      </c>
      <c r="B900" t="inlineStr">
        <is>
          <t>Operating Expenses</t>
        </is>
      </c>
      <c r="C900" t="inlineStr">
        <is>
          <t>Heron View</t>
        </is>
      </c>
      <c r="D900" t="inlineStr">
        <is>
          <t>Heron View</t>
        </is>
      </c>
      <c r="E900" s="1" t="inlineStr">
        <is>
          <t>2022-11-30</t>
        </is>
      </c>
      <c r="F900" t="n">
        <v>0</v>
      </c>
      <c r="G900" t="n">
        <v>0</v>
      </c>
      <c r="H900" s="2">
        <f>IF(F900=0, G900, F900)</f>
        <v/>
      </c>
      <c r="I900" s="1">
        <f>E900+0</f>
        <v/>
      </c>
    </row>
    <row r="901">
      <c r="A901" t="inlineStr">
        <is>
          <t>Interest Paid - Investors @ 7%</t>
        </is>
      </c>
      <c r="B901" t="inlineStr">
        <is>
          <t>Operating Expenses</t>
        </is>
      </c>
      <c r="C901" t="inlineStr">
        <is>
          <t>Heron View</t>
        </is>
      </c>
      <c r="D901" t="inlineStr">
        <is>
          <t>Heron View</t>
        </is>
      </c>
      <c r="E901" s="1" t="inlineStr">
        <is>
          <t>2022-11-30</t>
        </is>
      </c>
      <c r="F901" t="n">
        <v>0</v>
      </c>
      <c r="G901" t="n">
        <v>0</v>
      </c>
      <c r="H901" s="2">
        <f>IF(F901=0, G901, F901)</f>
        <v/>
      </c>
      <c r="I901" s="1">
        <f>E901+0</f>
        <v/>
      </c>
    </row>
    <row r="902">
      <c r="A902" t="inlineStr">
        <is>
          <t>Interest Paid - Investors @ 7%</t>
        </is>
      </c>
      <c r="B902" t="inlineStr">
        <is>
          <t>Operating Expenses</t>
        </is>
      </c>
      <c r="C902" t="inlineStr">
        <is>
          <t>Heron View</t>
        </is>
      </c>
      <c r="D902" t="inlineStr">
        <is>
          <t>Heron View</t>
        </is>
      </c>
      <c r="E902" s="1" t="inlineStr">
        <is>
          <t>2022-11-30</t>
        </is>
      </c>
      <c r="F902" t="n">
        <v>0</v>
      </c>
      <c r="G902" t="n">
        <v>0</v>
      </c>
      <c r="H902" s="2">
        <f>IF(F902=0, G902, F902)</f>
        <v/>
      </c>
      <c r="I902" s="1">
        <f>E902+0</f>
        <v/>
      </c>
    </row>
    <row r="903">
      <c r="A903" t="inlineStr">
        <is>
          <t>Interest Paid - Investors @ 7.5%</t>
        </is>
      </c>
      <c r="B903" t="inlineStr">
        <is>
          <t>Operating Expenses</t>
        </is>
      </c>
      <c r="C903" t="inlineStr">
        <is>
          <t>Heron View</t>
        </is>
      </c>
      <c r="D903" t="inlineStr">
        <is>
          <t>Heron View</t>
        </is>
      </c>
      <c r="E903" s="1" t="inlineStr">
        <is>
          <t>2022-11-30</t>
        </is>
      </c>
      <c r="F903" t="n">
        <v>0</v>
      </c>
      <c r="G903" t="n">
        <v>0</v>
      </c>
      <c r="H903" s="2">
        <f>IF(F903=0, G903, F903)</f>
        <v/>
      </c>
      <c r="I903" s="1">
        <f>E903+0</f>
        <v/>
      </c>
    </row>
    <row r="904">
      <c r="A904" t="inlineStr">
        <is>
          <t>Interest Paid - Investors @ 7.5%</t>
        </is>
      </c>
      <c r="B904" t="inlineStr">
        <is>
          <t>Operating Expenses</t>
        </is>
      </c>
      <c r="C904" t="inlineStr">
        <is>
          <t>Heron View</t>
        </is>
      </c>
      <c r="D904" t="inlineStr">
        <is>
          <t>Heron View</t>
        </is>
      </c>
      <c r="E904" s="1" t="inlineStr">
        <is>
          <t>2022-11-30</t>
        </is>
      </c>
      <c r="F904" t="n">
        <v>0</v>
      </c>
      <c r="G904" t="n">
        <v>0</v>
      </c>
      <c r="H904" s="2">
        <f>IF(F904=0, G904, F904)</f>
        <v/>
      </c>
      <c r="I904" s="1">
        <f>E904+0</f>
        <v/>
      </c>
    </row>
    <row r="905">
      <c r="A905" t="inlineStr">
        <is>
          <t>Interest Paid - Investors @ 9.75%</t>
        </is>
      </c>
      <c r="B905" t="inlineStr">
        <is>
          <t>Operating Expenses</t>
        </is>
      </c>
      <c r="C905" t="inlineStr">
        <is>
          <t>Heron View</t>
        </is>
      </c>
      <c r="D905" t="inlineStr">
        <is>
          <t>Heron View</t>
        </is>
      </c>
      <c r="E905" s="1" t="inlineStr">
        <is>
          <t>2022-11-30</t>
        </is>
      </c>
      <c r="F905" t="n">
        <v>0</v>
      </c>
      <c r="G905" t="n">
        <v>0</v>
      </c>
      <c r="H905" s="2">
        <f>IF(F905=0, G905, F905)</f>
        <v/>
      </c>
      <c r="I905" s="1">
        <f>E905+0</f>
        <v/>
      </c>
    </row>
    <row r="906">
      <c r="A906" t="inlineStr">
        <is>
          <t>Interest Paid - Investors @ 9.75%</t>
        </is>
      </c>
      <c r="B906" t="inlineStr">
        <is>
          <t>Operating Expenses</t>
        </is>
      </c>
      <c r="C906" t="inlineStr">
        <is>
          <t>Heron View</t>
        </is>
      </c>
      <c r="D906" t="inlineStr">
        <is>
          <t>Heron View</t>
        </is>
      </c>
      <c r="E906" s="1" t="inlineStr">
        <is>
          <t>2022-11-30</t>
        </is>
      </c>
      <c r="F906" t="n">
        <v>0</v>
      </c>
      <c r="G906" t="n">
        <v>0</v>
      </c>
      <c r="H906" s="2">
        <f>IF(F906=0, G906, F906)</f>
        <v/>
      </c>
      <c r="I906" s="1">
        <f>E906+0</f>
        <v/>
      </c>
    </row>
    <row r="907">
      <c r="A907" t="inlineStr">
        <is>
          <t>Levies</t>
        </is>
      </c>
      <c r="B907" t="inlineStr">
        <is>
          <t>Operating Expenses</t>
        </is>
      </c>
      <c r="C907" t="inlineStr">
        <is>
          <t>Heron View</t>
        </is>
      </c>
      <c r="D907" t="inlineStr">
        <is>
          <t>Heron View</t>
        </is>
      </c>
      <c r="E907" s="1" t="inlineStr">
        <is>
          <t>2022-11-30</t>
        </is>
      </c>
      <c r="F907" t="n">
        <v>0</v>
      </c>
      <c r="G907" t="n">
        <v>0</v>
      </c>
      <c r="H907" s="2">
        <f>IF(F907=0, G907, F907)</f>
        <v/>
      </c>
      <c r="I907" s="1">
        <f>E907+0</f>
        <v/>
      </c>
    </row>
    <row r="908">
      <c r="A908" t="inlineStr">
        <is>
          <t>Levies - Developer</t>
        </is>
      </c>
      <c r="B908" t="inlineStr">
        <is>
          <t>Operating Expenses</t>
        </is>
      </c>
      <c r="C908" t="inlineStr">
        <is>
          <t>Heron View</t>
        </is>
      </c>
      <c r="D908" t="inlineStr">
        <is>
          <t>Heron View</t>
        </is>
      </c>
      <c r="E908" s="1" t="inlineStr">
        <is>
          <t>2022-11-30</t>
        </is>
      </c>
      <c r="F908" t="n">
        <v>0</v>
      </c>
      <c r="G908" t="n">
        <v>0</v>
      </c>
      <c r="H908" s="2">
        <f>IF(F908=0, G908, F908)</f>
        <v/>
      </c>
      <c r="I908" s="1">
        <f>E908+0</f>
        <v/>
      </c>
    </row>
    <row r="909">
      <c r="A909" t="inlineStr">
        <is>
          <t>Levies - Special Levies</t>
        </is>
      </c>
      <c r="B909" t="inlineStr">
        <is>
          <t>Operating Expenses</t>
        </is>
      </c>
      <c r="C909" t="inlineStr">
        <is>
          <t>Heron View</t>
        </is>
      </c>
      <c r="D909" t="inlineStr">
        <is>
          <t>Heron View</t>
        </is>
      </c>
      <c r="E909" s="1" t="inlineStr">
        <is>
          <t>2022-11-30</t>
        </is>
      </c>
      <c r="F909" t="n">
        <v>0</v>
      </c>
      <c r="G909" t="n">
        <v>0</v>
      </c>
      <c r="H909" s="2">
        <f>IF(F909=0, G909, F909)</f>
        <v/>
      </c>
      <c r="I909" s="1">
        <f>E909+0</f>
        <v/>
      </c>
    </row>
    <row r="910">
      <c r="A910" t="inlineStr">
        <is>
          <t>Management fees - OMH</t>
        </is>
      </c>
      <c r="B910" t="inlineStr">
        <is>
          <t>Ignore per Deric</t>
        </is>
      </c>
      <c r="C910" t="inlineStr">
        <is>
          <t>Heron View</t>
        </is>
      </c>
      <c r="D910" t="inlineStr">
        <is>
          <t>Heron View</t>
        </is>
      </c>
      <c r="E910" s="1" t="inlineStr">
        <is>
          <t>2022-11-30</t>
        </is>
      </c>
      <c r="F910" t="n">
        <v>0</v>
      </c>
      <c r="G910" t="n">
        <v>0</v>
      </c>
      <c r="H910" s="2">
        <f>IF(F910=0, G910, F910)</f>
        <v/>
      </c>
      <c r="I910" s="1">
        <f>E910+0</f>
        <v/>
      </c>
    </row>
    <row r="911">
      <c r="A911" t="inlineStr">
        <is>
          <t>Management fees - OMH</t>
        </is>
      </c>
      <c r="B911" t="inlineStr">
        <is>
          <t>Ignore per Deric</t>
        </is>
      </c>
      <c r="C911" t="inlineStr">
        <is>
          <t>Heron View</t>
        </is>
      </c>
      <c r="D911" t="inlineStr">
        <is>
          <t>Heron View</t>
        </is>
      </c>
      <c r="E911" s="1" t="inlineStr">
        <is>
          <t>2022-11-30</t>
        </is>
      </c>
      <c r="F911" t="n">
        <v>0</v>
      </c>
      <c r="G911" t="n">
        <v>0</v>
      </c>
      <c r="H911" s="2">
        <f>IF(F911=0, G911, F911)</f>
        <v/>
      </c>
      <c r="I911" s="1">
        <f>E911+0</f>
        <v/>
      </c>
    </row>
    <row r="912">
      <c r="A912" t="inlineStr">
        <is>
          <t>Printing _AND_ Stationery</t>
        </is>
      </c>
      <c r="B912" t="inlineStr">
        <is>
          <t>Operating Expenses</t>
        </is>
      </c>
      <c r="C912" t="inlineStr">
        <is>
          <t>Heron View</t>
        </is>
      </c>
      <c r="D912" t="inlineStr">
        <is>
          <t>Heron View</t>
        </is>
      </c>
      <c r="E912" s="1" t="inlineStr">
        <is>
          <t>2022-11-30</t>
        </is>
      </c>
      <c r="F912" t="n">
        <v>2252.09</v>
      </c>
      <c r="G912" t="n">
        <v>2252.09</v>
      </c>
      <c r="H912" s="2">
        <f>IF(F912=0, G912, F912)</f>
        <v/>
      </c>
      <c r="I912" s="1">
        <f>E912+0</f>
        <v/>
      </c>
    </row>
    <row r="913">
      <c r="A913" t="inlineStr">
        <is>
          <t>Repairs _AND_ Maintenance</t>
        </is>
      </c>
      <c r="B913" t="inlineStr">
        <is>
          <t>Operating Expenses</t>
        </is>
      </c>
      <c r="C913" t="inlineStr">
        <is>
          <t>Heron View</t>
        </is>
      </c>
      <c r="D913" t="inlineStr">
        <is>
          <t>Heron View</t>
        </is>
      </c>
      <c r="E913" s="1" t="inlineStr">
        <is>
          <t>2022-11-30</t>
        </is>
      </c>
      <c r="F913" t="n">
        <v>10511.3</v>
      </c>
      <c r="G913" t="n">
        <v>10511.3</v>
      </c>
      <c r="H913" s="2">
        <f>IF(F913=0, G913, F913)</f>
        <v/>
      </c>
      <c r="I913" s="1">
        <f>E913+0</f>
        <v/>
      </c>
    </row>
    <row r="914">
      <c r="A914" t="inlineStr">
        <is>
          <t>Repairs _AND_ Maintenance</t>
        </is>
      </c>
      <c r="B914" t="inlineStr">
        <is>
          <t>Operating Expenses</t>
        </is>
      </c>
      <c r="C914" t="inlineStr">
        <is>
          <t>Heron View</t>
        </is>
      </c>
      <c r="D914" t="inlineStr">
        <is>
          <t>Heron View</t>
        </is>
      </c>
      <c r="E914" s="1" t="inlineStr">
        <is>
          <t>2022-11-30</t>
        </is>
      </c>
      <c r="F914" t="n">
        <v>0</v>
      </c>
      <c r="G914" t="n">
        <v>0</v>
      </c>
      <c r="H914" s="2">
        <f>IF(F914=0, G914, F914)</f>
        <v/>
      </c>
      <c r="I914" s="1">
        <f>E914+0</f>
        <v/>
      </c>
    </row>
    <row r="915">
      <c r="A915" t="inlineStr">
        <is>
          <t>Sales - Heron View Occupational Rent</t>
        </is>
      </c>
      <c r="B915" t="inlineStr">
        <is>
          <t>Trading Income</t>
        </is>
      </c>
      <c r="C915" t="inlineStr">
        <is>
          <t>Heron View</t>
        </is>
      </c>
      <c r="D915" t="inlineStr">
        <is>
          <t>Heron View</t>
        </is>
      </c>
      <c r="E915" s="1" t="inlineStr">
        <is>
          <t>2022-11-30</t>
        </is>
      </c>
      <c r="F915" t="n">
        <v>0</v>
      </c>
      <c r="G915" t="n">
        <v>0</v>
      </c>
      <c r="H915" s="2">
        <f>IF(F915=0, G915, F915)</f>
        <v/>
      </c>
      <c r="I915" s="1">
        <f>E915+0</f>
        <v/>
      </c>
    </row>
    <row r="916">
      <c r="A916" t="inlineStr">
        <is>
          <t>Sales - Heron View Sales</t>
        </is>
      </c>
      <c r="B916" t="inlineStr">
        <is>
          <t>Trading Income</t>
        </is>
      </c>
      <c r="C916" t="inlineStr">
        <is>
          <t>Heron View</t>
        </is>
      </c>
      <c r="D916" t="inlineStr">
        <is>
          <t>Heron View</t>
        </is>
      </c>
      <c r="E916" s="1" t="inlineStr">
        <is>
          <t>2022-11-30</t>
        </is>
      </c>
      <c r="F916" t="n">
        <v>0</v>
      </c>
      <c r="G916" t="n">
        <v>0</v>
      </c>
      <c r="H916" s="2">
        <f>IF(F916=0, G916, F916)</f>
        <v/>
      </c>
      <c r="I916" s="1">
        <f>E916+0</f>
        <v/>
      </c>
    </row>
    <row r="917">
      <c r="A917" t="inlineStr">
        <is>
          <t>Subscriptions - Xero</t>
        </is>
      </c>
      <c r="B917" t="inlineStr">
        <is>
          <t>Operating Expenses</t>
        </is>
      </c>
      <c r="C917" t="inlineStr">
        <is>
          <t>Heron View</t>
        </is>
      </c>
      <c r="D917" t="inlineStr">
        <is>
          <t>Heron View</t>
        </is>
      </c>
      <c r="E917" s="1" t="inlineStr">
        <is>
          <t>2022-11-30</t>
        </is>
      </c>
      <c r="F917" t="n">
        <v>600</v>
      </c>
      <c r="G917" t="n">
        <v>600</v>
      </c>
      <c r="H917" s="2">
        <f>IF(F917=0, G917, F917)</f>
        <v/>
      </c>
      <c r="I917" s="1">
        <f>E917+0</f>
        <v/>
      </c>
    </row>
    <row r="918">
      <c r="A918" t="inlineStr">
        <is>
          <t>Subscriptions - Xero</t>
        </is>
      </c>
      <c r="B918" t="inlineStr">
        <is>
          <t>Operating Expenses</t>
        </is>
      </c>
      <c r="C918" t="inlineStr">
        <is>
          <t>Heron View</t>
        </is>
      </c>
      <c r="D918" t="inlineStr">
        <is>
          <t>Heron View</t>
        </is>
      </c>
      <c r="E918" s="1" t="inlineStr">
        <is>
          <t>2022-11-30</t>
        </is>
      </c>
      <c r="F918" t="n">
        <v>0</v>
      </c>
      <c r="G918" t="n">
        <v>0</v>
      </c>
      <c r="H918" s="2">
        <f>IF(F918=0, G918, F918)</f>
        <v/>
      </c>
      <c r="I918" s="1">
        <f>E918+0</f>
        <v/>
      </c>
    </row>
    <row r="919">
      <c r="A919" t="inlineStr">
        <is>
          <t>Water</t>
        </is>
      </c>
      <c r="B919" t="inlineStr">
        <is>
          <t>Operating Expenses</t>
        </is>
      </c>
      <c r="C919" t="inlineStr">
        <is>
          <t>Heron View</t>
        </is>
      </c>
      <c r="D919" t="inlineStr">
        <is>
          <t>Heron View</t>
        </is>
      </c>
      <c r="E919" s="1" t="inlineStr">
        <is>
          <t>2022-11-30</t>
        </is>
      </c>
      <c r="F919" t="n">
        <v>0</v>
      </c>
      <c r="G919" t="n">
        <v>0</v>
      </c>
      <c r="H919" s="2">
        <f>IF(F919=0, G919, F919)</f>
        <v/>
      </c>
      <c r="I919" s="1">
        <f>E919+0</f>
        <v/>
      </c>
    </row>
    <row r="920">
      <c r="A920" t="inlineStr">
        <is>
          <t>Accounting - CIPC</t>
        </is>
      </c>
      <c r="B920" t="inlineStr">
        <is>
          <t>Operating Expenses</t>
        </is>
      </c>
      <c r="C920" t="inlineStr">
        <is>
          <t>Heron Fields</t>
        </is>
      </c>
      <c r="D920" t="inlineStr">
        <is>
          <t>Heron Fields</t>
        </is>
      </c>
      <c r="E920" s="1" t="inlineStr">
        <is>
          <t>2022-12-31</t>
        </is>
      </c>
      <c r="F920" t="n">
        <v>0</v>
      </c>
      <c r="G920" t="n">
        <v>0</v>
      </c>
      <c r="H920" s="2">
        <f>IF(F920=0, G920, F920)</f>
        <v/>
      </c>
      <c r="I920" s="1">
        <f>E920+0</f>
        <v/>
      </c>
    </row>
    <row r="921">
      <c r="A921" t="inlineStr">
        <is>
          <t>Accounting Fees</t>
        </is>
      </c>
      <c r="B921" t="inlineStr">
        <is>
          <t>Operating Expenses</t>
        </is>
      </c>
      <c r="C921" t="inlineStr">
        <is>
          <t>Heron Fields</t>
        </is>
      </c>
      <c r="D921" t="inlineStr">
        <is>
          <t>Heron Fields</t>
        </is>
      </c>
      <c r="E921" s="1" t="inlineStr">
        <is>
          <t>2022-12-31</t>
        </is>
      </c>
      <c r="F921" t="n">
        <v>0</v>
      </c>
      <c r="G921" t="n">
        <v>0</v>
      </c>
      <c r="H921" s="2">
        <f>IF(F921=0, G921, F921)</f>
        <v/>
      </c>
      <c r="I921" s="1">
        <f>E921+0</f>
        <v/>
      </c>
    </row>
    <row r="922">
      <c r="A922" t="inlineStr">
        <is>
          <t>Advertising - Property24</t>
        </is>
      </c>
      <c r="B922" t="inlineStr">
        <is>
          <t>Operating Expenses</t>
        </is>
      </c>
      <c r="C922" t="inlineStr">
        <is>
          <t>Heron Fields</t>
        </is>
      </c>
      <c r="D922" t="inlineStr">
        <is>
          <t>Heron Fields</t>
        </is>
      </c>
      <c r="E922" s="1" t="inlineStr">
        <is>
          <t>2022-12-31</t>
        </is>
      </c>
      <c r="F922" t="n">
        <v>11556</v>
      </c>
      <c r="G922" t="n">
        <v>11556</v>
      </c>
      <c r="H922" s="2">
        <f>IF(F922=0, G922, F922)</f>
        <v/>
      </c>
      <c r="I922" s="1">
        <f>E922+0</f>
        <v/>
      </c>
    </row>
    <row r="923">
      <c r="A923" t="inlineStr">
        <is>
          <t>Advertising - Real Marketing</t>
        </is>
      </c>
      <c r="B923" t="inlineStr">
        <is>
          <t>Operating Expenses</t>
        </is>
      </c>
      <c r="C923" t="inlineStr">
        <is>
          <t>Heron Fields</t>
        </is>
      </c>
      <c r="D923" t="inlineStr">
        <is>
          <t>Heron Fields</t>
        </is>
      </c>
      <c r="E923" s="1" t="inlineStr">
        <is>
          <t>2022-12-31</t>
        </is>
      </c>
      <c r="F923" t="n">
        <v>0</v>
      </c>
      <c r="G923" t="n">
        <v>0</v>
      </c>
      <c r="H923" s="2">
        <f>IF(F923=0, G923, F923)</f>
        <v/>
      </c>
      <c r="I923" s="1">
        <f>E923+0</f>
        <v/>
      </c>
    </row>
    <row r="924">
      <c r="A924" t="inlineStr">
        <is>
          <t>Advertising - Real Marketing</t>
        </is>
      </c>
      <c r="B924" t="inlineStr">
        <is>
          <t>Operating Expenses</t>
        </is>
      </c>
      <c r="C924" t="inlineStr">
        <is>
          <t>Heron Fields</t>
        </is>
      </c>
      <c r="D924" t="inlineStr">
        <is>
          <t>Heron Fields</t>
        </is>
      </c>
      <c r="E924" s="1" t="inlineStr">
        <is>
          <t>2022-12-31</t>
        </is>
      </c>
      <c r="F924" t="n">
        <v>0</v>
      </c>
      <c r="G924" t="n">
        <v>0</v>
      </c>
      <c r="H924" s="2">
        <f>IF(F924=0, G924, F924)</f>
        <v/>
      </c>
      <c r="I924" s="1">
        <f>E924+0</f>
        <v/>
      </c>
    </row>
    <row r="925">
      <c r="A925" t="inlineStr">
        <is>
          <t>Bank Charges</t>
        </is>
      </c>
      <c r="B925" t="inlineStr">
        <is>
          <t>Operating Expenses</t>
        </is>
      </c>
      <c r="C925" t="inlineStr">
        <is>
          <t>Heron Fields</t>
        </is>
      </c>
      <c r="D925" t="inlineStr">
        <is>
          <t>Heron Fields</t>
        </is>
      </c>
      <c r="E925" s="1" t="inlineStr">
        <is>
          <t>2022-12-31</t>
        </is>
      </c>
      <c r="F925" t="n">
        <v>-14064.1</v>
      </c>
      <c r="G925" t="n">
        <v>-14064.1</v>
      </c>
      <c r="H925" s="2">
        <f>IF(F925=0, G925, F925)</f>
        <v/>
      </c>
      <c r="I925" s="1">
        <f>E925+0</f>
        <v/>
      </c>
    </row>
    <row r="926">
      <c r="A926" t="inlineStr">
        <is>
          <t>Bond Origination</t>
        </is>
      </c>
      <c r="B926" t="inlineStr">
        <is>
          <t>Trading Income</t>
        </is>
      </c>
      <c r="C926" t="inlineStr">
        <is>
          <t>Heron Fields</t>
        </is>
      </c>
      <c r="D926" t="inlineStr">
        <is>
          <t>Heron Fields</t>
        </is>
      </c>
      <c r="E926" s="1" t="inlineStr">
        <is>
          <t>2022-12-31</t>
        </is>
      </c>
      <c r="F926" t="n">
        <v>0</v>
      </c>
      <c r="G926" t="n">
        <v>0</v>
      </c>
      <c r="H926" s="2">
        <f>IF(F926=0, G926, F926)</f>
        <v/>
      </c>
      <c r="I926" s="1">
        <f>E926+0</f>
        <v/>
      </c>
    </row>
    <row r="927">
      <c r="A927" t="inlineStr">
        <is>
          <t>COS - Commission HF Units</t>
        </is>
      </c>
      <c r="B927" t="inlineStr">
        <is>
          <t>COS</t>
        </is>
      </c>
      <c r="C927" t="inlineStr">
        <is>
          <t>Heron Fields</t>
        </is>
      </c>
      <c r="D927" t="inlineStr">
        <is>
          <t>Heron Fields</t>
        </is>
      </c>
      <c r="E927" s="1" t="inlineStr">
        <is>
          <t>2022-12-31</t>
        </is>
      </c>
      <c r="F927" t="n">
        <v>257634.78</v>
      </c>
      <c r="G927" t="n">
        <v>257634.78</v>
      </c>
      <c r="H927" s="2">
        <f>IF(F927=0, G927, F927)</f>
        <v/>
      </c>
      <c r="I927" s="1">
        <f>E927+0</f>
        <v/>
      </c>
    </row>
    <row r="928">
      <c r="A928" t="inlineStr">
        <is>
          <t>COS - Commission Heron Fields investors</t>
        </is>
      </c>
      <c r="B928" t="inlineStr">
        <is>
          <t>COS</t>
        </is>
      </c>
      <c r="C928" t="inlineStr">
        <is>
          <t>Heron Fields</t>
        </is>
      </c>
      <c r="D928" t="inlineStr">
        <is>
          <t>Heron Fields</t>
        </is>
      </c>
      <c r="E928" s="1" t="inlineStr">
        <is>
          <t>2022-12-31</t>
        </is>
      </c>
      <c r="F928" t="n">
        <v>0</v>
      </c>
      <c r="G928" t="n">
        <v>0</v>
      </c>
      <c r="H928" s="2">
        <f>IF(F928=0, G928, F928)</f>
        <v/>
      </c>
      <c r="I928" s="1">
        <f>E928+0</f>
        <v/>
      </c>
    </row>
    <row r="929">
      <c r="A929" t="inlineStr">
        <is>
          <t>COS - Construction</t>
        </is>
      </c>
      <c r="B929" t="inlineStr">
        <is>
          <t>COS</t>
        </is>
      </c>
      <c r="C929" t="inlineStr">
        <is>
          <t>Heron Fields</t>
        </is>
      </c>
      <c r="D929" t="inlineStr">
        <is>
          <t>Heron Fields</t>
        </is>
      </c>
      <c r="E929" s="1" t="inlineStr">
        <is>
          <t>2022-12-31</t>
        </is>
      </c>
      <c r="F929" t="n">
        <v>0</v>
      </c>
      <c r="G929" t="n">
        <v>0</v>
      </c>
      <c r="H929" s="2">
        <f>IF(F929=0, G929, F929)</f>
        <v/>
      </c>
      <c r="I929" s="1">
        <f>E929+0</f>
        <v/>
      </c>
    </row>
    <row r="930">
      <c r="A930" t="inlineStr">
        <is>
          <t>COS - Electricity</t>
        </is>
      </c>
      <c r="B930" t="inlineStr">
        <is>
          <t>COS</t>
        </is>
      </c>
      <c r="C930" t="inlineStr">
        <is>
          <t>Heron Fields</t>
        </is>
      </c>
      <c r="D930" t="inlineStr">
        <is>
          <t>Heron Fields</t>
        </is>
      </c>
      <c r="E930" s="1" t="inlineStr">
        <is>
          <t>2022-12-31</t>
        </is>
      </c>
      <c r="F930" t="n">
        <v>0</v>
      </c>
      <c r="G930" t="n">
        <v>0</v>
      </c>
      <c r="H930" s="2">
        <f>IF(F930=0, G930, F930)</f>
        <v/>
      </c>
      <c r="I930" s="1">
        <f>E930+0</f>
        <v/>
      </c>
    </row>
    <row r="931">
      <c r="A931" t="inlineStr">
        <is>
          <t>COS - Electricity</t>
        </is>
      </c>
      <c r="B931" t="inlineStr">
        <is>
          <t>COS</t>
        </is>
      </c>
      <c r="C931" t="inlineStr">
        <is>
          <t>Heron Fields</t>
        </is>
      </c>
      <c r="D931" t="inlineStr">
        <is>
          <t>Heron Fields</t>
        </is>
      </c>
      <c r="E931" s="1" t="inlineStr">
        <is>
          <t>2022-12-31</t>
        </is>
      </c>
      <c r="F931" t="n">
        <v>0</v>
      </c>
      <c r="G931" t="n">
        <v>0</v>
      </c>
      <c r="H931" s="2">
        <f>IF(F931=0, G931, F931)</f>
        <v/>
      </c>
      <c r="I931" s="1">
        <f>E931+0</f>
        <v/>
      </c>
    </row>
    <row r="932">
      <c r="A932" t="inlineStr">
        <is>
          <t>COS - Heron - Internet</t>
        </is>
      </c>
      <c r="B932" t="inlineStr">
        <is>
          <t>COS</t>
        </is>
      </c>
      <c r="C932" t="inlineStr">
        <is>
          <t>CPC</t>
        </is>
      </c>
      <c r="D932" t="inlineStr">
        <is>
          <t>Heron Fields</t>
        </is>
      </c>
      <c r="E932" s="1" t="inlineStr">
        <is>
          <t>2022-12-31</t>
        </is>
      </c>
      <c r="F932" t="n">
        <v>607.83</v>
      </c>
      <c r="G932" t="n">
        <v>607.83</v>
      </c>
      <c r="H932" s="2">
        <f>IF(F932=0, G932, F932)</f>
        <v/>
      </c>
      <c r="I932" s="1">
        <f>E932+0</f>
        <v/>
      </c>
    </row>
    <row r="933">
      <c r="A933" t="inlineStr">
        <is>
          <t>COS - Heron Fields - Construction</t>
        </is>
      </c>
      <c r="B933" t="inlineStr">
        <is>
          <t>COS</t>
        </is>
      </c>
      <c r="C933" t="inlineStr">
        <is>
          <t>CPC</t>
        </is>
      </c>
      <c r="D933" t="inlineStr">
        <is>
          <t>Heron Fields</t>
        </is>
      </c>
      <c r="E933" s="1" t="inlineStr">
        <is>
          <t>2022-12-31</t>
        </is>
      </c>
      <c r="F933" t="n">
        <v>2454778.69</v>
      </c>
      <c r="G933" t="n">
        <v>2454778.69</v>
      </c>
      <c r="H933" s="2">
        <f>IF(F933=0, G933, F933)</f>
        <v/>
      </c>
      <c r="I933" s="1">
        <f>E933+0</f>
        <v/>
      </c>
    </row>
    <row r="934">
      <c r="A934" t="inlineStr">
        <is>
          <t>COS - Heron Fields - Health &amp; Safety</t>
        </is>
      </c>
      <c r="B934" t="inlineStr">
        <is>
          <t>COS</t>
        </is>
      </c>
      <c r="C934" t="inlineStr">
        <is>
          <t>CPC</t>
        </is>
      </c>
      <c r="D934" t="inlineStr">
        <is>
          <t>Heron Fields</t>
        </is>
      </c>
      <c r="E934" s="1" t="inlineStr">
        <is>
          <t>2022-12-31</t>
        </is>
      </c>
      <c r="F934" t="n">
        <v>0</v>
      </c>
      <c r="G934" t="n">
        <v>0</v>
      </c>
      <c r="H934" s="2">
        <f>IF(F934=0, G934, F934)</f>
        <v/>
      </c>
      <c r="I934" s="1">
        <f>E934+0</f>
        <v/>
      </c>
    </row>
    <row r="935">
      <c r="A935" t="inlineStr">
        <is>
          <t>COS - Heron Fields - P &amp; G</t>
        </is>
      </c>
      <c r="B935" t="inlineStr">
        <is>
          <t>COS</t>
        </is>
      </c>
      <c r="C935" t="inlineStr">
        <is>
          <t>CPC</t>
        </is>
      </c>
      <c r="D935" t="inlineStr">
        <is>
          <t>Heron Fields</t>
        </is>
      </c>
      <c r="E935" s="1" t="inlineStr">
        <is>
          <t>2022-12-31</t>
        </is>
      </c>
      <c r="F935" t="n">
        <v>313402.61</v>
      </c>
      <c r="G935" t="n">
        <v>313402.61</v>
      </c>
      <c r="H935" s="2">
        <f>IF(F935=0, G935, F935)</f>
        <v/>
      </c>
      <c r="I935" s="1">
        <f>E935+0</f>
        <v/>
      </c>
    </row>
    <row r="936">
      <c r="A936" t="inlineStr">
        <is>
          <t>COS - Heron Fields - Printing &amp; Stationary</t>
        </is>
      </c>
      <c r="B936" t="inlineStr">
        <is>
          <t>COS</t>
        </is>
      </c>
      <c r="C936" t="inlineStr">
        <is>
          <t>CPC</t>
        </is>
      </c>
      <c r="D936" t="inlineStr">
        <is>
          <t>Heron Fields</t>
        </is>
      </c>
      <c r="E936" s="1" t="inlineStr">
        <is>
          <t>2022-12-31</t>
        </is>
      </c>
      <c r="F936" t="n">
        <v>0</v>
      </c>
      <c r="G936" t="n">
        <v>0</v>
      </c>
      <c r="H936" s="2">
        <f>IF(F936=0, G936, F936)</f>
        <v/>
      </c>
      <c r="I936" s="1">
        <f>E936+0</f>
        <v/>
      </c>
    </row>
    <row r="937">
      <c r="A937" t="inlineStr">
        <is>
          <t>COS - Heron Fields - Security</t>
        </is>
      </c>
      <c r="B937" t="inlineStr">
        <is>
          <t>COS</t>
        </is>
      </c>
      <c r="C937" t="inlineStr">
        <is>
          <t>CPC</t>
        </is>
      </c>
      <c r="D937" t="inlineStr">
        <is>
          <t>Heron Fields</t>
        </is>
      </c>
      <c r="E937" s="1" t="inlineStr">
        <is>
          <t>2022-12-31</t>
        </is>
      </c>
      <c r="F937" t="n">
        <v>0</v>
      </c>
      <c r="G937" t="n">
        <v>0</v>
      </c>
      <c r="H937" s="2">
        <f>IF(F937=0, G937, F937)</f>
        <v/>
      </c>
      <c r="I937" s="1">
        <f>E937+0</f>
        <v/>
      </c>
    </row>
    <row r="938">
      <c r="A938" t="inlineStr">
        <is>
          <t>COS - Heron View Showhouse</t>
        </is>
      </c>
      <c r="B938" t="inlineStr">
        <is>
          <t>COS</t>
        </is>
      </c>
      <c r="C938" t="inlineStr">
        <is>
          <t>Heron Fields</t>
        </is>
      </c>
      <c r="D938" t="inlineStr">
        <is>
          <t>Heron Fields</t>
        </is>
      </c>
      <c r="E938" s="1" t="inlineStr">
        <is>
          <t>2022-12-31</t>
        </is>
      </c>
      <c r="F938" t="n">
        <v>0</v>
      </c>
      <c r="G938" t="n">
        <v>0</v>
      </c>
      <c r="H938" s="2">
        <f>IF(F938=0, G938, F938)</f>
        <v/>
      </c>
      <c r="I938" s="1">
        <f>E938+0</f>
        <v/>
      </c>
    </row>
    <row r="939">
      <c r="A939" t="inlineStr">
        <is>
          <t>COS - Inverters</t>
        </is>
      </c>
      <c r="B939" t="inlineStr">
        <is>
          <t>COS</t>
        </is>
      </c>
      <c r="C939" t="inlineStr">
        <is>
          <t>Heron Fields</t>
        </is>
      </c>
      <c r="D939" t="inlineStr">
        <is>
          <t>Heron Fields</t>
        </is>
      </c>
      <c r="E939" s="1" t="inlineStr">
        <is>
          <t>2022-12-31</t>
        </is>
      </c>
      <c r="F939" t="n">
        <v>0</v>
      </c>
      <c r="G939" t="n">
        <v>0</v>
      </c>
      <c r="H939" s="2">
        <f>IF(F939=0, G939, F939)</f>
        <v/>
      </c>
      <c r="I939" s="1">
        <f>E939+0</f>
        <v/>
      </c>
    </row>
    <row r="940">
      <c r="A940" t="inlineStr">
        <is>
          <t>COS - Legal Fees Opening of Sec Title Scheme</t>
        </is>
      </c>
      <c r="B940" t="inlineStr">
        <is>
          <t>COS</t>
        </is>
      </c>
      <c r="C940" t="inlineStr">
        <is>
          <t>Heron Fields</t>
        </is>
      </c>
      <c r="D940" t="inlineStr">
        <is>
          <t>Heron Fields</t>
        </is>
      </c>
      <c r="E940" s="1" t="inlineStr">
        <is>
          <t>2022-12-31</t>
        </is>
      </c>
      <c r="F940" t="n">
        <v>0</v>
      </c>
      <c r="G940" t="n">
        <v>0</v>
      </c>
      <c r="H940" s="2">
        <f>IF(F940=0, G940, F940)</f>
        <v/>
      </c>
      <c r="I940" s="1">
        <f>E940+0</f>
        <v/>
      </c>
    </row>
    <row r="941">
      <c r="A941" t="inlineStr">
        <is>
          <t>COS - Levies</t>
        </is>
      </c>
      <c r="B941" t="inlineStr">
        <is>
          <t>COS</t>
        </is>
      </c>
      <c r="C941" t="inlineStr">
        <is>
          <t>Heron Fields</t>
        </is>
      </c>
      <c r="D941" t="inlineStr">
        <is>
          <t>Heron Fields</t>
        </is>
      </c>
      <c r="E941" s="1" t="inlineStr">
        <is>
          <t>2022-12-31</t>
        </is>
      </c>
      <c r="F941" t="n">
        <v>175176.84</v>
      </c>
      <c r="G941" t="n">
        <v>175176.84</v>
      </c>
      <c r="H941" s="2">
        <f>IF(F941=0, G941, F941)</f>
        <v/>
      </c>
      <c r="I941" s="1">
        <f>E941+0</f>
        <v/>
      </c>
    </row>
    <row r="942">
      <c r="A942" t="inlineStr">
        <is>
          <t>COS - Rates clearance</t>
        </is>
      </c>
      <c r="B942" t="inlineStr">
        <is>
          <t>COS</t>
        </is>
      </c>
      <c r="C942" t="inlineStr">
        <is>
          <t>Heron Fields</t>
        </is>
      </c>
      <c r="D942" t="inlineStr">
        <is>
          <t>Heron Fields</t>
        </is>
      </c>
      <c r="E942" s="1" t="inlineStr">
        <is>
          <t>2022-12-31</t>
        </is>
      </c>
      <c r="F942" t="n">
        <v>0</v>
      </c>
      <c r="G942" t="n">
        <v>0</v>
      </c>
      <c r="H942" s="2">
        <f>IF(F942=0, G942, F942)</f>
        <v/>
      </c>
      <c r="I942" s="1">
        <f>E942+0</f>
        <v/>
      </c>
    </row>
    <row r="943">
      <c r="A943" t="inlineStr">
        <is>
          <t>COS - Showhouse - HF</t>
        </is>
      </c>
      <c r="B943" t="inlineStr">
        <is>
          <t>COS</t>
        </is>
      </c>
      <c r="C943" t="inlineStr">
        <is>
          <t>Heron Fields</t>
        </is>
      </c>
      <c r="D943" t="inlineStr">
        <is>
          <t>Heron Fields</t>
        </is>
      </c>
      <c r="E943" s="1" t="inlineStr">
        <is>
          <t>2022-12-31</t>
        </is>
      </c>
      <c r="F943" t="n">
        <v>0</v>
      </c>
      <c r="G943" t="n">
        <v>0</v>
      </c>
      <c r="H943" s="2">
        <f>IF(F943=0, G943, F943)</f>
        <v/>
      </c>
      <c r="I943" s="1">
        <f>E943+0</f>
        <v/>
      </c>
    </row>
    <row r="944">
      <c r="A944" t="inlineStr">
        <is>
          <t>CoCT - Electricity</t>
        </is>
      </c>
      <c r="B944" t="inlineStr">
        <is>
          <t>Operating Expenses</t>
        </is>
      </c>
      <c r="C944" t="inlineStr">
        <is>
          <t>Heron Fields</t>
        </is>
      </c>
      <c r="D944" t="inlineStr">
        <is>
          <t>Heron Fields</t>
        </is>
      </c>
      <c r="E944" s="1" t="inlineStr">
        <is>
          <t>2022-12-31</t>
        </is>
      </c>
      <c r="F944" t="n">
        <v>0</v>
      </c>
      <c r="G944" t="n">
        <v>0</v>
      </c>
      <c r="H944" s="2">
        <f>IF(F944=0, G944, F944)</f>
        <v/>
      </c>
      <c r="I944" s="1">
        <f>E944+0</f>
        <v/>
      </c>
    </row>
    <row r="945">
      <c r="A945" t="inlineStr">
        <is>
          <t>CoCT - Refuse</t>
        </is>
      </c>
      <c r="B945" t="inlineStr">
        <is>
          <t>Operating Expenses</t>
        </is>
      </c>
      <c r="C945" t="inlineStr">
        <is>
          <t>Heron Fields</t>
        </is>
      </c>
      <c r="D945" t="inlineStr">
        <is>
          <t>Heron Fields</t>
        </is>
      </c>
      <c r="E945" s="1" t="inlineStr">
        <is>
          <t>2022-12-31</t>
        </is>
      </c>
      <c r="F945" t="n">
        <v>0</v>
      </c>
      <c r="G945" t="n">
        <v>0</v>
      </c>
      <c r="H945" s="2">
        <f>IF(F945=0, G945, F945)</f>
        <v/>
      </c>
      <c r="I945" s="1">
        <f>E945+0</f>
        <v/>
      </c>
    </row>
    <row r="946">
      <c r="A946" t="inlineStr">
        <is>
          <t>CoCT - Water</t>
        </is>
      </c>
      <c r="B946" t="inlineStr">
        <is>
          <t>Operating Expenses</t>
        </is>
      </c>
      <c r="C946" t="inlineStr">
        <is>
          <t>Heron Fields</t>
        </is>
      </c>
      <c r="D946" t="inlineStr">
        <is>
          <t>Heron Fields</t>
        </is>
      </c>
      <c r="E946" s="1" t="inlineStr">
        <is>
          <t>2022-12-31</t>
        </is>
      </c>
      <c r="F946" t="n">
        <v>0</v>
      </c>
      <c r="G946" t="n">
        <v>0</v>
      </c>
      <c r="H946" s="2">
        <f>IF(F946=0, G946, F946)</f>
        <v/>
      </c>
      <c r="I946" s="1">
        <f>E946+0</f>
        <v/>
      </c>
    </row>
    <row r="947">
      <c r="A947" t="inlineStr">
        <is>
          <t>Consulting Fees - Admin and Finance</t>
        </is>
      </c>
      <c r="B947" t="inlineStr">
        <is>
          <t>Ignore per Deric</t>
        </is>
      </c>
      <c r="C947" t="inlineStr">
        <is>
          <t>Heron Fields</t>
        </is>
      </c>
      <c r="D947" t="inlineStr">
        <is>
          <t>Heron Fields</t>
        </is>
      </c>
      <c r="E947" s="1" t="inlineStr">
        <is>
          <t>2022-12-31</t>
        </is>
      </c>
      <c r="F947" t="n">
        <v>145076.46</v>
      </c>
      <c r="G947" t="n">
        <v>145076.46</v>
      </c>
      <c r="H947" s="2">
        <f>IF(F947=0, G947, F947)</f>
        <v/>
      </c>
      <c r="I947" s="1">
        <f>E947+0</f>
        <v/>
      </c>
    </row>
    <row r="948">
      <c r="A948" t="inlineStr">
        <is>
          <t>Developers Levies</t>
        </is>
      </c>
      <c r="B948" t="inlineStr">
        <is>
          <t>Operating Expenses</t>
        </is>
      </c>
      <c r="C948" t="inlineStr">
        <is>
          <t>Heron Fields</t>
        </is>
      </c>
      <c r="D948" t="inlineStr">
        <is>
          <t>Heron Fields</t>
        </is>
      </c>
      <c r="E948" s="1" t="inlineStr">
        <is>
          <t>2022-12-31</t>
        </is>
      </c>
      <c r="F948" t="n">
        <v>0</v>
      </c>
      <c r="G948" t="n">
        <v>0</v>
      </c>
      <c r="H948" s="2">
        <f>IF(F948=0, G948, F948)</f>
        <v/>
      </c>
      <c r="I948" s="1">
        <f>E948+0</f>
        <v/>
      </c>
    </row>
    <row r="949">
      <c r="A949" t="inlineStr">
        <is>
          <t>Entertainment Expenses</t>
        </is>
      </c>
      <c r="B949" t="inlineStr">
        <is>
          <t>Operating Expenses</t>
        </is>
      </c>
      <c r="C949" t="inlineStr">
        <is>
          <t>Heron Fields</t>
        </is>
      </c>
      <c r="D949" t="inlineStr">
        <is>
          <t>Heron Fields</t>
        </is>
      </c>
      <c r="E949" s="1" t="inlineStr">
        <is>
          <t>2022-12-31</t>
        </is>
      </c>
      <c r="F949" t="n">
        <v>0</v>
      </c>
      <c r="G949" t="n">
        <v>0</v>
      </c>
      <c r="H949" s="2">
        <f>IF(F949=0, G949, F949)</f>
        <v/>
      </c>
      <c r="I949" s="1">
        <f>E949+0</f>
        <v/>
      </c>
    </row>
    <row r="950">
      <c r="A950" t="inlineStr">
        <is>
          <t>General Expenses</t>
        </is>
      </c>
      <c r="B950" t="inlineStr">
        <is>
          <t>Operating Expenses</t>
        </is>
      </c>
      <c r="C950" t="inlineStr">
        <is>
          <t>Heron Fields</t>
        </is>
      </c>
      <c r="D950" t="inlineStr">
        <is>
          <t>Heron Fields</t>
        </is>
      </c>
      <c r="E950" s="1" t="inlineStr">
        <is>
          <t>2022-12-31</t>
        </is>
      </c>
      <c r="F950" t="n">
        <v>0</v>
      </c>
      <c r="G950" t="n">
        <v>0</v>
      </c>
      <c r="H950" s="2">
        <f>IF(F950=0, G950, F950)</f>
        <v/>
      </c>
      <c r="I950" s="1">
        <f>E950+0</f>
        <v/>
      </c>
    </row>
    <row r="951">
      <c r="A951" t="inlineStr">
        <is>
          <t>Insurance</t>
        </is>
      </c>
      <c r="B951" t="inlineStr">
        <is>
          <t>Operating Expenses</t>
        </is>
      </c>
      <c r="C951" t="inlineStr">
        <is>
          <t>Heron Fields</t>
        </is>
      </c>
      <c r="D951" t="inlineStr">
        <is>
          <t>Heron Fields</t>
        </is>
      </c>
      <c r="E951" s="1" t="inlineStr">
        <is>
          <t>2022-12-31</t>
        </is>
      </c>
      <c r="F951" t="n">
        <v>0</v>
      </c>
      <c r="G951" t="n">
        <v>0</v>
      </c>
      <c r="H951" s="2">
        <f>IF(F951=0, G951, F951)</f>
        <v/>
      </c>
      <c r="I951" s="1">
        <f>E951+0</f>
        <v/>
      </c>
    </row>
    <row r="952">
      <c r="A952" t="inlineStr">
        <is>
          <t>Interest Paid</t>
        </is>
      </c>
      <c r="B952" t="inlineStr">
        <is>
          <t>Operating Expenses</t>
        </is>
      </c>
      <c r="C952" t="inlineStr">
        <is>
          <t>Heron Fields</t>
        </is>
      </c>
      <c r="D952" t="inlineStr">
        <is>
          <t>Heron Fields</t>
        </is>
      </c>
      <c r="E952" s="1" t="inlineStr">
        <is>
          <t>2022-12-31</t>
        </is>
      </c>
      <c r="F952" t="n">
        <v>0</v>
      </c>
      <c r="G952" t="n">
        <v>0</v>
      </c>
      <c r="H952" s="2">
        <f>IF(F952=0, G952, F952)</f>
        <v/>
      </c>
      <c r="I952" s="1">
        <f>E952+0</f>
        <v/>
      </c>
    </row>
    <row r="953">
      <c r="A953" t="inlineStr">
        <is>
          <t>Interest Paid - Investors @ 15%</t>
        </is>
      </c>
      <c r="B953" t="inlineStr">
        <is>
          <t>Operating Expenses</t>
        </is>
      </c>
      <c r="C953" t="inlineStr">
        <is>
          <t>Heron Fields</t>
        </is>
      </c>
      <c r="D953" t="inlineStr">
        <is>
          <t>Heron Fields</t>
        </is>
      </c>
      <c r="E953" s="1" t="inlineStr">
        <is>
          <t>2022-12-31</t>
        </is>
      </c>
      <c r="F953" t="n">
        <v>324986.28</v>
      </c>
      <c r="G953" t="n">
        <v>324986.28</v>
      </c>
      <c r="H953" s="2">
        <f>IF(F953=0, G953, F953)</f>
        <v/>
      </c>
      <c r="I953" s="1">
        <f>E953+0</f>
        <v/>
      </c>
    </row>
    <row r="954">
      <c r="A954" t="inlineStr">
        <is>
          <t>Interest Paid - Investors @ 6.25%</t>
        </is>
      </c>
      <c r="B954" t="inlineStr">
        <is>
          <t>Operating Expenses</t>
        </is>
      </c>
      <c r="C954" t="inlineStr">
        <is>
          <t>Heron Fields</t>
        </is>
      </c>
      <c r="D954" t="inlineStr">
        <is>
          <t>Heron Fields</t>
        </is>
      </c>
      <c r="E954" s="1" t="inlineStr">
        <is>
          <t>2022-12-31</t>
        </is>
      </c>
      <c r="F954" t="n">
        <v>146097.55</v>
      </c>
      <c r="G954" t="n">
        <v>146097.55</v>
      </c>
      <c r="H954" s="2">
        <f>IF(F954=0, G954, F954)</f>
        <v/>
      </c>
      <c r="I954" s="1">
        <f>E954+0</f>
        <v/>
      </c>
    </row>
    <row r="955">
      <c r="A955" t="inlineStr">
        <is>
          <t>Interest Paid - Investors @ 6.5%</t>
        </is>
      </c>
      <c r="B955" t="inlineStr">
        <is>
          <t>Operating Expenses</t>
        </is>
      </c>
      <c r="C955" t="inlineStr">
        <is>
          <t>Heron Fields</t>
        </is>
      </c>
      <c r="D955" t="inlineStr">
        <is>
          <t>Heron Fields</t>
        </is>
      </c>
      <c r="E955" s="1" t="inlineStr">
        <is>
          <t>2022-12-31</t>
        </is>
      </c>
      <c r="F955" t="n">
        <v>2920.55</v>
      </c>
      <c r="G955" t="n">
        <v>2920.55</v>
      </c>
      <c r="H955" s="2">
        <f>IF(F955=0, G955, F955)</f>
        <v/>
      </c>
      <c r="I955" s="1">
        <f>E955+0</f>
        <v/>
      </c>
    </row>
    <row r="956">
      <c r="A956" t="inlineStr">
        <is>
          <t>Interest Paid - Investors @ 6.75%</t>
        </is>
      </c>
      <c r="B956" t="inlineStr">
        <is>
          <t>Operating Expenses</t>
        </is>
      </c>
      <c r="C956" t="inlineStr">
        <is>
          <t>Heron Fields</t>
        </is>
      </c>
      <c r="D956" t="inlineStr">
        <is>
          <t>Heron Fields</t>
        </is>
      </c>
      <c r="E956" s="1" t="inlineStr">
        <is>
          <t>2022-12-31</t>
        </is>
      </c>
      <c r="F956" t="n">
        <v>1091.1</v>
      </c>
      <c r="G956" t="n">
        <v>1091.1</v>
      </c>
      <c r="H956" s="2">
        <f>IF(F956=0, G956, F956)</f>
        <v/>
      </c>
      <c r="I956" s="1">
        <f>E956+0</f>
        <v/>
      </c>
    </row>
    <row r="957">
      <c r="A957" t="inlineStr">
        <is>
          <t>Interest Paid - Investors @ 8.25%</t>
        </is>
      </c>
      <c r="B957" t="inlineStr">
        <is>
          <t>Operating Expenses</t>
        </is>
      </c>
      <c r="C957" t="inlineStr">
        <is>
          <t>Heron Fields</t>
        </is>
      </c>
      <c r="D957" t="inlineStr">
        <is>
          <t>Heron Fields</t>
        </is>
      </c>
      <c r="E957" s="1" t="inlineStr">
        <is>
          <t>2022-12-31</t>
        </is>
      </c>
      <c r="F957" t="n">
        <v>0</v>
      </c>
      <c r="G957" t="n">
        <v>0</v>
      </c>
      <c r="H957" s="2">
        <f>IF(F957=0, G957, F957)</f>
        <v/>
      </c>
      <c r="I957" s="1">
        <f>E957+0</f>
        <v/>
      </c>
    </row>
    <row r="958">
      <c r="A958" t="inlineStr">
        <is>
          <t>Interest Paid - Investors @ 8.25%</t>
        </is>
      </c>
      <c r="B958" t="inlineStr">
        <is>
          <t>Operating Expenses</t>
        </is>
      </c>
      <c r="C958" t="inlineStr">
        <is>
          <t>Heron Fields</t>
        </is>
      </c>
      <c r="D958" t="inlineStr">
        <is>
          <t>Heron Fields</t>
        </is>
      </c>
      <c r="E958" s="1" t="inlineStr">
        <is>
          <t>2022-12-31</t>
        </is>
      </c>
      <c r="F958" t="n">
        <v>0</v>
      </c>
      <c r="G958" t="n">
        <v>0</v>
      </c>
      <c r="H958" s="2">
        <f>IF(F958=0, G958, F958)</f>
        <v/>
      </c>
      <c r="I958" s="1">
        <f>E958+0</f>
        <v/>
      </c>
    </row>
    <row r="959">
      <c r="A959" t="inlineStr">
        <is>
          <t>Interest Paid - Investors @ 9%</t>
        </is>
      </c>
      <c r="B959" t="inlineStr">
        <is>
          <t>Operating Expenses</t>
        </is>
      </c>
      <c r="C959" t="inlineStr">
        <is>
          <t>Heron Fields</t>
        </is>
      </c>
      <c r="D959" t="inlineStr">
        <is>
          <t>Heron Fields</t>
        </is>
      </c>
      <c r="E959" s="1" t="inlineStr">
        <is>
          <t>2022-12-31</t>
        </is>
      </c>
      <c r="F959" t="n">
        <v>0</v>
      </c>
      <c r="G959" t="n">
        <v>0</v>
      </c>
      <c r="H959" s="2">
        <f>IF(F959=0, G959, F959)</f>
        <v/>
      </c>
      <c r="I959" s="1">
        <f>E959+0</f>
        <v/>
      </c>
    </row>
    <row r="960">
      <c r="A960" t="inlineStr">
        <is>
          <t>Interest Paid - Investors @ 9%</t>
        </is>
      </c>
      <c r="B960" t="inlineStr">
        <is>
          <t>Operating Expenses</t>
        </is>
      </c>
      <c r="C960" t="inlineStr">
        <is>
          <t>Heron Fields</t>
        </is>
      </c>
      <c r="D960" t="inlineStr">
        <is>
          <t>Heron Fields</t>
        </is>
      </c>
      <c r="E960" s="1" t="inlineStr">
        <is>
          <t>2022-12-31</t>
        </is>
      </c>
      <c r="F960" t="n">
        <v>0</v>
      </c>
      <c r="G960" t="n">
        <v>0</v>
      </c>
      <c r="H960" s="2">
        <f>IF(F960=0, G960, F960)</f>
        <v/>
      </c>
      <c r="I960" s="1">
        <f>E960+0</f>
        <v/>
      </c>
    </row>
    <row r="961">
      <c r="A961" t="inlineStr">
        <is>
          <t>Interest Received - Deposits</t>
        </is>
      </c>
      <c r="B961" t="inlineStr">
        <is>
          <t>Other Income</t>
        </is>
      </c>
      <c r="C961" t="inlineStr">
        <is>
          <t>Heron Fields</t>
        </is>
      </c>
      <c r="D961" t="inlineStr">
        <is>
          <t>Heron Fields</t>
        </is>
      </c>
      <c r="E961" s="1" t="inlineStr">
        <is>
          <t>2022-12-31</t>
        </is>
      </c>
      <c r="F961" t="n">
        <v>0</v>
      </c>
      <c r="G961" t="n">
        <v>0</v>
      </c>
      <c r="H961" s="2">
        <f>IF(F961=0, G961, F961)</f>
        <v/>
      </c>
      <c r="I961" s="1">
        <f>E961+0</f>
        <v/>
      </c>
    </row>
    <row r="962">
      <c r="A962" t="inlineStr">
        <is>
          <t>Interest Received - Momentum</t>
        </is>
      </c>
      <c r="B962" t="inlineStr">
        <is>
          <t>Other Income</t>
        </is>
      </c>
      <c r="C962" t="inlineStr">
        <is>
          <t>Heron Fields</t>
        </is>
      </c>
      <c r="D962" t="inlineStr">
        <is>
          <t>Heron Fields</t>
        </is>
      </c>
      <c r="E962" s="1" t="inlineStr">
        <is>
          <t>2022-12-31</t>
        </is>
      </c>
      <c r="F962" t="n">
        <v>0</v>
      </c>
      <c r="G962" t="n">
        <v>0</v>
      </c>
      <c r="H962" s="2">
        <f>IF(F962=0, G962, F962)</f>
        <v/>
      </c>
      <c r="I962" s="1">
        <f>E962+0</f>
        <v/>
      </c>
    </row>
    <row r="963">
      <c r="A963" t="inlineStr">
        <is>
          <t>Levies - Amari</t>
        </is>
      </c>
      <c r="B963" t="inlineStr">
        <is>
          <t>Operating Expenses</t>
        </is>
      </c>
      <c r="C963" t="inlineStr">
        <is>
          <t>Heron Fields</t>
        </is>
      </c>
      <c r="D963" t="inlineStr">
        <is>
          <t>Heron Fields</t>
        </is>
      </c>
      <c r="E963" s="1" t="inlineStr">
        <is>
          <t>2022-12-31</t>
        </is>
      </c>
      <c r="F963" t="n">
        <v>0</v>
      </c>
      <c r="G963" t="n">
        <v>0</v>
      </c>
      <c r="H963" s="2">
        <f>IF(F963=0, G963, F963)</f>
        <v/>
      </c>
      <c r="I963" s="1">
        <f>E963+0</f>
        <v/>
      </c>
    </row>
    <row r="964">
      <c r="A964" t="inlineStr">
        <is>
          <t>Momentum Admin Fee</t>
        </is>
      </c>
      <c r="B964" t="inlineStr">
        <is>
          <t>Operating Expenses</t>
        </is>
      </c>
      <c r="C964" t="inlineStr">
        <is>
          <t>Heron Fields</t>
        </is>
      </c>
      <c r="D964" t="inlineStr">
        <is>
          <t>Heron Fields</t>
        </is>
      </c>
      <c r="E964" s="1" t="inlineStr">
        <is>
          <t>2022-12-31</t>
        </is>
      </c>
      <c r="F964" t="n">
        <v>2354.45</v>
      </c>
      <c r="G964" t="n">
        <v>2354.45</v>
      </c>
      <c r="H964" s="2">
        <f>IF(F964=0, G964, F964)</f>
        <v/>
      </c>
      <c r="I964" s="1">
        <f>E964+0</f>
        <v/>
      </c>
    </row>
    <row r="965">
      <c r="A965" t="inlineStr">
        <is>
          <t>Motor Vehicle Expenses</t>
        </is>
      </c>
      <c r="B965" t="inlineStr">
        <is>
          <t>Operating Expenses</t>
        </is>
      </c>
      <c r="C965" t="inlineStr">
        <is>
          <t>Heron Fields</t>
        </is>
      </c>
      <c r="D965" t="inlineStr">
        <is>
          <t>Heron Fields</t>
        </is>
      </c>
      <c r="E965" s="1" t="inlineStr">
        <is>
          <t>2022-12-31</t>
        </is>
      </c>
      <c r="F965" t="n">
        <v>0</v>
      </c>
      <c r="G965" t="n">
        <v>0</v>
      </c>
      <c r="H965" s="2">
        <f>IF(F965=0, G965, F965)</f>
        <v/>
      </c>
      <c r="I965" s="1">
        <f>E965+0</f>
        <v/>
      </c>
    </row>
    <row r="966">
      <c r="A966" t="inlineStr">
        <is>
          <t>Rates - Heron</t>
        </is>
      </c>
      <c r="B966" t="inlineStr">
        <is>
          <t>Operating Expenses</t>
        </is>
      </c>
      <c r="C966" t="inlineStr">
        <is>
          <t>Heron Fields</t>
        </is>
      </c>
      <c r="D966" t="inlineStr">
        <is>
          <t>Heron Fields</t>
        </is>
      </c>
      <c r="E966" s="1" t="inlineStr">
        <is>
          <t>2022-12-31</t>
        </is>
      </c>
      <c r="F966" t="n">
        <v>0</v>
      </c>
      <c r="G966" t="n">
        <v>0</v>
      </c>
      <c r="H966" s="2">
        <f>IF(F966=0, G966, F966)</f>
        <v/>
      </c>
      <c r="I966" s="1">
        <f>E966+0</f>
        <v/>
      </c>
    </row>
    <row r="967">
      <c r="A967" t="inlineStr">
        <is>
          <t>Rental Income</t>
        </is>
      </c>
      <c r="B967" t="inlineStr">
        <is>
          <t>Other Income</t>
        </is>
      </c>
      <c r="C967" t="inlineStr">
        <is>
          <t>Heron Fields</t>
        </is>
      </c>
      <c r="D967" t="inlineStr">
        <is>
          <t>Heron Fields</t>
        </is>
      </c>
      <c r="E967" s="1" t="inlineStr">
        <is>
          <t>2022-12-31</t>
        </is>
      </c>
      <c r="F967" t="n">
        <v>0</v>
      </c>
      <c r="G967" t="n">
        <v>0</v>
      </c>
      <c r="H967" s="2">
        <f>IF(F967=0, G967, F967)</f>
        <v/>
      </c>
      <c r="I967" s="1">
        <f>E967+0</f>
        <v/>
      </c>
    </row>
    <row r="968">
      <c r="A968" t="inlineStr">
        <is>
          <t>Rental Income</t>
        </is>
      </c>
      <c r="B968" t="inlineStr">
        <is>
          <t>Other Income</t>
        </is>
      </c>
      <c r="C968" t="inlineStr">
        <is>
          <t>Heron Fields</t>
        </is>
      </c>
      <c r="D968" t="inlineStr">
        <is>
          <t>Heron Fields</t>
        </is>
      </c>
      <c r="E968" s="1" t="inlineStr">
        <is>
          <t>2022-12-31</t>
        </is>
      </c>
      <c r="F968" t="n">
        <v>0</v>
      </c>
      <c r="G968" t="n">
        <v>0</v>
      </c>
      <c r="H968" s="2">
        <f>IF(F968=0, G968, F968)</f>
        <v/>
      </c>
      <c r="I968" s="1">
        <f>E968+0</f>
        <v/>
      </c>
    </row>
    <row r="969">
      <c r="A969" t="inlineStr">
        <is>
          <t>Sales - Heron Fields</t>
        </is>
      </c>
      <c r="B969" t="inlineStr">
        <is>
          <t>Trading Income</t>
        </is>
      </c>
      <c r="C969" t="inlineStr">
        <is>
          <t>Heron Fields</t>
        </is>
      </c>
      <c r="D969" t="inlineStr">
        <is>
          <t>Heron Fields</t>
        </is>
      </c>
      <c r="E969" s="1" t="inlineStr">
        <is>
          <t>2022-12-31</t>
        </is>
      </c>
      <c r="F969" t="n">
        <v>8891565.23</v>
      </c>
      <c r="G969" t="n">
        <v>8891565.23</v>
      </c>
      <c r="H969" s="2">
        <f>IF(F969=0, G969, F969)</f>
        <v/>
      </c>
      <c r="I969" s="1">
        <f>E969+0</f>
        <v/>
      </c>
    </row>
    <row r="970">
      <c r="A970" t="inlineStr">
        <is>
          <t>Sales - Heron Fields occupational rent</t>
        </is>
      </c>
      <c r="B970" t="inlineStr">
        <is>
          <t>Trading Income</t>
        </is>
      </c>
      <c r="C970" t="inlineStr">
        <is>
          <t>Heron Fields</t>
        </is>
      </c>
      <c r="D970" t="inlineStr">
        <is>
          <t>Heron Fields</t>
        </is>
      </c>
      <c r="E970" s="1" t="inlineStr">
        <is>
          <t>2022-12-31</t>
        </is>
      </c>
      <c r="F970" t="n">
        <v>22499.99</v>
      </c>
      <c r="G970" t="n">
        <v>22499.99</v>
      </c>
      <c r="H970" s="2">
        <f>IF(F970=0, G970, F970)</f>
        <v/>
      </c>
      <c r="I970" s="1">
        <f>E970+0</f>
        <v/>
      </c>
    </row>
    <row r="971">
      <c r="A971" t="inlineStr">
        <is>
          <t>Security</t>
        </is>
      </c>
      <c r="B971" t="inlineStr">
        <is>
          <t>Operating Expenses</t>
        </is>
      </c>
      <c r="C971" t="inlineStr">
        <is>
          <t>Heron Fields</t>
        </is>
      </c>
      <c r="D971" t="inlineStr">
        <is>
          <t>Heron Fields</t>
        </is>
      </c>
      <c r="E971" s="1" t="inlineStr">
        <is>
          <t>2022-12-31</t>
        </is>
      </c>
      <c r="F971" t="n">
        <v>177.33</v>
      </c>
      <c r="G971" t="n">
        <v>177.33</v>
      </c>
      <c r="H971" s="2">
        <f>IF(F971=0, G971, F971)</f>
        <v/>
      </c>
      <c r="I971" s="1">
        <f>E971+0</f>
        <v/>
      </c>
    </row>
    <row r="972">
      <c r="A972" t="inlineStr">
        <is>
          <t>Security - ADT</t>
        </is>
      </c>
      <c r="B972" t="inlineStr">
        <is>
          <t>Operating Expenses</t>
        </is>
      </c>
      <c r="C972" t="inlineStr">
        <is>
          <t>Heron Fields</t>
        </is>
      </c>
      <c r="D972" t="inlineStr">
        <is>
          <t>Heron Fields</t>
        </is>
      </c>
      <c r="E972" s="1" t="inlineStr">
        <is>
          <t>2022-12-31</t>
        </is>
      </c>
      <c r="F972" t="n">
        <v>665.1900000000001</v>
      </c>
      <c r="G972" t="n">
        <v>665.1900000000001</v>
      </c>
      <c r="H972" s="2">
        <f>IF(F972=0, G972, F972)</f>
        <v/>
      </c>
      <c r="I972" s="1">
        <f>E972+0</f>
        <v/>
      </c>
    </row>
    <row r="973">
      <c r="A973" t="inlineStr">
        <is>
          <t>Subscription - NHBRC</t>
        </is>
      </c>
      <c r="B973" t="inlineStr">
        <is>
          <t>Operating Expenses</t>
        </is>
      </c>
      <c r="C973" t="inlineStr">
        <is>
          <t>Heron Fields</t>
        </is>
      </c>
      <c r="D973" t="inlineStr">
        <is>
          <t>Heron Fields</t>
        </is>
      </c>
      <c r="E973" s="1" t="inlineStr">
        <is>
          <t>2022-12-31</t>
        </is>
      </c>
      <c r="F973" t="n">
        <v>0</v>
      </c>
      <c r="G973" t="n">
        <v>0</v>
      </c>
      <c r="H973" s="2">
        <f>IF(F973=0, G973, F973)</f>
        <v/>
      </c>
      <c r="I973" s="1">
        <f>E973+0</f>
        <v/>
      </c>
    </row>
    <row r="974">
      <c r="A974" t="inlineStr">
        <is>
          <t>Advertising - Media24</t>
        </is>
      </c>
      <c r="B974" t="inlineStr">
        <is>
          <t>Operating Expenses</t>
        </is>
      </c>
      <c r="C974" t="inlineStr">
        <is>
          <t>Heron View</t>
        </is>
      </c>
      <c r="D974" t="inlineStr">
        <is>
          <t>Heron View</t>
        </is>
      </c>
      <c r="E974" s="1" t="inlineStr">
        <is>
          <t>2022-12-31</t>
        </is>
      </c>
      <c r="F974" t="n">
        <v>0</v>
      </c>
      <c r="G974" t="n">
        <v>0</v>
      </c>
      <c r="H974" s="2">
        <f>IF(F974=0, G974, F974)</f>
        <v/>
      </c>
      <c r="I974" s="1">
        <f>E974+0</f>
        <v/>
      </c>
    </row>
    <row r="975">
      <c r="A975" t="inlineStr">
        <is>
          <t>Advertising - Pure Brand Activation</t>
        </is>
      </c>
      <c r="B975" t="inlineStr">
        <is>
          <t>Operating Expenses</t>
        </is>
      </c>
      <c r="C975" t="inlineStr">
        <is>
          <t>Heron View</t>
        </is>
      </c>
      <c r="D975" t="inlineStr">
        <is>
          <t>Heron View</t>
        </is>
      </c>
      <c r="E975" s="1" t="inlineStr">
        <is>
          <t>2022-12-31</t>
        </is>
      </c>
      <c r="F975" t="n">
        <v>0</v>
      </c>
      <c r="G975" t="n">
        <v>0</v>
      </c>
      <c r="H975" s="2">
        <f>IF(F975=0, G975, F975)</f>
        <v/>
      </c>
      <c r="I975" s="1">
        <f>E975+0</f>
        <v/>
      </c>
    </row>
    <row r="976">
      <c r="A976" t="inlineStr">
        <is>
          <t>Advertising - Thinkink</t>
        </is>
      </c>
      <c r="B976" t="inlineStr">
        <is>
          <t>Operating Expenses</t>
        </is>
      </c>
      <c r="C976" t="inlineStr">
        <is>
          <t>Heron View</t>
        </is>
      </c>
      <c r="D976" t="inlineStr">
        <is>
          <t>Heron View</t>
        </is>
      </c>
      <c r="E976" s="1" t="inlineStr">
        <is>
          <t>2022-12-31</t>
        </is>
      </c>
      <c r="F976" t="n">
        <v>0</v>
      </c>
      <c r="G976" t="n">
        <v>0</v>
      </c>
      <c r="H976" s="2">
        <f>IF(F976=0, G976, F976)</f>
        <v/>
      </c>
      <c r="I976" s="1">
        <f>E976+0</f>
        <v/>
      </c>
    </row>
    <row r="977">
      <c r="A977" t="inlineStr">
        <is>
          <t>Advertising _AND_ Promotions</t>
        </is>
      </c>
      <c r="B977" t="inlineStr">
        <is>
          <t>Operating Expenses</t>
        </is>
      </c>
      <c r="C977" t="inlineStr">
        <is>
          <t>Heron View</t>
        </is>
      </c>
      <c r="D977" t="inlineStr">
        <is>
          <t>Heron View</t>
        </is>
      </c>
      <c r="E977" s="1" t="inlineStr">
        <is>
          <t>2022-12-31</t>
        </is>
      </c>
      <c r="F977" t="n">
        <v>20519.53</v>
      </c>
      <c r="G977" t="n">
        <v>20519.53</v>
      </c>
      <c r="H977" s="2">
        <f>IF(F977=0, G977, F977)</f>
        <v/>
      </c>
      <c r="I977" s="1">
        <f>E977+0</f>
        <v/>
      </c>
    </row>
    <row r="978">
      <c r="A978" t="inlineStr">
        <is>
          <t>Advertising _AND_ Promotions</t>
        </is>
      </c>
      <c r="B978" t="inlineStr">
        <is>
          <t>Operating Expenses</t>
        </is>
      </c>
      <c r="C978" t="inlineStr">
        <is>
          <t>Heron View</t>
        </is>
      </c>
      <c r="D978" t="inlineStr">
        <is>
          <t>Heron View</t>
        </is>
      </c>
      <c r="E978" s="1" t="inlineStr">
        <is>
          <t>2022-12-31</t>
        </is>
      </c>
      <c r="F978" t="n">
        <v>0</v>
      </c>
      <c r="G978" t="n">
        <v>0</v>
      </c>
      <c r="H978" s="2">
        <f>IF(F978=0, G978, F978)</f>
        <v/>
      </c>
      <c r="I978" s="1">
        <f>E978+0</f>
        <v/>
      </c>
    </row>
    <row r="979">
      <c r="A979" t="inlineStr">
        <is>
          <t>COS - Commission HV Units</t>
        </is>
      </c>
      <c r="B979" t="inlineStr">
        <is>
          <t>COS</t>
        </is>
      </c>
      <c r="C979" t="inlineStr">
        <is>
          <t>Heron View</t>
        </is>
      </c>
      <c r="D979" t="inlineStr">
        <is>
          <t>Heron View</t>
        </is>
      </c>
      <c r="E979" s="1" t="inlineStr">
        <is>
          <t>2022-12-31</t>
        </is>
      </c>
      <c r="F979" t="n">
        <v>0</v>
      </c>
      <c r="G979" t="n">
        <v>0</v>
      </c>
      <c r="H979" s="2">
        <f>IF(F979=0, G979, F979)</f>
        <v/>
      </c>
      <c r="I979" s="1">
        <f>E979+0</f>
        <v/>
      </c>
    </row>
    <row r="980">
      <c r="A980" t="inlineStr">
        <is>
          <t>COS - Electricity Cost Heron Field</t>
        </is>
      </c>
      <c r="B980" t="inlineStr">
        <is>
          <t>COS</t>
        </is>
      </c>
      <c r="C980" t="inlineStr">
        <is>
          <t>CPC</t>
        </is>
      </c>
      <c r="D980" t="inlineStr">
        <is>
          <t>Heron View</t>
        </is>
      </c>
      <c r="E980" s="1" t="inlineStr">
        <is>
          <t>2022-12-31</t>
        </is>
      </c>
      <c r="F980" t="n">
        <v>0</v>
      </c>
      <c r="G980" t="n">
        <v>0</v>
      </c>
      <c r="H980" s="2">
        <f>IF(F980=0, G980, F980)</f>
        <v/>
      </c>
      <c r="I980" s="1">
        <f>E980+0</f>
        <v/>
      </c>
    </row>
    <row r="981">
      <c r="A981" t="inlineStr">
        <is>
          <t>COS - HV COCT Rates clearance</t>
        </is>
      </c>
      <c r="B981" t="inlineStr">
        <is>
          <t>COS</t>
        </is>
      </c>
      <c r="C981" t="inlineStr">
        <is>
          <t>Heron View</t>
        </is>
      </c>
      <c r="D981" t="inlineStr">
        <is>
          <t>Heron View</t>
        </is>
      </c>
      <c r="E981" s="1" t="inlineStr">
        <is>
          <t>2022-12-31</t>
        </is>
      </c>
      <c r="F981" t="n">
        <v>0</v>
      </c>
      <c r="G981" t="n">
        <v>0</v>
      </c>
      <c r="H981" s="2">
        <f>IF(F981=0, G981, F981)</f>
        <v/>
      </c>
      <c r="I981" s="1">
        <f>E981+0</f>
        <v/>
      </c>
    </row>
    <row r="982">
      <c r="A982" t="inlineStr">
        <is>
          <t>COS - Heron Fields - Garden Services</t>
        </is>
      </c>
      <c r="B982" t="inlineStr">
        <is>
          <t>COS</t>
        </is>
      </c>
      <c r="C982" t="inlineStr">
        <is>
          <t>CPC</t>
        </is>
      </c>
      <c r="D982" t="inlineStr">
        <is>
          <t>Heron View</t>
        </is>
      </c>
      <c r="E982" s="1" t="inlineStr">
        <is>
          <t>2022-12-31</t>
        </is>
      </c>
      <c r="F982" t="n">
        <v>0</v>
      </c>
      <c r="G982" t="n">
        <v>0</v>
      </c>
      <c r="H982" s="2">
        <f>IF(F982=0, G982, F982)</f>
        <v/>
      </c>
      <c r="I982" s="1">
        <f>E982+0</f>
        <v/>
      </c>
    </row>
    <row r="983">
      <c r="A983" t="inlineStr">
        <is>
          <t>COS - Heron Projects insurance</t>
        </is>
      </c>
      <c r="B983" t="inlineStr">
        <is>
          <t>COS</t>
        </is>
      </c>
      <c r="C983" t="inlineStr">
        <is>
          <t>CPC</t>
        </is>
      </c>
      <c r="D983" t="inlineStr">
        <is>
          <t>Heron View</t>
        </is>
      </c>
      <c r="E983" s="1" t="inlineStr">
        <is>
          <t>2022-12-31</t>
        </is>
      </c>
      <c r="F983" t="n">
        <v>0</v>
      </c>
      <c r="G983" t="n">
        <v>0</v>
      </c>
      <c r="H983" s="2">
        <f>IF(F983=0, G983, F983)</f>
        <v/>
      </c>
      <c r="I983" s="1">
        <f>E983+0</f>
        <v/>
      </c>
    </row>
    <row r="984">
      <c r="A984" t="inlineStr">
        <is>
          <t>COS - Heron View</t>
        </is>
      </c>
      <c r="B984" t="inlineStr">
        <is>
          <t>COS</t>
        </is>
      </c>
      <c r="C984" t="inlineStr">
        <is>
          <t>Heron View</t>
        </is>
      </c>
      <c r="D984" t="inlineStr">
        <is>
          <t>Heron View</t>
        </is>
      </c>
      <c r="E984" s="1" t="inlineStr">
        <is>
          <t>2022-12-31</t>
        </is>
      </c>
      <c r="F984" t="n">
        <v>0</v>
      </c>
      <c r="G984" t="n">
        <v>0</v>
      </c>
      <c r="H984" s="2">
        <f>IF(F984=0, G984, F984)</f>
        <v/>
      </c>
      <c r="I984" s="1">
        <f>E984+0</f>
        <v/>
      </c>
    </row>
    <row r="985">
      <c r="A985" t="inlineStr">
        <is>
          <t>COS - Heron View - Construction</t>
        </is>
      </c>
      <c r="B985" t="inlineStr">
        <is>
          <t>COS</t>
        </is>
      </c>
      <c r="C985" t="inlineStr">
        <is>
          <t>CPC</t>
        </is>
      </c>
      <c r="D985" t="inlineStr">
        <is>
          <t>Heron View</t>
        </is>
      </c>
      <c r="E985" s="1" t="inlineStr">
        <is>
          <t>2022-12-31</t>
        </is>
      </c>
      <c r="F985" t="n">
        <v>1439041.06</v>
      </c>
      <c r="G985" t="n">
        <v>1439041.06</v>
      </c>
      <c r="H985" s="2">
        <f>IF(F985=0, G985, F985)</f>
        <v/>
      </c>
      <c r="I985" s="1">
        <f>E985+0</f>
        <v/>
      </c>
    </row>
    <row r="986">
      <c r="A986" t="inlineStr">
        <is>
          <t>COS - Heron View - P&amp;G</t>
        </is>
      </c>
      <c r="B986" t="inlineStr">
        <is>
          <t>COS</t>
        </is>
      </c>
      <c r="C986" t="inlineStr">
        <is>
          <t>CPC</t>
        </is>
      </c>
      <c r="D986" t="inlineStr">
        <is>
          <t>Heron View</t>
        </is>
      </c>
      <c r="E986" s="1" t="inlineStr">
        <is>
          <t>2022-12-31</t>
        </is>
      </c>
      <c r="F986" t="n">
        <v>10636.8</v>
      </c>
      <c r="G986" t="n">
        <v>10636.8</v>
      </c>
      <c r="H986" s="2">
        <f>IF(F986=0, G986, F986)</f>
        <v/>
      </c>
      <c r="I986" s="1">
        <f>E986+0</f>
        <v/>
      </c>
    </row>
    <row r="987">
      <c r="A987" t="inlineStr">
        <is>
          <t>COS - Heron View - Printing &amp; Stationary</t>
        </is>
      </c>
      <c r="B987" t="inlineStr">
        <is>
          <t>COS</t>
        </is>
      </c>
      <c r="C987" t="inlineStr">
        <is>
          <t>CPC</t>
        </is>
      </c>
      <c r="D987" t="inlineStr">
        <is>
          <t>Heron View</t>
        </is>
      </c>
      <c r="E987" s="1" t="inlineStr">
        <is>
          <t>2022-12-31</t>
        </is>
      </c>
      <c r="F987" t="n">
        <v>0</v>
      </c>
      <c r="G987" t="n">
        <v>0</v>
      </c>
      <c r="H987" s="2">
        <f>IF(F987=0, G987, F987)</f>
        <v/>
      </c>
      <c r="I987" s="1">
        <f>E987+0</f>
        <v/>
      </c>
    </row>
    <row r="988">
      <c r="A988" t="inlineStr">
        <is>
          <t>COS - Legal Fees</t>
        </is>
      </c>
      <c r="B988" t="inlineStr">
        <is>
          <t>COS</t>
        </is>
      </c>
      <c r="C988" t="inlineStr">
        <is>
          <t>Heron View</t>
        </is>
      </c>
      <c r="D988" t="inlineStr">
        <is>
          <t>Heron View</t>
        </is>
      </c>
      <c r="E988" s="1" t="inlineStr">
        <is>
          <t>2022-12-31</t>
        </is>
      </c>
      <c r="F988" t="n">
        <v>157031.19</v>
      </c>
      <c r="G988" t="n">
        <v>157031.19</v>
      </c>
      <c r="H988" s="2">
        <f>IF(F988=0, G988, F988)</f>
        <v/>
      </c>
      <c r="I988" s="1">
        <f>E988+0</f>
        <v/>
      </c>
    </row>
    <row r="989">
      <c r="A989" t="inlineStr">
        <is>
          <t>COS - Legal Fees</t>
        </is>
      </c>
      <c r="B989" t="inlineStr">
        <is>
          <t>COS</t>
        </is>
      </c>
      <c r="C989" t="inlineStr">
        <is>
          <t>Heron View</t>
        </is>
      </c>
      <c r="D989" t="inlineStr">
        <is>
          <t>Heron View</t>
        </is>
      </c>
      <c r="E989" s="1" t="inlineStr">
        <is>
          <t>2022-12-31</t>
        </is>
      </c>
      <c r="F989" t="n">
        <v>0</v>
      </c>
      <c r="G989" t="n">
        <v>0</v>
      </c>
      <c r="H989" s="2">
        <f>IF(F989=0, G989, F989)</f>
        <v/>
      </c>
      <c r="I989" s="1">
        <f>E989+0</f>
        <v/>
      </c>
    </row>
    <row r="990">
      <c r="A990" t="inlineStr">
        <is>
          <t>COS - Legal Fees Opening of Sec Title Fees</t>
        </is>
      </c>
      <c r="B990" t="inlineStr">
        <is>
          <t>COS</t>
        </is>
      </c>
      <c r="C990" t="inlineStr">
        <is>
          <t>Heron View</t>
        </is>
      </c>
      <c r="D990" t="inlineStr">
        <is>
          <t>Heron View</t>
        </is>
      </c>
      <c r="E990" s="1" t="inlineStr">
        <is>
          <t>2022-12-31</t>
        </is>
      </c>
      <c r="F990" t="n">
        <v>0</v>
      </c>
      <c r="G990" t="n">
        <v>0</v>
      </c>
      <c r="H990" s="2">
        <f>IF(F990=0, G990, F990)</f>
        <v/>
      </c>
      <c r="I990" s="1">
        <f>E990+0</f>
        <v/>
      </c>
    </row>
    <row r="991">
      <c r="A991" t="inlineStr">
        <is>
          <t>COS - Showhouse - HV</t>
        </is>
      </c>
      <c r="B991" t="inlineStr">
        <is>
          <t>COS</t>
        </is>
      </c>
      <c r="C991" t="inlineStr">
        <is>
          <t>Heron View</t>
        </is>
      </c>
      <c r="D991" t="inlineStr">
        <is>
          <t>Heron View</t>
        </is>
      </c>
      <c r="E991" s="1" t="inlineStr">
        <is>
          <t>2022-12-31</t>
        </is>
      </c>
      <c r="F991" t="n">
        <v>0</v>
      </c>
      <c r="G991" t="n">
        <v>0</v>
      </c>
      <c r="H991" s="2">
        <f>IF(F991=0, G991, F991)</f>
        <v/>
      </c>
      <c r="I991" s="1">
        <f>E991+0</f>
        <v/>
      </c>
    </row>
    <row r="992">
      <c r="A992" t="inlineStr">
        <is>
          <t>Consulting fees - Trustee</t>
        </is>
      </c>
      <c r="B992" t="inlineStr">
        <is>
          <t>Operating Expenses</t>
        </is>
      </c>
      <c r="C992" t="inlineStr">
        <is>
          <t>Heron View</t>
        </is>
      </c>
      <c r="D992" t="inlineStr">
        <is>
          <t>Heron View</t>
        </is>
      </c>
      <c r="E992" s="1" t="inlineStr">
        <is>
          <t>2022-12-31</t>
        </is>
      </c>
      <c r="F992" t="n">
        <v>4000</v>
      </c>
      <c r="G992" t="n">
        <v>4000</v>
      </c>
      <c r="H992" s="2">
        <f>IF(F992=0, G992, F992)</f>
        <v/>
      </c>
      <c r="I992" s="1">
        <f>E992+0</f>
        <v/>
      </c>
    </row>
    <row r="993">
      <c r="A993" t="inlineStr">
        <is>
          <t>Consulting fees - Trustee</t>
        </is>
      </c>
      <c r="B993" t="inlineStr">
        <is>
          <t>Operating Expenses</t>
        </is>
      </c>
      <c r="C993" t="inlineStr">
        <is>
          <t>Heron View</t>
        </is>
      </c>
      <c r="D993" t="inlineStr">
        <is>
          <t>Heron View</t>
        </is>
      </c>
      <c r="E993" s="1" t="inlineStr">
        <is>
          <t>2022-12-31</t>
        </is>
      </c>
      <c r="F993" t="n">
        <v>0</v>
      </c>
      <c r="G993" t="n">
        <v>0</v>
      </c>
      <c r="H993" s="2">
        <f>IF(F993=0, G993, F993)</f>
        <v/>
      </c>
      <c r="I993" s="1">
        <f>E993+0</f>
        <v/>
      </c>
    </row>
    <row r="994">
      <c r="A994" t="inlineStr">
        <is>
          <t>Interest Paid - Investors @ 10%</t>
        </is>
      </c>
      <c r="B994" t="inlineStr">
        <is>
          <t>Operating Expenses</t>
        </is>
      </c>
      <c r="C994" t="inlineStr">
        <is>
          <t>Heron View</t>
        </is>
      </c>
      <c r="D994" t="inlineStr">
        <is>
          <t>Heron View</t>
        </is>
      </c>
      <c r="E994" s="1" t="inlineStr">
        <is>
          <t>2022-12-31</t>
        </is>
      </c>
      <c r="F994" t="n">
        <v>0</v>
      </c>
      <c r="G994" t="n">
        <v>0</v>
      </c>
      <c r="H994" s="2">
        <f>IF(F994=0, G994, F994)</f>
        <v/>
      </c>
      <c r="I994" s="1">
        <f>E994+0</f>
        <v/>
      </c>
    </row>
    <row r="995">
      <c r="A995" t="inlineStr">
        <is>
          <t>Interest Paid - Investors @ 10.5%</t>
        </is>
      </c>
      <c r="B995" t="inlineStr">
        <is>
          <t>Operating Expenses</t>
        </is>
      </c>
      <c r="C995" t="inlineStr">
        <is>
          <t>Heron View</t>
        </is>
      </c>
      <c r="D995" t="inlineStr">
        <is>
          <t>Heron View</t>
        </is>
      </c>
      <c r="E995" s="1" t="inlineStr">
        <is>
          <t>2022-12-31</t>
        </is>
      </c>
      <c r="F995" t="n">
        <v>0</v>
      </c>
      <c r="G995" t="n">
        <v>0</v>
      </c>
      <c r="H995" s="2">
        <f>IF(F995=0, G995, F995)</f>
        <v/>
      </c>
      <c r="I995" s="1">
        <f>E995+0</f>
        <v/>
      </c>
    </row>
    <row r="996">
      <c r="A996" t="inlineStr">
        <is>
          <t>Interest Paid - Investors @ 11%</t>
        </is>
      </c>
      <c r="B996" t="inlineStr">
        <is>
          <t>Operating Expenses</t>
        </is>
      </c>
      <c r="C996" t="inlineStr">
        <is>
          <t>Heron View</t>
        </is>
      </c>
      <c r="D996" t="inlineStr">
        <is>
          <t>Heron View</t>
        </is>
      </c>
      <c r="E996" s="1" t="inlineStr">
        <is>
          <t>2022-12-31</t>
        </is>
      </c>
      <c r="F996" t="n">
        <v>0</v>
      </c>
      <c r="G996" t="n">
        <v>0</v>
      </c>
      <c r="H996" s="2">
        <f>IF(F996=0, G996, F996)</f>
        <v/>
      </c>
      <c r="I996" s="1">
        <f>E996+0</f>
        <v/>
      </c>
    </row>
    <row r="997">
      <c r="A997" t="inlineStr">
        <is>
          <t>Interest Paid - Investors @ 14%</t>
        </is>
      </c>
      <c r="B997" t="inlineStr">
        <is>
          <t>Operating Expenses</t>
        </is>
      </c>
      <c r="C997" t="inlineStr">
        <is>
          <t>Heron View</t>
        </is>
      </c>
      <c r="D997" t="inlineStr">
        <is>
          <t>Heron View</t>
        </is>
      </c>
      <c r="E997" s="1" t="inlineStr">
        <is>
          <t>2022-12-31</t>
        </is>
      </c>
      <c r="F997" t="n">
        <v>53315.08</v>
      </c>
      <c r="G997" t="n">
        <v>53315.08</v>
      </c>
      <c r="H997" s="2">
        <f>IF(F997=0, G997, F997)</f>
        <v/>
      </c>
      <c r="I997" s="1">
        <f>E997+0</f>
        <v/>
      </c>
    </row>
    <row r="998">
      <c r="A998" t="inlineStr">
        <is>
          <t>Interest Paid - Investors @ 14%</t>
        </is>
      </c>
      <c r="B998" t="inlineStr">
        <is>
          <t>Operating Expenses</t>
        </is>
      </c>
      <c r="C998" t="inlineStr">
        <is>
          <t>Heron View</t>
        </is>
      </c>
      <c r="D998" t="inlineStr">
        <is>
          <t>Heron View</t>
        </is>
      </c>
      <c r="E998" s="1" t="inlineStr">
        <is>
          <t>2022-12-31</t>
        </is>
      </c>
      <c r="F998" t="n">
        <v>0</v>
      </c>
      <c r="G998" t="n">
        <v>0</v>
      </c>
      <c r="H998" s="2">
        <f>IF(F998=0, G998, F998)</f>
        <v/>
      </c>
      <c r="I998" s="1">
        <f>E998+0</f>
        <v/>
      </c>
    </row>
    <row r="999">
      <c r="A999" t="inlineStr">
        <is>
          <t>Interest Paid - Investors @ 16%</t>
        </is>
      </c>
      <c r="B999" t="inlineStr">
        <is>
          <t>Operating Expenses</t>
        </is>
      </c>
      <c r="C999" t="inlineStr">
        <is>
          <t>Heron View</t>
        </is>
      </c>
      <c r="D999" t="inlineStr">
        <is>
          <t>Heron View</t>
        </is>
      </c>
      <c r="E999" s="1" t="inlineStr">
        <is>
          <t>2022-12-31</t>
        </is>
      </c>
      <c r="F999" t="n">
        <v>0</v>
      </c>
      <c r="G999" t="n">
        <v>0</v>
      </c>
      <c r="H999" s="2">
        <f>IF(F999=0, G999, F999)</f>
        <v/>
      </c>
      <c r="I999" s="1">
        <f>E999+0</f>
        <v/>
      </c>
    </row>
    <row r="1000">
      <c r="A1000" t="inlineStr">
        <is>
          <t>Interest Paid - Investors @ 16%</t>
        </is>
      </c>
      <c r="B1000" t="inlineStr">
        <is>
          <t>Operating Expenses</t>
        </is>
      </c>
      <c r="C1000" t="inlineStr">
        <is>
          <t>Heron View</t>
        </is>
      </c>
      <c r="D1000" t="inlineStr">
        <is>
          <t>Heron View</t>
        </is>
      </c>
      <c r="E1000" s="1" t="inlineStr">
        <is>
          <t>2022-12-31</t>
        </is>
      </c>
      <c r="F1000" t="n">
        <v>0</v>
      </c>
      <c r="G1000" t="n">
        <v>0</v>
      </c>
      <c r="H1000" s="2">
        <f>IF(F1000=0, G1000, F1000)</f>
        <v/>
      </c>
      <c r="I1000" s="1">
        <f>E1000+0</f>
        <v/>
      </c>
    </row>
    <row r="1001">
      <c r="A1001" t="inlineStr">
        <is>
          <t>Interest Paid - Investors @ 18%</t>
        </is>
      </c>
      <c r="B1001" t="inlineStr">
        <is>
          <t>Operating Expenses</t>
        </is>
      </c>
      <c r="C1001" t="inlineStr">
        <is>
          <t>Heron View</t>
        </is>
      </c>
      <c r="D1001" t="inlineStr">
        <is>
          <t>Heron View</t>
        </is>
      </c>
      <c r="E1001" s="1" t="inlineStr">
        <is>
          <t>2022-12-31</t>
        </is>
      </c>
      <c r="F1001" t="n">
        <v>1199211.5</v>
      </c>
      <c r="G1001" t="n">
        <v>1199211.5</v>
      </c>
      <c r="H1001" s="2">
        <f>IF(F1001=0, G1001, F1001)</f>
        <v/>
      </c>
      <c r="I1001" s="1">
        <f>E1001+0</f>
        <v/>
      </c>
    </row>
    <row r="1002">
      <c r="A1002" t="inlineStr">
        <is>
          <t>Interest Paid - Investors @ 18%</t>
        </is>
      </c>
      <c r="B1002" t="inlineStr">
        <is>
          <t>Operating Expenses</t>
        </is>
      </c>
      <c r="C1002" t="inlineStr">
        <is>
          <t>Heron View</t>
        </is>
      </c>
      <c r="D1002" t="inlineStr">
        <is>
          <t>Heron View</t>
        </is>
      </c>
      <c r="E1002" s="1" t="inlineStr">
        <is>
          <t>2022-12-31</t>
        </is>
      </c>
      <c r="F1002" t="n">
        <v>0</v>
      </c>
      <c r="G1002" t="n">
        <v>0</v>
      </c>
      <c r="H1002" s="2">
        <f>IF(F1002=0, G1002, F1002)</f>
        <v/>
      </c>
      <c r="I1002" s="1">
        <f>E1002+0</f>
        <v/>
      </c>
    </row>
    <row r="1003">
      <c r="A1003" t="inlineStr">
        <is>
          <t>Interest Paid - Investors @ 7%</t>
        </is>
      </c>
      <c r="B1003" t="inlineStr">
        <is>
          <t>Operating Expenses</t>
        </is>
      </c>
      <c r="C1003" t="inlineStr">
        <is>
          <t>Heron View</t>
        </is>
      </c>
      <c r="D1003" t="inlineStr">
        <is>
          <t>Heron View</t>
        </is>
      </c>
      <c r="E1003" s="1" t="inlineStr">
        <is>
          <t>2022-12-31</t>
        </is>
      </c>
      <c r="F1003" t="n">
        <v>249.32</v>
      </c>
      <c r="G1003" t="n">
        <v>249.32</v>
      </c>
      <c r="H1003" s="2">
        <f>IF(F1003=0, G1003, F1003)</f>
        <v/>
      </c>
      <c r="I1003" s="1">
        <f>E1003+0</f>
        <v/>
      </c>
    </row>
    <row r="1004">
      <c r="A1004" t="inlineStr">
        <is>
          <t>Interest Paid - Investors @ 7%</t>
        </is>
      </c>
      <c r="B1004" t="inlineStr">
        <is>
          <t>Operating Expenses</t>
        </is>
      </c>
      <c r="C1004" t="inlineStr">
        <is>
          <t>Heron View</t>
        </is>
      </c>
      <c r="D1004" t="inlineStr">
        <is>
          <t>Heron View</t>
        </is>
      </c>
      <c r="E1004" s="1" t="inlineStr">
        <is>
          <t>2022-12-31</t>
        </is>
      </c>
      <c r="F1004" t="n">
        <v>0</v>
      </c>
      <c r="G1004" t="n">
        <v>0</v>
      </c>
      <c r="H1004" s="2">
        <f>IF(F1004=0, G1004, F1004)</f>
        <v/>
      </c>
      <c r="I1004" s="1">
        <f>E1004+0</f>
        <v/>
      </c>
    </row>
    <row r="1005">
      <c r="A1005" t="inlineStr">
        <is>
          <t>Interest Paid - Investors @ 7.5%</t>
        </is>
      </c>
      <c r="B1005" t="inlineStr">
        <is>
          <t>Operating Expenses</t>
        </is>
      </c>
      <c r="C1005" t="inlineStr">
        <is>
          <t>Heron View</t>
        </is>
      </c>
      <c r="D1005" t="inlineStr">
        <is>
          <t>Heron View</t>
        </is>
      </c>
      <c r="E1005" s="1" t="inlineStr">
        <is>
          <t>2022-12-31</t>
        </is>
      </c>
      <c r="F1005" t="n">
        <v>0</v>
      </c>
      <c r="G1005" t="n">
        <v>0</v>
      </c>
      <c r="H1005" s="2">
        <f>IF(F1005=0, G1005, F1005)</f>
        <v/>
      </c>
      <c r="I1005" s="1">
        <f>E1005+0</f>
        <v/>
      </c>
    </row>
    <row r="1006">
      <c r="A1006" t="inlineStr">
        <is>
          <t>Interest Paid - Investors @ 7.5%</t>
        </is>
      </c>
      <c r="B1006" t="inlineStr">
        <is>
          <t>Operating Expenses</t>
        </is>
      </c>
      <c r="C1006" t="inlineStr">
        <is>
          <t>Heron View</t>
        </is>
      </c>
      <c r="D1006" t="inlineStr">
        <is>
          <t>Heron View</t>
        </is>
      </c>
      <c r="E1006" s="1" t="inlineStr">
        <is>
          <t>2022-12-31</t>
        </is>
      </c>
      <c r="F1006" t="n">
        <v>0</v>
      </c>
      <c r="G1006" t="n">
        <v>0</v>
      </c>
      <c r="H1006" s="2">
        <f>IF(F1006=0, G1006, F1006)</f>
        <v/>
      </c>
      <c r="I1006" s="1">
        <f>E1006+0</f>
        <v/>
      </c>
    </row>
    <row r="1007">
      <c r="A1007" t="inlineStr">
        <is>
          <t>Interest Paid - Investors @ 9.75%</t>
        </is>
      </c>
      <c r="B1007" t="inlineStr">
        <is>
          <t>Operating Expenses</t>
        </is>
      </c>
      <c r="C1007" t="inlineStr">
        <is>
          <t>Heron View</t>
        </is>
      </c>
      <c r="D1007" t="inlineStr">
        <is>
          <t>Heron View</t>
        </is>
      </c>
      <c r="E1007" s="1" t="inlineStr">
        <is>
          <t>2022-12-31</t>
        </is>
      </c>
      <c r="F1007" t="n">
        <v>0</v>
      </c>
      <c r="G1007" t="n">
        <v>0</v>
      </c>
      <c r="H1007" s="2">
        <f>IF(F1007=0, G1007, F1007)</f>
        <v/>
      </c>
      <c r="I1007" s="1">
        <f>E1007+0</f>
        <v/>
      </c>
    </row>
    <row r="1008">
      <c r="A1008" t="inlineStr">
        <is>
          <t>Interest Paid - Investors @ 9.75%</t>
        </is>
      </c>
      <c r="B1008" t="inlineStr">
        <is>
          <t>Operating Expenses</t>
        </is>
      </c>
      <c r="C1008" t="inlineStr">
        <is>
          <t>Heron View</t>
        </is>
      </c>
      <c r="D1008" t="inlineStr">
        <is>
          <t>Heron View</t>
        </is>
      </c>
      <c r="E1008" s="1" t="inlineStr">
        <is>
          <t>2022-12-31</t>
        </is>
      </c>
      <c r="F1008" t="n">
        <v>0</v>
      </c>
      <c r="G1008" t="n">
        <v>0</v>
      </c>
      <c r="H1008" s="2">
        <f>IF(F1008=0, G1008, F1008)</f>
        <v/>
      </c>
      <c r="I1008" s="1">
        <f>E1008+0</f>
        <v/>
      </c>
    </row>
    <row r="1009">
      <c r="A1009" t="inlineStr">
        <is>
          <t>Levies</t>
        </is>
      </c>
      <c r="B1009" t="inlineStr">
        <is>
          <t>Operating Expenses</t>
        </is>
      </c>
      <c r="C1009" t="inlineStr">
        <is>
          <t>Heron View</t>
        </is>
      </c>
      <c r="D1009" t="inlineStr">
        <is>
          <t>Heron View</t>
        </is>
      </c>
      <c r="E1009" s="1" t="inlineStr">
        <is>
          <t>2022-12-31</t>
        </is>
      </c>
      <c r="F1009" t="n">
        <v>0</v>
      </c>
      <c r="G1009" t="n">
        <v>0</v>
      </c>
      <c r="H1009" s="2">
        <f>IF(F1009=0, G1009, F1009)</f>
        <v/>
      </c>
      <c r="I1009" s="1">
        <f>E1009+0</f>
        <v/>
      </c>
    </row>
    <row r="1010">
      <c r="A1010" t="inlineStr">
        <is>
          <t>Levies - Developer</t>
        </is>
      </c>
      <c r="B1010" t="inlineStr">
        <is>
          <t>Operating Expenses</t>
        </is>
      </c>
      <c r="C1010" t="inlineStr">
        <is>
          <t>Heron View</t>
        </is>
      </c>
      <c r="D1010" t="inlineStr">
        <is>
          <t>Heron View</t>
        </is>
      </c>
      <c r="E1010" s="1" t="inlineStr">
        <is>
          <t>2022-12-31</t>
        </is>
      </c>
      <c r="F1010" t="n">
        <v>0</v>
      </c>
      <c r="G1010" t="n">
        <v>0</v>
      </c>
      <c r="H1010" s="2">
        <f>IF(F1010=0, G1010, F1010)</f>
        <v/>
      </c>
      <c r="I1010" s="1">
        <f>E1010+0</f>
        <v/>
      </c>
    </row>
    <row r="1011">
      <c r="A1011" t="inlineStr">
        <is>
          <t>Levies - Special Levies</t>
        </is>
      </c>
      <c r="B1011" t="inlineStr">
        <is>
          <t>Operating Expenses</t>
        </is>
      </c>
      <c r="C1011" t="inlineStr">
        <is>
          <t>Heron View</t>
        </is>
      </c>
      <c r="D1011" t="inlineStr">
        <is>
          <t>Heron View</t>
        </is>
      </c>
      <c r="E1011" s="1" t="inlineStr">
        <is>
          <t>2022-12-31</t>
        </is>
      </c>
      <c r="F1011" t="n">
        <v>0</v>
      </c>
      <c r="G1011" t="n">
        <v>0</v>
      </c>
      <c r="H1011" s="2">
        <f>IF(F1011=0, G1011, F1011)</f>
        <v/>
      </c>
      <c r="I1011" s="1">
        <f>E1011+0</f>
        <v/>
      </c>
    </row>
    <row r="1012">
      <c r="A1012" t="inlineStr">
        <is>
          <t>Management fees - OMH</t>
        </is>
      </c>
      <c r="B1012" t="inlineStr">
        <is>
          <t>Ignore per Deric</t>
        </is>
      </c>
      <c r="C1012" t="inlineStr">
        <is>
          <t>Heron View</t>
        </is>
      </c>
      <c r="D1012" t="inlineStr">
        <is>
          <t>Heron View</t>
        </is>
      </c>
      <c r="E1012" s="1" t="inlineStr">
        <is>
          <t>2022-12-31</t>
        </is>
      </c>
      <c r="F1012" t="n">
        <v>0</v>
      </c>
      <c r="G1012" t="n">
        <v>0</v>
      </c>
      <c r="H1012" s="2">
        <f>IF(F1012=0, G1012, F1012)</f>
        <v/>
      </c>
      <c r="I1012" s="1">
        <f>E1012+0</f>
        <v/>
      </c>
    </row>
    <row r="1013">
      <c r="A1013" t="inlineStr">
        <is>
          <t>Management fees - OMH</t>
        </is>
      </c>
      <c r="B1013" t="inlineStr">
        <is>
          <t>Ignore per Deric</t>
        </is>
      </c>
      <c r="C1013" t="inlineStr">
        <is>
          <t>Heron View</t>
        </is>
      </c>
      <c r="D1013" t="inlineStr">
        <is>
          <t>Heron View</t>
        </is>
      </c>
      <c r="E1013" s="1" t="inlineStr">
        <is>
          <t>2022-12-31</t>
        </is>
      </c>
      <c r="F1013" t="n">
        <v>0</v>
      </c>
      <c r="G1013" t="n">
        <v>0</v>
      </c>
      <c r="H1013" s="2">
        <f>IF(F1013=0, G1013, F1013)</f>
        <v/>
      </c>
      <c r="I1013" s="1">
        <f>E1013+0</f>
        <v/>
      </c>
    </row>
    <row r="1014">
      <c r="A1014" t="inlineStr">
        <is>
          <t>Printing _AND_ Stationery</t>
        </is>
      </c>
      <c r="B1014" t="inlineStr">
        <is>
          <t>Operating Expenses</t>
        </is>
      </c>
      <c r="C1014" t="inlineStr">
        <is>
          <t>Heron View</t>
        </is>
      </c>
      <c r="D1014" t="inlineStr">
        <is>
          <t>Heron View</t>
        </is>
      </c>
      <c r="E1014" s="1" t="inlineStr">
        <is>
          <t>2022-12-31</t>
        </is>
      </c>
      <c r="F1014" t="n">
        <v>736.17</v>
      </c>
      <c r="G1014" t="n">
        <v>736.17</v>
      </c>
      <c r="H1014" s="2">
        <f>IF(F1014=0, G1014, F1014)</f>
        <v/>
      </c>
      <c r="I1014" s="1">
        <f>E1014+0</f>
        <v/>
      </c>
    </row>
    <row r="1015">
      <c r="A1015" t="inlineStr">
        <is>
          <t>Repairs _AND_ Maintenance</t>
        </is>
      </c>
      <c r="B1015" t="inlineStr">
        <is>
          <t>Operating Expenses</t>
        </is>
      </c>
      <c r="C1015" t="inlineStr">
        <is>
          <t>Heron View</t>
        </is>
      </c>
      <c r="D1015" t="inlineStr">
        <is>
          <t>Heron View</t>
        </is>
      </c>
      <c r="E1015" s="1" t="inlineStr">
        <is>
          <t>2022-12-31</t>
        </is>
      </c>
      <c r="F1015" t="n">
        <v>3390</v>
      </c>
      <c r="G1015" t="n">
        <v>3390</v>
      </c>
      <c r="H1015" s="2">
        <f>IF(F1015=0, G1015, F1015)</f>
        <v/>
      </c>
      <c r="I1015" s="1">
        <f>E1015+0</f>
        <v/>
      </c>
    </row>
    <row r="1016">
      <c r="A1016" t="inlineStr">
        <is>
          <t>Repairs _AND_ Maintenance</t>
        </is>
      </c>
      <c r="B1016" t="inlineStr">
        <is>
          <t>Operating Expenses</t>
        </is>
      </c>
      <c r="C1016" t="inlineStr">
        <is>
          <t>Heron View</t>
        </is>
      </c>
      <c r="D1016" t="inlineStr">
        <is>
          <t>Heron View</t>
        </is>
      </c>
      <c r="E1016" s="1" t="inlineStr">
        <is>
          <t>2022-12-31</t>
        </is>
      </c>
      <c r="F1016" t="n">
        <v>0</v>
      </c>
      <c r="G1016" t="n">
        <v>0</v>
      </c>
      <c r="H1016" s="2">
        <f>IF(F1016=0, G1016, F1016)</f>
        <v/>
      </c>
      <c r="I1016" s="1">
        <f>E1016+0</f>
        <v/>
      </c>
    </row>
    <row r="1017">
      <c r="A1017" t="inlineStr">
        <is>
          <t>Sales - Heron View Occupational Rent</t>
        </is>
      </c>
      <c r="B1017" t="inlineStr">
        <is>
          <t>Trading Income</t>
        </is>
      </c>
      <c r="C1017" t="inlineStr">
        <is>
          <t>Heron View</t>
        </is>
      </c>
      <c r="D1017" t="inlineStr">
        <is>
          <t>Heron View</t>
        </is>
      </c>
      <c r="E1017" s="1" t="inlineStr">
        <is>
          <t>2022-12-31</t>
        </is>
      </c>
      <c r="F1017" t="n">
        <v>0</v>
      </c>
      <c r="G1017" t="n">
        <v>0</v>
      </c>
      <c r="H1017" s="2">
        <f>IF(F1017=0, G1017, F1017)</f>
        <v/>
      </c>
      <c r="I1017" s="1">
        <f>E1017+0</f>
        <v/>
      </c>
    </row>
    <row r="1018">
      <c r="A1018" t="inlineStr">
        <is>
          <t>Sales - Heron View Sales</t>
        </is>
      </c>
      <c r="B1018" t="inlineStr">
        <is>
          <t>Trading Income</t>
        </is>
      </c>
      <c r="C1018" t="inlineStr">
        <is>
          <t>Heron View</t>
        </is>
      </c>
      <c r="D1018" t="inlineStr">
        <is>
          <t>Heron View</t>
        </is>
      </c>
      <c r="E1018" s="1" t="inlineStr">
        <is>
          <t>2022-12-31</t>
        </is>
      </c>
      <c r="F1018" t="n">
        <v>0</v>
      </c>
      <c r="G1018" t="n">
        <v>0</v>
      </c>
      <c r="H1018" s="2">
        <f>IF(F1018=0, G1018, F1018)</f>
        <v/>
      </c>
      <c r="I1018" s="1">
        <f>E1018+0</f>
        <v/>
      </c>
    </row>
    <row r="1019">
      <c r="A1019" t="inlineStr">
        <is>
          <t>Subscriptions - Xero</t>
        </is>
      </c>
      <c r="B1019" t="inlineStr">
        <is>
          <t>Operating Expenses</t>
        </is>
      </c>
      <c r="C1019" t="inlineStr">
        <is>
          <t>Heron View</t>
        </is>
      </c>
      <c r="D1019" t="inlineStr">
        <is>
          <t>Heron View</t>
        </is>
      </c>
      <c r="E1019" s="1" t="inlineStr">
        <is>
          <t>2022-12-31</t>
        </is>
      </c>
      <c r="F1019" t="n">
        <v>600</v>
      </c>
      <c r="G1019" t="n">
        <v>600</v>
      </c>
      <c r="H1019" s="2">
        <f>IF(F1019=0, G1019, F1019)</f>
        <v/>
      </c>
      <c r="I1019" s="1">
        <f>E1019+0</f>
        <v/>
      </c>
    </row>
    <row r="1020">
      <c r="A1020" t="inlineStr">
        <is>
          <t>Subscriptions - Xero</t>
        </is>
      </c>
      <c r="B1020" t="inlineStr">
        <is>
          <t>Operating Expenses</t>
        </is>
      </c>
      <c r="C1020" t="inlineStr">
        <is>
          <t>Heron View</t>
        </is>
      </c>
      <c r="D1020" t="inlineStr">
        <is>
          <t>Heron View</t>
        </is>
      </c>
      <c r="E1020" s="1" t="inlineStr">
        <is>
          <t>2022-12-31</t>
        </is>
      </c>
      <c r="F1020" t="n">
        <v>0</v>
      </c>
      <c r="G1020" t="n">
        <v>0</v>
      </c>
      <c r="H1020" s="2">
        <f>IF(F1020=0, G1020, F1020)</f>
        <v/>
      </c>
      <c r="I1020" s="1">
        <f>E1020+0</f>
        <v/>
      </c>
    </row>
    <row r="1021">
      <c r="A1021" t="inlineStr">
        <is>
          <t>Water</t>
        </is>
      </c>
      <c r="B1021" t="inlineStr">
        <is>
          <t>Operating Expenses</t>
        </is>
      </c>
      <c r="C1021" t="inlineStr">
        <is>
          <t>Heron View</t>
        </is>
      </c>
      <c r="D1021" t="inlineStr">
        <is>
          <t>Heron View</t>
        </is>
      </c>
      <c r="E1021" s="1" t="inlineStr">
        <is>
          <t>2022-12-31</t>
        </is>
      </c>
      <c r="F1021" t="n">
        <v>0</v>
      </c>
      <c r="G1021" t="n">
        <v>0</v>
      </c>
      <c r="H1021" s="2">
        <f>IF(F1021=0, G1021, F1021)</f>
        <v/>
      </c>
      <c r="I1021" s="1">
        <f>E1021+0</f>
        <v/>
      </c>
    </row>
    <row r="1022">
      <c r="A1022" t="inlineStr">
        <is>
          <t>Accounting - CIPC</t>
        </is>
      </c>
      <c r="B1022" t="inlineStr">
        <is>
          <t>Operating Expenses</t>
        </is>
      </c>
      <c r="C1022" t="inlineStr">
        <is>
          <t>Heron Fields</t>
        </is>
      </c>
      <c r="D1022" t="inlineStr">
        <is>
          <t>Heron Fields</t>
        </is>
      </c>
      <c r="E1022" s="1" t="inlineStr">
        <is>
          <t>2023-01-31</t>
        </is>
      </c>
      <c r="F1022" t="n">
        <v>0</v>
      </c>
      <c r="G1022" t="n">
        <v>0</v>
      </c>
      <c r="H1022" s="2">
        <f>IF(F1022=0, G1022, F1022)</f>
        <v/>
      </c>
      <c r="I1022" s="1">
        <f>E1022+0</f>
        <v/>
      </c>
    </row>
    <row r="1023">
      <c r="A1023" t="inlineStr">
        <is>
          <t>Advertising - Property24</t>
        </is>
      </c>
      <c r="B1023" t="inlineStr">
        <is>
          <t>Operating Expenses</t>
        </is>
      </c>
      <c r="C1023" t="inlineStr">
        <is>
          <t>Heron Fields</t>
        </is>
      </c>
      <c r="D1023" t="inlineStr">
        <is>
          <t>Heron Fields</t>
        </is>
      </c>
      <c r="E1023" s="1" t="inlineStr">
        <is>
          <t>2023-01-31</t>
        </is>
      </c>
      <c r="F1023" t="n">
        <v>11556</v>
      </c>
      <c r="G1023" t="n">
        <v>11556</v>
      </c>
      <c r="H1023" s="2">
        <f>IF(F1023=0, G1023, F1023)</f>
        <v/>
      </c>
      <c r="I1023" s="1">
        <f>E1023+0</f>
        <v/>
      </c>
    </row>
    <row r="1024">
      <c r="A1024" t="inlineStr">
        <is>
          <t>Bank Charges</t>
        </is>
      </c>
      <c r="B1024" t="inlineStr">
        <is>
          <t>Operating Expenses</t>
        </is>
      </c>
      <c r="C1024" t="inlineStr">
        <is>
          <t>Heron Fields</t>
        </is>
      </c>
      <c r="D1024" t="inlineStr">
        <is>
          <t>Heron Fields</t>
        </is>
      </c>
      <c r="E1024" s="1" t="inlineStr">
        <is>
          <t>2023-01-31</t>
        </is>
      </c>
      <c r="F1024" t="n">
        <v>2215.09</v>
      </c>
      <c r="G1024" t="n">
        <v>2215.09</v>
      </c>
      <c r="H1024" s="2">
        <f>IF(F1024=0, G1024, F1024)</f>
        <v/>
      </c>
      <c r="I1024" s="1">
        <f>E1024+0</f>
        <v/>
      </c>
    </row>
    <row r="1025">
      <c r="A1025" t="inlineStr">
        <is>
          <t>Bond Origination</t>
        </is>
      </c>
      <c r="B1025" t="inlineStr">
        <is>
          <t>Trading Income</t>
        </is>
      </c>
      <c r="C1025" t="inlineStr">
        <is>
          <t>Heron Fields</t>
        </is>
      </c>
      <c r="D1025" t="inlineStr">
        <is>
          <t>Heron Fields</t>
        </is>
      </c>
      <c r="E1025" s="1" t="inlineStr">
        <is>
          <t>2023-01-31</t>
        </is>
      </c>
      <c r="F1025" t="n">
        <v>35916.78</v>
      </c>
      <c r="G1025" t="n">
        <v>35916.78</v>
      </c>
      <c r="H1025" s="2">
        <f>IF(F1025=0, G1025, F1025)</f>
        <v/>
      </c>
      <c r="I1025" s="1">
        <f>E1025+0</f>
        <v/>
      </c>
    </row>
    <row r="1026">
      <c r="A1026" t="inlineStr">
        <is>
          <t>COS - Commission HF Units</t>
        </is>
      </c>
      <c r="B1026" t="inlineStr">
        <is>
          <t>COS</t>
        </is>
      </c>
      <c r="C1026" t="inlineStr">
        <is>
          <t>Heron Fields</t>
        </is>
      </c>
      <c r="D1026" t="inlineStr">
        <is>
          <t>Heron Fields</t>
        </is>
      </c>
      <c r="E1026" s="1" t="inlineStr">
        <is>
          <t>2023-01-31</t>
        </is>
      </c>
      <c r="F1026" t="n">
        <v>974495.64</v>
      </c>
      <c r="G1026" t="n">
        <v>974495.64</v>
      </c>
      <c r="H1026" s="2">
        <f>IF(F1026=0, G1026, F1026)</f>
        <v/>
      </c>
      <c r="I1026" s="1">
        <f>E1026+0</f>
        <v/>
      </c>
    </row>
    <row r="1027">
      <c r="A1027" t="inlineStr">
        <is>
          <t>COS - Commission Heron Fields investors</t>
        </is>
      </c>
      <c r="B1027" t="inlineStr">
        <is>
          <t>COS</t>
        </is>
      </c>
      <c r="C1027" t="inlineStr">
        <is>
          <t>Heron Fields</t>
        </is>
      </c>
      <c r="D1027" t="inlineStr">
        <is>
          <t>Heron Fields</t>
        </is>
      </c>
      <c r="E1027" s="1" t="inlineStr">
        <is>
          <t>2023-01-31</t>
        </is>
      </c>
      <c r="F1027" t="n">
        <v>0</v>
      </c>
      <c r="G1027" t="n">
        <v>0</v>
      </c>
      <c r="H1027" s="2">
        <f>IF(F1027=0, G1027, F1027)</f>
        <v/>
      </c>
      <c r="I1027" s="1">
        <f>E1027+0</f>
        <v/>
      </c>
    </row>
    <row r="1028">
      <c r="A1028" t="inlineStr">
        <is>
          <t>COS - Construction</t>
        </is>
      </c>
      <c r="B1028" t="inlineStr">
        <is>
          <t>COS</t>
        </is>
      </c>
      <c r="C1028" t="inlineStr">
        <is>
          <t>Heron Fields</t>
        </is>
      </c>
      <c r="D1028" t="inlineStr">
        <is>
          <t>Heron Fields</t>
        </is>
      </c>
      <c r="E1028" s="1" t="inlineStr">
        <is>
          <t>2023-01-31</t>
        </is>
      </c>
      <c r="F1028" t="n">
        <v>0</v>
      </c>
      <c r="G1028" t="n">
        <v>0</v>
      </c>
      <c r="H1028" s="2">
        <f>IF(F1028=0, G1028, F1028)</f>
        <v/>
      </c>
      <c r="I1028" s="1">
        <f>E1028+0</f>
        <v/>
      </c>
    </row>
    <row r="1029">
      <c r="A1029" t="inlineStr">
        <is>
          <t>COS - Heron - Internet</t>
        </is>
      </c>
      <c r="B1029" t="inlineStr">
        <is>
          <t>COS</t>
        </is>
      </c>
      <c r="C1029" t="inlineStr">
        <is>
          <t>CPC</t>
        </is>
      </c>
      <c r="D1029" t="inlineStr">
        <is>
          <t>Heron Fields</t>
        </is>
      </c>
      <c r="E1029" s="1" t="inlineStr">
        <is>
          <t>2023-01-31</t>
        </is>
      </c>
      <c r="F1029" t="n">
        <v>831.8099999999999</v>
      </c>
      <c r="G1029" t="n">
        <v>831.8099999999999</v>
      </c>
      <c r="H1029" s="2">
        <f>IF(F1029=0, G1029, F1029)</f>
        <v/>
      </c>
      <c r="I1029" s="1">
        <f>E1029+0</f>
        <v/>
      </c>
    </row>
    <row r="1030">
      <c r="A1030" t="inlineStr">
        <is>
          <t>COS - Heron Fields - Construction</t>
        </is>
      </c>
      <c r="B1030" t="inlineStr">
        <is>
          <t>COS</t>
        </is>
      </c>
      <c r="C1030" t="inlineStr">
        <is>
          <t>CPC</t>
        </is>
      </c>
      <c r="D1030" t="inlineStr">
        <is>
          <t>Heron Fields</t>
        </is>
      </c>
      <c r="E1030" s="1" t="inlineStr">
        <is>
          <t>2023-01-31</t>
        </is>
      </c>
      <c r="F1030" t="n">
        <v>290144.51</v>
      </c>
      <c r="G1030" t="n">
        <v>290144.51</v>
      </c>
      <c r="H1030" s="2">
        <f>IF(F1030=0, G1030, F1030)</f>
        <v/>
      </c>
      <c r="I1030" s="1">
        <f>E1030+0</f>
        <v/>
      </c>
    </row>
    <row r="1031">
      <c r="A1031" t="inlineStr">
        <is>
          <t>COS - Heron Fields - Health &amp; Safety</t>
        </is>
      </c>
      <c r="B1031" t="inlineStr">
        <is>
          <t>COS</t>
        </is>
      </c>
      <c r="C1031" t="inlineStr">
        <is>
          <t>CPC</t>
        </is>
      </c>
      <c r="D1031" t="inlineStr">
        <is>
          <t>Heron Fields</t>
        </is>
      </c>
      <c r="E1031" s="1" t="inlineStr">
        <is>
          <t>2023-01-31</t>
        </is>
      </c>
      <c r="F1031" t="n">
        <v>0</v>
      </c>
      <c r="G1031" t="n">
        <v>0</v>
      </c>
      <c r="H1031" s="2">
        <f>IF(F1031=0, G1031, F1031)</f>
        <v/>
      </c>
      <c r="I1031" s="1">
        <f>E1031+0</f>
        <v/>
      </c>
    </row>
    <row r="1032">
      <c r="A1032" t="inlineStr">
        <is>
          <t>COS - Heron Fields - P &amp; G</t>
        </is>
      </c>
      <c r="B1032" t="inlineStr">
        <is>
          <t>COS</t>
        </is>
      </c>
      <c r="C1032" t="inlineStr">
        <is>
          <t>CPC</t>
        </is>
      </c>
      <c r="D1032" t="inlineStr">
        <is>
          <t>Heron Fields</t>
        </is>
      </c>
      <c r="E1032" s="1" t="inlineStr">
        <is>
          <t>2023-01-31</t>
        </is>
      </c>
      <c r="F1032" t="n">
        <v>103191.35</v>
      </c>
      <c r="G1032" t="n">
        <v>103191.35</v>
      </c>
      <c r="H1032" s="2">
        <f>IF(F1032=0, G1032, F1032)</f>
        <v/>
      </c>
      <c r="I1032" s="1">
        <f>E1032+0</f>
        <v/>
      </c>
    </row>
    <row r="1033">
      <c r="A1033" t="inlineStr">
        <is>
          <t>COS - Heron Fields - Printing &amp; Stationary</t>
        </is>
      </c>
      <c r="B1033" t="inlineStr">
        <is>
          <t>COS</t>
        </is>
      </c>
      <c r="C1033" t="inlineStr">
        <is>
          <t>CPC</t>
        </is>
      </c>
      <c r="D1033" t="inlineStr">
        <is>
          <t>Heron Fields</t>
        </is>
      </c>
      <c r="E1033" s="1" t="inlineStr">
        <is>
          <t>2023-01-31</t>
        </is>
      </c>
      <c r="F1033" t="n">
        <v>0</v>
      </c>
      <c r="G1033" t="n">
        <v>0</v>
      </c>
      <c r="H1033" s="2">
        <f>IF(F1033=0, G1033, F1033)</f>
        <v/>
      </c>
      <c r="I1033" s="1">
        <f>E1033+0</f>
        <v/>
      </c>
    </row>
    <row r="1034">
      <c r="A1034" t="inlineStr">
        <is>
          <t>COS - Heron Fields - Security</t>
        </is>
      </c>
      <c r="B1034" t="inlineStr">
        <is>
          <t>COS</t>
        </is>
      </c>
      <c r="C1034" t="inlineStr">
        <is>
          <t>CPC</t>
        </is>
      </c>
      <c r="D1034" t="inlineStr">
        <is>
          <t>Heron Fields</t>
        </is>
      </c>
      <c r="E1034" s="1" t="inlineStr">
        <is>
          <t>2023-01-31</t>
        </is>
      </c>
      <c r="F1034" t="n">
        <v>0</v>
      </c>
      <c r="G1034" t="n">
        <v>0</v>
      </c>
      <c r="H1034" s="2">
        <f>IF(F1034=0, G1034, F1034)</f>
        <v/>
      </c>
      <c r="I1034" s="1">
        <f>E1034+0</f>
        <v/>
      </c>
    </row>
    <row r="1035">
      <c r="A1035" t="inlineStr">
        <is>
          <t>COS - Legal Fees Opening of Sec Title Scheme</t>
        </is>
      </c>
      <c r="B1035" t="inlineStr">
        <is>
          <t>COS</t>
        </is>
      </c>
      <c r="C1035" t="inlineStr">
        <is>
          <t>Heron Fields</t>
        </is>
      </c>
      <c r="D1035" t="inlineStr">
        <is>
          <t>Heron Fields</t>
        </is>
      </c>
      <c r="E1035" s="1" t="inlineStr">
        <is>
          <t>2023-01-31</t>
        </is>
      </c>
      <c r="F1035" t="n">
        <v>0</v>
      </c>
      <c r="G1035" t="n">
        <v>0</v>
      </c>
      <c r="H1035" s="2">
        <f>IF(F1035=0, G1035, F1035)</f>
        <v/>
      </c>
      <c r="I1035" s="1">
        <f>E1035+0</f>
        <v/>
      </c>
    </row>
    <row r="1036">
      <c r="A1036" t="inlineStr">
        <is>
          <t>COS - Levies</t>
        </is>
      </c>
      <c r="B1036" t="inlineStr">
        <is>
          <t>COS</t>
        </is>
      </c>
      <c r="C1036" t="inlineStr">
        <is>
          <t>Heron Fields</t>
        </is>
      </c>
      <c r="D1036" t="inlineStr">
        <is>
          <t>Heron Fields</t>
        </is>
      </c>
      <c r="E1036" s="1" t="inlineStr">
        <is>
          <t>2023-01-31</t>
        </is>
      </c>
      <c r="F1036" t="n">
        <v>14453.64</v>
      </c>
      <c r="G1036" t="n">
        <v>14453.64</v>
      </c>
      <c r="H1036" s="2">
        <f>IF(F1036=0, G1036, F1036)</f>
        <v/>
      </c>
      <c r="I1036" s="1">
        <f>E1036+0</f>
        <v/>
      </c>
    </row>
    <row r="1037">
      <c r="A1037" t="inlineStr">
        <is>
          <t>COS - Rates clearance</t>
        </is>
      </c>
      <c r="B1037" t="inlineStr">
        <is>
          <t>COS</t>
        </is>
      </c>
      <c r="C1037" t="inlineStr">
        <is>
          <t>Heron Fields</t>
        </is>
      </c>
      <c r="D1037" t="inlineStr">
        <is>
          <t>Heron Fields</t>
        </is>
      </c>
      <c r="E1037" s="1" t="inlineStr">
        <is>
          <t>2023-01-31</t>
        </is>
      </c>
      <c r="F1037" t="n">
        <v>0</v>
      </c>
      <c r="G1037" t="n">
        <v>0</v>
      </c>
      <c r="H1037" s="2">
        <f>IF(F1037=0, G1037, F1037)</f>
        <v/>
      </c>
      <c r="I1037" s="1">
        <f>E1037+0</f>
        <v/>
      </c>
    </row>
    <row r="1038">
      <c r="A1038" t="inlineStr">
        <is>
          <t>COS - Showhouse - HF</t>
        </is>
      </c>
      <c r="B1038" t="inlineStr">
        <is>
          <t>COS</t>
        </is>
      </c>
      <c r="C1038" t="inlineStr">
        <is>
          <t>Heron Fields</t>
        </is>
      </c>
      <c r="D1038" t="inlineStr">
        <is>
          <t>Heron Fields</t>
        </is>
      </c>
      <c r="E1038" s="1" t="inlineStr">
        <is>
          <t>2023-01-31</t>
        </is>
      </c>
      <c r="F1038" t="n">
        <v>0</v>
      </c>
      <c r="G1038" t="n">
        <v>0</v>
      </c>
      <c r="H1038" s="2">
        <f>IF(F1038=0, G1038, F1038)</f>
        <v/>
      </c>
      <c r="I1038" s="1">
        <f>E1038+0</f>
        <v/>
      </c>
    </row>
    <row r="1039">
      <c r="A1039" t="inlineStr">
        <is>
          <t>CoCT - Electricity</t>
        </is>
      </c>
      <c r="B1039" t="inlineStr">
        <is>
          <t>Operating Expenses</t>
        </is>
      </c>
      <c r="C1039" t="inlineStr">
        <is>
          <t>Heron Fields</t>
        </is>
      </c>
      <c r="D1039" t="inlineStr">
        <is>
          <t>Heron Fields</t>
        </is>
      </c>
      <c r="E1039" s="1" t="inlineStr">
        <is>
          <t>2023-01-31</t>
        </is>
      </c>
      <c r="F1039" t="n">
        <v>5123.04</v>
      </c>
      <c r="G1039" t="n">
        <v>5123.04</v>
      </c>
      <c r="H1039" s="2">
        <f>IF(F1039=0, G1039, F1039)</f>
        <v/>
      </c>
      <c r="I1039" s="1">
        <f>E1039+0</f>
        <v/>
      </c>
    </row>
    <row r="1040">
      <c r="A1040" t="inlineStr">
        <is>
          <t>CoCT - Refuse</t>
        </is>
      </c>
      <c r="B1040" t="inlineStr">
        <is>
          <t>Operating Expenses</t>
        </is>
      </c>
      <c r="C1040" t="inlineStr">
        <is>
          <t>Heron Fields</t>
        </is>
      </c>
      <c r="D1040" t="inlineStr">
        <is>
          <t>Heron Fields</t>
        </is>
      </c>
      <c r="E1040" s="1" t="inlineStr">
        <is>
          <t>2023-01-31</t>
        </is>
      </c>
      <c r="F1040" t="n">
        <v>7126.8</v>
      </c>
      <c r="G1040" t="n">
        <v>7126.8</v>
      </c>
      <c r="H1040" s="2">
        <f>IF(F1040=0, G1040, F1040)</f>
        <v/>
      </c>
      <c r="I1040" s="1">
        <f>E1040+0</f>
        <v/>
      </c>
    </row>
    <row r="1041">
      <c r="A1041" t="inlineStr">
        <is>
          <t>CoCT - Water</t>
        </is>
      </c>
      <c r="B1041" t="inlineStr">
        <is>
          <t>Operating Expenses</t>
        </is>
      </c>
      <c r="C1041" t="inlineStr">
        <is>
          <t>Heron Fields</t>
        </is>
      </c>
      <c r="D1041" t="inlineStr">
        <is>
          <t>Heron Fields</t>
        </is>
      </c>
      <c r="E1041" s="1" t="inlineStr">
        <is>
          <t>2023-01-31</t>
        </is>
      </c>
      <c r="F1041" t="n">
        <v>25749.27</v>
      </c>
      <c r="G1041" t="n">
        <v>25749.27</v>
      </c>
      <c r="H1041" s="2">
        <f>IF(F1041=0, G1041, F1041)</f>
        <v/>
      </c>
      <c r="I1041" s="1">
        <f>E1041+0</f>
        <v/>
      </c>
    </row>
    <row r="1042">
      <c r="A1042" t="inlineStr">
        <is>
          <t>Consulting Fees - Admin and Finance</t>
        </is>
      </c>
      <c r="B1042" t="inlineStr">
        <is>
          <t>Ignore per Deric</t>
        </is>
      </c>
      <c r="C1042" t="inlineStr">
        <is>
          <t>Heron Fields</t>
        </is>
      </c>
      <c r="D1042" t="inlineStr">
        <is>
          <t>Heron Fields</t>
        </is>
      </c>
      <c r="E1042" s="1" t="inlineStr">
        <is>
          <t>2023-01-31</t>
        </is>
      </c>
      <c r="F1042" t="n">
        <v>135076.46</v>
      </c>
      <c r="G1042" t="n">
        <v>135076.46</v>
      </c>
      <c r="H1042" s="2">
        <f>IF(F1042=0, G1042, F1042)</f>
        <v/>
      </c>
      <c r="I1042" s="1">
        <f>E1042+0</f>
        <v/>
      </c>
    </row>
    <row r="1043">
      <c r="A1043" t="inlineStr">
        <is>
          <t>Entertainment Expenses</t>
        </is>
      </c>
      <c r="B1043" t="inlineStr">
        <is>
          <t>Operating Expenses</t>
        </is>
      </c>
      <c r="C1043" t="inlineStr">
        <is>
          <t>Heron Fields</t>
        </is>
      </c>
      <c r="D1043" t="inlineStr">
        <is>
          <t>Heron Fields</t>
        </is>
      </c>
      <c r="E1043" s="1" t="inlineStr">
        <is>
          <t>2023-01-31</t>
        </is>
      </c>
      <c r="F1043" t="n">
        <v>0</v>
      </c>
      <c r="G1043" t="n">
        <v>0</v>
      </c>
      <c r="H1043" s="2">
        <f>IF(F1043=0, G1043, F1043)</f>
        <v/>
      </c>
      <c r="I1043" s="1">
        <f>E1043+0</f>
        <v/>
      </c>
    </row>
    <row r="1044">
      <c r="A1044" t="inlineStr">
        <is>
          <t>Insurance</t>
        </is>
      </c>
      <c r="B1044" t="inlineStr">
        <is>
          <t>Operating Expenses</t>
        </is>
      </c>
      <c r="C1044" t="inlineStr">
        <is>
          <t>Heron Fields</t>
        </is>
      </c>
      <c r="D1044" t="inlineStr">
        <is>
          <t>Heron Fields</t>
        </is>
      </c>
      <c r="E1044" s="1" t="inlineStr">
        <is>
          <t>2023-01-31</t>
        </is>
      </c>
      <c r="F1044" t="n">
        <v>0</v>
      </c>
      <c r="G1044" t="n">
        <v>0</v>
      </c>
      <c r="H1044" s="2">
        <f>IF(F1044=0, G1044, F1044)</f>
        <v/>
      </c>
      <c r="I1044" s="1">
        <f>E1044+0</f>
        <v/>
      </c>
    </row>
    <row r="1045">
      <c r="A1045" t="inlineStr">
        <is>
          <t>Interest Paid</t>
        </is>
      </c>
      <c r="B1045" t="inlineStr">
        <is>
          <t>Operating Expenses</t>
        </is>
      </c>
      <c r="C1045" t="inlineStr">
        <is>
          <t>Heron Fields</t>
        </is>
      </c>
      <c r="D1045" t="inlineStr">
        <is>
          <t>Heron Fields</t>
        </is>
      </c>
      <c r="E1045" s="1" t="inlineStr">
        <is>
          <t>2023-01-31</t>
        </is>
      </c>
      <c r="F1045" t="n">
        <v>0</v>
      </c>
      <c r="G1045" t="n">
        <v>0</v>
      </c>
      <c r="H1045" s="2">
        <f>IF(F1045=0, G1045, F1045)</f>
        <v/>
      </c>
      <c r="I1045" s="1">
        <f>E1045+0</f>
        <v/>
      </c>
    </row>
    <row r="1046">
      <c r="A1046" t="inlineStr">
        <is>
          <t>Interest Paid - Investors @ 15%</t>
        </is>
      </c>
      <c r="B1046" t="inlineStr">
        <is>
          <t>Operating Expenses</t>
        </is>
      </c>
      <c r="C1046" t="inlineStr">
        <is>
          <t>Heron Fields</t>
        </is>
      </c>
      <c r="D1046" t="inlineStr">
        <is>
          <t>Heron Fields</t>
        </is>
      </c>
      <c r="E1046" s="1" t="inlineStr">
        <is>
          <t>2023-01-31</t>
        </is>
      </c>
      <c r="F1046" t="n">
        <v>333904.11</v>
      </c>
      <c r="G1046" t="n">
        <v>333904.11</v>
      </c>
      <c r="H1046" s="2">
        <f>IF(F1046=0, G1046, F1046)</f>
        <v/>
      </c>
      <c r="I1046" s="1">
        <f>E1046+0</f>
        <v/>
      </c>
    </row>
    <row r="1047">
      <c r="A1047" t="inlineStr">
        <is>
          <t>Interest Paid - Investors @ 6.25%</t>
        </is>
      </c>
      <c r="B1047" t="inlineStr">
        <is>
          <t>Operating Expenses</t>
        </is>
      </c>
      <c r="C1047" t="inlineStr">
        <is>
          <t>Heron Fields</t>
        </is>
      </c>
      <c r="D1047" t="inlineStr">
        <is>
          <t>Heron Fields</t>
        </is>
      </c>
      <c r="E1047" s="1" t="inlineStr">
        <is>
          <t>2023-01-31</t>
        </is>
      </c>
      <c r="F1047" t="n">
        <v>114401.55</v>
      </c>
      <c r="G1047" t="n">
        <v>114401.55</v>
      </c>
      <c r="H1047" s="2">
        <f>IF(F1047=0, G1047, F1047)</f>
        <v/>
      </c>
      <c r="I1047" s="1">
        <f>E1047+0</f>
        <v/>
      </c>
    </row>
    <row r="1048">
      <c r="A1048" t="inlineStr">
        <is>
          <t>Interest Paid - Investors @ 6.5%</t>
        </is>
      </c>
      <c r="B1048" t="inlineStr">
        <is>
          <t>Operating Expenses</t>
        </is>
      </c>
      <c r="C1048" t="inlineStr">
        <is>
          <t>Heron Fields</t>
        </is>
      </c>
      <c r="D1048" t="inlineStr">
        <is>
          <t>Heron Fields</t>
        </is>
      </c>
      <c r="E1048" s="1" t="inlineStr">
        <is>
          <t>2023-01-31</t>
        </is>
      </c>
      <c r="F1048" t="n">
        <v>18431.5</v>
      </c>
      <c r="G1048" t="n">
        <v>18431.5</v>
      </c>
      <c r="H1048" s="2">
        <f>IF(F1048=0, G1048, F1048)</f>
        <v/>
      </c>
      <c r="I1048" s="1">
        <f>E1048+0</f>
        <v/>
      </c>
    </row>
    <row r="1049">
      <c r="A1049" t="inlineStr">
        <is>
          <t>Interest Paid - Investors @ 6.75%</t>
        </is>
      </c>
      <c r="B1049" t="inlineStr">
        <is>
          <t>Operating Expenses</t>
        </is>
      </c>
      <c r="C1049" t="inlineStr">
        <is>
          <t>Heron Fields</t>
        </is>
      </c>
      <c r="D1049" t="inlineStr">
        <is>
          <t>Heron Fields</t>
        </is>
      </c>
      <c r="E1049" s="1" t="inlineStr">
        <is>
          <t>2023-01-31</t>
        </is>
      </c>
      <c r="F1049" t="n">
        <v>13213.35</v>
      </c>
      <c r="G1049" t="n">
        <v>13213.35</v>
      </c>
      <c r="H1049" s="2">
        <f>IF(F1049=0, G1049, F1049)</f>
        <v/>
      </c>
      <c r="I1049" s="1">
        <f>E1049+0</f>
        <v/>
      </c>
    </row>
    <row r="1050">
      <c r="A1050" t="inlineStr">
        <is>
          <t>Interest Received - Momentum</t>
        </is>
      </c>
      <c r="B1050" t="inlineStr">
        <is>
          <t>Other Income</t>
        </is>
      </c>
      <c r="C1050" t="inlineStr">
        <is>
          <t>Heron Fields</t>
        </is>
      </c>
      <c r="D1050" t="inlineStr">
        <is>
          <t>Heron Fields</t>
        </is>
      </c>
      <c r="E1050" s="1" t="inlineStr">
        <is>
          <t>2023-01-31</t>
        </is>
      </c>
      <c r="F1050" t="n">
        <v>9.460000000000001</v>
      </c>
      <c r="G1050" t="n">
        <v>9.460000000000001</v>
      </c>
      <c r="H1050" s="2">
        <f>IF(F1050=0, G1050, F1050)</f>
        <v/>
      </c>
      <c r="I1050" s="1">
        <f>E1050+0</f>
        <v/>
      </c>
    </row>
    <row r="1051">
      <c r="A1051" t="inlineStr">
        <is>
          <t>Momentum Admin Fee</t>
        </is>
      </c>
      <c r="B1051" t="inlineStr">
        <is>
          <t>Operating Expenses</t>
        </is>
      </c>
      <c r="C1051" t="inlineStr">
        <is>
          <t>Heron Fields</t>
        </is>
      </c>
      <c r="D1051" t="inlineStr">
        <is>
          <t>Heron Fields</t>
        </is>
      </c>
      <c r="E1051" s="1" t="inlineStr">
        <is>
          <t>2023-01-31</t>
        </is>
      </c>
      <c r="F1051" t="n">
        <v>1536.81</v>
      </c>
      <c r="G1051" t="n">
        <v>1536.81</v>
      </c>
      <c r="H1051" s="2">
        <f>IF(F1051=0, G1051, F1051)</f>
        <v/>
      </c>
      <c r="I1051" s="1">
        <f>E1051+0</f>
        <v/>
      </c>
    </row>
    <row r="1052">
      <c r="A1052" t="inlineStr">
        <is>
          <t>Rates - Heron</t>
        </is>
      </c>
      <c r="B1052" t="inlineStr">
        <is>
          <t>Operating Expenses</t>
        </is>
      </c>
      <c r="C1052" t="inlineStr">
        <is>
          <t>Heron Fields</t>
        </is>
      </c>
      <c r="D1052" t="inlineStr">
        <is>
          <t>Heron Fields</t>
        </is>
      </c>
      <c r="E1052" s="1" t="inlineStr">
        <is>
          <t>2023-01-31</t>
        </is>
      </c>
      <c r="F1052" t="n">
        <v>6778.01</v>
      </c>
      <c r="G1052" t="n">
        <v>6778.01</v>
      </c>
      <c r="H1052" s="2">
        <f>IF(F1052=0, G1052, F1052)</f>
        <v/>
      </c>
      <c r="I1052" s="1">
        <f>E1052+0</f>
        <v/>
      </c>
    </row>
    <row r="1053">
      <c r="A1053" t="inlineStr">
        <is>
          <t>Sales - Heron Fields</t>
        </is>
      </c>
      <c r="B1053" t="inlineStr">
        <is>
          <t>Trading Income</t>
        </is>
      </c>
      <c r="C1053" t="inlineStr">
        <is>
          <t>Heron Fields</t>
        </is>
      </c>
      <c r="D1053" t="inlineStr">
        <is>
          <t>Heron Fields</t>
        </is>
      </c>
      <c r="E1053" s="1" t="inlineStr">
        <is>
          <t>2023-01-31</t>
        </is>
      </c>
      <c r="F1053" t="n">
        <v>10938347.82</v>
      </c>
      <c r="G1053" t="n">
        <v>10938347.82</v>
      </c>
      <c r="H1053" s="2">
        <f>IF(F1053=0, G1053, F1053)</f>
        <v/>
      </c>
      <c r="I1053" s="1">
        <f>E1053+0</f>
        <v/>
      </c>
    </row>
    <row r="1054">
      <c r="A1054" t="inlineStr">
        <is>
          <t>Sales - Heron Fields occupational rent</t>
        </is>
      </c>
      <c r="B1054" t="inlineStr">
        <is>
          <t>Trading Income</t>
        </is>
      </c>
      <c r="C1054" t="inlineStr">
        <is>
          <t>Heron Fields</t>
        </is>
      </c>
      <c r="D1054" t="inlineStr">
        <is>
          <t>Heron Fields</t>
        </is>
      </c>
      <c r="E1054" s="1" t="inlineStr">
        <is>
          <t>2023-01-31</t>
        </is>
      </c>
      <c r="F1054" t="n">
        <v>23741.94</v>
      </c>
      <c r="G1054" t="n">
        <v>23741.94</v>
      </c>
      <c r="H1054" s="2">
        <f>IF(F1054=0, G1054, F1054)</f>
        <v/>
      </c>
      <c r="I1054" s="1">
        <f>E1054+0</f>
        <v/>
      </c>
    </row>
    <row r="1055">
      <c r="A1055" t="inlineStr">
        <is>
          <t>Security</t>
        </is>
      </c>
      <c r="B1055" t="inlineStr">
        <is>
          <t>Operating Expenses</t>
        </is>
      </c>
      <c r="C1055" t="inlineStr">
        <is>
          <t>Heron Fields</t>
        </is>
      </c>
      <c r="D1055" t="inlineStr">
        <is>
          <t>Heron Fields</t>
        </is>
      </c>
      <c r="E1055" s="1" t="inlineStr">
        <is>
          <t>2023-01-31</t>
        </is>
      </c>
      <c r="F1055" t="n">
        <v>177.33</v>
      </c>
      <c r="G1055" t="n">
        <v>177.33</v>
      </c>
      <c r="H1055" s="2">
        <f>IF(F1055=0, G1055, F1055)</f>
        <v/>
      </c>
      <c r="I1055" s="1">
        <f>E1055+0</f>
        <v/>
      </c>
    </row>
    <row r="1056">
      <c r="A1056" t="inlineStr">
        <is>
          <t>Security - ADT</t>
        </is>
      </c>
      <c r="B1056" t="inlineStr">
        <is>
          <t>Operating Expenses</t>
        </is>
      </c>
      <c r="C1056" t="inlineStr">
        <is>
          <t>Heron Fields</t>
        </is>
      </c>
      <c r="D1056" t="inlineStr">
        <is>
          <t>Heron Fields</t>
        </is>
      </c>
      <c r="E1056" s="1" t="inlineStr">
        <is>
          <t>2023-01-31</t>
        </is>
      </c>
      <c r="F1056" t="n">
        <v>328.38</v>
      </c>
      <c r="G1056" t="n">
        <v>328.38</v>
      </c>
      <c r="H1056" s="2">
        <f>IF(F1056=0, G1056, F1056)</f>
        <v/>
      </c>
      <c r="I1056" s="1">
        <f>E1056+0</f>
        <v/>
      </c>
    </row>
    <row r="1057">
      <c r="A1057" t="inlineStr">
        <is>
          <t>Subscription - NHBRC</t>
        </is>
      </c>
      <c r="B1057" t="inlineStr">
        <is>
          <t>Operating Expenses</t>
        </is>
      </c>
      <c r="C1057" t="inlineStr">
        <is>
          <t>Heron Fields</t>
        </is>
      </c>
      <c r="D1057" t="inlineStr">
        <is>
          <t>Heron Fields</t>
        </is>
      </c>
      <c r="E1057" s="1" t="inlineStr">
        <is>
          <t>2023-01-31</t>
        </is>
      </c>
      <c r="F1057" t="n">
        <v>0</v>
      </c>
      <c r="G1057" t="n">
        <v>0</v>
      </c>
      <c r="H1057" s="2">
        <f>IF(F1057=0, G1057, F1057)</f>
        <v/>
      </c>
      <c r="I1057" s="1">
        <f>E1057+0</f>
        <v/>
      </c>
    </row>
    <row r="1058">
      <c r="A1058" t="inlineStr">
        <is>
          <t>Advertising - Media24</t>
        </is>
      </c>
      <c r="B1058" t="inlineStr">
        <is>
          <t>Operating Expenses</t>
        </is>
      </c>
      <c r="C1058" t="inlineStr">
        <is>
          <t>Heron View</t>
        </is>
      </c>
      <c r="D1058" t="inlineStr">
        <is>
          <t>Heron View</t>
        </is>
      </c>
      <c r="E1058" s="1" t="inlineStr">
        <is>
          <t>2023-01-31</t>
        </is>
      </c>
      <c r="F1058" t="n">
        <v>13500</v>
      </c>
      <c r="G1058" t="n">
        <v>13500</v>
      </c>
      <c r="H1058" s="2">
        <f>IF(F1058=0, G1058, F1058)</f>
        <v/>
      </c>
      <c r="I1058" s="1">
        <f>E1058+0</f>
        <v/>
      </c>
    </row>
    <row r="1059">
      <c r="A1059" t="inlineStr">
        <is>
          <t>Advertising - Pure Brand Activation</t>
        </is>
      </c>
      <c r="B1059" t="inlineStr">
        <is>
          <t>Operating Expenses</t>
        </is>
      </c>
      <c r="C1059" t="inlineStr">
        <is>
          <t>Heron View</t>
        </is>
      </c>
      <c r="D1059" t="inlineStr">
        <is>
          <t>Heron View</t>
        </is>
      </c>
      <c r="E1059" s="1" t="inlineStr">
        <is>
          <t>2023-01-31</t>
        </is>
      </c>
      <c r="F1059" t="n">
        <v>0</v>
      </c>
      <c r="G1059" t="n">
        <v>0</v>
      </c>
      <c r="H1059" s="2">
        <f>IF(F1059=0, G1059, F1059)</f>
        <v/>
      </c>
      <c r="I1059" s="1">
        <f>E1059+0</f>
        <v/>
      </c>
    </row>
    <row r="1060">
      <c r="A1060" t="inlineStr">
        <is>
          <t>Advertising - Thinkink</t>
        </is>
      </c>
      <c r="B1060" t="inlineStr">
        <is>
          <t>Operating Expenses</t>
        </is>
      </c>
      <c r="C1060" t="inlineStr">
        <is>
          <t>Heron View</t>
        </is>
      </c>
      <c r="D1060" t="inlineStr">
        <is>
          <t>Heron View</t>
        </is>
      </c>
      <c r="E1060" s="1" t="inlineStr">
        <is>
          <t>2023-01-31</t>
        </is>
      </c>
      <c r="F1060" t="n">
        <v>8263.91</v>
      </c>
      <c r="G1060" t="n">
        <v>8263.91</v>
      </c>
      <c r="H1060" s="2">
        <f>IF(F1060=0, G1060, F1060)</f>
        <v/>
      </c>
      <c r="I1060" s="1">
        <f>E1060+0</f>
        <v/>
      </c>
    </row>
    <row r="1061">
      <c r="A1061" t="inlineStr">
        <is>
          <t>Advertising _AND_ Promotions</t>
        </is>
      </c>
      <c r="B1061" t="inlineStr">
        <is>
          <t>Operating Expenses</t>
        </is>
      </c>
      <c r="C1061" t="inlineStr">
        <is>
          <t>Heron View</t>
        </is>
      </c>
      <c r="D1061" t="inlineStr">
        <is>
          <t>Heron View</t>
        </is>
      </c>
      <c r="E1061" s="1" t="inlineStr">
        <is>
          <t>2023-01-31</t>
        </is>
      </c>
      <c r="F1061" t="n">
        <v>71.76000000000001</v>
      </c>
      <c r="G1061" t="n">
        <v>71.76000000000001</v>
      </c>
      <c r="H1061" s="2">
        <f>IF(F1061=0, G1061, F1061)</f>
        <v/>
      </c>
      <c r="I1061" s="1">
        <f>E1061+0</f>
        <v/>
      </c>
    </row>
    <row r="1062">
      <c r="A1062" t="inlineStr">
        <is>
          <t>COS - Heron Projects insurance</t>
        </is>
      </c>
      <c r="B1062" t="inlineStr">
        <is>
          <t>COS</t>
        </is>
      </c>
      <c r="C1062" t="inlineStr">
        <is>
          <t>CPC</t>
        </is>
      </c>
      <c r="D1062" t="inlineStr">
        <is>
          <t>Heron View</t>
        </is>
      </c>
      <c r="E1062" s="1" t="inlineStr">
        <is>
          <t>2023-01-31</t>
        </is>
      </c>
      <c r="F1062" t="n">
        <v>0</v>
      </c>
      <c r="G1062" t="n">
        <v>0</v>
      </c>
      <c r="H1062" s="2">
        <f>IF(F1062=0, G1062, F1062)</f>
        <v/>
      </c>
      <c r="I1062" s="1">
        <f>E1062+0</f>
        <v/>
      </c>
    </row>
    <row r="1063">
      <c r="A1063" t="inlineStr">
        <is>
          <t>COS - Heron View</t>
        </is>
      </c>
      <c r="B1063" t="inlineStr">
        <is>
          <t>COS</t>
        </is>
      </c>
      <c r="C1063" t="inlineStr">
        <is>
          <t>Heron View</t>
        </is>
      </c>
      <c r="D1063" t="inlineStr">
        <is>
          <t>Heron View</t>
        </is>
      </c>
      <c r="E1063" s="1" t="inlineStr">
        <is>
          <t>2023-01-31</t>
        </is>
      </c>
      <c r="F1063" t="n">
        <v>0</v>
      </c>
      <c r="G1063" t="n">
        <v>0</v>
      </c>
      <c r="H1063" s="2">
        <f>IF(F1063=0, G1063, F1063)</f>
        <v/>
      </c>
      <c r="I1063" s="1">
        <f>E1063+0</f>
        <v/>
      </c>
    </row>
    <row r="1064">
      <c r="A1064" t="inlineStr">
        <is>
          <t>COS - Heron View - Construction</t>
        </is>
      </c>
      <c r="B1064" t="inlineStr">
        <is>
          <t>COS</t>
        </is>
      </c>
      <c r="C1064" t="inlineStr">
        <is>
          <t>CPC</t>
        </is>
      </c>
      <c r="D1064" t="inlineStr">
        <is>
          <t>Heron View</t>
        </is>
      </c>
      <c r="E1064" s="1" t="inlineStr">
        <is>
          <t>2023-01-31</t>
        </is>
      </c>
      <c r="F1064" t="n">
        <v>695304.12</v>
      </c>
      <c r="G1064" t="n">
        <v>695304.12</v>
      </c>
      <c r="H1064" s="2">
        <f>IF(F1064=0, G1064, F1064)</f>
        <v/>
      </c>
      <c r="I1064" s="1">
        <f>E1064+0</f>
        <v/>
      </c>
    </row>
    <row r="1065">
      <c r="A1065" t="inlineStr">
        <is>
          <t>COS - Heron View - P&amp;G</t>
        </is>
      </c>
      <c r="B1065" t="inlineStr">
        <is>
          <t>COS</t>
        </is>
      </c>
      <c r="C1065" t="inlineStr">
        <is>
          <t>CPC</t>
        </is>
      </c>
      <c r="D1065" t="inlineStr">
        <is>
          <t>Heron View</t>
        </is>
      </c>
      <c r="E1065" s="1" t="inlineStr">
        <is>
          <t>2023-01-31</t>
        </is>
      </c>
      <c r="F1065" t="n">
        <v>40096.92</v>
      </c>
      <c r="G1065" t="n">
        <v>40096.92</v>
      </c>
      <c r="H1065" s="2">
        <f>IF(F1065=0, G1065, F1065)</f>
        <v/>
      </c>
      <c r="I1065" s="1">
        <f>E1065+0</f>
        <v/>
      </c>
    </row>
    <row r="1066">
      <c r="A1066" t="inlineStr">
        <is>
          <t>COS - Heron View - Printing &amp; Stationary</t>
        </is>
      </c>
      <c r="B1066" t="inlineStr">
        <is>
          <t>COS</t>
        </is>
      </c>
      <c r="C1066" t="inlineStr">
        <is>
          <t>CPC</t>
        </is>
      </c>
      <c r="D1066" t="inlineStr">
        <is>
          <t>Heron View</t>
        </is>
      </c>
      <c r="E1066" s="1" t="inlineStr">
        <is>
          <t>2023-01-31</t>
        </is>
      </c>
      <c r="F1066" t="n">
        <v>1404.78</v>
      </c>
      <c r="G1066" t="n">
        <v>1404.78</v>
      </c>
      <c r="H1066" s="2">
        <f>IF(F1066=0, G1066, F1066)</f>
        <v/>
      </c>
      <c r="I1066" s="1">
        <f>E1066+0</f>
        <v/>
      </c>
    </row>
    <row r="1067">
      <c r="A1067" t="inlineStr">
        <is>
          <t>COS - Legal Fees</t>
        </is>
      </c>
      <c r="B1067" t="inlineStr">
        <is>
          <t>COS</t>
        </is>
      </c>
      <c r="C1067" t="inlineStr">
        <is>
          <t>Heron View</t>
        </is>
      </c>
      <c r="D1067" t="inlineStr">
        <is>
          <t>Heron View</t>
        </is>
      </c>
      <c r="E1067" s="1" t="inlineStr">
        <is>
          <t>2023-01-31</t>
        </is>
      </c>
      <c r="F1067" t="n">
        <v>190695.35</v>
      </c>
      <c r="G1067" t="n">
        <v>190695.35</v>
      </c>
      <c r="H1067" s="2">
        <f>IF(F1067=0, G1067, F1067)</f>
        <v/>
      </c>
      <c r="I1067" s="1">
        <f>E1067+0</f>
        <v/>
      </c>
    </row>
    <row r="1068">
      <c r="A1068" t="inlineStr">
        <is>
          <t>Consulting fees - Trustee</t>
        </is>
      </c>
      <c r="B1068" t="inlineStr">
        <is>
          <t>Operating Expenses</t>
        </is>
      </c>
      <c r="C1068" t="inlineStr">
        <is>
          <t>Heron View</t>
        </is>
      </c>
      <c r="D1068" t="inlineStr">
        <is>
          <t>Heron View</t>
        </is>
      </c>
      <c r="E1068" s="1" t="inlineStr">
        <is>
          <t>2023-01-31</t>
        </is>
      </c>
      <c r="F1068" t="n">
        <v>0</v>
      </c>
      <c r="G1068" t="n">
        <v>0</v>
      </c>
      <c r="H1068" s="2">
        <f>IF(F1068=0, G1068, F1068)</f>
        <v/>
      </c>
      <c r="I1068" s="1">
        <f>E1068+0</f>
        <v/>
      </c>
    </row>
    <row r="1069">
      <c r="A1069" t="inlineStr">
        <is>
          <t>Interest Paid - Investors @ 14%</t>
        </is>
      </c>
      <c r="B1069" t="inlineStr">
        <is>
          <t>Operating Expenses</t>
        </is>
      </c>
      <c r="C1069" t="inlineStr">
        <is>
          <t>Heron View</t>
        </is>
      </c>
      <c r="D1069" t="inlineStr">
        <is>
          <t>Heron View</t>
        </is>
      </c>
      <c r="E1069" s="1" t="inlineStr">
        <is>
          <t>2023-01-31</t>
        </is>
      </c>
      <c r="F1069" t="n">
        <v>79243.86</v>
      </c>
      <c r="G1069" t="n">
        <v>79243.86</v>
      </c>
      <c r="H1069" s="2">
        <f>IF(F1069=0, G1069, F1069)</f>
        <v/>
      </c>
      <c r="I1069" s="1">
        <f>E1069+0</f>
        <v/>
      </c>
    </row>
    <row r="1070">
      <c r="A1070" t="inlineStr">
        <is>
          <t>Interest Paid - Investors @ 16%</t>
        </is>
      </c>
      <c r="B1070" t="inlineStr">
        <is>
          <t>Operating Expenses</t>
        </is>
      </c>
      <c r="C1070" t="inlineStr">
        <is>
          <t>Heron View</t>
        </is>
      </c>
      <c r="D1070" t="inlineStr">
        <is>
          <t>Heron View</t>
        </is>
      </c>
      <c r="E1070" s="1" t="inlineStr">
        <is>
          <t>2023-01-31</t>
        </is>
      </c>
      <c r="F1070" t="n">
        <v>138082.19</v>
      </c>
      <c r="G1070" t="n">
        <v>138082.19</v>
      </c>
      <c r="H1070" s="2">
        <f>IF(F1070=0, G1070, F1070)</f>
        <v/>
      </c>
      <c r="I1070" s="1">
        <f>E1070+0</f>
        <v/>
      </c>
    </row>
    <row r="1071">
      <c r="A1071" t="inlineStr">
        <is>
          <t>Interest Paid - Investors @ 18%</t>
        </is>
      </c>
      <c r="B1071" t="inlineStr">
        <is>
          <t>Operating Expenses</t>
        </is>
      </c>
      <c r="C1071" t="inlineStr">
        <is>
          <t>Heron View</t>
        </is>
      </c>
      <c r="D1071" t="inlineStr">
        <is>
          <t>Heron View</t>
        </is>
      </c>
      <c r="E1071" s="1" t="inlineStr">
        <is>
          <t>2023-01-31</t>
        </is>
      </c>
      <c r="F1071" t="n">
        <v>1167405.88</v>
      </c>
      <c r="G1071" t="n">
        <v>1167405.88</v>
      </c>
      <c r="H1071" s="2">
        <f>IF(F1071=0, G1071, F1071)</f>
        <v/>
      </c>
      <c r="I1071" s="1">
        <f>E1071+0</f>
        <v/>
      </c>
    </row>
    <row r="1072">
      <c r="A1072" t="inlineStr">
        <is>
          <t>Interest Paid - Investors @ 7%</t>
        </is>
      </c>
      <c r="B1072" t="inlineStr">
        <is>
          <t>Operating Expenses</t>
        </is>
      </c>
      <c r="C1072" t="inlineStr">
        <is>
          <t>Heron View</t>
        </is>
      </c>
      <c r="D1072" t="inlineStr">
        <is>
          <t>Heron View</t>
        </is>
      </c>
      <c r="E1072" s="1" t="inlineStr">
        <is>
          <t>2023-01-31</t>
        </is>
      </c>
      <c r="F1072" t="n">
        <v>2493.14</v>
      </c>
      <c r="G1072" t="n">
        <v>2493.14</v>
      </c>
      <c r="H1072" s="2">
        <f>IF(F1072=0, G1072, F1072)</f>
        <v/>
      </c>
      <c r="I1072" s="1">
        <f>E1072+0</f>
        <v/>
      </c>
    </row>
    <row r="1073">
      <c r="A1073" t="inlineStr">
        <is>
          <t>Interest Paid - Investors @ 7.5%</t>
        </is>
      </c>
      <c r="B1073" t="inlineStr">
        <is>
          <t>Operating Expenses</t>
        </is>
      </c>
      <c r="C1073" t="inlineStr">
        <is>
          <t>Heron View</t>
        </is>
      </c>
      <c r="D1073" t="inlineStr">
        <is>
          <t>Heron View</t>
        </is>
      </c>
      <c r="E1073" s="1" t="inlineStr">
        <is>
          <t>2023-01-31</t>
        </is>
      </c>
      <c r="F1073" t="n">
        <v>48.99</v>
      </c>
      <c r="G1073" t="n">
        <v>48.99</v>
      </c>
      <c r="H1073" s="2">
        <f>IF(F1073=0, G1073, F1073)</f>
        <v/>
      </c>
      <c r="I1073" s="1">
        <f>E1073+0</f>
        <v/>
      </c>
    </row>
    <row r="1074">
      <c r="A1074" t="inlineStr">
        <is>
          <t>Interest Paid - Investors @ 9.75%</t>
        </is>
      </c>
      <c r="B1074" t="inlineStr">
        <is>
          <t>Operating Expenses</t>
        </is>
      </c>
      <c r="C1074" t="inlineStr">
        <is>
          <t>Heron View</t>
        </is>
      </c>
      <c r="D1074" t="inlineStr">
        <is>
          <t>Heron View</t>
        </is>
      </c>
      <c r="E1074" s="1" t="inlineStr">
        <is>
          <t>2023-01-31</t>
        </is>
      </c>
      <c r="F1074" t="n">
        <v>0</v>
      </c>
      <c r="G1074" t="n">
        <v>0</v>
      </c>
      <c r="H1074" s="2">
        <f>IF(F1074=0, G1074, F1074)</f>
        <v/>
      </c>
      <c r="I1074" s="1">
        <f>E1074+0</f>
        <v/>
      </c>
    </row>
    <row r="1075">
      <c r="A1075" t="inlineStr">
        <is>
          <t>Management fees - OMH</t>
        </is>
      </c>
      <c r="B1075" t="inlineStr">
        <is>
          <t>Ignore per Deric</t>
        </is>
      </c>
      <c r="C1075" t="inlineStr">
        <is>
          <t>Heron View</t>
        </is>
      </c>
      <c r="D1075" t="inlineStr">
        <is>
          <t>Heron View</t>
        </is>
      </c>
      <c r="E1075" s="1" t="inlineStr">
        <is>
          <t>2023-01-31</t>
        </is>
      </c>
      <c r="F1075" t="n">
        <v>0</v>
      </c>
      <c r="G1075" t="n">
        <v>0</v>
      </c>
      <c r="H1075" s="2">
        <f>IF(F1075=0, G1075, F1075)</f>
        <v/>
      </c>
      <c r="I1075" s="1">
        <f>E1075+0</f>
        <v/>
      </c>
    </row>
    <row r="1076">
      <c r="A1076" t="inlineStr">
        <is>
          <t>Printing _AND_ Stationery</t>
        </is>
      </c>
      <c r="B1076" t="inlineStr">
        <is>
          <t>Operating Expenses</t>
        </is>
      </c>
      <c r="C1076" t="inlineStr">
        <is>
          <t>Heron View</t>
        </is>
      </c>
      <c r="D1076" t="inlineStr">
        <is>
          <t>Heron View</t>
        </is>
      </c>
      <c r="E1076" s="1" t="inlineStr">
        <is>
          <t>2023-01-31</t>
        </is>
      </c>
      <c r="F1076" t="n">
        <v>0</v>
      </c>
      <c r="G1076" t="n">
        <v>0</v>
      </c>
      <c r="H1076" s="2">
        <f>IF(F1076=0, G1076, F1076)</f>
        <v/>
      </c>
      <c r="I1076" s="1">
        <f>E1076+0</f>
        <v/>
      </c>
    </row>
    <row r="1077">
      <c r="A1077" t="inlineStr">
        <is>
          <t>Printing _AND_ Stationery</t>
        </is>
      </c>
      <c r="B1077" t="inlineStr">
        <is>
          <t>Operating Expenses</t>
        </is>
      </c>
      <c r="C1077" t="inlineStr">
        <is>
          <t>Heron View</t>
        </is>
      </c>
      <c r="D1077" t="inlineStr">
        <is>
          <t>Heron View</t>
        </is>
      </c>
      <c r="E1077" s="1" t="inlineStr">
        <is>
          <t>2023-01-31</t>
        </is>
      </c>
      <c r="F1077" t="n">
        <v>593.99</v>
      </c>
      <c r="G1077" t="n">
        <v>593.99</v>
      </c>
      <c r="H1077" s="2">
        <f>IF(F1077=0, G1077, F1077)</f>
        <v/>
      </c>
      <c r="I1077" s="1">
        <f>E1077+0</f>
        <v/>
      </c>
    </row>
    <row r="1078">
      <c r="A1078" t="inlineStr">
        <is>
          <t>Repairs _AND_ Maintenance</t>
        </is>
      </c>
      <c r="B1078" t="inlineStr">
        <is>
          <t>Operating Expenses</t>
        </is>
      </c>
      <c r="C1078" t="inlineStr">
        <is>
          <t>Heron View</t>
        </is>
      </c>
      <c r="D1078" t="inlineStr">
        <is>
          <t>Heron View</t>
        </is>
      </c>
      <c r="E1078" s="1" t="inlineStr">
        <is>
          <t>2023-01-31</t>
        </is>
      </c>
      <c r="F1078" t="n">
        <v>0</v>
      </c>
      <c r="G1078" t="n">
        <v>0</v>
      </c>
      <c r="H1078" s="2">
        <f>IF(F1078=0, G1078, F1078)</f>
        <v/>
      </c>
      <c r="I1078" s="1">
        <f>E1078+0</f>
        <v/>
      </c>
    </row>
    <row r="1079">
      <c r="A1079" t="inlineStr">
        <is>
          <t>Subscriptions - Xero</t>
        </is>
      </c>
      <c r="B1079" t="inlineStr">
        <is>
          <t>Operating Expenses</t>
        </is>
      </c>
      <c r="C1079" t="inlineStr">
        <is>
          <t>Heron View</t>
        </is>
      </c>
      <c r="D1079" t="inlineStr">
        <is>
          <t>Heron View</t>
        </is>
      </c>
      <c r="E1079" s="1" t="inlineStr">
        <is>
          <t>2023-01-31</t>
        </is>
      </c>
      <c r="F1079" t="n">
        <v>600</v>
      </c>
      <c r="G1079" t="n">
        <v>600</v>
      </c>
      <c r="H1079" s="2">
        <f>IF(F1079=0, G1079, F1079)</f>
        <v/>
      </c>
      <c r="I1079" s="1">
        <f>E1079+0</f>
        <v/>
      </c>
    </row>
    <row r="1080">
      <c r="A1080" t="inlineStr">
        <is>
          <t>Subscriptions - Xero</t>
        </is>
      </c>
      <c r="B1080" t="inlineStr">
        <is>
          <t>Operating Expenses</t>
        </is>
      </c>
      <c r="C1080" t="inlineStr">
        <is>
          <t>Heron View</t>
        </is>
      </c>
      <c r="D1080" t="inlineStr">
        <is>
          <t>Heron View</t>
        </is>
      </c>
      <c r="E1080" s="1" t="inlineStr">
        <is>
          <t>2023-01-31</t>
        </is>
      </c>
      <c r="F1080" t="n">
        <v>0</v>
      </c>
      <c r="G1080" t="n">
        <v>0</v>
      </c>
      <c r="H1080" s="2">
        <f>IF(F1080=0, G1080, F1080)</f>
        <v/>
      </c>
      <c r="I1080" s="1">
        <f>E1080+0</f>
        <v/>
      </c>
    </row>
    <row r="1081">
      <c r="A1081" t="inlineStr">
        <is>
          <t>Accounting - CIPC</t>
        </is>
      </c>
      <c r="B1081" t="inlineStr">
        <is>
          <t>Operating Expenses</t>
        </is>
      </c>
      <c r="C1081" t="inlineStr">
        <is>
          <t>Heron Fields</t>
        </is>
      </c>
      <c r="D1081" t="inlineStr">
        <is>
          <t>Heron Fields</t>
        </is>
      </c>
      <c r="E1081" s="1" t="inlineStr">
        <is>
          <t>2023-02-28</t>
        </is>
      </c>
      <c r="F1081" t="n">
        <v>0</v>
      </c>
      <c r="G1081" t="n">
        <v>0</v>
      </c>
      <c r="H1081" s="2">
        <f>IF(F1081=0, G1081, F1081)</f>
        <v/>
      </c>
      <c r="I1081" s="1">
        <f>E1081+0</f>
        <v/>
      </c>
    </row>
    <row r="1082">
      <c r="A1082" t="inlineStr">
        <is>
          <t>Advertising - Property24</t>
        </is>
      </c>
      <c r="B1082" t="inlineStr">
        <is>
          <t>Operating Expenses</t>
        </is>
      </c>
      <c r="C1082" t="inlineStr">
        <is>
          <t>Heron Fields</t>
        </is>
      </c>
      <c r="D1082" t="inlineStr">
        <is>
          <t>Heron Fields</t>
        </is>
      </c>
      <c r="E1082" s="1" t="inlineStr">
        <is>
          <t>2023-02-28</t>
        </is>
      </c>
      <c r="F1082" t="n">
        <v>11556</v>
      </c>
      <c r="G1082" t="n">
        <v>11556</v>
      </c>
      <c r="H1082" s="2">
        <f>IF(F1082=0, G1082, F1082)</f>
        <v/>
      </c>
      <c r="I1082" s="1">
        <f>E1082+0</f>
        <v/>
      </c>
    </row>
    <row r="1083">
      <c r="A1083" t="inlineStr">
        <is>
          <t>Bank Charges</t>
        </is>
      </c>
      <c r="B1083" t="inlineStr">
        <is>
          <t>Operating Expenses</t>
        </is>
      </c>
      <c r="C1083" t="inlineStr">
        <is>
          <t>Heron Fields</t>
        </is>
      </c>
      <c r="D1083" t="inlineStr">
        <is>
          <t>Heron Fields</t>
        </is>
      </c>
      <c r="E1083" s="1" t="inlineStr">
        <is>
          <t>2023-02-28</t>
        </is>
      </c>
      <c r="F1083" t="n">
        <v>1433.91</v>
      </c>
      <c r="G1083" t="n">
        <v>1433.91</v>
      </c>
      <c r="H1083" s="2">
        <f>IF(F1083=0, G1083, F1083)</f>
        <v/>
      </c>
      <c r="I1083" s="1">
        <f>E1083+0</f>
        <v/>
      </c>
    </row>
    <row r="1084">
      <c r="A1084" t="inlineStr">
        <is>
          <t>Bond Origination</t>
        </is>
      </c>
      <c r="B1084" t="inlineStr">
        <is>
          <t>Trading Income</t>
        </is>
      </c>
      <c r="C1084" t="inlineStr">
        <is>
          <t>Heron Fields</t>
        </is>
      </c>
      <c r="D1084" t="inlineStr">
        <is>
          <t>Heron Fields</t>
        </is>
      </c>
      <c r="E1084" s="1" t="inlineStr">
        <is>
          <t>2023-02-28</t>
        </is>
      </c>
      <c r="F1084" t="n">
        <v>-35916.78</v>
      </c>
      <c r="G1084" t="n">
        <v>-35916.78</v>
      </c>
      <c r="H1084" s="2">
        <f>IF(F1084=0, G1084, F1084)</f>
        <v/>
      </c>
      <c r="I1084" s="1">
        <f>E1084+0</f>
        <v/>
      </c>
    </row>
    <row r="1085">
      <c r="A1085" t="inlineStr">
        <is>
          <t>COS - Commission HF Units</t>
        </is>
      </c>
      <c r="B1085" t="inlineStr">
        <is>
          <t>COS</t>
        </is>
      </c>
      <c r="C1085" t="inlineStr">
        <is>
          <t>Heron Fields</t>
        </is>
      </c>
      <c r="D1085" t="inlineStr">
        <is>
          <t>Heron Fields</t>
        </is>
      </c>
      <c r="E1085" s="1" t="inlineStr">
        <is>
          <t>2023-02-28</t>
        </is>
      </c>
      <c r="F1085" t="n">
        <v>466056.51</v>
      </c>
      <c r="G1085" t="n">
        <v>466056.51</v>
      </c>
      <c r="H1085" s="2">
        <f>IF(F1085=0, G1085, F1085)</f>
        <v/>
      </c>
      <c r="I1085" s="1">
        <f>E1085+0</f>
        <v/>
      </c>
    </row>
    <row r="1086">
      <c r="A1086" t="inlineStr">
        <is>
          <t>COS - Commission Heron Fields investors</t>
        </is>
      </c>
      <c r="B1086" t="inlineStr">
        <is>
          <t>COS</t>
        </is>
      </c>
      <c r="C1086" t="inlineStr">
        <is>
          <t>Heron Fields</t>
        </is>
      </c>
      <c r="D1086" t="inlineStr">
        <is>
          <t>Heron Fields</t>
        </is>
      </c>
      <c r="E1086" s="1" t="inlineStr">
        <is>
          <t>2023-02-28</t>
        </is>
      </c>
      <c r="F1086" t="n">
        <v>0</v>
      </c>
      <c r="G1086" t="n">
        <v>0</v>
      </c>
      <c r="H1086" s="2">
        <f>IF(F1086=0, G1086, F1086)</f>
        <v/>
      </c>
      <c r="I1086" s="1">
        <f>E1086+0</f>
        <v/>
      </c>
    </row>
    <row r="1087">
      <c r="A1087" t="inlineStr">
        <is>
          <t>COS - Construction</t>
        </is>
      </c>
      <c r="B1087" t="inlineStr">
        <is>
          <t>COS</t>
        </is>
      </c>
      <c r="C1087" t="inlineStr">
        <is>
          <t>Heron Fields</t>
        </is>
      </c>
      <c r="D1087" t="inlineStr">
        <is>
          <t>Heron Fields</t>
        </is>
      </c>
      <c r="E1087" s="1" t="inlineStr">
        <is>
          <t>2023-02-28</t>
        </is>
      </c>
      <c r="F1087" t="n">
        <v>0</v>
      </c>
      <c r="G1087" t="n">
        <v>0</v>
      </c>
      <c r="H1087" s="2">
        <f>IF(F1087=0, G1087, F1087)</f>
        <v/>
      </c>
      <c r="I1087" s="1">
        <f>E1087+0</f>
        <v/>
      </c>
    </row>
    <row r="1088">
      <c r="A1088" t="inlineStr">
        <is>
          <t>COS - Heron - Internet</t>
        </is>
      </c>
      <c r="B1088" t="inlineStr">
        <is>
          <t>COS</t>
        </is>
      </c>
      <c r="C1088" t="inlineStr">
        <is>
          <t>CPC</t>
        </is>
      </c>
      <c r="D1088" t="inlineStr">
        <is>
          <t>Heron Fields</t>
        </is>
      </c>
      <c r="E1088" s="1" t="inlineStr">
        <is>
          <t>2023-02-28</t>
        </is>
      </c>
      <c r="F1088" t="n">
        <v>1163.48</v>
      </c>
      <c r="G1088" t="n">
        <v>1163.48</v>
      </c>
      <c r="H1088" s="2">
        <f>IF(F1088=0, G1088, F1088)</f>
        <v/>
      </c>
      <c r="I1088" s="1">
        <f>E1088+0</f>
        <v/>
      </c>
    </row>
    <row r="1089">
      <c r="A1089" t="inlineStr">
        <is>
          <t>COS - Heron Fields - Construction</t>
        </is>
      </c>
      <c r="B1089" t="inlineStr">
        <is>
          <t>COS</t>
        </is>
      </c>
      <c r="C1089" t="inlineStr">
        <is>
          <t>CPC</t>
        </is>
      </c>
      <c r="D1089" t="inlineStr">
        <is>
          <t>Heron Fields</t>
        </is>
      </c>
      <c r="E1089" s="1" t="inlineStr">
        <is>
          <t>2023-02-28</t>
        </is>
      </c>
      <c r="F1089" t="n">
        <v>1119628.56</v>
      </c>
      <c r="G1089" t="n">
        <v>1119628.56</v>
      </c>
      <c r="H1089" s="2">
        <f>IF(F1089=0, G1089, F1089)</f>
        <v/>
      </c>
      <c r="I1089" s="1">
        <f>E1089+0</f>
        <v/>
      </c>
    </row>
    <row r="1090">
      <c r="A1090" t="inlineStr">
        <is>
          <t>COS - Heron Fields - Health &amp; Safety</t>
        </is>
      </c>
      <c r="B1090" t="inlineStr">
        <is>
          <t>COS</t>
        </is>
      </c>
      <c r="C1090" t="inlineStr">
        <is>
          <t>CPC</t>
        </is>
      </c>
      <c r="D1090" t="inlineStr">
        <is>
          <t>Heron Fields</t>
        </is>
      </c>
      <c r="E1090" s="1" t="inlineStr">
        <is>
          <t>2023-02-28</t>
        </is>
      </c>
      <c r="F1090" t="n">
        <v>0</v>
      </c>
      <c r="G1090" t="n">
        <v>0</v>
      </c>
      <c r="H1090" s="2">
        <f>IF(F1090=0, G1090, F1090)</f>
        <v/>
      </c>
      <c r="I1090" s="1">
        <f>E1090+0</f>
        <v/>
      </c>
    </row>
    <row r="1091">
      <c r="A1091" t="inlineStr">
        <is>
          <t>COS - Heron Fields - P &amp; G</t>
        </is>
      </c>
      <c r="B1091" t="inlineStr">
        <is>
          <t>COS</t>
        </is>
      </c>
      <c r="C1091" t="inlineStr">
        <is>
          <t>CPC</t>
        </is>
      </c>
      <c r="D1091" t="inlineStr">
        <is>
          <t>Heron Fields</t>
        </is>
      </c>
      <c r="E1091" s="1" t="inlineStr">
        <is>
          <t>2023-02-28</t>
        </is>
      </c>
      <c r="F1091" t="n">
        <v>142419.51</v>
      </c>
      <c r="G1091" t="n">
        <v>142419.51</v>
      </c>
      <c r="H1091" s="2">
        <f>IF(F1091=0, G1091, F1091)</f>
        <v/>
      </c>
      <c r="I1091" s="1">
        <f>E1091+0</f>
        <v/>
      </c>
    </row>
    <row r="1092">
      <c r="A1092" t="inlineStr">
        <is>
          <t>COS - Heron Fields - Printing &amp; Stationary</t>
        </is>
      </c>
      <c r="B1092" t="inlineStr">
        <is>
          <t>COS</t>
        </is>
      </c>
      <c r="C1092" t="inlineStr">
        <is>
          <t>CPC</t>
        </is>
      </c>
      <c r="D1092" t="inlineStr">
        <is>
          <t>Heron Fields</t>
        </is>
      </c>
      <c r="E1092" s="1" t="inlineStr">
        <is>
          <t>2023-02-28</t>
        </is>
      </c>
      <c r="F1092" t="n">
        <v>486.96</v>
      </c>
      <c r="G1092" t="n">
        <v>486.96</v>
      </c>
      <c r="H1092" s="2">
        <f>IF(F1092=0, G1092, F1092)</f>
        <v/>
      </c>
      <c r="I1092" s="1">
        <f>E1092+0</f>
        <v/>
      </c>
    </row>
    <row r="1093">
      <c r="A1093" t="inlineStr">
        <is>
          <t>COS - Heron Fields - Security</t>
        </is>
      </c>
      <c r="B1093" t="inlineStr">
        <is>
          <t>COS</t>
        </is>
      </c>
      <c r="C1093" t="inlineStr">
        <is>
          <t>CPC</t>
        </is>
      </c>
      <c r="D1093" t="inlineStr">
        <is>
          <t>Heron Fields</t>
        </is>
      </c>
      <c r="E1093" s="1" t="inlineStr">
        <is>
          <t>2023-02-28</t>
        </is>
      </c>
      <c r="F1093" t="n">
        <v>0</v>
      </c>
      <c r="G1093" t="n">
        <v>0</v>
      </c>
      <c r="H1093" s="2">
        <f>IF(F1093=0, G1093, F1093)</f>
        <v/>
      </c>
      <c r="I1093" s="1">
        <f>E1093+0</f>
        <v/>
      </c>
    </row>
    <row r="1094">
      <c r="A1094" t="inlineStr">
        <is>
          <t>COS - Legal Fees Opening of Sec Title Scheme</t>
        </is>
      </c>
      <c r="B1094" t="inlineStr">
        <is>
          <t>COS</t>
        </is>
      </c>
      <c r="C1094" t="inlineStr">
        <is>
          <t>Heron Fields</t>
        </is>
      </c>
      <c r="D1094" t="inlineStr">
        <is>
          <t>Heron Fields</t>
        </is>
      </c>
      <c r="E1094" s="1" t="inlineStr">
        <is>
          <t>2023-02-28</t>
        </is>
      </c>
      <c r="F1094" t="n">
        <v>15988</v>
      </c>
      <c r="G1094" t="n">
        <v>15988</v>
      </c>
      <c r="H1094" s="2">
        <f>IF(F1094=0, G1094, F1094)</f>
        <v/>
      </c>
      <c r="I1094" s="1">
        <f>E1094+0</f>
        <v/>
      </c>
    </row>
    <row r="1095">
      <c r="A1095" t="inlineStr">
        <is>
          <t>COS - Levies</t>
        </is>
      </c>
      <c r="B1095" t="inlineStr">
        <is>
          <t>COS</t>
        </is>
      </c>
      <c r="C1095" t="inlineStr">
        <is>
          <t>Heron Fields</t>
        </is>
      </c>
      <c r="D1095" t="inlineStr">
        <is>
          <t>Heron Fields</t>
        </is>
      </c>
      <c r="E1095" s="1" t="inlineStr">
        <is>
          <t>2023-02-28</t>
        </is>
      </c>
      <c r="F1095" t="n">
        <v>63374.28</v>
      </c>
      <c r="G1095" t="n">
        <v>63374.28</v>
      </c>
      <c r="H1095" s="2">
        <f>IF(F1095=0, G1095, F1095)</f>
        <v/>
      </c>
      <c r="I1095" s="1">
        <f>E1095+0</f>
        <v/>
      </c>
    </row>
    <row r="1096">
      <c r="A1096" t="inlineStr">
        <is>
          <t>COS - Rates clearance</t>
        </is>
      </c>
      <c r="B1096" t="inlineStr">
        <is>
          <t>COS</t>
        </is>
      </c>
      <c r="C1096" t="inlineStr">
        <is>
          <t>Heron Fields</t>
        </is>
      </c>
      <c r="D1096" t="inlineStr">
        <is>
          <t>Heron Fields</t>
        </is>
      </c>
      <c r="E1096" s="1" t="inlineStr">
        <is>
          <t>2023-02-28</t>
        </is>
      </c>
      <c r="F1096" t="n">
        <v>0</v>
      </c>
      <c r="G1096" t="n">
        <v>0</v>
      </c>
      <c r="H1096" s="2">
        <f>IF(F1096=0, G1096, F1096)</f>
        <v/>
      </c>
      <c r="I1096" s="1">
        <f>E1096+0</f>
        <v/>
      </c>
    </row>
    <row r="1097">
      <c r="A1097" t="inlineStr">
        <is>
          <t>COS - Showhouse - HF</t>
        </is>
      </c>
      <c r="B1097" t="inlineStr">
        <is>
          <t>COS</t>
        </is>
      </c>
      <c r="C1097" t="inlineStr">
        <is>
          <t>Heron Fields</t>
        </is>
      </c>
      <c r="D1097" t="inlineStr">
        <is>
          <t>Heron Fields</t>
        </is>
      </c>
      <c r="E1097" s="1" t="inlineStr">
        <is>
          <t>2023-02-28</t>
        </is>
      </c>
      <c r="F1097" t="n">
        <v>28465.91</v>
      </c>
      <c r="G1097" t="n">
        <v>28465.91</v>
      </c>
      <c r="H1097" s="2">
        <f>IF(F1097=0, G1097, F1097)</f>
        <v/>
      </c>
      <c r="I1097" s="1">
        <f>E1097+0</f>
        <v/>
      </c>
    </row>
    <row r="1098">
      <c r="A1098" t="inlineStr">
        <is>
          <t>CoCT - Electricity</t>
        </is>
      </c>
      <c r="B1098" t="inlineStr">
        <is>
          <t>Operating Expenses</t>
        </is>
      </c>
      <c r="C1098" t="inlineStr">
        <is>
          <t>Heron Fields</t>
        </is>
      </c>
      <c r="D1098" t="inlineStr">
        <is>
          <t>Heron Fields</t>
        </is>
      </c>
      <c r="E1098" s="1" t="inlineStr">
        <is>
          <t>2023-02-28</t>
        </is>
      </c>
      <c r="F1098" t="n">
        <v>0</v>
      </c>
      <c r="G1098" t="n">
        <v>0</v>
      </c>
      <c r="H1098" s="2">
        <f>IF(F1098=0, G1098, F1098)</f>
        <v/>
      </c>
      <c r="I1098" s="1">
        <f>E1098+0</f>
        <v/>
      </c>
    </row>
    <row r="1099">
      <c r="A1099" t="inlineStr">
        <is>
          <t>CoCT - Refuse</t>
        </is>
      </c>
      <c r="B1099" t="inlineStr">
        <is>
          <t>Operating Expenses</t>
        </is>
      </c>
      <c r="C1099" t="inlineStr">
        <is>
          <t>Heron Fields</t>
        </is>
      </c>
      <c r="D1099" t="inlineStr">
        <is>
          <t>Heron Fields</t>
        </is>
      </c>
      <c r="E1099" s="1" t="inlineStr">
        <is>
          <t>2023-02-28</t>
        </is>
      </c>
      <c r="F1099" t="n">
        <v>0</v>
      </c>
      <c r="G1099" t="n">
        <v>0</v>
      </c>
      <c r="H1099" s="2">
        <f>IF(F1099=0, G1099, F1099)</f>
        <v/>
      </c>
      <c r="I1099" s="1">
        <f>E1099+0</f>
        <v/>
      </c>
    </row>
    <row r="1100">
      <c r="A1100" t="inlineStr">
        <is>
          <t>CoCT - Water</t>
        </is>
      </c>
      <c r="B1100" t="inlineStr">
        <is>
          <t>Operating Expenses</t>
        </is>
      </c>
      <c r="C1100" t="inlineStr">
        <is>
          <t>Heron Fields</t>
        </is>
      </c>
      <c r="D1100" t="inlineStr">
        <is>
          <t>Heron Fields</t>
        </is>
      </c>
      <c r="E1100" s="1" t="inlineStr">
        <is>
          <t>2023-02-28</t>
        </is>
      </c>
      <c r="F1100" t="n">
        <v>0</v>
      </c>
      <c r="G1100" t="n">
        <v>0</v>
      </c>
      <c r="H1100" s="2">
        <f>IF(F1100=0, G1100, F1100)</f>
        <v/>
      </c>
      <c r="I1100" s="1">
        <f>E1100+0</f>
        <v/>
      </c>
    </row>
    <row r="1101">
      <c r="A1101" t="inlineStr">
        <is>
          <t>Consulting Fees - Admin and Finance</t>
        </is>
      </c>
      <c r="B1101" t="inlineStr">
        <is>
          <t>Ignore per Deric</t>
        </is>
      </c>
      <c r="C1101" t="inlineStr">
        <is>
          <t>Heron Fields</t>
        </is>
      </c>
      <c r="D1101" t="inlineStr">
        <is>
          <t>Heron Fields</t>
        </is>
      </c>
      <c r="E1101" s="1" t="inlineStr">
        <is>
          <t>2023-02-28</t>
        </is>
      </c>
      <c r="F1101" t="n">
        <v>131623</v>
      </c>
      <c r="G1101" t="n">
        <v>131623</v>
      </c>
      <c r="H1101" s="2">
        <f>IF(F1101=0, G1101, F1101)</f>
        <v/>
      </c>
      <c r="I1101" s="1">
        <f>E1101+0</f>
        <v/>
      </c>
    </row>
    <row r="1102">
      <c r="A1102" t="inlineStr">
        <is>
          <t>Entertainment Expenses</t>
        </is>
      </c>
      <c r="B1102" t="inlineStr">
        <is>
          <t>Operating Expenses</t>
        </is>
      </c>
      <c r="C1102" t="inlineStr">
        <is>
          <t>Heron Fields</t>
        </is>
      </c>
      <c r="D1102" t="inlineStr">
        <is>
          <t>Heron Fields</t>
        </is>
      </c>
      <c r="E1102" s="1" t="inlineStr">
        <is>
          <t>2023-02-28</t>
        </is>
      </c>
      <c r="F1102" t="n">
        <v>0</v>
      </c>
      <c r="G1102" t="n">
        <v>0</v>
      </c>
      <c r="H1102" s="2">
        <f>IF(F1102=0, G1102, F1102)</f>
        <v/>
      </c>
      <c r="I1102" s="1">
        <f>E1102+0</f>
        <v/>
      </c>
    </row>
    <row r="1103">
      <c r="A1103" t="inlineStr">
        <is>
          <t>Insurance</t>
        </is>
      </c>
      <c r="B1103" t="inlineStr">
        <is>
          <t>Operating Expenses</t>
        </is>
      </c>
      <c r="C1103" t="inlineStr">
        <is>
          <t>Heron Fields</t>
        </is>
      </c>
      <c r="D1103" t="inlineStr">
        <is>
          <t>Heron Fields</t>
        </is>
      </c>
      <c r="E1103" s="1" t="inlineStr">
        <is>
          <t>2023-02-28</t>
        </is>
      </c>
      <c r="F1103" t="n">
        <v>0</v>
      </c>
      <c r="G1103" t="n">
        <v>0</v>
      </c>
      <c r="H1103" s="2">
        <f>IF(F1103=0, G1103, F1103)</f>
        <v/>
      </c>
      <c r="I1103" s="1">
        <f>E1103+0</f>
        <v/>
      </c>
    </row>
    <row r="1104">
      <c r="A1104" t="inlineStr">
        <is>
          <t>Interest Paid</t>
        </is>
      </c>
      <c r="B1104" t="inlineStr">
        <is>
          <t>Operating Expenses</t>
        </is>
      </c>
      <c r="C1104" t="inlineStr">
        <is>
          <t>Heron Fields</t>
        </is>
      </c>
      <c r="D1104" t="inlineStr">
        <is>
          <t>Heron Fields</t>
        </is>
      </c>
      <c r="E1104" s="1" t="inlineStr">
        <is>
          <t>2023-02-28</t>
        </is>
      </c>
      <c r="F1104" t="n">
        <v>0</v>
      </c>
      <c r="G1104" t="n">
        <v>0</v>
      </c>
      <c r="H1104" s="2">
        <f>IF(F1104=0, G1104, F1104)</f>
        <v/>
      </c>
      <c r="I1104" s="1">
        <f>E1104+0</f>
        <v/>
      </c>
    </row>
    <row r="1105">
      <c r="A1105" t="inlineStr">
        <is>
          <t>Interest Paid - Investors @ 15%</t>
        </is>
      </c>
      <c r="B1105" t="inlineStr">
        <is>
          <t>Operating Expenses</t>
        </is>
      </c>
      <c r="C1105" t="inlineStr">
        <is>
          <t>Heron Fields</t>
        </is>
      </c>
      <c r="D1105" t="inlineStr">
        <is>
          <t>Heron Fields</t>
        </is>
      </c>
      <c r="E1105" s="1" t="inlineStr">
        <is>
          <t>2023-02-28</t>
        </is>
      </c>
      <c r="F1105" t="n">
        <v>51945.21</v>
      </c>
      <c r="G1105" t="n">
        <v>51945.21</v>
      </c>
      <c r="H1105" s="2">
        <f>IF(F1105=0, G1105, F1105)</f>
        <v/>
      </c>
      <c r="I1105" s="1">
        <f>E1105+0</f>
        <v/>
      </c>
    </row>
    <row r="1106">
      <c r="A1106" t="inlineStr">
        <is>
          <t>Interest Paid - Investors @ 6.25%</t>
        </is>
      </c>
      <c r="B1106" t="inlineStr">
        <is>
          <t>Operating Expenses</t>
        </is>
      </c>
      <c r="C1106" t="inlineStr">
        <is>
          <t>Heron Fields</t>
        </is>
      </c>
      <c r="D1106" t="inlineStr">
        <is>
          <t>Heron Fields</t>
        </is>
      </c>
      <c r="E1106" s="1" t="inlineStr">
        <is>
          <t>2023-02-28</t>
        </is>
      </c>
      <c r="F1106" t="n">
        <v>27652.39</v>
      </c>
      <c r="G1106" t="n">
        <v>27652.39</v>
      </c>
      <c r="H1106" s="2">
        <f>IF(F1106=0, G1106, F1106)</f>
        <v/>
      </c>
      <c r="I1106" s="1">
        <f>E1106+0</f>
        <v/>
      </c>
    </row>
    <row r="1107">
      <c r="A1107" t="inlineStr">
        <is>
          <t>Interest Paid - Investors @ 6.5%</t>
        </is>
      </c>
      <c r="B1107" t="inlineStr">
        <is>
          <t>Operating Expenses</t>
        </is>
      </c>
      <c r="C1107" t="inlineStr">
        <is>
          <t>Heron Fields</t>
        </is>
      </c>
      <c r="D1107" t="inlineStr">
        <is>
          <t>Heron Fields</t>
        </is>
      </c>
      <c r="E1107" s="1" t="inlineStr">
        <is>
          <t>2023-02-28</t>
        </is>
      </c>
      <c r="F1107" t="n">
        <v>178.08</v>
      </c>
      <c r="G1107" t="n">
        <v>178.08</v>
      </c>
      <c r="H1107" s="2">
        <f>IF(F1107=0, G1107, F1107)</f>
        <v/>
      </c>
      <c r="I1107" s="1">
        <f>E1107+0</f>
        <v/>
      </c>
    </row>
    <row r="1108">
      <c r="A1108" t="inlineStr">
        <is>
          <t>Interest Paid - Investors @ 6.75%</t>
        </is>
      </c>
      <c r="B1108" t="inlineStr">
        <is>
          <t>Operating Expenses</t>
        </is>
      </c>
      <c r="C1108" t="inlineStr">
        <is>
          <t>Heron Fields</t>
        </is>
      </c>
      <c r="D1108" t="inlineStr">
        <is>
          <t>Heron Fields</t>
        </is>
      </c>
      <c r="E1108" s="1" t="inlineStr">
        <is>
          <t>2023-02-28</t>
        </is>
      </c>
      <c r="F1108" t="n">
        <v>0</v>
      </c>
      <c r="G1108" t="n">
        <v>0</v>
      </c>
      <c r="H1108" s="2">
        <f>IF(F1108=0, G1108, F1108)</f>
        <v/>
      </c>
      <c r="I1108" s="1">
        <f>E1108+0</f>
        <v/>
      </c>
    </row>
    <row r="1109">
      <c r="A1109" t="inlineStr">
        <is>
          <t>Interest Received - Momentum</t>
        </is>
      </c>
      <c r="B1109" t="inlineStr">
        <is>
          <t>Other Income</t>
        </is>
      </c>
      <c r="C1109" t="inlineStr">
        <is>
          <t>Heron Fields</t>
        </is>
      </c>
      <c r="D1109" t="inlineStr">
        <is>
          <t>Heron Fields</t>
        </is>
      </c>
      <c r="E1109" s="1" t="inlineStr">
        <is>
          <t>2023-02-28</t>
        </is>
      </c>
      <c r="F1109" t="n">
        <v>0</v>
      </c>
      <c r="G1109" t="n">
        <v>0</v>
      </c>
      <c r="H1109" s="2">
        <f>IF(F1109=0, G1109, F1109)</f>
        <v/>
      </c>
      <c r="I1109" s="1">
        <f>E1109+0</f>
        <v/>
      </c>
    </row>
    <row r="1110">
      <c r="A1110" t="inlineStr">
        <is>
          <t>Momentum Admin Fee</t>
        </is>
      </c>
      <c r="B1110" t="inlineStr">
        <is>
          <t>Operating Expenses</t>
        </is>
      </c>
      <c r="C1110" t="inlineStr">
        <is>
          <t>Heron Fields</t>
        </is>
      </c>
      <c r="D1110" t="inlineStr">
        <is>
          <t>Heron Fields</t>
        </is>
      </c>
      <c r="E1110" s="1" t="inlineStr">
        <is>
          <t>2023-02-28</t>
        </is>
      </c>
      <c r="F1110" t="n">
        <v>-291144.11</v>
      </c>
      <c r="G1110" t="n">
        <v>-291144.11</v>
      </c>
      <c r="H1110" s="2">
        <f>IF(F1110=0, G1110, F1110)</f>
        <v/>
      </c>
      <c r="I1110" s="1">
        <f>E1110+0</f>
        <v/>
      </c>
    </row>
    <row r="1111">
      <c r="A1111" t="inlineStr">
        <is>
          <t>Rates - Heron</t>
        </is>
      </c>
      <c r="B1111" t="inlineStr">
        <is>
          <t>Operating Expenses</t>
        </is>
      </c>
      <c r="C1111" t="inlineStr">
        <is>
          <t>Heron Fields</t>
        </is>
      </c>
      <c r="D1111" t="inlineStr">
        <is>
          <t>Heron Fields</t>
        </is>
      </c>
      <c r="E1111" s="1" t="inlineStr">
        <is>
          <t>2023-02-28</t>
        </is>
      </c>
      <c r="F1111" t="n">
        <v>0</v>
      </c>
      <c r="G1111" t="n">
        <v>0</v>
      </c>
      <c r="H1111" s="2">
        <f>IF(F1111=0, G1111, F1111)</f>
        <v/>
      </c>
      <c r="I1111" s="1">
        <f>E1111+0</f>
        <v/>
      </c>
    </row>
    <row r="1112">
      <c r="A1112" t="inlineStr">
        <is>
          <t>Sales - Heron Fields</t>
        </is>
      </c>
      <c r="B1112" t="inlineStr">
        <is>
          <t>Trading Income</t>
        </is>
      </c>
      <c r="C1112" t="inlineStr">
        <is>
          <t>Heron Fields</t>
        </is>
      </c>
      <c r="D1112" t="inlineStr">
        <is>
          <t>Heron Fields</t>
        </is>
      </c>
      <c r="E1112" s="1" t="inlineStr">
        <is>
          <t>2023-02-28</t>
        </is>
      </c>
      <c r="F1112" t="n">
        <v>2765043.48</v>
      </c>
      <c r="G1112" t="n">
        <v>2765043.48</v>
      </c>
      <c r="H1112" s="2">
        <f>IF(F1112=0, G1112, F1112)</f>
        <v/>
      </c>
      <c r="I1112" s="1">
        <f>E1112+0</f>
        <v/>
      </c>
    </row>
    <row r="1113">
      <c r="A1113" t="inlineStr">
        <is>
          <t>Sales - Heron Fields occupational rent</t>
        </is>
      </c>
      <c r="B1113" t="inlineStr">
        <is>
          <t>Trading Income</t>
        </is>
      </c>
      <c r="C1113" t="inlineStr">
        <is>
          <t>Heron Fields</t>
        </is>
      </c>
      <c r="D1113" t="inlineStr">
        <is>
          <t>Heron Fields</t>
        </is>
      </c>
      <c r="E1113" s="1" t="inlineStr">
        <is>
          <t>2023-02-28</t>
        </is>
      </c>
      <c r="F1113" t="n">
        <v>0</v>
      </c>
      <c r="G1113" t="n">
        <v>0</v>
      </c>
      <c r="H1113" s="2">
        <f>IF(F1113=0, G1113, F1113)</f>
        <v/>
      </c>
      <c r="I1113" s="1">
        <f>E1113+0</f>
        <v/>
      </c>
    </row>
    <row r="1114">
      <c r="A1114" t="inlineStr">
        <is>
          <t>Security</t>
        </is>
      </c>
      <c r="B1114" t="inlineStr">
        <is>
          <t>Operating Expenses</t>
        </is>
      </c>
      <c r="C1114" t="inlineStr">
        <is>
          <t>Heron Fields</t>
        </is>
      </c>
      <c r="D1114" t="inlineStr">
        <is>
          <t>Heron Fields</t>
        </is>
      </c>
      <c r="E1114" s="1" t="inlineStr">
        <is>
          <t>2023-02-28</t>
        </is>
      </c>
      <c r="F1114" t="n">
        <v>177.33</v>
      </c>
      <c r="G1114" t="n">
        <v>177.33</v>
      </c>
      <c r="H1114" s="2">
        <f>IF(F1114=0, G1114, F1114)</f>
        <v/>
      </c>
      <c r="I1114" s="1">
        <f>E1114+0</f>
        <v/>
      </c>
    </row>
    <row r="1115">
      <c r="A1115" t="inlineStr">
        <is>
          <t>Security - ADT</t>
        </is>
      </c>
      <c r="B1115" t="inlineStr">
        <is>
          <t>Operating Expenses</t>
        </is>
      </c>
      <c r="C1115" t="inlineStr">
        <is>
          <t>Heron Fields</t>
        </is>
      </c>
      <c r="D1115" t="inlineStr">
        <is>
          <t>Heron Fields</t>
        </is>
      </c>
      <c r="E1115" s="1" t="inlineStr">
        <is>
          <t>2023-02-28</t>
        </is>
      </c>
      <c r="F1115" t="n">
        <v>328.38</v>
      </c>
      <c r="G1115" t="n">
        <v>328.38</v>
      </c>
      <c r="H1115" s="2">
        <f>IF(F1115=0, G1115, F1115)</f>
        <v/>
      </c>
      <c r="I1115" s="1">
        <f>E1115+0</f>
        <v/>
      </c>
    </row>
    <row r="1116">
      <c r="A1116" t="inlineStr">
        <is>
          <t>Subscription - NHBRC</t>
        </is>
      </c>
      <c r="B1116" t="inlineStr">
        <is>
          <t>Operating Expenses</t>
        </is>
      </c>
      <c r="C1116" t="inlineStr">
        <is>
          <t>Heron Fields</t>
        </is>
      </c>
      <c r="D1116" t="inlineStr">
        <is>
          <t>Heron Fields</t>
        </is>
      </c>
      <c r="E1116" s="1" t="inlineStr">
        <is>
          <t>2023-02-28</t>
        </is>
      </c>
      <c r="F1116" t="n">
        <v>0</v>
      </c>
      <c r="G1116" t="n">
        <v>0</v>
      </c>
      <c r="H1116" s="2">
        <f>IF(F1116=0, G1116, F1116)</f>
        <v/>
      </c>
      <c r="I1116" s="1">
        <f>E1116+0</f>
        <v/>
      </c>
    </row>
    <row r="1117">
      <c r="A1117" t="inlineStr">
        <is>
          <t>Advertising - Media24</t>
        </is>
      </c>
      <c r="B1117" t="inlineStr">
        <is>
          <t>Operating Expenses</t>
        </is>
      </c>
      <c r="C1117" t="inlineStr">
        <is>
          <t>Heron View</t>
        </is>
      </c>
      <c r="D1117" t="inlineStr">
        <is>
          <t>Heron View</t>
        </is>
      </c>
      <c r="E1117" s="1" t="inlineStr">
        <is>
          <t>2023-02-28</t>
        </is>
      </c>
      <c r="F1117" t="n">
        <v>0</v>
      </c>
      <c r="G1117" t="n">
        <v>0</v>
      </c>
      <c r="H1117" s="2">
        <f>IF(F1117=0, G1117, F1117)</f>
        <v/>
      </c>
      <c r="I1117" s="1">
        <f>E1117+0</f>
        <v/>
      </c>
    </row>
    <row r="1118">
      <c r="A1118" t="inlineStr">
        <is>
          <t>Advertising - Pure Brand Activation</t>
        </is>
      </c>
      <c r="B1118" t="inlineStr">
        <is>
          <t>Operating Expenses</t>
        </is>
      </c>
      <c r="C1118" t="inlineStr">
        <is>
          <t>Heron View</t>
        </is>
      </c>
      <c r="D1118" t="inlineStr">
        <is>
          <t>Heron View</t>
        </is>
      </c>
      <c r="E1118" s="1" t="inlineStr">
        <is>
          <t>2023-02-28</t>
        </is>
      </c>
      <c r="F1118" t="n">
        <v>11726</v>
      </c>
      <c r="G1118" t="n">
        <v>11726</v>
      </c>
      <c r="H1118" s="2">
        <f>IF(F1118=0, G1118, F1118)</f>
        <v/>
      </c>
      <c r="I1118" s="1">
        <f>E1118+0</f>
        <v/>
      </c>
    </row>
    <row r="1119">
      <c r="A1119" t="inlineStr">
        <is>
          <t>Advertising - Thinkink</t>
        </is>
      </c>
      <c r="B1119" t="inlineStr">
        <is>
          <t>Operating Expenses</t>
        </is>
      </c>
      <c r="C1119" t="inlineStr">
        <is>
          <t>Heron View</t>
        </is>
      </c>
      <c r="D1119" t="inlineStr">
        <is>
          <t>Heron View</t>
        </is>
      </c>
      <c r="E1119" s="1" t="inlineStr">
        <is>
          <t>2023-02-28</t>
        </is>
      </c>
      <c r="F1119" t="n">
        <v>0</v>
      </c>
      <c r="G1119" t="n">
        <v>0</v>
      </c>
      <c r="H1119" s="2">
        <f>IF(F1119=0, G1119, F1119)</f>
        <v/>
      </c>
      <c r="I1119" s="1">
        <f>E1119+0</f>
        <v/>
      </c>
    </row>
    <row r="1120">
      <c r="A1120" t="inlineStr">
        <is>
          <t>Advertising _AND_ Promotions</t>
        </is>
      </c>
      <c r="B1120" t="inlineStr">
        <is>
          <t>Operating Expenses</t>
        </is>
      </c>
      <c r="C1120" t="inlineStr">
        <is>
          <t>Heron View</t>
        </is>
      </c>
      <c r="D1120" t="inlineStr">
        <is>
          <t>Heron View</t>
        </is>
      </c>
      <c r="E1120" s="1" t="inlineStr">
        <is>
          <t>2023-02-28</t>
        </is>
      </c>
      <c r="F1120" t="n">
        <v>0</v>
      </c>
      <c r="G1120" t="n">
        <v>0</v>
      </c>
      <c r="H1120" s="2">
        <f>IF(F1120=0, G1120, F1120)</f>
        <v/>
      </c>
      <c r="I1120" s="1">
        <f>E1120+0</f>
        <v/>
      </c>
    </row>
    <row r="1121">
      <c r="A1121" t="inlineStr">
        <is>
          <t>Advertising _AND_ Promotions</t>
        </is>
      </c>
      <c r="B1121" t="inlineStr">
        <is>
          <t>Operating Expenses</t>
        </is>
      </c>
      <c r="C1121" t="inlineStr">
        <is>
          <t>Heron View</t>
        </is>
      </c>
      <c r="D1121" t="inlineStr">
        <is>
          <t>Heron View</t>
        </is>
      </c>
      <c r="E1121" s="1" t="inlineStr">
        <is>
          <t>2023-02-28</t>
        </is>
      </c>
      <c r="F1121" t="n">
        <v>0</v>
      </c>
      <c r="G1121" t="n">
        <v>0</v>
      </c>
      <c r="H1121" s="2">
        <f>IF(F1121=0, G1121, F1121)</f>
        <v/>
      </c>
      <c r="I1121" s="1">
        <f>E1121+0</f>
        <v/>
      </c>
    </row>
    <row r="1122">
      <c r="A1122" t="inlineStr">
        <is>
          <t>COS - Heron Projects insurance</t>
        </is>
      </c>
      <c r="B1122" t="inlineStr">
        <is>
          <t>COS</t>
        </is>
      </c>
      <c r="C1122" t="inlineStr">
        <is>
          <t>CPC</t>
        </is>
      </c>
      <c r="D1122" t="inlineStr">
        <is>
          <t>Heron View</t>
        </is>
      </c>
      <c r="E1122" s="1" t="inlineStr">
        <is>
          <t>2023-02-28</t>
        </is>
      </c>
      <c r="F1122" t="n">
        <v>0</v>
      </c>
      <c r="G1122" t="n">
        <v>0</v>
      </c>
      <c r="H1122" s="2">
        <f>IF(F1122=0, G1122, F1122)</f>
        <v/>
      </c>
      <c r="I1122" s="1">
        <f>E1122+0</f>
        <v/>
      </c>
    </row>
    <row r="1123">
      <c r="A1123" t="inlineStr">
        <is>
          <t>COS - Heron View</t>
        </is>
      </c>
      <c r="B1123" t="inlineStr">
        <is>
          <t>COS</t>
        </is>
      </c>
      <c r="C1123" t="inlineStr">
        <is>
          <t>Heron View</t>
        </is>
      </c>
      <c r="D1123" t="inlineStr">
        <is>
          <t>Heron View</t>
        </is>
      </c>
      <c r="E1123" s="1" t="inlineStr">
        <is>
          <t>2023-02-28</t>
        </is>
      </c>
      <c r="F1123" t="n">
        <v>0</v>
      </c>
      <c r="G1123" t="n">
        <v>0</v>
      </c>
      <c r="H1123" s="2">
        <f>IF(F1123=0, G1123, F1123)</f>
        <v/>
      </c>
      <c r="I1123" s="1">
        <f>E1123+0</f>
        <v/>
      </c>
    </row>
    <row r="1124">
      <c r="A1124" t="inlineStr">
        <is>
          <t>COS - Heron View - Construction</t>
        </is>
      </c>
      <c r="B1124" t="inlineStr">
        <is>
          <t>COS</t>
        </is>
      </c>
      <c r="C1124" t="inlineStr">
        <is>
          <t>CPC</t>
        </is>
      </c>
      <c r="D1124" t="inlineStr">
        <is>
          <t>Heron View</t>
        </is>
      </c>
      <c r="E1124" s="1" t="inlineStr">
        <is>
          <t>2023-02-28</t>
        </is>
      </c>
      <c r="F1124" t="n">
        <v>1706068.25</v>
      </c>
      <c r="G1124" t="n">
        <v>1706068.25</v>
      </c>
      <c r="H1124" s="2">
        <f>IF(F1124=0, G1124, F1124)</f>
        <v/>
      </c>
      <c r="I1124" s="1">
        <f>E1124+0</f>
        <v/>
      </c>
    </row>
    <row r="1125">
      <c r="A1125" t="inlineStr">
        <is>
          <t>COS - Heron View - P&amp;G</t>
        </is>
      </c>
      <c r="B1125" t="inlineStr">
        <is>
          <t>COS</t>
        </is>
      </c>
      <c r="C1125" t="inlineStr">
        <is>
          <t>CPC</t>
        </is>
      </c>
      <c r="D1125" t="inlineStr">
        <is>
          <t>Heron View</t>
        </is>
      </c>
      <c r="E1125" s="1" t="inlineStr">
        <is>
          <t>2023-02-28</t>
        </is>
      </c>
      <c r="F1125" t="n">
        <v>66505.36</v>
      </c>
      <c r="G1125" t="n">
        <v>66505.36</v>
      </c>
      <c r="H1125" s="2">
        <f>IF(F1125=0, G1125, F1125)</f>
        <v/>
      </c>
      <c r="I1125" s="1">
        <f>E1125+0</f>
        <v/>
      </c>
    </row>
    <row r="1126">
      <c r="A1126" t="inlineStr">
        <is>
          <t>COS - Heron View - Printing &amp; Stationary</t>
        </is>
      </c>
      <c r="B1126" t="inlineStr">
        <is>
          <t>COS</t>
        </is>
      </c>
      <c r="C1126" t="inlineStr">
        <is>
          <t>CPC</t>
        </is>
      </c>
      <c r="D1126" t="inlineStr">
        <is>
          <t>Heron View</t>
        </is>
      </c>
      <c r="E1126" s="1" t="inlineStr">
        <is>
          <t>2023-02-28</t>
        </is>
      </c>
      <c r="F1126" t="n">
        <v>2895.63</v>
      </c>
      <c r="G1126" t="n">
        <v>2895.63</v>
      </c>
      <c r="H1126" s="2">
        <f>IF(F1126=0, G1126, F1126)</f>
        <v/>
      </c>
      <c r="I1126" s="1">
        <f>E1126+0</f>
        <v/>
      </c>
    </row>
    <row r="1127">
      <c r="A1127" t="inlineStr">
        <is>
          <t>COS - Legal Fees</t>
        </is>
      </c>
      <c r="B1127" t="inlineStr">
        <is>
          <t>COS</t>
        </is>
      </c>
      <c r="C1127" t="inlineStr">
        <is>
          <t>Heron View</t>
        </is>
      </c>
      <c r="D1127" t="inlineStr">
        <is>
          <t>Heron View</t>
        </is>
      </c>
      <c r="E1127" s="1" t="inlineStr">
        <is>
          <t>2023-02-28</t>
        </is>
      </c>
      <c r="F1127" t="n">
        <v>143541.28</v>
      </c>
      <c r="G1127" t="n">
        <v>143541.28</v>
      </c>
      <c r="H1127" s="2">
        <f>IF(F1127=0, G1127, F1127)</f>
        <v/>
      </c>
      <c r="I1127" s="1">
        <f>E1127+0</f>
        <v/>
      </c>
    </row>
    <row r="1128">
      <c r="A1128" t="inlineStr">
        <is>
          <t>Consulting fees - Trustee</t>
        </is>
      </c>
      <c r="B1128" t="inlineStr">
        <is>
          <t>Operating Expenses</t>
        </is>
      </c>
      <c r="C1128" t="inlineStr">
        <is>
          <t>Heron View</t>
        </is>
      </c>
      <c r="D1128" t="inlineStr">
        <is>
          <t>Heron View</t>
        </is>
      </c>
      <c r="E1128" s="1" t="inlineStr">
        <is>
          <t>2023-02-28</t>
        </is>
      </c>
      <c r="F1128" t="n">
        <v>16000</v>
      </c>
      <c r="G1128" t="n">
        <v>16000</v>
      </c>
      <c r="H1128" s="2">
        <f>IF(F1128=0, G1128, F1128)</f>
        <v/>
      </c>
      <c r="I1128" s="1">
        <f>E1128+0</f>
        <v/>
      </c>
    </row>
    <row r="1129">
      <c r="A1129" t="inlineStr">
        <is>
          <t>Interest Paid - Investors @ 14%</t>
        </is>
      </c>
      <c r="B1129" t="inlineStr">
        <is>
          <t>Operating Expenses</t>
        </is>
      </c>
      <c r="C1129" t="inlineStr">
        <is>
          <t>Heron View</t>
        </is>
      </c>
      <c r="D1129" t="inlineStr">
        <is>
          <t>Heron View</t>
        </is>
      </c>
      <c r="E1129" s="1" t="inlineStr">
        <is>
          <t>2023-02-28</t>
        </is>
      </c>
      <c r="F1129" t="n">
        <v>0</v>
      </c>
      <c r="G1129" t="n">
        <v>0</v>
      </c>
      <c r="H1129" s="2">
        <f>IF(F1129=0, G1129, F1129)</f>
        <v/>
      </c>
      <c r="I1129" s="1">
        <f>E1129+0</f>
        <v/>
      </c>
    </row>
    <row r="1130">
      <c r="A1130" t="inlineStr">
        <is>
          <t>Interest Paid - Investors @ 16%</t>
        </is>
      </c>
      <c r="B1130" t="inlineStr">
        <is>
          <t>Operating Expenses</t>
        </is>
      </c>
      <c r="C1130" t="inlineStr">
        <is>
          <t>Heron View</t>
        </is>
      </c>
      <c r="D1130" t="inlineStr">
        <is>
          <t>Heron View</t>
        </is>
      </c>
      <c r="E1130" s="1" t="inlineStr">
        <is>
          <t>2023-02-28</t>
        </is>
      </c>
      <c r="F1130" t="n">
        <v>0</v>
      </c>
      <c r="G1130" t="n">
        <v>0</v>
      </c>
      <c r="H1130" s="2">
        <f>IF(F1130=0, G1130, F1130)</f>
        <v/>
      </c>
      <c r="I1130" s="1">
        <f>E1130+0</f>
        <v/>
      </c>
    </row>
    <row r="1131">
      <c r="A1131" t="inlineStr">
        <is>
          <t>Interest Paid - Investors @ 18%</t>
        </is>
      </c>
      <c r="B1131" t="inlineStr">
        <is>
          <t>Operating Expenses</t>
        </is>
      </c>
      <c r="C1131" t="inlineStr">
        <is>
          <t>Heron View</t>
        </is>
      </c>
      <c r="D1131" t="inlineStr">
        <is>
          <t>Heron View</t>
        </is>
      </c>
      <c r="E1131" s="1" t="inlineStr">
        <is>
          <t>2023-02-28</t>
        </is>
      </c>
      <c r="F1131" t="n">
        <v>454945.07</v>
      </c>
      <c r="G1131" t="n">
        <v>454945.07</v>
      </c>
      <c r="H1131" s="2">
        <f>IF(F1131=0, G1131, F1131)</f>
        <v/>
      </c>
      <c r="I1131" s="1">
        <f>E1131+0</f>
        <v/>
      </c>
    </row>
    <row r="1132">
      <c r="A1132" t="inlineStr">
        <is>
          <t>Interest Paid - Investors @ 7%</t>
        </is>
      </c>
      <c r="B1132" t="inlineStr">
        <is>
          <t>Operating Expenses</t>
        </is>
      </c>
      <c r="C1132" t="inlineStr">
        <is>
          <t>Heron View</t>
        </is>
      </c>
      <c r="D1132" t="inlineStr">
        <is>
          <t>Heron View</t>
        </is>
      </c>
      <c r="E1132" s="1" t="inlineStr">
        <is>
          <t>2023-02-28</t>
        </is>
      </c>
      <c r="F1132" t="n">
        <v>0</v>
      </c>
      <c r="G1132" t="n">
        <v>0</v>
      </c>
      <c r="H1132" s="2">
        <f>IF(F1132=0, G1132, F1132)</f>
        <v/>
      </c>
      <c r="I1132" s="1">
        <f>E1132+0</f>
        <v/>
      </c>
    </row>
    <row r="1133">
      <c r="A1133" t="inlineStr">
        <is>
          <t>Interest Paid - Investors @ 7.5%</t>
        </is>
      </c>
      <c r="B1133" t="inlineStr">
        <is>
          <t>Operating Expenses</t>
        </is>
      </c>
      <c r="C1133" t="inlineStr">
        <is>
          <t>Heron View</t>
        </is>
      </c>
      <c r="D1133" t="inlineStr">
        <is>
          <t>Heron View</t>
        </is>
      </c>
      <c r="E1133" s="1" t="inlineStr">
        <is>
          <t>2023-02-28</t>
        </is>
      </c>
      <c r="F1133" t="n">
        <v>0</v>
      </c>
      <c r="G1133" t="n">
        <v>0</v>
      </c>
      <c r="H1133" s="2">
        <f>IF(F1133=0, G1133, F1133)</f>
        <v/>
      </c>
      <c r="I1133" s="1">
        <f>E1133+0</f>
        <v/>
      </c>
    </row>
    <row r="1134">
      <c r="A1134" t="inlineStr">
        <is>
          <t>Interest Paid - Investors @ 9.75%</t>
        </is>
      </c>
      <c r="B1134" t="inlineStr">
        <is>
          <t>Operating Expenses</t>
        </is>
      </c>
      <c r="C1134" t="inlineStr">
        <is>
          <t>Heron View</t>
        </is>
      </c>
      <c r="D1134" t="inlineStr">
        <is>
          <t>Heron View</t>
        </is>
      </c>
      <c r="E1134" s="1" t="inlineStr">
        <is>
          <t>2023-02-28</t>
        </is>
      </c>
      <c r="F1134" t="n">
        <v>512.87</v>
      </c>
      <c r="G1134" t="n">
        <v>512.87</v>
      </c>
      <c r="H1134" s="2">
        <f>IF(F1134=0, G1134, F1134)</f>
        <v/>
      </c>
      <c r="I1134" s="1">
        <f>E1134+0</f>
        <v/>
      </c>
    </row>
    <row r="1135">
      <c r="A1135" t="inlineStr">
        <is>
          <t>Management fees - OMH</t>
        </is>
      </c>
      <c r="B1135" t="inlineStr">
        <is>
          <t>Ignore per Deric</t>
        </is>
      </c>
      <c r="C1135" t="inlineStr">
        <is>
          <t>Heron View</t>
        </is>
      </c>
      <c r="D1135" t="inlineStr">
        <is>
          <t>Heron View</t>
        </is>
      </c>
      <c r="E1135" s="1" t="inlineStr">
        <is>
          <t>2023-02-28</t>
        </is>
      </c>
      <c r="F1135" t="n">
        <v>0</v>
      </c>
      <c r="G1135" t="n">
        <v>0</v>
      </c>
      <c r="H1135" s="2">
        <f>IF(F1135=0, G1135, F1135)</f>
        <v/>
      </c>
      <c r="I1135" s="1">
        <f>E1135+0</f>
        <v/>
      </c>
    </row>
    <row r="1136">
      <c r="A1136" t="inlineStr">
        <is>
          <t>Printing _AND_ Stationery</t>
        </is>
      </c>
      <c r="B1136" t="inlineStr">
        <is>
          <t>Operating Expenses</t>
        </is>
      </c>
      <c r="C1136" t="inlineStr">
        <is>
          <t>Heron View</t>
        </is>
      </c>
      <c r="D1136" t="inlineStr">
        <is>
          <t>Heron View</t>
        </is>
      </c>
      <c r="E1136" s="1" t="inlineStr">
        <is>
          <t>2023-02-28</t>
        </is>
      </c>
      <c r="F1136" t="n">
        <v>0</v>
      </c>
      <c r="G1136" t="n">
        <v>0</v>
      </c>
      <c r="H1136" s="2">
        <f>IF(F1136=0, G1136, F1136)</f>
        <v/>
      </c>
      <c r="I1136" s="1">
        <f>E1136+0</f>
        <v/>
      </c>
    </row>
    <row r="1137">
      <c r="A1137" t="inlineStr">
        <is>
          <t>Printing _AND_ Stationery</t>
        </is>
      </c>
      <c r="B1137" t="inlineStr">
        <is>
          <t>Operating Expenses</t>
        </is>
      </c>
      <c r="C1137" t="inlineStr">
        <is>
          <t>Heron View</t>
        </is>
      </c>
      <c r="D1137" t="inlineStr">
        <is>
          <t>Heron View</t>
        </is>
      </c>
      <c r="E1137" s="1" t="inlineStr">
        <is>
          <t>2023-02-28</t>
        </is>
      </c>
      <c r="F1137" t="n">
        <v>801.71</v>
      </c>
      <c r="G1137" t="n">
        <v>801.71</v>
      </c>
      <c r="H1137" s="2">
        <f>IF(F1137=0, G1137, F1137)</f>
        <v/>
      </c>
      <c r="I1137" s="1">
        <f>E1137+0</f>
        <v/>
      </c>
    </row>
    <row r="1138">
      <c r="A1138" t="inlineStr">
        <is>
          <t>Repairs _AND_ Maintenance</t>
        </is>
      </c>
      <c r="B1138" t="inlineStr">
        <is>
          <t>Operating Expenses</t>
        </is>
      </c>
      <c r="C1138" t="inlineStr">
        <is>
          <t>Heron View</t>
        </is>
      </c>
      <c r="D1138" t="inlineStr">
        <is>
          <t>Heron View</t>
        </is>
      </c>
      <c r="E1138" s="1" t="inlineStr">
        <is>
          <t>2023-02-28</t>
        </is>
      </c>
      <c r="F1138" t="n">
        <v>8960.83</v>
      </c>
      <c r="G1138" t="n">
        <v>8960.83</v>
      </c>
      <c r="H1138" s="2">
        <f>IF(F1138=0, G1138, F1138)</f>
        <v/>
      </c>
      <c r="I1138" s="1">
        <f>E1138+0</f>
        <v/>
      </c>
    </row>
    <row r="1139">
      <c r="A1139" t="inlineStr">
        <is>
          <t>Subscriptions - Xero</t>
        </is>
      </c>
      <c r="B1139" t="inlineStr">
        <is>
          <t>Operating Expenses</t>
        </is>
      </c>
      <c r="C1139" t="inlineStr">
        <is>
          <t>Heron View</t>
        </is>
      </c>
      <c r="D1139" t="inlineStr">
        <is>
          <t>Heron View</t>
        </is>
      </c>
      <c r="E1139" s="1" t="inlineStr">
        <is>
          <t>2023-02-28</t>
        </is>
      </c>
      <c r="F1139" t="n">
        <v>600</v>
      </c>
      <c r="G1139" t="n">
        <v>600</v>
      </c>
      <c r="H1139" s="2">
        <f>IF(F1139=0, G1139, F1139)</f>
        <v/>
      </c>
      <c r="I1139" s="1">
        <f>E1139+0</f>
        <v/>
      </c>
    </row>
    <row r="1140">
      <c r="A1140" t="inlineStr">
        <is>
          <t>Subscriptions - Xero</t>
        </is>
      </c>
      <c r="B1140" t="inlineStr">
        <is>
          <t>Operating Expenses</t>
        </is>
      </c>
      <c r="C1140" t="inlineStr">
        <is>
          <t>Heron View</t>
        </is>
      </c>
      <c r="D1140" t="inlineStr">
        <is>
          <t>Heron View</t>
        </is>
      </c>
      <c r="E1140" s="1" t="inlineStr">
        <is>
          <t>2023-02-28</t>
        </is>
      </c>
      <c r="F1140" t="n">
        <v>0</v>
      </c>
      <c r="G1140" t="n">
        <v>0</v>
      </c>
      <c r="H1140" s="2">
        <f>IF(F1140=0, G1140, F1140)</f>
        <v/>
      </c>
      <c r="I1140" s="1">
        <f>E1140+0</f>
        <v/>
      </c>
    </row>
    <row r="1141">
      <c r="A1141" t="inlineStr">
        <is>
          <t>Accounting - CIPC</t>
        </is>
      </c>
      <c r="B1141" t="inlineStr">
        <is>
          <t>Operating Expenses</t>
        </is>
      </c>
      <c r="C1141" t="inlineStr">
        <is>
          <t>Heron Fields</t>
        </is>
      </c>
      <c r="D1141" t="inlineStr">
        <is>
          <t>Heron Fields</t>
        </is>
      </c>
      <c r="E1141" s="1" t="inlineStr">
        <is>
          <t>2023-03-31</t>
        </is>
      </c>
      <c r="F1141" t="n">
        <v>0</v>
      </c>
      <c r="G1141" t="n">
        <v>0</v>
      </c>
      <c r="H1141" s="2">
        <f>IF(F1141=0, G1141, F1141)</f>
        <v/>
      </c>
      <c r="I1141" s="1">
        <f>E1141+0</f>
        <v/>
      </c>
    </row>
    <row r="1142">
      <c r="A1142" t="inlineStr">
        <is>
          <t>Accounting Fees</t>
        </is>
      </c>
      <c r="B1142" t="inlineStr">
        <is>
          <t>Operating Expenses</t>
        </is>
      </c>
      <c r="C1142" t="inlineStr">
        <is>
          <t>Heron Fields</t>
        </is>
      </c>
      <c r="D1142" t="inlineStr">
        <is>
          <t>Heron Fields</t>
        </is>
      </c>
      <c r="E1142" s="1" t="inlineStr">
        <is>
          <t>2023-03-31</t>
        </is>
      </c>
      <c r="F1142" t="n">
        <v>0</v>
      </c>
      <c r="G1142" t="n">
        <v>0</v>
      </c>
      <c r="H1142" s="2">
        <f>IF(F1142=0, G1142, F1142)</f>
        <v/>
      </c>
      <c r="I1142" s="1">
        <f>E1142+0</f>
        <v/>
      </c>
    </row>
    <row r="1143">
      <c r="A1143" t="inlineStr">
        <is>
          <t>Advertising - Property24</t>
        </is>
      </c>
      <c r="B1143" t="inlineStr">
        <is>
          <t>Operating Expenses</t>
        </is>
      </c>
      <c r="C1143" t="inlineStr">
        <is>
          <t>Heron Fields</t>
        </is>
      </c>
      <c r="D1143" t="inlineStr">
        <is>
          <t>Heron Fields</t>
        </is>
      </c>
      <c r="E1143" s="1" t="inlineStr">
        <is>
          <t>2023-03-31</t>
        </is>
      </c>
      <c r="F1143" t="n">
        <v>0</v>
      </c>
      <c r="G1143" t="n">
        <v>0</v>
      </c>
      <c r="H1143" s="2">
        <f>IF(F1143=0, G1143, F1143)</f>
        <v/>
      </c>
      <c r="I1143" s="1">
        <f>E1143+0</f>
        <v/>
      </c>
    </row>
    <row r="1144">
      <c r="A1144" t="inlineStr">
        <is>
          <t>Advertising - Real Marketing</t>
        </is>
      </c>
      <c r="B1144" t="inlineStr">
        <is>
          <t>Operating Expenses</t>
        </is>
      </c>
      <c r="C1144" t="inlineStr">
        <is>
          <t>Heron Fields</t>
        </is>
      </c>
      <c r="D1144" t="inlineStr">
        <is>
          <t>Heron Fields</t>
        </is>
      </c>
      <c r="E1144" s="1" t="inlineStr">
        <is>
          <t>2023-03-31</t>
        </is>
      </c>
      <c r="F1144" t="n">
        <v>0</v>
      </c>
      <c r="G1144" t="n">
        <v>0</v>
      </c>
      <c r="H1144" s="2">
        <f>IF(F1144=0, G1144, F1144)</f>
        <v/>
      </c>
      <c r="I1144" s="1">
        <f>E1144+0</f>
        <v/>
      </c>
    </row>
    <row r="1145">
      <c r="A1145" t="inlineStr">
        <is>
          <t>Advertising _AND_ Promotions</t>
        </is>
      </c>
      <c r="B1145" t="inlineStr">
        <is>
          <t>Operating Expenses</t>
        </is>
      </c>
      <c r="C1145" t="inlineStr">
        <is>
          <t>Heron Fields</t>
        </is>
      </c>
      <c r="D1145" t="inlineStr">
        <is>
          <t>Heron Fields</t>
        </is>
      </c>
      <c r="E1145" s="1" t="inlineStr">
        <is>
          <t>2023-03-31</t>
        </is>
      </c>
      <c r="F1145" t="n">
        <v>22554.76</v>
      </c>
      <c r="G1145" t="n">
        <v>0</v>
      </c>
      <c r="H1145" s="2">
        <f>IF(F1145=0, G1145, F1145)</f>
        <v/>
      </c>
      <c r="I1145" s="1">
        <f>E1145+0</f>
        <v/>
      </c>
    </row>
    <row r="1146">
      <c r="A1146" t="inlineStr">
        <is>
          <t>Bank Charges</t>
        </is>
      </c>
      <c r="B1146" t="inlineStr">
        <is>
          <t>Operating Expenses</t>
        </is>
      </c>
      <c r="C1146" t="inlineStr">
        <is>
          <t>Heron Fields</t>
        </is>
      </c>
      <c r="D1146" t="inlineStr">
        <is>
          <t>Heron Fields</t>
        </is>
      </c>
      <c r="E1146" s="1" t="inlineStr">
        <is>
          <t>2023-03-31</t>
        </is>
      </c>
      <c r="F1146" t="n">
        <v>582.98</v>
      </c>
      <c r="G1146" t="n">
        <v>0</v>
      </c>
      <c r="H1146" s="2">
        <f>IF(F1146=0, G1146, F1146)</f>
        <v/>
      </c>
      <c r="I1146" s="1">
        <f>E1146+0</f>
        <v/>
      </c>
    </row>
    <row r="1147">
      <c r="A1147" t="inlineStr">
        <is>
          <t>COS - Commission HF Units</t>
        </is>
      </c>
      <c r="B1147" t="inlineStr">
        <is>
          <t>COS</t>
        </is>
      </c>
      <c r="C1147" t="inlineStr">
        <is>
          <t>Heron Fields</t>
        </is>
      </c>
      <c r="D1147" t="inlineStr">
        <is>
          <t>Heron Fields</t>
        </is>
      </c>
      <c r="E1147" s="1" t="inlineStr">
        <is>
          <t>2023-03-31</t>
        </is>
      </c>
      <c r="F1147" t="n">
        <v>465404.34</v>
      </c>
      <c r="G1147" t="n">
        <v>0</v>
      </c>
      <c r="H1147" s="2">
        <f>IF(F1147=0, G1147, F1147)</f>
        <v/>
      </c>
      <c r="I1147" s="1">
        <f>E1147+0</f>
        <v/>
      </c>
    </row>
    <row r="1148">
      <c r="A1148" t="inlineStr">
        <is>
          <t>COS - Electricity</t>
        </is>
      </c>
      <c r="B1148" t="inlineStr">
        <is>
          <t>COS</t>
        </is>
      </c>
      <c r="C1148" t="inlineStr">
        <is>
          <t>Heron Fields</t>
        </is>
      </c>
      <c r="D1148" t="inlineStr">
        <is>
          <t>Heron Fields</t>
        </is>
      </c>
      <c r="E1148" s="1" t="inlineStr">
        <is>
          <t>2023-03-31</t>
        </is>
      </c>
      <c r="F1148" t="n">
        <v>750</v>
      </c>
      <c r="G1148" t="n">
        <v>0</v>
      </c>
      <c r="H1148" s="2">
        <f>IF(F1148=0, G1148, F1148)</f>
        <v/>
      </c>
      <c r="I1148" s="1">
        <f>E1148+0</f>
        <v/>
      </c>
    </row>
    <row r="1149">
      <c r="A1149" t="inlineStr">
        <is>
          <t>COS - Electricity Cost Heron Field</t>
        </is>
      </c>
      <c r="B1149" t="inlineStr">
        <is>
          <t>COS</t>
        </is>
      </c>
      <c r="C1149" t="inlineStr">
        <is>
          <t>CPC</t>
        </is>
      </c>
      <c r="D1149" t="inlineStr">
        <is>
          <t>Heron Fields</t>
        </is>
      </c>
      <c r="E1149" s="1" t="inlineStr">
        <is>
          <t>2023-03-31</t>
        </is>
      </c>
      <c r="F1149" t="n">
        <v>0</v>
      </c>
      <c r="G1149" t="n">
        <v>0</v>
      </c>
      <c r="H1149" s="2">
        <f>IF(F1149=0, G1149, F1149)</f>
        <v/>
      </c>
      <c r="I1149" s="1">
        <f>E1149+0</f>
        <v/>
      </c>
    </row>
    <row r="1150">
      <c r="A1150" t="inlineStr">
        <is>
          <t>COS - Heron - Internet</t>
        </is>
      </c>
      <c r="B1150" t="inlineStr">
        <is>
          <t>COS</t>
        </is>
      </c>
      <c r="C1150" t="inlineStr">
        <is>
          <t>CPC</t>
        </is>
      </c>
      <c r="D1150" t="inlineStr">
        <is>
          <t>Heron Fields</t>
        </is>
      </c>
      <c r="E1150" s="1" t="inlineStr">
        <is>
          <t>2023-03-31</t>
        </is>
      </c>
      <c r="F1150" t="n">
        <v>1189.57</v>
      </c>
      <c r="G1150" t="n">
        <v>0</v>
      </c>
      <c r="H1150" s="2">
        <f>IF(F1150=0, G1150, F1150)</f>
        <v/>
      </c>
      <c r="I1150" s="1">
        <f>E1150+0</f>
        <v/>
      </c>
    </row>
    <row r="1151">
      <c r="A1151" t="inlineStr">
        <is>
          <t>COS - Heron Fields - Construction</t>
        </is>
      </c>
      <c r="B1151" t="inlineStr">
        <is>
          <t>COS</t>
        </is>
      </c>
      <c r="C1151" t="inlineStr">
        <is>
          <t>CPC</t>
        </is>
      </c>
      <c r="D1151" t="inlineStr">
        <is>
          <t>Heron Fields</t>
        </is>
      </c>
      <c r="E1151" s="1" t="inlineStr">
        <is>
          <t>2023-03-31</t>
        </is>
      </c>
      <c r="F1151" t="n">
        <v>776649.41</v>
      </c>
      <c r="G1151" t="n">
        <v>0</v>
      </c>
      <c r="H1151" s="2">
        <f>IF(F1151=0, G1151, F1151)</f>
        <v/>
      </c>
      <c r="I1151" s="1">
        <f>E1151+0</f>
        <v/>
      </c>
    </row>
    <row r="1152">
      <c r="A1152" t="inlineStr">
        <is>
          <t>COS - Heron Fields - Health &amp; Safety</t>
        </is>
      </c>
      <c r="B1152" t="inlineStr">
        <is>
          <t>COS</t>
        </is>
      </c>
      <c r="C1152" t="inlineStr">
        <is>
          <t>CPC</t>
        </is>
      </c>
      <c r="D1152" t="inlineStr">
        <is>
          <t>Heron Fields</t>
        </is>
      </c>
      <c r="E1152" s="1" t="inlineStr">
        <is>
          <t>2023-03-31</t>
        </is>
      </c>
      <c r="F1152" t="n">
        <v>0</v>
      </c>
      <c r="G1152" t="n">
        <v>0</v>
      </c>
      <c r="H1152" s="2">
        <f>IF(F1152=0, G1152, F1152)</f>
        <v/>
      </c>
      <c r="I1152" s="1">
        <f>E1152+0</f>
        <v/>
      </c>
    </row>
    <row r="1153">
      <c r="A1153" t="inlineStr">
        <is>
          <t>COS - Heron Fields - P &amp; G</t>
        </is>
      </c>
      <c r="B1153" t="inlineStr">
        <is>
          <t>COS</t>
        </is>
      </c>
      <c r="C1153" t="inlineStr">
        <is>
          <t>CPC</t>
        </is>
      </c>
      <c r="D1153" t="inlineStr">
        <is>
          <t>Heron Fields</t>
        </is>
      </c>
      <c r="E1153" s="1" t="inlineStr">
        <is>
          <t>2023-03-31</t>
        </is>
      </c>
      <c r="F1153" t="n">
        <v>59157.63</v>
      </c>
      <c r="G1153" t="n">
        <v>0</v>
      </c>
      <c r="H1153" s="2">
        <f>IF(F1153=0, G1153, F1153)</f>
        <v/>
      </c>
      <c r="I1153" s="1">
        <f>E1153+0</f>
        <v/>
      </c>
    </row>
    <row r="1154">
      <c r="A1154" t="inlineStr">
        <is>
          <t>COS - Heron Fields - Printing &amp; Stationary</t>
        </is>
      </c>
      <c r="B1154" t="inlineStr">
        <is>
          <t>COS</t>
        </is>
      </c>
      <c r="C1154" t="inlineStr">
        <is>
          <t>CPC</t>
        </is>
      </c>
      <c r="D1154" t="inlineStr">
        <is>
          <t>Heron Fields</t>
        </is>
      </c>
      <c r="E1154" s="1" t="inlineStr">
        <is>
          <t>2023-03-31</t>
        </is>
      </c>
      <c r="F1154" t="n">
        <v>0</v>
      </c>
      <c r="G1154" t="n">
        <v>0</v>
      </c>
      <c r="H1154" s="2">
        <f>IF(F1154=0, G1154, F1154)</f>
        <v/>
      </c>
      <c r="I1154" s="1">
        <f>E1154+0</f>
        <v/>
      </c>
    </row>
    <row r="1155">
      <c r="A1155" t="inlineStr">
        <is>
          <t>COS - Heron View Showhouse</t>
        </is>
      </c>
      <c r="B1155" t="inlineStr">
        <is>
          <t>COS</t>
        </is>
      </c>
      <c r="C1155" t="inlineStr">
        <is>
          <t>Heron Fields</t>
        </is>
      </c>
      <c r="D1155" t="inlineStr">
        <is>
          <t>Heron Fields</t>
        </is>
      </c>
      <c r="E1155" s="1" t="inlineStr">
        <is>
          <t>2023-03-31</t>
        </is>
      </c>
      <c r="F1155" t="n">
        <v>0</v>
      </c>
      <c r="G1155" t="n">
        <v>0</v>
      </c>
      <c r="H1155" s="2">
        <f>IF(F1155=0, G1155, F1155)</f>
        <v/>
      </c>
      <c r="I1155" s="1">
        <f>E1155+0</f>
        <v/>
      </c>
    </row>
    <row r="1156">
      <c r="A1156" t="inlineStr">
        <is>
          <t>COS - Inverters</t>
        </is>
      </c>
      <c r="B1156" t="inlineStr">
        <is>
          <t>COS</t>
        </is>
      </c>
      <c r="C1156" t="inlineStr">
        <is>
          <t>Heron Fields</t>
        </is>
      </c>
      <c r="D1156" t="inlineStr">
        <is>
          <t>Heron Fields</t>
        </is>
      </c>
      <c r="E1156" s="1" t="inlineStr">
        <is>
          <t>2023-03-31</t>
        </is>
      </c>
      <c r="F1156" t="n">
        <v>0</v>
      </c>
      <c r="G1156" t="n">
        <v>0</v>
      </c>
      <c r="H1156" s="2">
        <f>IF(F1156=0, G1156, F1156)</f>
        <v/>
      </c>
      <c r="I1156" s="1">
        <f>E1156+0</f>
        <v/>
      </c>
    </row>
    <row r="1157">
      <c r="A1157" t="inlineStr">
        <is>
          <t>COS - Legal Fees</t>
        </is>
      </c>
      <c r="B1157" t="inlineStr">
        <is>
          <t>COS</t>
        </is>
      </c>
      <c r="C1157" t="inlineStr">
        <is>
          <t>Heron Fields</t>
        </is>
      </c>
      <c r="D1157" t="inlineStr">
        <is>
          <t>Heron Fields</t>
        </is>
      </c>
      <c r="E1157" s="1" t="inlineStr">
        <is>
          <t>2023-03-31</t>
        </is>
      </c>
      <c r="F1157" t="n">
        <v>193858.36</v>
      </c>
      <c r="G1157" t="n">
        <v>0</v>
      </c>
      <c r="H1157" s="2">
        <f>IF(F1157=0, G1157, F1157)</f>
        <v/>
      </c>
      <c r="I1157" s="1">
        <f>E1157+0</f>
        <v/>
      </c>
    </row>
    <row r="1158">
      <c r="A1158" t="inlineStr">
        <is>
          <t>COS - Legal Fees Opening of Sec Title Scheme</t>
        </is>
      </c>
      <c r="B1158" t="inlineStr">
        <is>
          <t>COS</t>
        </is>
      </c>
      <c r="C1158" t="inlineStr">
        <is>
          <t>Heron Fields</t>
        </is>
      </c>
      <c r="D1158" t="inlineStr">
        <is>
          <t>Heron Fields</t>
        </is>
      </c>
      <c r="E1158" s="1" t="inlineStr">
        <is>
          <t>2023-03-31</t>
        </is>
      </c>
      <c r="F1158" t="n">
        <v>0</v>
      </c>
      <c r="G1158" t="n">
        <v>0</v>
      </c>
      <c r="H1158" s="2">
        <f>IF(F1158=0, G1158, F1158)</f>
        <v/>
      </c>
      <c r="I1158" s="1">
        <f>E1158+0</f>
        <v/>
      </c>
    </row>
    <row r="1159">
      <c r="A1159" t="inlineStr">
        <is>
          <t>COS - Levies</t>
        </is>
      </c>
      <c r="B1159" t="inlineStr">
        <is>
          <t>COS</t>
        </is>
      </c>
      <c r="C1159" t="inlineStr">
        <is>
          <t>Heron Fields</t>
        </is>
      </c>
      <c r="D1159" t="inlineStr">
        <is>
          <t>Heron Fields</t>
        </is>
      </c>
      <c r="E1159" s="1" t="inlineStr">
        <is>
          <t>2023-03-31</t>
        </is>
      </c>
      <c r="F1159" t="n">
        <v>0</v>
      </c>
      <c r="G1159" t="n">
        <v>0</v>
      </c>
      <c r="H1159" s="2">
        <f>IF(F1159=0, G1159, F1159)</f>
        <v/>
      </c>
      <c r="I1159" s="1">
        <f>E1159+0</f>
        <v/>
      </c>
    </row>
    <row r="1160">
      <c r="A1160" t="inlineStr">
        <is>
          <t>COS - Rates clearance</t>
        </is>
      </c>
      <c r="B1160" t="inlineStr">
        <is>
          <t>COS</t>
        </is>
      </c>
      <c r="C1160" t="inlineStr">
        <is>
          <t>Heron Fields</t>
        </is>
      </c>
      <c r="D1160" t="inlineStr">
        <is>
          <t>Heron Fields</t>
        </is>
      </c>
      <c r="E1160" s="1" t="inlineStr">
        <is>
          <t>2023-03-31</t>
        </is>
      </c>
      <c r="F1160" t="n">
        <v>0</v>
      </c>
      <c r="G1160" t="n">
        <v>0</v>
      </c>
      <c r="H1160" s="2">
        <f>IF(F1160=0, G1160, F1160)</f>
        <v/>
      </c>
      <c r="I1160" s="1">
        <f>E1160+0</f>
        <v/>
      </c>
    </row>
    <row r="1161">
      <c r="A1161" t="inlineStr">
        <is>
          <t>COS - Showhouse - HF</t>
        </is>
      </c>
      <c r="B1161" t="inlineStr">
        <is>
          <t>COS</t>
        </is>
      </c>
      <c r="C1161" t="inlineStr">
        <is>
          <t>Heron Fields</t>
        </is>
      </c>
      <c r="D1161" t="inlineStr">
        <is>
          <t>Heron Fields</t>
        </is>
      </c>
      <c r="E1161" s="1" t="inlineStr">
        <is>
          <t>2023-03-31</t>
        </is>
      </c>
      <c r="F1161" t="n">
        <v>0</v>
      </c>
      <c r="G1161" t="n">
        <v>0</v>
      </c>
      <c r="H1161" s="2">
        <f>IF(F1161=0, G1161, F1161)</f>
        <v/>
      </c>
      <c r="I1161" s="1">
        <f>E1161+0</f>
        <v/>
      </c>
    </row>
    <row r="1162">
      <c r="A1162" t="inlineStr">
        <is>
          <t>CoCT - Electricity</t>
        </is>
      </c>
      <c r="B1162" t="inlineStr">
        <is>
          <t>Operating Expenses</t>
        </is>
      </c>
      <c r="C1162" t="inlineStr">
        <is>
          <t>Heron Fields</t>
        </is>
      </c>
      <c r="D1162" t="inlineStr">
        <is>
          <t>Heron Fields</t>
        </is>
      </c>
      <c r="E1162" s="1" t="inlineStr">
        <is>
          <t>2023-03-31</t>
        </is>
      </c>
      <c r="F1162" t="n">
        <v>11216.13</v>
      </c>
      <c r="G1162" t="n">
        <v>0</v>
      </c>
      <c r="H1162" s="2">
        <f>IF(F1162=0, G1162, F1162)</f>
        <v/>
      </c>
      <c r="I1162" s="1">
        <f>E1162+0</f>
        <v/>
      </c>
    </row>
    <row r="1163">
      <c r="A1163" t="inlineStr">
        <is>
          <t>CoCT - Refuse</t>
        </is>
      </c>
      <c r="B1163" t="inlineStr">
        <is>
          <t>Operating Expenses</t>
        </is>
      </c>
      <c r="C1163" t="inlineStr">
        <is>
          <t>Heron Fields</t>
        </is>
      </c>
      <c r="D1163" t="inlineStr">
        <is>
          <t>Heron Fields</t>
        </is>
      </c>
      <c r="E1163" s="1" t="inlineStr">
        <is>
          <t>2023-03-31</t>
        </is>
      </c>
      <c r="F1163" t="n">
        <v>10690.2</v>
      </c>
      <c r="G1163" t="n">
        <v>0</v>
      </c>
      <c r="H1163" s="2">
        <f>IF(F1163=0, G1163, F1163)</f>
        <v/>
      </c>
      <c r="I1163" s="1">
        <f>E1163+0</f>
        <v/>
      </c>
    </row>
    <row r="1164">
      <c r="A1164" t="inlineStr">
        <is>
          <t>CoCT - Water</t>
        </is>
      </c>
      <c r="B1164" t="inlineStr">
        <is>
          <t>Operating Expenses</t>
        </is>
      </c>
      <c r="C1164" t="inlineStr">
        <is>
          <t>Heron Fields</t>
        </is>
      </c>
      <c r="D1164" t="inlineStr">
        <is>
          <t>Heron Fields</t>
        </is>
      </c>
      <c r="E1164" s="1" t="inlineStr">
        <is>
          <t>2023-03-31</t>
        </is>
      </c>
      <c r="F1164" t="n">
        <v>39349.03</v>
      </c>
      <c r="G1164" t="n">
        <v>0</v>
      </c>
      <c r="H1164" s="2">
        <f>IF(F1164=0, G1164, F1164)</f>
        <v/>
      </c>
      <c r="I1164" s="1">
        <f>E1164+0</f>
        <v/>
      </c>
    </row>
    <row r="1165">
      <c r="A1165" t="inlineStr">
        <is>
          <t>Consulting Fees - Admin and Finance</t>
        </is>
      </c>
      <c r="B1165" t="inlineStr">
        <is>
          <t>Ignore per Deric</t>
        </is>
      </c>
      <c r="C1165" t="inlineStr">
        <is>
          <t>Heron Fields</t>
        </is>
      </c>
      <c r="D1165" t="inlineStr">
        <is>
          <t>Heron Fields</t>
        </is>
      </c>
      <c r="E1165" s="1" t="inlineStr">
        <is>
          <t>2023-03-31</t>
        </is>
      </c>
      <c r="F1165" t="n">
        <v>109218.57</v>
      </c>
      <c r="G1165" t="n">
        <v>0</v>
      </c>
      <c r="H1165" s="2">
        <f>IF(F1165=0, G1165, F1165)</f>
        <v/>
      </c>
      <c r="I1165" s="1">
        <f>E1165+0</f>
        <v/>
      </c>
    </row>
    <row r="1166">
      <c r="A1166" t="inlineStr">
        <is>
          <t>Consulting fees - Trustee</t>
        </is>
      </c>
      <c r="B1166" t="inlineStr">
        <is>
          <t>Operating Expenses</t>
        </is>
      </c>
      <c r="C1166" t="inlineStr">
        <is>
          <t>Heron Fields</t>
        </is>
      </c>
      <c r="D1166" t="inlineStr">
        <is>
          <t>Heron Fields</t>
        </is>
      </c>
      <c r="E1166" s="1" t="inlineStr">
        <is>
          <t>2023-03-31</t>
        </is>
      </c>
      <c r="F1166" t="n">
        <v>0</v>
      </c>
      <c r="G1166" t="n">
        <v>0</v>
      </c>
      <c r="H1166" s="2">
        <f>IF(F1166=0, G1166, F1166)</f>
        <v/>
      </c>
      <c r="I1166" s="1">
        <f>E1166+0</f>
        <v/>
      </c>
    </row>
    <row r="1167">
      <c r="A1167" t="inlineStr">
        <is>
          <t>Developers Levies</t>
        </is>
      </c>
      <c r="B1167" t="inlineStr">
        <is>
          <t>Operating Expenses</t>
        </is>
      </c>
      <c r="C1167" t="inlineStr">
        <is>
          <t>Heron Fields</t>
        </is>
      </c>
      <c r="D1167" t="inlineStr">
        <is>
          <t>Heron Fields</t>
        </is>
      </c>
      <c r="E1167" s="1" t="inlineStr">
        <is>
          <t>2023-03-31</t>
        </is>
      </c>
      <c r="F1167" t="n">
        <v>0</v>
      </c>
      <c r="G1167" t="n">
        <v>0</v>
      </c>
      <c r="H1167" s="2">
        <f>IF(F1167=0, G1167, F1167)</f>
        <v/>
      </c>
      <c r="I1167" s="1">
        <f>E1167+0</f>
        <v/>
      </c>
    </row>
    <row r="1168">
      <c r="A1168" t="inlineStr">
        <is>
          <t>Entertainment Expenses</t>
        </is>
      </c>
      <c r="B1168" t="inlineStr">
        <is>
          <t>Operating Expenses</t>
        </is>
      </c>
      <c r="C1168" t="inlineStr">
        <is>
          <t>Heron Fields</t>
        </is>
      </c>
      <c r="D1168" t="inlineStr">
        <is>
          <t>Heron Fields</t>
        </is>
      </c>
      <c r="E1168" s="1" t="inlineStr">
        <is>
          <t>2023-03-31</t>
        </is>
      </c>
      <c r="F1168" t="n">
        <v>0</v>
      </c>
      <c r="G1168" t="n">
        <v>0</v>
      </c>
      <c r="H1168" s="2">
        <f>IF(F1168=0, G1168, F1168)</f>
        <v/>
      </c>
      <c r="I1168" s="1">
        <f>E1168+0</f>
        <v/>
      </c>
    </row>
    <row r="1169">
      <c r="A1169" t="inlineStr">
        <is>
          <t>General Expenses</t>
        </is>
      </c>
      <c r="B1169" t="inlineStr">
        <is>
          <t>Operating Expenses</t>
        </is>
      </c>
      <c r="C1169" t="inlineStr">
        <is>
          <t>Heron Fields</t>
        </is>
      </c>
      <c r="D1169" t="inlineStr">
        <is>
          <t>Heron Fields</t>
        </is>
      </c>
      <c r="E1169" s="1" t="inlineStr">
        <is>
          <t>2023-03-31</t>
        </is>
      </c>
      <c r="F1169" t="n">
        <v>199.99</v>
      </c>
      <c r="G1169" t="n">
        <v>0</v>
      </c>
      <c r="H1169" s="2">
        <f>IF(F1169=0, G1169, F1169)</f>
        <v/>
      </c>
      <c r="I1169" s="1">
        <f>E1169+0</f>
        <v/>
      </c>
    </row>
    <row r="1170">
      <c r="A1170" t="inlineStr">
        <is>
          <t>Insurance</t>
        </is>
      </c>
      <c r="B1170" t="inlineStr">
        <is>
          <t>Operating Expenses</t>
        </is>
      </c>
      <c r="C1170" t="inlineStr">
        <is>
          <t>Heron Fields</t>
        </is>
      </c>
      <c r="D1170" t="inlineStr">
        <is>
          <t>Heron Fields</t>
        </is>
      </c>
      <c r="E1170" s="1" t="inlineStr">
        <is>
          <t>2023-03-31</t>
        </is>
      </c>
      <c r="F1170" t="n">
        <v>0</v>
      </c>
      <c r="G1170" t="n">
        <v>0</v>
      </c>
      <c r="H1170" s="2">
        <f>IF(F1170=0, G1170, F1170)</f>
        <v/>
      </c>
      <c r="I1170" s="1">
        <f>E1170+0</f>
        <v/>
      </c>
    </row>
    <row r="1171">
      <c r="A1171" t="inlineStr">
        <is>
          <t>Interest Paid</t>
        </is>
      </c>
      <c r="B1171" t="inlineStr">
        <is>
          <t>Operating Expenses</t>
        </is>
      </c>
      <c r="C1171" t="inlineStr">
        <is>
          <t>Heron Fields</t>
        </is>
      </c>
      <c r="D1171" t="inlineStr">
        <is>
          <t>Heron Fields</t>
        </is>
      </c>
      <c r="E1171" s="1" t="inlineStr">
        <is>
          <t>2023-03-31</t>
        </is>
      </c>
      <c r="F1171" t="n">
        <v>181.67</v>
      </c>
      <c r="G1171" t="n">
        <v>0</v>
      </c>
      <c r="H1171" s="2">
        <f>IF(F1171=0, G1171, F1171)</f>
        <v/>
      </c>
      <c r="I1171" s="1">
        <f>E1171+0</f>
        <v/>
      </c>
    </row>
    <row r="1172">
      <c r="A1172" t="inlineStr">
        <is>
          <t>Interest Paid - Investors @ 14%</t>
        </is>
      </c>
      <c r="B1172" t="inlineStr">
        <is>
          <t>Operating Expenses</t>
        </is>
      </c>
      <c r="C1172" t="inlineStr">
        <is>
          <t>Heron Fields</t>
        </is>
      </c>
      <c r="D1172" t="inlineStr">
        <is>
          <t>Heron Fields</t>
        </is>
      </c>
      <c r="E1172" s="1" t="inlineStr">
        <is>
          <t>2023-03-31</t>
        </is>
      </c>
      <c r="F1172" t="n">
        <v>40376.71</v>
      </c>
      <c r="G1172" t="n">
        <v>0</v>
      </c>
      <c r="H1172" s="2">
        <f>IF(F1172=0, G1172, F1172)</f>
        <v/>
      </c>
      <c r="I1172" s="1">
        <f>E1172+0</f>
        <v/>
      </c>
    </row>
    <row r="1173">
      <c r="A1173" t="inlineStr">
        <is>
          <t>Interest Paid - Investors @ 15%</t>
        </is>
      </c>
      <c r="B1173" t="inlineStr">
        <is>
          <t>Operating Expenses</t>
        </is>
      </c>
      <c r="C1173" t="inlineStr">
        <is>
          <t>Heron Fields</t>
        </is>
      </c>
      <c r="D1173" t="inlineStr">
        <is>
          <t>Heron Fields</t>
        </is>
      </c>
      <c r="E1173" s="1" t="inlineStr">
        <is>
          <t>2023-03-31</t>
        </is>
      </c>
      <c r="F1173" t="n">
        <v>133335.61</v>
      </c>
      <c r="G1173" t="n">
        <v>0</v>
      </c>
      <c r="H1173" s="2">
        <f>IF(F1173=0, G1173, F1173)</f>
        <v/>
      </c>
      <c r="I1173" s="1">
        <f>E1173+0</f>
        <v/>
      </c>
    </row>
    <row r="1174">
      <c r="A1174" t="inlineStr">
        <is>
          <t>Interest Paid - Investors @ 16%</t>
        </is>
      </c>
      <c r="B1174" t="inlineStr">
        <is>
          <t>Operating Expenses</t>
        </is>
      </c>
      <c r="C1174" t="inlineStr">
        <is>
          <t>Heron Fields</t>
        </is>
      </c>
      <c r="D1174" t="inlineStr">
        <is>
          <t>Heron Fields</t>
        </is>
      </c>
      <c r="E1174" s="1" t="inlineStr">
        <is>
          <t>2023-03-31</t>
        </is>
      </c>
      <c r="F1174" t="n">
        <v>0</v>
      </c>
      <c r="G1174" t="n">
        <v>0</v>
      </c>
      <c r="H1174" s="2">
        <f>IF(F1174=0, G1174, F1174)</f>
        <v/>
      </c>
      <c r="I1174" s="1">
        <f>E1174+0</f>
        <v/>
      </c>
    </row>
    <row r="1175">
      <c r="A1175" t="inlineStr">
        <is>
          <t>Interest Paid - Investors @ 18%</t>
        </is>
      </c>
      <c r="B1175" t="inlineStr">
        <is>
          <t>Operating Expenses</t>
        </is>
      </c>
      <c r="C1175" t="inlineStr">
        <is>
          <t>Heron Fields</t>
        </is>
      </c>
      <c r="D1175" t="inlineStr">
        <is>
          <t>Heron Fields</t>
        </is>
      </c>
      <c r="E1175" s="1" t="inlineStr">
        <is>
          <t>2023-03-31</t>
        </is>
      </c>
      <c r="F1175" t="n">
        <v>1115603.3</v>
      </c>
      <c r="G1175" t="n">
        <v>0</v>
      </c>
      <c r="H1175" s="2">
        <f>IF(F1175=0, G1175, F1175)</f>
        <v/>
      </c>
      <c r="I1175" s="1">
        <f>E1175+0</f>
        <v/>
      </c>
    </row>
    <row r="1176">
      <c r="A1176" t="inlineStr">
        <is>
          <t>Interest Paid - Investors @ 6.25%</t>
        </is>
      </c>
      <c r="B1176" t="inlineStr">
        <is>
          <t>Operating Expenses</t>
        </is>
      </c>
      <c r="C1176" t="inlineStr">
        <is>
          <t>Heron Fields</t>
        </is>
      </c>
      <c r="D1176" t="inlineStr">
        <is>
          <t>Heron Fields</t>
        </is>
      </c>
      <c r="E1176" s="1" t="inlineStr">
        <is>
          <t>2023-03-31</t>
        </is>
      </c>
      <c r="F1176" t="n">
        <v>63203.46</v>
      </c>
      <c r="G1176" t="n">
        <v>0</v>
      </c>
      <c r="H1176" s="2">
        <f>IF(F1176=0, G1176, F1176)</f>
        <v/>
      </c>
      <c r="I1176" s="1">
        <f>E1176+0</f>
        <v/>
      </c>
    </row>
    <row r="1177">
      <c r="A1177" t="inlineStr">
        <is>
          <t>Interest Paid - Investors @ 6.5%</t>
        </is>
      </c>
      <c r="B1177" t="inlineStr">
        <is>
          <t>Operating Expenses</t>
        </is>
      </c>
      <c r="C1177" t="inlineStr">
        <is>
          <t>Heron Fields</t>
        </is>
      </c>
      <c r="D1177" t="inlineStr">
        <is>
          <t>Heron Fields</t>
        </is>
      </c>
      <c r="E1177" s="1" t="inlineStr">
        <is>
          <t>2023-03-31</t>
        </is>
      </c>
      <c r="F1177" t="n">
        <v>3561.64</v>
      </c>
      <c r="G1177" t="n">
        <v>0</v>
      </c>
      <c r="H1177" s="2">
        <f>IF(F1177=0, G1177, F1177)</f>
        <v/>
      </c>
      <c r="I1177" s="1">
        <f>E1177+0</f>
        <v/>
      </c>
    </row>
    <row r="1178">
      <c r="A1178" t="inlineStr">
        <is>
          <t>Interest Paid - Investors @ 6.75%</t>
        </is>
      </c>
      <c r="B1178" t="inlineStr">
        <is>
          <t>Operating Expenses</t>
        </is>
      </c>
      <c r="C1178" t="inlineStr">
        <is>
          <t>Heron Fields</t>
        </is>
      </c>
      <c r="D1178" t="inlineStr">
        <is>
          <t>Heron Fields</t>
        </is>
      </c>
      <c r="E1178" s="1" t="inlineStr">
        <is>
          <t>2023-03-31</t>
        </is>
      </c>
      <c r="F1178" t="n">
        <v>0</v>
      </c>
      <c r="G1178" t="n">
        <v>0</v>
      </c>
      <c r="H1178" s="2">
        <f>IF(F1178=0, G1178, F1178)</f>
        <v/>
      </c>
      <c r="I1178" s="1">
        <f>E1178+0</f>
        <v/>
      </c>
    </row>
    <row r="1179">
      <c r="A1179" t="inlineStr">
        <is>
          <t>Interest Paid - Investors @ 7%</t>
        </is>
      </c>
      <c r="B1179" t="inlineStr">
        <is>
          <t>Operating Expenses</t>
        </is>
      </c>
      <c r="C1179" t="inlineStr">
        <is>
          <t>Heron Fields</t>
        </is>
      </c>
      <c r="D1179" t="inlineStr">
        <is>
          <t>Heron Fields</t>
        </is>
      </c>
      <c r="E1179" s="1" t="inlineStr">
        <is>
          <t>2023-03-31</t>
        </is>
      </c>
      <c r="F1179" t="n">
        <v>0</v>
      </c>
      <c r="G1179" t="n">
        <v>0</v>
      </c>
      <c r="H1179" s="2">
        <f>IF(F1179=0, G1179, F1179)</f>
        <v/>
      </c>
      <c r="I1179" s="1">
        <f>E1179+0</f>
        <v/>
      </c>
    </row>
    <row r="1180">
      <c r="A1180" t="inlineStr">
        <is>
          <t>Interest Paid - Investors @ 7.5%</t>
        </is>
      </c>
      <c r="B1180" t="inlineStr">
        <is>
          <t>Operating Expenses</t>
        </is>
      </c>
      <c r="C1180" t="inlineStr">
        <is>
          <t>Heron Fields</t>
        </is>
      </c>
      <c r="D1180" t="inlineStr">
        <is>
          <t>Heron Fields</t>
        </is>
      </c>
      <c r="E1180" s="1" t="inlineStr">
        <is>
          <t>2023-03-31</t>
        </is>
      </c>
      <c r="F1180" t="n">
        <v>0</v>
      </c>
      <c r="G1180" t="n">
        <v>0</v>
      </c>
      <c r="H1180" s="2">
        <f>IF(F1180=0, G1180, F1180)</f>
        <v/>
      </c>
      <c r="I1180" s="1">
        <f>E1180+0</f>
        <v/>
      </c>
    </row>
    <row r="1181">
      <c r="A1181" t="inlineStr">
        <is>
          <t>Interest Paid - Investors @ 8.25%</t>
        </is>
      </c>
      <c r="B1181" t="inlineStr">
        <is>
          <t>Operating Expenses</t>
        </is>
      </c>
      <c r="C1181" t="inlineStr">
        <is>
          <t>Heron Fields</t>
        </is>
      </c>
      <c r="D1181" t="inlineStr">
        <is>
          <t>Heron Fields</t>
        </is>
      </c>
      <c r="E1181" s="1" t="inlineStr">
        <is>
          <t>2023-03-31</t>
        </is>
      </c>
      <c r="F1181" t="n">
        <v>0</v>
      </c>
      <c r="G1181" t="n">
        <v>0</v>
      </c>
      <c r="H1181" s="2">
        <f>IF(F1181=0, G1181, F1181)</f>
        <v/>
      </c>
      <c r="I1181" s="1">
        <f>E1181+0</f>
        <v/>
      </c>
    </row>
    <row r="1182">
      <c r="A1182" t="inlineStr">
        <is>
          <t>Interest Paid - Investors @ 9%</t>
        </is>
      </c>
      <c r="B1182" t="inlineStr">
        <is>
          <t>Operating Expenses</t>
        </is>
      </c>
      <c r="C1182" t="inlineStr">
        <is>
          <t>Heron Fields</t>
        </is>
      </c>
      <c r="D1182" t="inlineStr">
        <is>
          <t>Heron Fields</t>
        </is>
      </c>
      <c r="E1182" s="1" t="inlineStr">
        <is>
          <t>2023-03-31</t>
        </is>
      </c>
      <c r="F1182" t="n">
        <v>0</v>
      </c>
      <c r="G1182" t="n">
        <v>0</v>
      </c>
      <c r="H1182" s="2">
        <f>IF(F1182=0, G1182, F1182)</f>
        <v/>
      </c>
      <c r="I1182" s="1">
        <f>E1182+0</f>
        <v/>
      </c>
    </row>
    <row r="1183">
      <c r="A1183" t="inlineStr">
        <is>
          <t>Interest Received - Deposits</t>
        </is>
      </c>
      <c r="B1183" t="inlineStr">
        <is>
          <t>Other Income</t>
        </is>
      </c>
      <c r="C1183" t="inlineStr">
        <is>
          <t>Heron Fields</t>
        </is>
      </c>
      <c r="D1183" t="inlineStr">
        <is>
          <t>Heron Fields</t>
        </is>
      </c>
      <c r="E1183" s="1" t="inlineStr">
        <is>
          <t>2023-03-31</t>
        </is>
      </c>
      <c r="F1183" t="n">
        <v>0</v>
      </c>
      <c r="G1183" t="n">
        <v>0</v>
      </c>
      <c r="H1183" s="2">
        <f>IF(F1183=0, G1183, F1183)</f>
        <v/>
      </c>
      <c r="I1183" s="1">
        <f>E1183+0</f>
        <v/>
      </c>
    </row>
    <row r="1184">
      <c r="A1184" t="inlineStr">
        <is>
          <t>Interest Received - Momentum</t>
        </is>
      </c>
      <c r="B1184" t="inlineStr">
        <is>
          <t>Other Income</t>
        </is>
      </c>
      <c r="C1184" t="inlineStr">
        <is>
          <t>Heron Fields</t>
        </is>
      </c>
      <c r="D1184" t="inlineStr">
        <is>
          <t>Heron Fields</t>
        </is>
      </c>
      <c r="E1184" s="1" t="inlineStr">
        <is>
          <t>2023-03-31</t>
        </is>
      </c>
      <c r="F1184" t="n">
        <v>224306.87</v>
      </c>
      <c r="G1184" t="n">
        <v>0</v>
      </c>
      <c r="H1184" s="2">
        <f>IF(F1184=0, G1184, F1184)</f>
        <v/>
      </c>
      <c r="I1184" s="1">
        <f>E1184+0</f>
        <v/>
      </c>
    </row>
    <row r="1185">
      <c r="A1185" t="inlineStr">
        <is>
          <t>Levies - Amari</t>
        </is>
      </c>
      <c r="B1185" t="inlineStr">
        <is>
          <t>Operating Expenses</t>
        </is>
      </c>
      <c r="C1185" t="inlineStr">
        <is>
          <t>Heron Fields</t>
        </is>
      </c>
      <c r="D1185" t="inlineStr">
        <is>
          <t>Heron Fields</t>
        </is>
      </c>
      <c r="E1185" s="1" t="inlineStr">
        <is>
          <t>2023-03-31</t>
        </is>
      </c>
      <c r="F1185" t="n">
        <v>0</v>
      </c>
      <c r="G1185" t="n">
        <v>0</v>
      </c>
      <c r="H1185" s="2">
        <f>IF(F1185=0, G1185, F1185)</f>
        <v/>
      </c>
      <c r="I1185" s="1">
        <f>E1185+0</f>
        <v/>
      </c>
    </row>
    <row r="1186">
      <c r="A1186" t="inlineStr">
        <is>
          <t>Momentum Admin Fee</t>
        </is>
      </c>
      <c r="B1186" t="inlineStr">
        <is>
          <t>Operating Expenses</t>
        </is>
      </c>
      <c r="C1186" t="inlineStr">
        <is>
          <t>Heron Fields</t>
        </is>
      </c>
      <c r="D1186" t="inlineStr">
        <is>
          <t>Heron Fields</t>
        </is>
      </c>
      <c r="E1186" s="1" t="inlineStr">
        <is>
          <t>2023-03-31</t>
        </is>
      </c>
      <c r="F1186" t="n">
        <v>5169.95</v>
      </c>
      <c r="G1186" t="n">
        <v>0</v>
      </c>
      <c r="H1186" s="2">
        <f>IF(F1186=0, G1186, F1186)</f>
        <v/>
      </c>
      <c r="I1186" s="1">
        <f>E1186+0</f>
        <v/>
      </c>
    </row>
    <row r="1187">
      <c r="A1187" t="inlineStr">
        <is>
          <t>Motor Vehicle Expenses</t>
        </is>
      </c>
      <c r="B1187" t="inlineStr">
        <is>
          <t>Operating Expenses</t>
        </is>
      </c>
      <c r="C1187" t="inlineStr">
        <is>
          <t>Heron Fields</t>
        </is>
      </c>
      <c r="D1187" t="inlineStr">
        <is>
          <t>Heron Fields</t>
        </is>
      </c>
      <c r="E1187" s="1" t="inlineStr">
        <is>
          <t>2023-03-31</t>
        </is>
      </c>
      <c r="F1187" t="n">
        <v>0</v>
      </c>
      <c r="G1187" t="n">
        <v>0</v>
      </c>
      <c r="H1187" s="2">
        <f>IF(F1187=0, G1187, F1187)</f>
        <v/>
      </c>
      <c r="I1187" s="1">
        <f>E1187+0</f>
        <v/>
      </c>
    </row>
    <row r="1188">
      <c r="A1188" t="inlineStr">
        <is>
          <t>Rates - Heron</t>
        </is>
      </c>
      <c r="B1188" t="inlineStr">
        <is>
          <t>Operating Expenses</t>
        </is>
      </c>
      <c r="C1188" t="inlineStr">
        <is>
          <t>Heron Fields</t>
        </is>
      </c>
      <c r="D1188" t="inlineStr">
        <is>
          <t>Heron Fields</t>
        </is>
      </c>
      <c r="E1188" s="1" t="inlineStr">
        <is>
          <t>2023-03-31</t>
        </is>
      </c>
      <c r="F1188" t="n">
        <v>30819.25</v>
      </c>
      <c r="G1188" t="n">
        <v>0</v>
      </c>
      <c r="H1188" s="2">
        <f>IF(F1188=0, G1188, F1188)</f>
        <v/>
      </c>
      <c r="I1188" s="1">
        <f>E1188+0</f>
        <v/>
      </c>
    </row>
    <row r="1189">
      <c r="A1189" t="inlineStr">
        <is>
          <t>Rental Income</t>
        </is>
      </c>
      <c r="B1189" t="inlineStr">
        <is>
          <t>Other Income</t>
        </is>
      </c>
      <c r="C1189" t="inlineStr">
        <is>
          <t>Heron Fields</t>
        </is>
      </c>
      <c r="D1189" t="inlineStr">
        <is>
          <t>Heron Fields</t>
        </is>
      </c>
      <c r="E1189" s="1" t="inlineStr">
        <is>
          <t>2023-03-31</t>
        </is>
      </c>
      <c r="F1189" t="n">
        <v>0</v>
      </c>
      <c r="G1189" t="n">
        <v>0</v>
      </c>
      <c r="H1189" s="2">
        <f>IF(F1189=0, G1189, F1189)</f>
        <v/>
      </c>
      <c r="I1189" s="1">
        <f>E1189+0</f>
        <v/>
      </c>
    </row>
    <row r="1190">
      <c r="A1190" t="inlineStr">
        <is>
          <t>Repairs _AND_ Maintenance</t>
        </is>
      </c>
      <c r="B1190" t="inlineStr">
        <is>
          <t>Operating Expenses</t>
        </is>
      </c>
      <c r="C1190" t="inlineStr">
        <is>
          <t>Heron Fields</t>
        </is>
      </c>
      <c r="D1190" t="inlineStr">
        <is>
          <t>Heron Fields</t>
        </is>
      </c>
      <c r="E1190" s="1" t="inlineStr">
        <is>
          <t>2023-03-31</t>
        </is>
      </c>
      <c r="F1190" t="n">
        <v>0</v>
      </c>
      <c r="G1190" t="n">
        <v>0</v>
      </c>
      <c r="H1190" s="2">
        <f>IF(F1190=0, G1190, F1190)</f>
        <v/>
      </c>
      <c r="I1190" s="1">
        <f>E1190+0</f>
        <v/>
      </c>
    </row>
    <row r="1191">
      <c r="A1191" t="inlineStr">
        <is>
          <t>Sales - Heron Fields</t>
        </is>
      </c>
      <c r="B1191" t="inlineStr">
        <is>
          <t>Trading Income</t>
        </is>
      </c>
      <c r="C1191" t="inlineStr">
        <is>
          <t>Heron Fields</t>
        </is>
      </c>
      <c r="D1191" t="inlineStr">
        <is>
          <t>Heron Fields</t>
        </is>
      </c>
      <c r="E1191" s="1" t="inlineStr">
        <is>
          <t>2023-03-31</t>
        </is>
      </c>
      <c r="F1191" t="n">
        <v>9197652.18</v>
      </c>
      <c r="G1191" t="n">
        <v>0</v>
      </c>
      <c r="H1191" s="2">
        <f>IF(F1191=0, G1191, F1191)</f>
        <v/>
      </c>
      <c r="I1191" s="1">
        <f>E1191+0</f>
        <v/>
      </c>
    </row>
    <row r="1192">
      <c r="A1192" t="inlineStr">
        <is>
          <t>Sales - Heron Fields occupational rent</t>
        </is>
      </c>
      <c r="B1192" t="inlineStr">
        <is>
          <t>Trading Income</t>
        </is>
      </c>
      <c r="C1192" t="inlineStr">
        <is>
          <t>Heron Fields</t>
        </is>
      </c>
      <c r="D1192" t="inlineStr">
        <is>
          <t>Heron Fields</t>
        </is>
      </c>
      <c r="E1192" s="1" t="inlineStr">
        <is>
          <t>2023-03-31</t>
        </is>
      </c>
      <c r="F1192" t="n">
        <v>10864.06</v>
      </c>
      <c r="G1192" t="n">
        <v>0</v>
      </c>
      <c r="H1192" s="2">
        <f>IF(F1192=0, G1192, F1192)</f>
        <v/>
      </c>
      <c r="I1192" s="1">
        <f>E1192+0</f>
        <v/>
      </c>
    </row>
    <row r="1193">
      <c r="A1193" t="inlineStr">
        <is>
          <t>Security</t>
        </is>
      </c>
      <c r="B1193" t="inlineStr">
        <is>
          <t>Operating Expenses</t>
        </is>
      </c>
      <c r="C1193" t="inlineStr">
        <is>
          <t>Heron Fields</t>
        </is>
      </c>
      <c r="D1193" t="inlineStr">
        <is>
          <t>Heron Fields</t>
        </is>
      </c>
      <c r="E1193" s="1" t="inlineStr">
        <is>
          <t>2023-03-31</t>
        </is>
      </c>
      <c r="F1193" t="n">
        <v>0</v>
      </c>
      <c r="G1193" t="n">
        <v>0</v>
      </c>
      <c r="H1193" s="2">
        <f>IF(F1193=0, G1193, F1193)</f>
        <v/>
      </c>
      <c r="I1193" s="1">
        <f>E1193+0</f>
        <v/>
      </c>
    </row>
    <row r="1194">
      <c r="A1194" t="inlineStr">
        <is>
          <t>Security - ADT</t>
        </is>
      </c>
      <c r="B1194" t="inlineStr">
        <is>
          <t>Operating Expenses</t>
        </is>
      </c>
      <c r="C1194" t="inlineStr">
        <is>
          <t>Heron Fields</t>
        </is>
      </c>
      <c r="D1194" t="inlineStr">
        <is>
          <t>Heron Fields</t>
        </is>
      </c>
      <c r="E1194" s="1" t="inlineStr">
        <is>
          <t>2023-03-31</t>
        </is>
      </c>
      <c r="F1194" t="n">
        <v>328.38</v>
      </c>
      <c r="G1194" t="n">
        <v>0</v>
      </c>
      <c r="H1194" s="2">
        <f>IF(F1194=0, G1194, F1194)</f>
        <v/>
      </c>
      <c r="I1194" s="1">
        <f>E1194+0</f>
        <v/>
      </c>
    </row>
    <row r="1195">
      <c r="A1195" t="inlineStr">
        <is>
          <t>Subscription - NHBRC</t>
        </is>
      </c>
      <c r="B1195" t="inlineStr">
        <is>
          <t>Operating Expenses</t>
        </is>
      </c>
      <c r="C1195" t="inlineStr">
        <is>
          <t>Heron Fields</t>
        </is>
      </c>
      <c r="D1195" t="inlineStr">
        <is>
          <t>Heron Fields</t>
        </is>
      </c>
      <c r="E1195" s="1" t="inlineStr">
        <is>
          <t>2023-03-31</t>
        </is>
      </c>
      <c r="F1195" t="n">
        <v>0</v>
      </c>
      <c r="G1195" t="n">
        <v>0</v>
      </c>
      <c r="H1195" s="2">
        <f>IF(F1195=0, G1195, F1195)</f>
        <v/>
      </c>
      <c r="I1195" s="1">
        <f>E1195+0</f>
        <v/>
      </c>
    </row>
    <row r="1196">
      <c r="A1196" t="inlineStr">
        <is>
          <t>Subscriptions - Xero</t>
        </is>
      </c>
      <c r="B1196" t="inlineStr">
        <is>
          <t>Operating Expenses</t>
        </is>
      </c>
      <c r="C1196" t="inlineStr">
        <is>
          <t>Heron Fields</t>
        </is>
      </c>
      <c r="D1196" t="inlineStr">
        <is>
          <t>Heron Fields</t>
        </is>
      </c>
      <c r="E1196" s="1" t="inlineStr">
        <is>
          <t>2023-03-31</t>
        </is>
      </c>
      <c r="F1196" t="n">
        <v>600</v>
      </c>
      <c r="G1196" t="n">
        <v>0</v>
      </c>
      <c r="H1196" s="2">
        <f>IF(F1196=0, G1196, F1196)</f>
        <v/>
      </c>
      <c r="I1196" s="1">
        <f>E1196+0</f>
        <v/>
      </c>
    </row>
    <row r="1197">
      <c r="A1197" t="inlineStr">
        <is>
          <t>Advertising - Pure Brand Activation</t>
        </is>
      </c>
      <c r="B1197" t="inlineStr">
        <is>
          <t>Operating Expenses</t>
        </is>
      </c>
      <c r="C1197" t="inlineStr">
        <is>
          <t>Heron View</t>
        </is>
      </c>
      <c r="D1197" t="inlineStr">
        <is>
          <t>Heron View</t>
        </is>
      </c>
      <c r="E1197" s="1" t="inlineStr">
        <is>
          <t>2023-03-31</t>
        </is>
      </c>
      <c r="F1197" t="n">
        <v>0</v>
      </c>
      <c r="G1197" t="n">
        <v>0</v>
      </c>
      <c r="H1197" s="2">
        <f>IF(F1197=0, G1197, F1197)</f>
        <v/>
      </c>
      <c r="I1197" s="1">
        <f>E1197+0</f>
        <v/>
      </c>
    </row>
    <row r="1198">
      <c r="A1198" t="inlineStr">
        <is>
          <t>Advertising - Real Marketing</t>
        </is>
      </c>
      <c r="B1198" t="inlineStr">
        <is>
          <t>Operating Expenses</t>
        </is>
      </c>
      <c r="C1198" t="inlineStr">
        <is>
          <t>Heron View</t>
        </is>
      </c>
      <c r="D1198" t="inlineStr">
        <is>
          <t>Heron View</t>
        </is>
      </c>
      <c r="E1198" s="1" t="inlineStr">
        <is>
          <t>2023-03-31</t>
        </is>
      </c>
      <c r="F1198" t="n">
        <v>0</v>
      </c>
      <c r="G1198" t="n">
        <v>0</v>
      </c>
      <c r="H1198" s="2">
        <f>IF(F1198=0, G1198, F1198)</f>
        <v/>
      </c>
      <c r="I1198" s="1">
        <f>E1198+0</f>
        <v/>
      </c>
    </row>
    <row r="1199">
      <c r="A1199" t="inlineStr">
        <is>
          <t>Advertising - Real Marketing</t>
        </is>
      </c>
      <c r="B1199" t="inlineStr">
        <is>
          <t>Operating Expenses</t>
        </is>
      </c>
      <c r="C1199" t="inlineStr">
        <is>
          <t>Heron View</t>
        </is>
      </c>
      <c r="D1199" t="inlineStr">
        <is>
          <t>Heron View</t>
        </is>
      </c>
      <c r="E1199" s="1" t="inlineStr">
        <is>
          <t>2023-03-31</t>
        </is>
      </c>
      <c r="F1199" t="n">
        <v>0</v>
      </c>
      <c r="G1199" t="n">
        <v>0</v>
      </c>
      <c r="H1199" s="2">
        <f>IF(F1199=0, G1199, F1199)</f>
        <v/>
      </c>
      <c r="I1199" s="1">
        <f>E1199+0</f>
        <v/>
      </c>
    </row>
    <row r="1200">
      <c r="A1200" t="inlineStr">
        <is>
          <t>Advertising - Thinkink</t>
        </is>
      </c>
      <c r="B1200" t="inlineStr">
        <is>
          <t>Operating Expenses</t>
        </is>
      </c>
      <c r="C1200" t="inlineStr">
        <is>
          <t>Heron View</t>
        </is>
      </c>
      <c r="D1200" t="inlineStr">
        <is>
          <t>Heron View</t>
        </is>
      </c>
      <c r="E1200" s="1" t="inlineStr">
        <is>
          <t>2023-03-31</t>
        </is>
      </c>
      <c r="F1200" t="n">
        <v>0</v>
      </c>
      <c r="G1200" t="n">
        <v>0</v>
      </c>
      <c r="H1200" s="2">
        <f>IF(F1200=0, G1200, F1200)</f>
        <v/>
      </c>
      <c r="I1200" s="1">
        <f>E1200+0</f>
        <v/>
      </c>
    </row>
    <row r="1201">
      <c r="A1201" t="inlineStr">
        <is>
          <t>Advertising _AND_ Promotions</t>
        </is>
      </c>
      <c r="B1201" t="inlineStr">
        <is>
          <t>Operating Expenses</t>
        </is>
      </c>
      <c r="C1201" t="inlineStr">
        <is>
          <t>Heron View</t>
        </is>
      </c>
      <c r="D1201" t="inlineStr">
        <is>
          <t>Heron View</t>
        </is>
      </c>
      <c r="E1201" s="1" t="inlineStr">
        <is>
          <t>2023-03-31</t>
        </is>
      </c>
      <c r="F1201" t="n">
        <v>24975</v>
      </c>
      <c r="G1201" t="n">
        <v>0</v>
      </c>
      <c r="H1201" s="2">
        <f>IF(F1201=0, G1201, F1201)</f>
        <v/>
      </c>
      <c r="I1201" s="1">
        <f>E1201+0</f>
        <v/>
      </c>
    </row>
    <row r="1202">
      <c r="A1202" t="inlineStr">
        <is>
          <t>Advertising _AND_ Promotions</t>
        </is>
      </c>
      <c r="B1202" t="inlineStr">
        <is>
          <t>Operating Expenses</t>
        </is>
      </c>
      <c r="C1202" t="inlineStr">
        <is>
          <t>Heron View</t>
        </is>
      </c>
      <c r="D1202" t="inlineStr">
        <is>
          <t>Heron View</t>
        </is>
      </c>
      <c r="E1202" s="1" t="inlineStr">
        <is>
          <t>2023-03-31</t>
        </is>
      </c>
      <c r="F1202" t="n">
        <v>0</v>
      </c>
      <c r="G1202" t="n">
        <v>0</v>
      </c>
      <c r="H1202" s="2">
        <f>IF(F1202=0, G1202, F1202)</f>
        <v/>
      </c>
      <c r="I1202" s="1">
        <f>E1202+0</f>
        <v/>
      </c>
    </row>
    <row r="1203">
      <c r="A1203" t="inlineStr">
        <is>
          <t>COS - Commission HV Units</t>
        </is>
      </c>
      <c r="B1203" t="inlineStr">
        <is>
          <t>COS</t>
        </is>
      </c>
      <c r="C1203" t="inlineStr">
        <is>
          <t>Heron View</t>
        </is>
      </c>
      <c r="D1203" t="inlineStr">
        <is>
          <t>Heron View</t>
        </is>
      </c>
      <c r="E1203" s="1" t="inlineStr">
        <is>
          <t>2023-03-31</t>
        </is>
      </c>
      <c r="F1203" t="n">
        <v>0</v>
      </c>
      <c r="G1203" t="n">
        <v>0</v>
      </c>
      <c r="H1203" s="2">
        <f>IF(F1203=0, G1203, F1203)</f>
        <v/>
      </c>
      <c r="I1203" s="1">
        <f>E1203+0</f>
        <v/>
      </c>
    </row>
    <row r="1204">
      <c r="A1204" t="inlineStr">
        <is>
          <t>COS - Electricity</t>
        </is>
      </c>
      <c r="B1204" t="inlineStr">
        <is>
          <t>COS</t>
        </is>
      </c>
      <c r="C1204" t="inlineStr">
        <is>
          <t>Heron View</t>
        </is>
      </c>
      <c r="D1204" t="inlineStr">
        <is>
          <t>Heron View</t>
        </is>
      </c>
      <c r="E1204" s="1" t="inlineStr">
        <is>
          <t>2023-03-31</t>
        </is>
      </c>
      <c r="F1204" t="n">
        <v>0</v>
      </c>
      <c r="G1204" t="n">
        <v>0</v>
      </c>
      <c r="H1204" s="2">
        <f>IF(F1204=0, G1204, F1204)</f>
        <v/>
      </c>
      <c r="I1204" s="1">
        <f>E1204+0</f>
        <v/>
      </c>
    </row>
    <row r="1205">
      <c r="A1205" t="inlineStr">
        <is>
          <t>COS - Electricity</t>
        </is>
      </c>
      <c r="B1205" t="inlineStr">
        <is>
          <t>COS</t>
        </is>
      </c>
      <c r="C1205" t="inlineStr">
        <is>
          <t>Heron View</t>
        </is>
      </c>
      <c r="D1205" t="inlineStr">
        <is>
          <t>Heron View</t>
        </is>
      </c>
      <c r="E1205" s="1" t="inlineStr">
        <is>
          <t>2023-03-31</t>
        </is>
      </c>
      <c r="F1205" t="n">
        <v>0</v>
      </c>
      <c r="G1205" t="n">
        <v>0</v>
      </c>
      <c r="H1205" s="2">
        <f>IF(F1205=0, G1205, F1205)</f>
        <v/>
      </c>
      <c r="I1205" s="1">
        <f>E1205+0</f>
        <v/>
      </c>
    </row>
    <row r="1206">
      <c r="A1206" t="inlineStr">
        <is>
          <t>COS - HV COCT Rates clearance</t>
        </is>
      </c>
      <c r="B1206" t="inlineStr">
        <is>
          <t>COS</t>
        </is>
      </c>
      <c r="C1206" t="inlineStr">
        <is>
          <t>Heron View</t>
        </is>
      </c>
      <c r="D1206" t="inlineStr">
        <is>
          <t>Heron View</t>
        </is>
      </c>
      <c r="E1206" s="1" t="inlineStr">
        <is>
          <t>2023-03-31</t>
        </is>
      </c>
      <c r="F1206" t="n">
        <v>0</v>
      </c>
      <c r="G1206" t="n">
        <v>0</v>
      </c>
      <c r="H1206" s="2">
        <f>IF(F1206=0, G1206, F1206)</f>
        <v/>
      </c>
      <c r="I1206" s="1">
        <f>E1206+0</f>
        <v/>
      </c>
    </row>
    <row r="1207">
      <c r="A1207" t="inlineStr">
        <is>
          <t>COS - Heron Fields - Garden Services</t>
        </is>
      </c>
      <c r="B1207" t="inlineStr">
        <is>
          <t>COS</t>
        </is>
      </c>
      <c r="C1207" t="inlineStr">
        <is>
          <t>CPC</t>
        </is>
      </c>
      <c r="D1207" t="inlineStr">
        <is>
          <t>Heron View</t>
        </is>
      </c>
      <c r="E1207" s="1" t="inlineStr">
        <is>
          <t>2023-03-31</t>
        </is>
      </c>
      <c r="F1207" t="n">
        <v>0</v>
      </c>
      <c r="G1207" t="n">
        <v>0</v>
      </c>
      <c r="H1207" s="2">
        <f>IF(F1207=0, G1207, F1207)</f>
        <v/>
      </c>
      <c r="I1207" s="1">
        <f>E1207+0</f>
        <v/>
      </c>
    </row>
    <row r="1208">
      <c r="A1208" t="inlineStr">
        <is>
          <t>COS - Heron View</t>
        </is>
      </c>
      <c r="B1208" t="inlineStr">
        <is>
          <t>COS</t>
        </is>
      </c>
      <c r="C1208" t="inlineStr">
        <is>
          <t>Heron View</t>
        </is>
      </c>
      <c r="D1208" t="inlineStr">
        <is>
          <t>Heron View</t>
        </is>
      </c>
      <c r="E1208" s="1" t="inlineStr">
        <is>
          <t>2023-03-31</t>
        </is>
      </c>
      <c r="F1208" t="n">
        <v>0</v>
      </c>
      <c r="G1208" t="n">
        <v>0</v>
      </c>
      <c r="H1208" s="2">
        <f>IF(F1208=0, G1208, F1208)</f>
        <v/>
      </c>
      <c r="I1208" s="1">
        <f>E1208+0</f>
        <v/>
      </c>
    </row>
    <row r="1209">
      <c r="A1209" t="inlineStr">
        <is>
          <t>COS - Heron View - Construction</t>
        </is>
      </c>
      <c r="B1209" t="inlineStr">
        <is>
          <t>COS</t>
        </is>
      </c>
      <c r="C1209" t="inlineStr">
        <is>
          <t>CPC</t>
        </is>
      </c>
      <c r="D1209" t="inlineStr">
        <is>
          <t>Heron View</t>
        </is>
      </c>
      <c r="E1209" s="1" t="inlineStr">
        <is>
          <t>2023-03-31</t>
        </is>
      </c>
      <c r="F1209" t="n">
        <v>2483055.52</v>
      </c>
      <c r="G1209" t="n">
        <v>0</v>
      </c>
      <c r="H1209" s="2">
        <f>IF(F1209=0, G1209, F1209)</f>
        <v/>
      </c>
      <c r="I1209" s="1">
        <f>E1209+0</f>
        <v/>
      </c>
    </row>
    <row r="1210">
      <c r="A1210" t="inlineStr">
        <is>
          <t>COS - Heron View - P&amp;G</t>
        </is>
      </c>
      <c r="B1210" t="inlineStr">
        <is>
          <t>COS</t>
        </is>
      </c>
      <c r="C1210" t="inlineStr">
        <is>
          <t>CPC</t>
        </is>
      </c>
      <c r="D1210" t="inlineStr">
        <is>
          <t>Heron View</t>
        </is>
      </c>
      <c r="E1210" s="1" t="inlineStr">
        <is>
          <t>2023-03-31</t>
        </is>
      </c>
      <c r="F1210" t="n">
        <v>263223.18</v>
      </c>
      <c r="G1210" t="n">
        <v>0</v>
      </c>
      <c r="H1210" s="2">
        <f>IF(F1210=0, G1210, F1210)</f>
        <v/>
      </c>
      <c r="I1210" s="1">
        <f>E1210+0</f>
        <v/>
      </c>
    </row>
    <row r="1211">
      <c r="A1211" t="inlineStr">
        <is>
          <t>COS - Heron View - Printing &amp; Stationary</t>
        </is>
      </c>
      <c r="B1211" t="inlineStr">
        <is>
          <t>COS</t>
        </is>
      </c>
      <c r="C1211" t="inlineStr">
        <is>
          <t>CPC</t>
        </is>
      </c>
      <c r="D1211" t="inlineStr">
        <is>
          <t>Heron View</t>
        </is>
      </c>
      <c r="E1211" s="1" t="inlineStr">
        <is>
          <t>2023-03-31</t>
        </is>
      </c>
      <c r="F1211" t="n">
        <v>0</v>
      </c>
      <c r="G1211" t="n">
        <v>0</v>
      </c>
      <c r="H1211" s="2">
        <f>IF(F1211=0, G1211, F1211)</f>
        <v/>
      </c>
      <c r="I1211" s="1">
        <f>E1211+0</f>
        <v/>
      </c>
    </row>
    <row r="1212">
      <c r="A1212" t="inlineStr">
        <is>
          <t>COS - Legal Fees</t>
        </is>
      </c>
      <c r="B1212" t="inlineStr">
        <is>
          <t>COS</t>
        </is>
      </c>
      <c r="C1212" t="inlineStr">
        <is>
          <t>Heron View</t>
        </is>
      </c>
      <c r="D1212" t="inlineStr">
        <is>
          <t>Heron View</t>
        </is>
      </c>
      <c r="E1212" s="1" t="inlineStr">
        <is>
          <t>2023-03-31</t>
        </is>
      </c>
      <c r="F1212" t="n">
        <v>0</v>
      </c>
      <c r="G1212" t="n">
        <v>0</v>
      </c>
      <c r="H1212" s="2">
        <f>IF(F1212=0, G1212, F1212)</f>
        <v/>
      </c>
      <c r="I1212" s="1">
        <f>E1212+0</f>
        <v/>
      </c>
    </row>
    <row r="1213">
      <c r="A1213" t="inlineStr">
        <is>
          <t>COS - Legal Fees</t>
        </is>
      </c>
      <c r="B1213" t="inlineStr">
        <is>
          <t>COS</t>
        </is>
      </c>
      <c r="C1213" t="inlineStr">
        <is>
          <t>Heron View</t>
        </is>
      </c>
      <c r="D1213" t="inlineStr">
        <is>
          <t>Heron View</t>
        </is>
      </c>
      <c r="E1213" s="1" t="inlineStr">
        <is>
          <t>2023-03-31</t>
        </is>
      </c>
      <c r="F1213" t="n">
        <v>0</v>
      </c>
      <c r="G1213" t="n">
        <v>0</v>
      </c>
      <c r="H1213" s="2">
        <f>IF(F1213=0, G1213, F1213)</f>
        <v/>
      </c>
      <c r="I1213" s="1">
        <f>E1213+0</f>
        <v/>
      </c>
    </row>
    <row r="1214">
      <c r="A1214" t="inlineStr">
        <is>
          <t>COS - Legal Fees Opening of Sec Title Fees</t>
        </is>
      </c>
      <c r="B1214" t="inlineStr">
        <is>
          <t>COS</t>
        </is>
      </c>
      <c r="C1214" t="inlineStr">
        <is>
          <t>Heron View</t>
        </is>
      </c>
      <c r="D1214" t="inlineStr">
        <is>
          <t>Heron View</t>
        </is>
      </c>
      <c r="E1214" s="1" t="inlineStr">
        <is>
          <t>2023-03-31</t>
        </is>
      </c>
      <c r="F1214" t="n">
        <v>0</v>
      </c>
      <c r="G1214" t="n">
        <v>0</v>
      </c>
      <c r="H1214" s="2">
        <f>IF(F1214=0, G1214, F1214)</f>
        <v/>
      </c>
      <c r="I1214" s="1">
        <f>E1214+0</f>
        <v/>
      </c>
    </row>
    <row r="1215">
      <c r="A1215" t="inlineStr">
        <is>
          <t>COS - Showhouse - HV</t>
        </is>
      </c>
      <c r="B1215" t="inlineStr">
        <is>
          <t>COS</t>
        </is>
      </c>
      <c r="C1215" t="inlineStr">
        <is>
          <t>Heron View</t>
        </is>
      </c>
      <c r="D1215" t="inlineStr">
        <is>
          <t>Heron View</t>
        </is>
      </c>
      <c r="E1215" s="1" t="inlineStr">
        <is>
          <t>2023-03-31</t>
        </is>
      </c>
      <c r="F1215" t="n">
        <v>0</v>
      </c>
      <c r="G1215" t="n">
        <v>0</v>
      </c>
      <c r="H1215" s="2">
        <f>IF(F1215=0, G1215, F1215)</f>
        <v/>
      </c>
      <c r="I1215" s="1">
        <f>E1215+0</f>
        <v/>
      </c>
    </row>
    <row r="1216">
      <c r="A1216" t="inlineStr">
        <is>
          <t>Consulting fees - Trustee</t>
        </is>
      </c>
      <c r="B1216" t="inlineStr">
        <is>
          <t>Operating Expenses</t>
        </is>
      </c>
      <c r="C1216" t="inlineStr">
        <is>
          <t>Heron View</t>
        </is>
      </c>
      <c r="D1216" t="inlineStr">
        <is>
          <t>Heron View</t>
        </is>
      </c>
      <c r="E1216" s="1" t="inlineStr">
        <is>
          <t>2023-03-31</t>
        </is>
      </c>
      <c r="F1216" t="n">
        <v>0</v>
      </c>
      <c r="G1216" t="n">
        <v>0</v>
      </c>
      <c r="H1216" s="2">
        <f>IF(F1216=0, G1216, F1216)</f>
        <v/>
      </c>
      <c r="I1216" s="1">
        <f>E1216+0</f>
        <v/>
      </c>
    </row>
    <row r="1217">
      <c r="A1217" t="inlineStr">
        <is>
          <t>Consulting fees - Trustee</t>
        </is>
      </c>
      <c r="B1217" t="inlineStr">
        <is>
          <t>Operating Expenses</t>
        </is>
      </c>
      <c r="C1217" t="inlineStr">
        <is>
          <t>Heron View</t>
        </is>
      </c>
      <c r="D1217" t="inlineStr">
        <is>
          <t>Heron View</t>
        </is>
      </c>
      <c r="E1217" s="1" t="inlineStr">
        <is>
          <t>2023-03-31</t>
        </is>
      </c>
      <c r="F1217" t="n">
        <v>0</v>
      </c>
      <c r="G1217" t="n">
        <v>0</v>
      </c>
      <c r="H1217" s="2">
        <f>IF(F1217=0, G1217, F1217)</f>
        <v/>
      </c>
      <c r="I1217" s="1">
        <f>E1217+0</f>
        <v/>
      </c>
    </row>
    <row r="1218">
      <c r="A1218" t="inlineStr">
        <is>
          <t>Interest Paid - Investors @ 10%</t>
        </is>
      </c>
      <c r="B1218" t="inlineStr">
        <is>
          <t>Operating Expenses</t>
        </is>
      </c>
      <c r="C1218" t="inlineStr">
        <is>
          <t>Heron View</t>
        </is>
      </c>
      <c r="D1218" t="inlineStr">
        <is>
          <t>Heron View</t>
        </is>
      </c>
      <c r="E1218" s="1" t="inlineStr">
        <is>
          <t>2023-03-31</t>
        </is>
      </c>
      <c r="F1218" t="n">
        <v>0</v>
      </c>
      <c r="G1218" t="n">
        <v>0</v>
      </c>
      <c r="H1218" s="2">
        <f>IF(F1218=0, G1218, F1218)</f>
        <v/>
      </c>
      <c r="I1218" s="1">
        <f>E1218+0</f>
        <v/>
      </c>
    </row>
    <row r="1219">
      <c r="A1219" t="inlineStr">
        <is>
          <t>Interest Paid - Investors @ 10.5%</t>
        </is>
      </c>
      <c r="B1219" t="inlineStr">
        <is>
          <t>Operating Expenses</t>
        </is>
      </c>
      <c r="C1219" t="inlineStr">
        <is>
          <t>Heron View</t>
        </is>
      </c>
      <c r="D1219" t="inlineStr">
        <is>
          <t>Heron View</t>
        </is>
      </c>
      <c r="E1219" s="1" t="inlineStr">
        <is>
          <t>2023-03-31</t>
        </is>
      </c>
      <c r="F1219" t="n">
        <v>0</v>
      </c>
      <c r="G1219" t="n">
        <v>0</v>
      </c>
      <c r="H1219" s="2">
        <f>IF(F1219=0, G1219, F1219)</f>
        <v/>
      </c>
      <c r="I1219" s="1">
        <f>E1219+0</f>
        <v/>
      </c>
    </row>
    <row r="1220">
      <c r="A1220" t="inlineStr">
        <is>
          <t>Interest Paid - Investors @ 11%</t>
        </is>
      </c>
      <c r="B1220" t="inlineStr">
        <is>
          <t>Operating Expenses</t>
        </is>
      </c>
      <c r="C1220" t="inlineStr">
        <is>
          <t>Heron View</t>
        </is>
      </c>
      <c r="D1220" t="inlineStr">
        <is>
          <t>Heron View</t>
        </is>
      </c>
      <c r="E1220" s="1" t="inlineStr">
        <is>
          <t>2023-03-31</t>
        </is>
      </c>
      <c r="F1220" t="n">
        <v>0</v>
      </c>
      <c r="G1220" t="n">
        <v>0</v>
      </c>
      <c r="H1220" s="2">
        <f>IF(F1220=0, G1220, F1220)</f>
        <v/>
      </c>
      <c r="I1220" s="1">
        <f>E1220+0</f>
        <v/>
      </c>
    </row>
    <row r="1221">
      <c r="A1221" t="inlineStr">
        <is>
          <t>Interest Paid - Investors @ 14%</t>
        </is>
      </c>
      <c r="B1221" t="inlineStr">
        <is>
          <t>Operating Expenses</t>
        </is>
      </c>
      <c r="C1221" t="inlineStr">
        <is>
          <t>Heron View</t>
        </is>
      </c>
      <c r="D1221" t="inlineStr">
        <is>
          <t>Heron View</t>
        </is>
      </c>
      <c r="E1221" s="1" t="inlineStr">
        <is>
          <t>2023-03-31</t>
        </is>
      </c>
      <c r="F1221" t="n">
        <v>0</v>
      </c>
      <c r="G1221" t="n">
        <v>0</v>
      </c>
      <c r="H1221" s="2">
        <f>IF(F1221=0, G1221, F1221)</f>
        <v/>
      </c>
      <c r="I1221" s="1">
        <f>E1221+0</f>
        <v/>
      </c>
    </row>
    <row r="1222">
      <c r="A1222" t="inlineStr">
        <is>
          <t>Interest Paid - Investors @ 14%</t>
        </is>
      </c>
      <c r="B1222" t="inlineStr">
        <is>
          <t>Operating Expenses</t>
        </is>
      </c>
      <c r="C1222" t="inlineStr">
        <is>
          <t>Heron View</t>
        </is>
      </c>
      <c r="D1222" t="inlineStr">
        <is>
          <t>Heron View</t>
        </is>
      </c>
      <c r="E1222" s="1" t="inlineStr">
        <is>
          <t>2023-03-31</t>
        </is>
      </c>
      <c r="F1222" t="n">
        <v>0</v>
      </c>
      <c r="G1222" t="n">
        <v>0</v>
      </c>
      <c r="H1222" s="2">
        <f>IF(F1222=0, G1222, F1222)</f>
        <v/>
      </c>
      <c r="I1222" s="1">
        <f>E1222+0</f>
        <v/>
      </c>
    </row>
    <row r="1223">
      <c r="A1223" t="inlineStr">
        <is>
          <t>Interest Paid - Investors @ 16%</t>
        </is>
      </c>
      <c r="B1223" t="inlineStr">
        <is>
          <t>Operating Expenses</t>
        </is>
      </c>
      <c r="C1223" t="inlineStr">
        <is>
          <t>Heron View</t>
        </is>
      </c>
      <c r="D1223" t="inlineStr">
        <is>
          <t>Heron View</t>
        </is>
      </c>
      <c r="E1223" s="1" t="inlineStr">
        <is>
          <t>2023-03-31</t>
        </is>
      </c>
      <c r="F1223" t="n">
        <v>0</v>
      </c>
      <c r="G1223" t="n">
        <v>0</v>
      </c>
      <c r="H1223" s="2">
        <f>IF(F1223=0, G1223, F1223)</f>
        <v/>
      </c>
      <c r="I1223" s="1">
        <f>E1223+0</f>
        <v/>
      </c>
    </row>
    <row r="1224">
      <c r="A1224" t="inlineStr">
        <is>
          <t>Interest Paid - Investors @ 16%</t>
        </is>
      </c>
      <c r="B1224" t="inlineStr">
        <is>
          <t>Operating Expenses</t>
        </is>
      </c>
      <c r="C1224" t="inlineStr">
        <is>
          <t>Heron View</t>
        </is>
      </c>
      <c r="D1224" t="inlineStr">
        <is>
          <t>Heron View</t>
        </is>
      </c>
      <c r="E1224" s="1" t="inlineStr">
        <is>
          <t>2023-03-31</t>
        </is>
      </c>
      <c r="F1224" t="n">
        <v>0</v>
      </c>
      <c r="G1224" t="n">
        <v>0</v>
      </c>
      <c r="H1224" s="2">
        <f>IF(F1224=0, G1224, F1224)</f>
        <v/>
      </c>
      <c r="I1224" s="1">
        <f>E1224+0</f>
        <v/>
      </c>
    </row>
    <row r="1225">
      <c r="A1225" t="inlineStr">
        <is>
          <t>Interest Paid - Investors @ 18%</t>
        </is>
      </c>
      <c r="B1225" t="inlineStr">
        <is>
          <t>Operating Expenses</t>
        </is>
      </c>
      <c r="C1225" t="inlineStr">
        <is>
          <t>Heron View</t>
        </is>
      </c>
      <c r="D1225" t="inlineStr">
        <is>
          <t>Heron View</t>
        </is>
      </c>
      <c r="E1225" s="1" t="inlineStr">
        <is>
          <t>2023-03-31</t>
        </is>
      </c>
      <c r="F1225" t="n">
        <v>0</v>
      </c>
      <c r="G1225" t="n">
        <v>0</v>
      </c>
      <c r="H1225" s="2">
        <f>IF(F1225=0, G1225, F1225)</f>
        <v/>
      </c>
      <c r="I1225" s="1">
        <f>E1225+0</f>
        <v/>
      </c>
    </row>
    <row r="1226">
      <c r="A1226" t="inlineStr">
        <is>
          <t>Interest Paid - Investors @ 18%</t>
        </is>
      </c>
      <c r="B1226" t="inlineStr">
        <is>
          <t>Operating Expenses</t>
        </is>
      </c>
      <c r="C1226" t="inlineStr">
        <is>
          <t>Heron View</t>
        </is>
      </c>
      <c r="D1226" t="inlineStr">
        <is>
          <t>Heron View</t>
        </is>
      </c>
      <c r="E1226" s="1" t="inlineStr">
        <is>
          <t>2023-03-31</t>
        </is>
      </c>
      <c r="F1226" t="n">
        <v>0</v>
      </c>
      <c r="G1226" t="n">
        <v>0</v>
      </c>
      <c r="H1226" s="2">
        <f>IF(F1226=0, G1226, F1226)</f>
        <v/>
      </c>
      <c r="I1226" s="1">
        <f>E1226+0</f>
        <v/>
      </c>
    </row>
    <row r="1227">
      <c r="A1227" t="inlineStr">
        <is>
          <t>Interest Paid - Investors @ 7%</t>
        </is>
      </c>
      <c r="B1227" t="inlineStr">
        <is>
          <t>Operating Expenses</t>
        </is>
      </c>
      <c r="C1227" t="inlineStr">
        <is>
          <t>Heron View</t>
        </is>
      </c>
      <c r="D1227" t="inlineStr">
        <is>
          <t>Heron View</t>
        </is>
      </c>
      <c r="E1227" s="1" t="inlineStr">
        <is>
          <t>2023-03-31</t>
        </is>
      </c>
      <c r="F1227" t="n">
        <v>0</v>
      </c>
      <c r="G1227" t="n">
        <v>0</v>
      </c>
      <c r="H1227" s="2">
        <f>IF(F1227=0, G1227, F1227)</f>
        <v/>
      </c>
      <c r="I1227" s="1">
        <f>E1227+0</f>
        <v/>
      </c>
    </row>
    <row r="1228">
      <c r="A1228" t="inlineStr">
        <is>
          <t>Interest Paid - Investors @ 7%</t>
        </is>
      </c>
      <c r="B1228" t="inlineStr">
        <is>
          <t>Operating Expenses</t>
        </is>
      </c>
      <c r="C1228" t="inlineStr">
        <is>
          <t>Heron View</t>
        </is>
      </c>
      <c r="D1228" t="inlineStr">
        <is>
          <t>Heron View</t>
        </is>
      </c>
      <c r="E1228" s="1" t="inlineStr">
        <is>
          <t>2023-03-31</t>
        </is>
      </c>
      <c r="F1228" t="n">
        <v>0</v>
      </c>
      <c r="G1228" t="n">
        <v>0</v>
      </c>
      <c r="H1228" s="2">
        <f>IF(F1228=0, G1228, F1228)</f>
        <v/>
      </c>
      <c r="I1228" s="1">
        <f>E1228+0</f>
        <v/>
      </c>
    </row>
    <row r="1229">
      <c r="A1229" t="inlineStr">
        <is>
          <t>Interest Paid - Investors @ 7.5%</t>
        </is>
      </c>
      <c r="B1229" t="inlineStr">
        <is>
          <t>Operating Expenses</t>
        </is>
      </c>
      <c r="C1229" t="inlineStr">
        <is>
          <t>Heron View</t>
        </is>
      </c>
      <c r="D1229" t="inlineStr">
        <is>
          <t>Heron View</t>
        </is>
      </c>
      <c r="E1229" s="1" t="inlineStr">
        <is>
          <t>2023-03-31</t>
        </is>
      </c>
      <c r="F1229" t="n">
        <v>0</v>
      </c>
      <c r="G1229" t="n">
        <v>0</v>
      </c>
      <c r="H1229" s="2">
        <f>IF(F1229=0, G1229, F1229)</f>
        <v/>
      </c>
      <c r="I1229" s="1">
        <f>E1229+0</f>
        <v/>
      </c>
    </row>
    <row r="1230">
      <c r="A1230" t="inlineStr">
        <is>
          <t>Interest Paid - Investors @ 7.5%</t>
        </is>
      </c>
      <c r="B1230" t="inlineStr">
        <is>
          <t>Operating Expenses</t>
        </is>
      </c>
      <c r="C1230" t="inlineStr">
        <is>
          <t>Heron View</t>
        </is>
      </c>
      <c r="D1230" t="inlineStr">
        <is>
          <t>Heron View</t>
        </is>
      </c>
      <c r="E1230" s="1" t="inlineStr">
        <is>
          <t>2023-03-31</t>
        </is>
      </c>
      <c r="F1230" t="n">
        <v>0</v>
      </c>
      <c r="G1230" t="n">
        <v>0</v>
      </c>
      <c r="H1230" s="2">
        <f>IF(F1230=0, G1230, F1230)</f>
        <v/>
      </c>
      <c r="I1230" s="1">
        <f>E1230+0</f>
        <v/>
      </c>
    </row>
    <row r="1231">
      <c r="A1231" t="inlineStr">
        <is>
          <t>Interest Paid - Investors @ 8.25%</t>
        </is>
      </c>
      <c r="B1231" t="inlineStr">
        <is>
          <t>Operating Expenses</t>
        </is>
      </c>
      <c r="C1231" t="inlineStr">
        <is>
          <t>Heron View</t>
        </is>
      </c>
      <c r="D1231" t="inlineStr">
        <is>
          <t>Heron View</t>
        </is>
      </c>
      <c r="E1231" s="1" t="inlineStr">
        <is>
          <t>2023-03-31</t>
        </is>
      </c>
      <c r="F1231" t="n">
        <v>0</v>
      </c>
      <c r="G1231" t="n">
        <v>0</v>
      </c>
      <c r="H1231" s="2">
        <f>IF(F1231=0, G1231, F1231)</f>
        <v/>
      </c>
      <c r="I1231" s="1">
        <f>E1231+0</f>
        <v/>
      </c>
    </row>
    <row r="1232">
      <c r="A1232" t="inlineStr">
        <is>
          <t>Interest Paid - Investors @ 8.25%</t>
        </is>
      </c>
      <c r="B1232" t="inlineStr">
        <is>
          <t>Operating Expenses</t>
        </is>
      </c>
      <c r="C1232" t="inlineStr">
        <is>
          <t>Heron View</t>
        </is>
      </c>
      <c r="D1232" t="inlineStr">
        <is>
          <t>Heron View</t>
        </is>
      </c>
      <c r="E1232" s="1" t="inlineStr">
        <is>
          <t>2023-03-31</t>
        </is>
      </c>
      <c r="F1232" t="n">
        <v>0</v>
      </c>
      <c r="G1232" t="n">
        <v>0</v>
      </c>
      <c r="H1232" s="2">
        <f>IF(F1232=0, G1232, F1232)</f>
        <v/>
      </c>
      <c r="I1232" s="1">
        <f>E1232+0</f>
        <v/>
      </c>
    </row>
    <row r="1233">
      <c r="A1233" t="inlineStr">
        <is>
          <t>Interest Paid - Investors @ 9%</t>
        </is>
      </c>
      <c r="B1233" t="inlineStr">
        <is>
          <t>Operating Expenses</t>
        </is>
      </c>
      <c r="C1233" t="inlineStr">
        <is>
          <t>Heron View</t>
        </is>
      </c>
      <c r="D1233" t="inlineStr">
        <is>
          <t>Heron View</t>
        </is>
      </c>
      <c r="E1233" s="1" t="inlineStr">
        <is>
          <t>2023-03-31</t>
        </is>
      </c>
      <c r="F1233" t="n">
        <v>0</v>
      </c>
      <c r="G1233" t="n">
        <v>0</v>
      </c>
      <c r="H1233" s="2">
        <f>IF(F1233=0, G1233, F1233)</f>
        <v/>
      </c>
      <c r="I1233" s="1">
        <f>E1233+0</f>
        <v/>
      </c>
    </row>
    <row r="1234">
      <c r="A1234" t="inlineStr">
        <is>
          <t>Interest Paid - Investors @ 9%</t>
        </is>
      </c>
      <c r="B1234" t="inlineStr">
        <is>
          <t>Operating Expenses</t>
        </is>
      </c>
      <c r="C1234" t="inlineStr">
        <is>
          <t>Heron View</t>
        </is>
      </c>
      <c r="D1234" t="inlineStr">
        <is>
          <t>Heron View</t>
        </is>
      </c>
      <c r="E1234" s="1" t="inlineStr">
        <is>
          <t>2023-03-31</t>
        </is>
      </c>
      <c r="F1234" t="n">
        <v>0</v>
      </c>
      <c r="G1234" t="n">
        <v>0</v>
      </c>
      <c r="H1234" s="2">
        <f>IF(F1234=0, G1234, F1234)</f>
        <v/>
      </c>
      <c r="I1234" s="1">
        <f>E1234+0</f>
        <v/>
      </c>
    </row>
    <row r="1235">
      <c r="A1235" t="inlineStr">
        <is>
          <t>Interest Paid - Investors @ 9.75%</t>
        </is>
      </c>
      <c r="B1235" t="inlineStr">
        <is>
          <t>Operating Expenses</t>
        </is>
      </c>
      <c r="C1235" t="inlineStr">
        <is>
          <t>Heron View</t>
        </is>
      </c>
      <c r="D1235" t="inlineStr">
        <is>
          <t>Heron View</t>
        </is>
      </c>
      <c r="E1235" s="1" t="inlineStr">
        <is>
          <t>2023-03-31</t>
        </is>
      </c>
      <c r="F1235" t="n">
        <v>0</v>
      </c>
      <c r="G1235" t="n">
        <v>0</v>
      </c>
      <c r="H1235" s="2">
        <f>IF(F1235=0, G1235, F1235)</f>
        <v/>
      </c>
      <c r="I1235" s="1">
        <f>E1235+0</f>
        <v/>
      </c>
    </row>
    <row r="1236">
      <c r="A1236" t="inlineStr">
        <is>
          <t>Levies</t>
        </is>
      </c>
      <c r="B1236" t="inlineStr">
        <is>
          <t>Operating Expenses</t>
        </is>
      </c>
      <c r="C1236" t="inlineStr">
        <is>
          <t>Heron View</t>
        </is>
      </c>
      <c r="D1236" t="inlineStr">
        <is>
          <t>Heron View</t>
        </is>
      </c>
      <c r="E1236" s="1" t="inlineStr">
        <is>
          <t>2023-03-31</t>
        </is>
      </c>
      <c r="F1236" t="n">
        <v>0</v>
      </c>
      <c r="G1236" t="n">
        <v>0</v>
      </c>
      <c r="H1236" s="2">
        <f>IF(F1236=0, G1236, F1236)</f>
        <v/>
      </c>
      <c r="I1236" s="1">
        <f>E1236+0</f>
        <v/>
      </c>
    </row>
    <row r="1237">
      <c r="A1237" t="inlineStr">
        <is>
          <t>Levies - Developer</t>
        </is>
      </c>
      <c r="B1237" t="inlineStr">
        <is>
          <t>Operating Expenses</t>
        </is>
      </c>
      <c r="C1237" t="inlineStr">
        <is>
          <t>Heron View</t>
        </is>
      </c>
      <c r="D1237" t="inlineStr">
        <is>
          <t>Heron View</t>
        </is>
      </c>
      <c r="E1237" s="1" t="inlineStr">
        <is>
          <t>2023-03-31</t>
        </is>
      </c>
      <c r="F1237" t="n">
        <v>0</v>
      </c>
      <c r="G1237" t="n">
        <v>0</v>
      </c>
      <c r="H1237" s="2">
        <f>IF(F1237=0, G1237, F1237)</f>
        <v/>
      </c>
      <c r="I1237" s="1">
        <f>E1237+0</f>
        <v/>
      </c>
    </row>
    <row r="1238">
      <c r="A1238" t="inlineStr">
        <is>
          <t>Levies - Special Levies</t>
        </is>
      </c>
      <c r="B1238" t="inlineStr">
        <is>
          <t>Operating Expenses</t>
        </is>
      </c>
      <c r="C1238" t="inlineStr">
        <is>
          <t>Heron View</t>
        </is>
      </c>
      <c r="D1238" t="inlineStr">
        <is>
          <t>Heron View</t>
        </is>
      </c>
      <c r="E1238" s="1" t="inlineStr">
        <is>
          <t>2023-03-31</t>
        </is>
      </c>
      <c r="F1238" t="n">
        <v>0</v>
      </c>
      <c r="G1238" t="n">
        <v>0</v>
      </c>
      <c r="H1238" s="2">
        <f>IF(F1238=0, G1238, F1238)</f>
        <v/>
      </c>
      <c r="I1238" s="1">
        <f>E1238+0</f>
        <v/>
      </c>
    </row>
    <row r="1239">
      <c r="A1239" t="inlineStr">
        <is>
          <t>Management fees - OMH</t>
        </is>
      </c>
      <c r="B1239" t="inlineStr">
        <is>
          <t>Ignore per Deric</t>
        </is>
      </c>
      <c r="C1239" t="inlineStr">
        <is>
          <t>Heron View</t>
        </is>
      </c>
      <c r="D1239" t="inlineStr">
        <is>
          <t>Heron View</t>
        </is>
      </c>
      <c r="E1239" s="1" t="inlineStr">
        <is>
          <t>2023-03-31</t>
        </is>
      </c>
      <c r="F1239" t="n">
        <v>0</v>
      </c>
      <c r="G1239" t="n">
        <v>0</v>
      </c>
      <c r="H1239" s="2">
        <f>IF(F1239=0, G1239, F1239)</f>
        <v/>
      </c>
      <c r="I1239" s="1">
        <f>E1239+0</f>
        <v/>
      </c>
    </row>
    <row r="1240">
      <c r="A1240" t="inlineStr">
        <is>
          <t>Rental Income</t>
        </is>
      </c>
      <c r="B1240" t="inlineStr">
        <is>
          <t>Other Income</t>
        </is>
      </c>
      <c r="C1240" t="inlineStr">
        <is>
          <t>Heron View</t>
        </is>
      </c>
      <c r="D1240" t="inlineStr">
        <is>
          <t>Heron View</t>
        </is>
      </c>
      <c r="E1240" s="1" t="inlineStr">
        <is>
          <t>2023-03-31</t>
        </is>
      </c>
      <c r="F1240" t="n">
        <v>0</v>
      </c>
      <c r="G1240" t="n">
        <v>0</v>
      </c>
      <c r="H1240" s="2">
        <f>IF(F1240=0, G1240, F1240)</f>
        <v/>
      </c>
      <c r="I1240" s="1">
        <f>E1240+0</f>
        <v/>
      </c>
    </row>
    <row r="1241">
      <c r="A1241" t="inlineStr">
        <is>
          <t>Rental Income</t>
        </is>
      </c>
      <c r="B1241" t="inlineStr">
        <is>
          <t>Other Income</t>
        </is>
      </c>
      <c r="C1241" t="inlineStr">
        <is>
          <t>Heron View</t>
        </is>
      </c>
      <c r="D1241" t="inlineStr">
        <is>
          <t>Heron View</t>
        </is>
      </c>
      <c r="E1241" s="1" t="inlineStr">
        <is>
          <t>2023-03-31</t>
        </is>
      </c>
      <c r="F1241" t="n">
        <v>0</v>
      </c>
      <c r="G1241" t="n">
        <v>0</v>
      </c>
      <c r="H1241" s="2">
        <f>IF(F1241=0, G1241, F1241)</f>
        <v/>
      </c>
      <c r="I1241" s="1">
        <f>E1241+0</f>
        <v/>
      </c>
    </row>
    <row r="1242">
      <c r="A1242" t="inlineStr">
        <is>
          <t>Repairs _AND_ Maintenance</t>
        </is>
      </c>
      <c r="B1242" t="inlineStr">
        <is>
          <t>Operating Expenses</t>
        </is>
      </c>
      <c r="C1242" t="inlineStr">
        <is>
          <t>Heron View</t>
        </is>
      </c>
      <c r="D1242" t="inlineStr">
        <is>
          <t>Heron View</t>
        </is>
      </c>
      <c r="E1242" s="1" t="inlineStr">
        <is>
          <t>2023-03-31</t>
        </is>
      </c>
      <c r="F1242" t="n">
        <v>0</v>
      </c>
      <c r="G1242" t="n">
        <v>0</v>
      </c>
      <c r="H1242" s="2">
        <f>IF(F1242=0, G1242, F1242)</f>
        <v/>
      </c>
      <c r="I1242" s="1">
        <f>E1242+0</f>
        <v/>
      </c>
    </row>
    <row r="1243">
      <c r="A1243" t="inlineStr">
        <is>
          <t>Repairs _AND_ Maintenance</t>
        </is>
      </c>
      <c r="B1243" t="inlineStr">
        <is>
          <t>Operating Expenses</t>
        </is>
      </c>
      <c r="C1243" t="inlineStr">
        <is>
          <t>Heron View</t>
        </is>
      </c>
      <c r="D1243" t="inlineStr">
        <is>
          <t>Heron View</t>
        </is>
      </c>
      <c r="E1243" s="1" t="inlineStr">
        <is>
          <t>2023-03-31</t>
        </is>
      </c>
      <c r="F1243" t="n">
        <v>0</v>
      </c>
      <c r="G1243" t="n">
        <v>0</v>
      </c>
      <c r="H1243" s="2">
        <f>IF(F1243=0, G1243, F1243)</f>
        <v/>
      </c>
      <c r="I1243" s="1">
        <f>E1243+0</f>
        <v/>
      </c>
    </row>
    <row r="1244">
      <c r="A1244" t="inlineStr">
        <is>
          <t>Sales - Heron View Occupational Rent</t>
        </is>
      </c>
      <c r="B1244" t="inlineStr">
        <is>
          <t>Trading Income</t>
        </is>
      </c>
      <c r="C1244" t="inlineStr">
        <is>
          <t>Heron View</t>
        </is>
      </c>
      <c r="D1244" t="inlineStr">
        <is>
          <t>Heron View</t>
        </is>
      </c>
      <c r="E1244" s="1" t="inlineStr">
        <is>
          <t>2023-03-31</t>
        </is>
      </c>
      <c r="F1244" t="n">
        <v>0</v>
      </c>
      <c r="G1244" t="n">
        <v>0</v>
      </c>
      <c r="H1244" s="2">
        <f>IF(F1244=0, G1244, F1244)</f>
        <v/>
      </c>
      <c r="I1244" s="1">
        <f>E1244+0</f>
        <v/>
      </c>
    </row>
    <row r="1245">
      <c r="A1245" t="inlineStr">
        <is>
          <t>Sales - Heron View Sales</t>
        </is>
      </c>
      <c r="B1245" t="inlineStr">
        <is>
          <t>Trading Income</t>
        </is>
      </c>
      <c r="C1245" t="inlineStr">
        <is>
          <t>Heron View</t>
        </is>
      </c>
      <c r="D1245" t="inlineStr">
        <is>
          <t>Heron View</t>
        </is>
      </c>
      <c r="E1245" s="1" t="inlineStr">
        <is>
          <t>2023-03-31</t>
        </is>
      </c>
      <c r="F1245" t="n">
        <v>0</v>
      </c>
      <c r="G1245" t="n">
        <v>0</v>
      </c>
      <c r="H1245" s="2">
        <f>IF(F1245=0, G1245, F1245)</f>
        <v/>
      </c>
      <c r="I1245" s="1">
        <f>E1245+0</f>
        <v/>
      </c>
    </row>
    <row r="1246">
      <c r="A1246" t="inlineStr">
        <is>
          <t>Subscriptions - Xero</t>
        </is>
      </c>
      <c r="B1246" t="inlineStr">
        <is>
          <t>Operating Expenses</t>
        </is>
      </c>
      <c r="C1246" t="inlineStr">
        <is>
          <t>Heron View</t>
        </is>
      </c>
      <c r="D1246" t="inlineStr">
        <is>
          <t>Heron View</t>
        </is>
      </c>
      <c r="E1246" s="1" t="inlineStr">
        <is>
          <t>2023-03-31</t>
        </is>
      </c>
      <c r="F1246" t="n">
        <v>600</v>
      </c>
      <c r="G1246" t="n">
        <v>0</v>
      </c>
      <c r="H1246" s="2">
        <f>IF(F1246=0, G1246, F1246)</f>
        <v/>
      </c>
      <c r="I1246" s="1">
        <f>E1246+0</f>
        <v/>
      </c>
    </row>
    <row r="1247">
      <c r="A1247" t="inlineStr">
        <is>
          <t>Subscriptions - Xero</t>
        </is>
      </c>
      <c r="B1247" t="inlineStr">
        <is>
          <t>Operating Expenses</t>
        </is>
      </c>
      <c r="C1247" t="inlineStr">
        <is>
          <t>Heron View</t>
        </is>
      </c>
      <c r="D1247" t="inlineStr">
        <is>
          <t>Heron View</t>
        </is>
      </c>
      <c r="E1247" s="1" t="inlineStr">
        <is>
          <t>2023-03-31</t>
        </is>
      </c>
      <c r="F1247" t="n">
        <v>0</v>
      </c>
      <c r="G1247" t="n">
        <v>0</v>
      </c>
      <c r="H1247" s="2">
        <f>IF(F1247=0, G1247, F1247)</f>
        <v/>
      </c>
      <c r="I1247" s="1">
        <f>E1247+0</f>
        <v/>
      </c>
    </row>
    <row r="1248">
      <c r="A1248" t="inlineStr">
        <is>
          <t>Water</t>
        </is>
      </c>
      <c r="B1248" t="inlineStr">
        <is>
          <t>Operating Expenses</t>
        </is>
      </c>
      <c r="C1248" t="inlineStr">
        <is>
          <t>Heron View</t>
        </is>
      </c>
      <c r="D1248" t="inlineStr">
        <is>
          <t>Heron View</t>
        </is>
      </c>
      <c r="E1248" s="1" t="inlineStr">
        <is>
          <t>2023-03-31</t>
        </is>
      </c>
      <c r="F1248" t="n">
        <v>0</v>
      </c>
      <c r="G1248" t="n">
        <v>0</v>
      </c>
      <c r="H1248" s="2">
        <f>IF(F1248=0, G1248, F1248)</f>
        <v/>
      </c>
      <c r="I1248" s="1">
        <f>E1248+0</f>
        <v/>
      </c>
    </row>
    <row r="1249">
      <c r="A1249" t="inlineStr">
        <is>
          <t>Accounting - CIPC</t>
        </is>
      </c>
      <c r="B1249" t="inlineStr">
        <is>
          <t>Operating Expenses</t>
        </is>
      </c>
      <c r="C1249" t="inlineStr">
        <is>
          <t>Heron Fields</t>
        </is>
      </c>
      <c r="D1249" t="inlineStr">
        <is>
          <t>Heron Fields</t>
        </is>
      </c>
      <c r="E1249" s="1" t="inlineStr">
        <is>
          <t>2023-04-30</t>
        </is>
      </c>
      <c r="F1249" t="n">
        <v>0</v>
      </c>
      <c r="G1249" t="n">
        <v>0</v>
      </c>
      <c r="H1249" s="2">
        <f>IF(F1249=0, G1249, F1249)</f>
        <v/>
      </c>
      <c r="I1249" s="1">
        <f>E1249+0</f>
        <v/>
      </c>
    </row>
    <row r="1250">
      <c r="A1250" t="inlineStr">
        <is>
          <t>Accounting Fees</t>
        </is>
      </c>
      <c r="B1250" t="inlineStr">
        <is>
          <t>Operating Expenses</t>
        </is>
      </c>
      <c r="C1250" t="inlineStr">
        <is>
          <t>Heron Fields</t>
        </is>
      </c>
      <c r="D1250" t="inlineStr">
        <is>
          <t>Heron Fields</t>
        </is>
      </c>
      <c r="E1250" s="1" t="inlineStr">
        <is>
          <t>2023-04-30</t>
        </is>
      </c>
      <c r="F1250" t="n">
        <v>0</v>
      </c>
      <c r="G1250" t="n">
        <v>0</v>
      </c>
      <c r="H1250" s="2">
        <f>IF(F1250=0, G1250, F1250)</f>
        <v/>
      </c>
      <c r="I1250" s="1">
        <f>E1250+0</f>
        <v/>
      </c>
    </row>
    <row r="1251">
      <c r="A1251" t="inlineStr">
        <is>
          <t>Advertising - Property24</t>
        </is>
      </c>
      <c r="B1251" t="inlineStr">
        <is>
          <t>Operating Expenses</t>
        </is>
      </c>
      <c r="C1251" t="inlineStr">
        <is>
          <t>Heron Fields</t>
        </is>
      </c>
      <c r="D1251" t="inlineStr">
        <is>
          <t>Heron Fields</t>
        </is>
      </c>
      <c r="E1251" s="1" t="inlineStr">
        <is>
          <t>2023-04-30</t>
        </is>
      </c>
      <c r="F1251" t="n">
        <v>24960</v>
      </c>
      <c r="G1251" t="n">
        <v>0</v>
      </c>
      <c r="H1251" s="2">
        <f>IF(F1251=0, G1251, F1251)</f>
        <v/>
      </c>
      <c r="I1251" s="1">
        <f>E1251+0</f>
        <v/>
      </c>
    </row>
    <row r="1252">
      <c r="A1252" t="inlineStr">
        <is>
          <t>Advertising - Real Marketing</t>
        </is>
      </c>
      <c r="B1252" t="inlineStr">
        <is>
          <t>Operating Expenses</t>
        </is>
      </c>
      <c r="C1252" t="inlineStr">
        <is>
          <t>Heron Fields</t>
        </is>
      </c>
      <c r="D1252" t="inlineStr">
        <is>
          <t>Heron Fields</t>
        </is>
      </c>
      <c r="E1252" s="1" t="inlineStr">
        <is>
          <t>2023-04-30</t>
        </is>
      </c>
      <c r="F1252" t="n">
        <v>0</v>
      </c>
      <c r="G1252" t="n">
        <v>0</v>
      </c>
      <c r="H1252" s="2">
        <f>IF(F1252=0, G1252, F1252)</f>
        <v/>
      </c>
      <c r="I1252" s="1">
        <f>E1252+0</f>
        <v/>
      </c>
    </row>
    <row r="1253">
      <c r="A1253" t="inlineStr">
        <is>
          <t>Advertising _AND_ Promotions</t>
        </is>
      </c>
      <c r="B1253" t="inlineStr">
        <is>
          <t>Operating Expenses</t>
        </is>
      </c>
      <c r="C1253" t="inlineStr">
        <is>
          <t>Heron Fields</t>
        </is>
      </c>
      <c r="D1253" t="inlineStr">
        <is>
          <t>Heron Fields</t>
        </is>
      </c>
      <c r="E1253" s="1" t="inlineStr">
        <is>
          <t>2023-04-30</t>
        </is>
      </c>
      <c r="F1253" t="n">
        <v>23300</v>
      </c>
      <c r="G1253" t="n">
        <v>0</v>
      </c>
      <c r="H1253" s="2">
        <f>IF(F1253=0, G1253, F1253)</f>
        <v/>
      </c>
      <c r="I1253" s="1">
        <f>E1253+0</f>
        <v/>
      </c>
    </row>
    <row r="1254">
      <c r="A1254" t="inlineStr">
        <is>
          <t>Bank Charges</t>
        </is>
      </c>
      <c r="B1254" t="inlineStr">
        <is>
          <t>Operating Expenses</t>
        </is>
      </c>
      <c r="C1254" t="inlineStr">
        <is>
          <t>Heron Fields</t>
        </is>
      </c>
      <c r="D1254" t="inlineStr">
        <is>
          <t>Heron Fields</t>
        </is>
      </c>
      <c r="E1254" s="1" t="inlineStr">
        <is>
          <t>2023-04-30</t>
        </is>
      </c>
      <c r="F1254" t="n">
        <v>374.2</v>
      </c>
      <c r="G1254" t="n">
        <v>0</v>
      </c>
      <c r="H1254" s="2">
        <f>IF(F1254=0, G1254, F1254)</f>
        <v/>
      </c>
      <c r="I1254" s="1">
        <f>E1254+0</f>
        <v/>
      </c>
    </row>
    <row r="1255">
      <c r="A1255" t="inlineStr">
        <is>
          <t>COS - Commission HF Units</t>
        </is>
      </c>
      <c r="B1255" t="inlineStr">
        <is>
          <t>COS</t>
        </is>
      </c>
      <c r="C1255" t="inlineStr">
        <is>
          <t>Heron Fields</t>
        </is>
      </c>
      <c r="D1255" t="inlineStr">
        <is>
          <t>Heron Fields</t>
        </is>
      </c>
      <c r="E1255" s="1" t="inlineStr">
        <is>
          <t>2023-04-30</t>
        </is>
      </c>
      <c r="F1255" t="n">
        <v>448882.61</v>
      </c>
      <c r="G1255" t="n">
        <v>0</v>
      </c>
      <c r="H1255" s="2">
        <f>IF(F1255=0, G1255, F1255)</f>
        <v/>
      </c>
      <c r="I1255" s="1">
        <f>E1255+0</f>
        <v/>
      </c>
    </row>
    <row r="1256">
      <c r="A1256" t="inlineStr">
        <is>
          <t>COS - Electricity</t>
        </is>
      </c>
      <c r="B1256" t="inlineStr">
        <is>
          <t>COS</t>
        </is>
      </c>
      <c r="C1256" t="inlineStr">
        <is>
          <t>Heron Fields</t>
        </is>
      </c>
      <c r="D1256" t="inlineStr">
        <is>
          <t>Heron Fields</t>
        </is>
      </c>
      <c r="E1256" s="1" t="inlineStr">
        <is>
          <t>2023-04-30</t>
        </is>
      </c>
      <c r="F1256" t="n">
        <v>-500</v>
      </c>
      <c r="G1256" t="n">
        <v>0</v>
      </c>
      <c r="H1256" s="2">
        <f>IF(F1256=0, G1256, F1256)</f>
        <v/>
      </c>
      <c r="I1256" s="1">
        <f>E1256+0</f>
        <v/>
      </c>
    </row>
    <row r="1257">
      <c r="A1257" t="inlineStr">
        <is>
          <t>COS - Electricity Cost Heron Field</t>
        </is>
      </c>
      <c r="B1257" t="inlineStr">
        <is>
          <t>COS</t>
        </is>
      </c>
      <c r="C1257" t="inlineStr">
        <is>
          <t>CPC</t>
        </is>
      </c>
      <c r="D1257" t="inlineStr">
        <is>
          <t>Heron Fields</t>
        </is>
      </c>
      <c r="E1257" s="1" t="inlineStr">
        <is>
          <t>2023-04-30</t>
        </is>
      </c>
      <c r="F1257" t="n">
        <v>0</v>
      </c>
      <c r="G1257" t="n">
        <v>0</v>
      </c>
      <c r="H1257" s="2">
        <f>IF(F1257=0, G1257, F1257)</f>
        <v/>
      </c>
      <c r="I1257" s="1">
        <f>E1257+0</f>
        <v/>
      </c>
    </row>
    <row r="1258">
      <c r="A1258" t="inlineStr">
        <is>
          <t>COS - Heron - Internet</t>
        </is>
      </c>
      <c r="B1258" t="inlineStr">
        <is>
          <t>COS</t>
        </is>
      </c>
      <c r="C1258" t="inlineStr">
        <is>
          <t>CPC</t>
        </is>
      </c>
      <c r="D1258" t="inlineStr">
        <is>
          <t>Heron Fields</t>
        </is>
      </c>
      <c r="E1258" s="1" t="inlineStr">
        <is>
          <t>2023-04-30</t>
        </is>
      </c>
      <c r="F1258" t="n">
        <v>1189.57</v>
      </c>
      <c r="G1258" t="n">
        <v>0</v>
      </c>
      <c r="H1258" s="2">
        <f>IF(F1258=0, G1258, F1258)</f>
        <v/>
      </c>
      <c r="I1258" s="1">
        <f>E1258+0</f>
        <v/>
      </c>
    </row>
    <row r="1259">
      <c r="A1259" t="inlineStr">
        <is>
          <t>COS - Heron Fields - Construction</t>
        </is>
      </c>
      <c r="B1259" t="inlineStr">
        <is>
          <t>COS</t>
        </is>
      </c>
      <c r="C1259" t="inlineStr">
        <is>
          <t>CPC</t>
        </is>
      </c>
      <c r="D1259" t="inlineStr">
        <is>
          <t>Heron Fields</t>
        </is>
      </c>
      <c r="E1259" s="1" t="inlineStr">
        <is>
          <t>2023-04-30</t>
        </is>
      </c>
      <c r="F1259" t="n">
        <v>84649.57000000001</v>
      </c>
      <c r="G1259" t="n">
        <v>0</v>
      </c>
      <c r="H1259" s="2">
        <f>IF(F1259=0, G1259, F1259)</f>
        <v/>
      </c>
      <c r="I1259" s="1">
        <f>E1259+0</f>
        <v/>
      </c>
    </row>
    <row r="1260">
      <c r="A1260" t="inlineStr">
        <is>
          <t>COS - Heron Fields - Health &amp; Safety</t>
        </is>
      </c>
      <c r="B1260" t="inlineStr">
        <is>
          <t>COS</t>
        </is>
      </c>
      <c r="C1260" t="inlineStr">
        <is>
          <t>CPC</t>
        </is>
      </c>
      <c r="D1260" t="inlineStr">
        <is>
          <t>Heron Fields</t>
        </is>
      </c>
      <c r="E1260" s="1" t="inlineStr">
        <is>
          <t>2023-04-30</t>
        </is>
      </c>
      <c r="F1260" t="n">
        <v>694.78</v>
      </c>
      <c r="G1260" t="n">
        <v>0</v>
      </c>
      <c r="H1260" s="2">
        <f>IF(F1260=0, G1260, F1260)</f>
        <v/>
      </c>
      <c r="I1260" s="1">
        <f>E1260+0</f>
        <v/>
      </c>
    </row>
    <row r="1261">
      <c r="A1261" t="inlineStr">
        <is>
          <t>COS - Heron Fields - P &amp; G</t>
        </is>
      </c>
      <c r="B1261" t="inlineStr">
        <is>
          <t>COS</t>
        </is>
      </c>
      <c r="C1261" t="inlineStr">
        <is>
          <t>CPC</t>
        </is>
      </c>
      <c r="D1261" t="inlineStr">
        <is>
          <t>Heron Fields</t>
        </is>
      </c>
      <c r="E1261" s="1" t="inlineStr">
        <is>
          <t>2023-04-30</t>
        </is>
      </c>
      <c r="F1261" t="n">
        <v>53004.4</v>
      </c>
      <c r="G1261" t="n">
        <v>0</v>
      </c>
      <c r="H1261" s="2">
        <f>IF(F1261=0, G1261, F1261)</f>
        <v/>
      </c>
      <c r="I1261" s="1">
        <f>E1261+0</f>
        <v/>
      </c>
    </row>
    <row r="1262">
      <c r="A1262" t="inlineStr">
        <is>
          <t>COS - Heron Fields - Printing &amp; Stationary</t>
        </is>
      </c>
      <c r="B1262" t="inlineStr">
        <is>
          <t>COS</t>
        </is>
      </c>
      <c r="C1262" t="inlineStr">
        <is>
          <t>CPC</t>
        </is>
      </c>
      <c r="D1262" t="inlineStr">
        <is>
          <t>Heron Fields</t>
        </is>
      </c>
      <c r="E1262" s="1" t="inlineStr">
        <is>
          <t>2023-04-30</t>
        </is>
      </c>
      <c r="F1262" t="n">
        <v>0</v>
      </c>
      <c r="G1262" t="n">
        <v>0</v>
      </c>
      <c r="H1262" s="2">
        <f>IF(F1262=0, G1262, F1262)</f>
        <v/>
      </c>
      <c r="I1262" s="1">
        <f>E1262+0</f>
        <v/>
      </c>
    </row>
    <row r="1263">
      <c r="A1263" t="inlineStr">
        <is>
          <t>COS - Heron View Showhouse</t>
        </is>
      </c>
      <c r="B1263" t="inlineStr">
        <is>
          <t>COS</t>
        </is>
      </c>
      <c r="C1263" t="inlineStr">
        <is>
          <t>Heron Fields</t>
        </is>
      </c>
      <c r="D1263" t="inlineStr">
        <is>
          <t>Heron Fields</t>
        </is>
      </c>
      <c r="E1263" s="1" t="inlineStr">
        <is>
          <t>2023-04-30</t>
        </is>
      </c>
      <c r="F1263" t="n">
        <v>0</v>
      </c>
      <c r="G1263" t="n">
        <v>0</v>
      </c>
      <c r="H1263" s="2">
        <f>IF(F1263=0, G1263, F1263)</f>
        <v/>
      </c>
      <c r="I1263" s="1">
        <f>E1263+0</f>
        <v/>
      </c>
    </row>
    <row r="1264">
      <c r="A1264" t="inlineStr">
        <is>
          <t>COS - Inverters</t>
        </is>
      </c>
      <c r="B1264" t="inlineStr">
        <is>
          <t>COS</t>
        </is>
      </c>
      <c r="C1264" t="inlineStr">
        <is>
          <t>Heron Fields</t>
        </is>
      </c>
      <c r="D1264" t="inlineStr">
        <is>
          <t>Heron Fields</t>
        </is>
      </c>
      <c r="E1264" s="1" t="inlineStr">
        <is>
          <t>2023-04-30</t>
        </is>
      </c>
      <c r="F1264" t="n">
        <v>0</v>
      </c>
      <c r="G1264" t="n">
        <v>0</v>
      </c>
      <c r="H1264" s="2">
        <f>IF(F1264=0, G1264, F1264)</f>
        <v/>
      </c>
      <c r="I1264" s="1">
        <f>E1264+0</f>
        <v/>
      </c>
    </row>
    <row r="1265">
      <c r="A1265" t="inlineStr">
        <is>
          <t>COS - Legal Fees</t>
        </is>
      </c>
      <c r="B1265" t="inlineStr">
        <is>
          <t>COS</t>
        </is>
      </c>
      <c r="C1265" t="inlineStr">
        <is>
          <t>Heron Fields</t>
        </is>
      </c>
      <c r="D1265" t="inlineStr">
        <is>
          <t>Heron Fields</t>
        </is>
      </c>
      <c r="E1265" s="1" t="inlineStr">
        <is>
          <t>2023-04-30</t>
        </is>
      </c>
      <c r="F1265" t="n">
        <v>230143.86</v>
      </c>
      <c r="G1265" t="n">
        <v>0</v>
      </c>
      <c r="H1265" s="2">
        <f>IF(F1265=0, G1265, F1265)</f>
        <v/>
      </c>
      <c r="I1265" s="1">
        <f>E1265+0</f>
        <v/>
      </c>
    </row>
    <row r="1266">
      <c r="A1266" t="inlineStr">
        <is>
          <t>COS - Legal Fees Opening of Sec Title Scheme</t>
        </is>
      </c>
      <c r="B1266" t="inlineStr">
        <is>
          <t>COS</t>
        </is>
      </c>
      <c r="C1266" t="inlineStr">
        <is>
          <t>Heron Fields</t>
        </is>
      </c>
      <c r="D1266" t="inlineStr">
        <is>
          <t>Heron Fields</t>
        </is>
      </c>
      <c r="E1266" s="1" t="inlineStr">
        <is>
          <t>2023-04-30</t>
        </is>
      </c>
      <c r="F1266" t="n">
        <v>0</v>
      </c>
      <c r="G1266" t="n">
        <v>0</v>
      </c>
      <c r="H1266" s="2">
        <f>IF(F1266=0, G1266, F1266)</f>
        <v/>
      </c>
      <c r="I1266" s="1">
        <f>E1266+0</f>
        <v/>
      </c>
    </row>
    <row r="1267">
      <c r="A1267" t="inlineStr">
        <is>
          <t>COS - Levies</t>
        </is>
      </c>
      <c r="B1267" t="inlineStr">
        <is>
          <t>COS</t>
        </is>
      </c>
      <c r="C1267" t="inlineStr">
        <is>
          <t>Heron Fields</t>
        </is>
      </c>
      <c r="D1267" t="inlineStr">
        <is>
          <t>Heron Fields</t>
        </is>
      </c>
      <c r="E1267" s="1" t="inlineStr">
        <is>
          <t>2023-04-30</t>
        </is>
      </c>
      <c r="F1267" t="n">
        <v>0</v>
      </c>
      <c r="G1267" t="n">
        <v>0</v>
      </c>
      <c r="H1267" s="2">
        <f>IF(F1267=0, G1267, F1267)</f>
        <v/>
      </c>
      <c r="I1267" s="1">
        <f>E1267+0</f>
        <v/>
      </c>
    </row>
    <row r="1268">
      <c r="A1268" t="inlineStr">
        <is>
          <t>COS - Rates clearance</t>
        </is>
      </c>
      <c r="B1268" t="inlineStr">
        <is>
          <t>COS</t>
        </is>
      </c>
      <c r="C1268" t="inlineStr">
        <is>
          <t>Heron Fields</t>
        </is>
      </c>
      <c r="D1268" t="inlineStr">
        <is>
          <t>Heron Fields</t>
        </is>
      </c>
      <c r="E1268" s="1" t="inlineStr">
        <is>
          <t>2023-04-30</t>
        </is>
      </c>
      <c r="F1268" t="n">
        <v>11528.93</v>
      </c>
      <c r="G1268" t="n">
        <v>0</v>
      </c>
      <c r="H1268" s="2">
        <f>IF(F1268=0, G1268, F1268)</f>
        <v/>
      </c>
      <c r="I1268" s="1">
        <f>E1268+0</f>
        <v/>
      </c>
    </row>
    <row r="1269">
      <c r="A1269" t="inlineStr">
        <is>
          <t>COS - Showhouse - HF</t>
        </is>
      </c>
      <c r="B1269" t="inlineStr">
        <is>
          <t>COS</t>
        </is>
      </c>
      <c r="C1269" t="inlineStr">
        <is>
          <t>Heron Fields</t>
        </is>
      </c>
      <c r="D1269" t="inlineStr">
        <is>
          <t>Heron Fields</t>
        </is>
      </c>
      <c r="E1269" s="1" t="inlineStr">
        <is>
          <t>2023-04-30</t>
        </is>
      </c>
      <c r="F1269" t="n">
        <v>0</v>
      </c>
      <c r="G1269" t="n">
        <v>0</v>
      </c>
      <c r="H1269" s="2">
        <f>IF(F1269=0, G1269, F1269)</f>
        <v/>
      </c>
      <c r="I1269" s="1">
        <f>E1269+0</f>
        <v/>
      </c>
    </row>
    <row r="1270">
      <c r="A1270" t="inlineStr">
        <is>
          <t>CoCT - Electricity</t>
        </is>
      </c>
      <c r="B1270" t="inlineStr">
        <is>
          <t>Operating Expenses</t>
        </is>
      </c>
      <c r="C1270" t="inlineStr">
        <is>
          <t>Heron Fields</t>
        </is>
      </c>
      <c r="D1270" t="inlineStr">
        <is>
          <t>Heron Fields</t>
        </is>
      </c>
      <c r="E1270" s="1" t="inlineStr">
        <is>
          <t>2023-04-30</t>
        </is>
      </c>
      <c r="F1270" t="n">
        <v>-2477.51</v>
      </c>
      <c r="G1270" t="n">
        <v>0</v>
      </c>
      <c r="H1270" s="2">
        <f>IF(F1270=0, G1270, F1270)</f>
        <v/>
      </c>
      <c r="I1270" s="1">
        <f>E1270+0</f>
        <v/>
      </c>
    </row>
    <row r="1271">
      <c r="A1271" t="inlineStr">
        <is>
          <t>CoCT - Refuse</t>
        </is>
      </c>
      <c r="B1271" t="inlineStr">
        <is>
          <t>Operating Expenses</t>
        </is>
      </c>
      <c r="C1271" t="inlineStr">
        <is>
          <t>Heron Fields</t>
        </is>
      </c>
      <c r="D1271" t="inlineStr">
        <is>
          <t>Heron Fields</t>
        </is>
      </c>
      <c r="E1271" s="1" t="inlineStr">
        <is>
          <t>2023-04-30</t>
        </is>
      </c>
      <c r="F1271" t="n">
        <v>0</v>
      </c>
      <c r="G1271" t="n">
        <v>0</v>
      </c>
      <c r="H1271" s="2">
        <f>IF(F1271=0, G1271, F1271)</f>
        <v/>
      </c>
      <c r="I1271" s="1">
        <f>E1271+0</f>
        <v/>
      </c>
    </row>
    <row r="1272">
      <c r="A1272" t="inlineStr">
        <is>
          <t>CoCT - Water</t>
        </is>
      </c>
      <c r="B1272" t="inlineStr">
        <is>
          <t>Operating Expenses</t>
        </is>
      </c>
      <c r="C1272" t="inlineStr">
        <is>
          <t>Heron Fields</t>
        </is>
      </c>
      <c r="D1272" t="inlineStr">
        <is>
          <t>Heron Fields</t>
        </is>
      </c>
      <c r="E1272" s="1" t="inlineStr">
        <is>
          <t>2023-04-30</t>
        </is>
      </c>
      <c r="F1272" t="n">
        <v>-4301.84</v>
      </c>
      <c r="G1272" t="n">
        <v>0</v>
      </c>
      <c r="H1272" s="2">
        <f>IF(F1272=0, G1272, F1272)</f>
        <v/>
      </c>
      <c r="I1272" s="1">
        <f>E1272+0</f>
        <v/>
      </c>
    </row>
    <row r="1273">
      <c r="A1273" t="inlineStr">
        <is>
          <t>Consulting Fees - Admin and Finance</t>
        </is>
      </c>
      <c r="B1273" t="inlineStr">
        <is>
          <t>Ignore per Deric</t>
        </is>
      </c>
      <c r="C1273" t="inlineStr">
        <is>
          <t>Heron Fields</t>
        </is>
      </c>
      <c r="D1273" t="inlineStr">
        <is>
          <t>Heron Fields</t>
        </is>
      </c>
      <c r="E1273" s="1" t="inlineStr">
        <is>
          <t>2023-04-30</t>
        </is>
      </c>
      <c r="F1273" t="n">
        <v>98308</v>
      </c>
      <c r="G1273" t="n">
        <v>0</v>
      </c>
      <c r="H1273" s="2">
        <f>IF(F1273=0, G1273, F1273)</f>
        <v/>
      </c>
      <c r="I1273" s="1">
        <f>E1273+0</f>
        <v/>
      </c>
    </row>
    <row r="1274">
      <c r="A1274" t="inlineStr">
        <is>
          <t>Consulting fees - Trustee</t>
        </is>
      </c>
      <c r="B1274" t="inlineStr">
        <is>
          <t>Operating Expenses</t>
        </is>
      </c>
      <c r="C1274" t="inlineStr">
        <is>
          <t>Heron Fields</t>
        </is>
      </c>
      <c r="D1274" t="inlineStr">
        <is>
          <t>Heron Fields</t>
        </is>
      </c>
      <c r="E1274" s="1" t="inlineStr">
        <is>
          <t>2023-04-30</t>
        </is>
      </c>
      <c r="F1274" t="n">
        <v>4000</v>
      </c>
      <c r="G1274" t="n">
        <v>0</v>
      </c>
      <c r="H1274" s="2">
        <f>IF(F1274=0, G1274, F1274)</f>
        <v/>
      </c>
      <c r="I1274" s="1">
        <f>E1274+0</f>
        <v/>
      </c>
    </row>
    <row r="1275">
      <c r="A1275" t="inlineStr">
        <is>
          <t>Developers Levies</t>
        </is>
      </c>
      <c r="B1275" t="inlineStr">
        <is>
          <t>Operating Expenses</t>
        </is>
      </c>
      <c r="C1275" t="inlineStr">
        <is>
          <t>Heron Fields</t>
        </is>
      </c>
      <c r="D1275" t="inlineStr">
        <is>
          <t>Heron Fields</t>
        </is>
      </c>
      <c r="E1275" s="1" t="inlineStr">
        <is>
          <t>2023-04-30</t>
        </is>
      </c>
      <c r="F1275" t="n">
        <v>0</v>
      </c>
      <c r="G1275" t="n">
        <v>0</v>
      </c>
      <c r="H1275" s="2">
        <f>IF(F1275=0, G1275, F1275)</f>
        <v/>
      </c>
      <c r="I1275" s="1">
        <f>E1275+0</f>
        <v/>
      </c>
    </row>
    <row r="1276">
      <c r="A1276" t="inlineStr">
        <is>
          <t>Entertainment Expenses</t>
        </is>
      </c>
      <c r="B1276" t="inlineStr">
        <is>
          <t>Operating Expenses</t>
        </is>
      </c>
      <c r="C1276" t="inlineStr">
        <is>
          <t>Heron Fields</t>
        </is>
      </c>
      <c r="D1276" t="inlineStr">
        <is>
          <t>Heron Fields</t>
        </is>
      </c>
      <c r="E1276" s="1" t="inlineStr">
        <is>
          <t>2023-04-30</t>
        </is>
      </c>
      <c r="F1276" t="n">
        <v>0</v>
      </c>
      <c r="G1276" t="n">
        <v>0</v>
      </c>
      <c r="H1276" s="2">
        <f>IF(F1276=0, G1276, F1276)</f>
        <v/>
      </c>
      <c r="I1276" s="1">
        <f>E1276+0</f>
        <v/>
      </c>
    </row>
    <row r="1277">
      <c r="A1277" t="inlineStr">
        <is>
          <t>General Expenses</t>
        </is>
      </c>
      <c r="B1277" t="inlineStr">
        <is>
          <t>Operating Expenses</t>
        </is>
      </c>
      <c r="C1277" t="inlineStr">
        <is>
          <t>Heron Fields</t>
        </is>
      </c>
      <c r="D1277" t="inlineStr">
        <is>
          <t>Heron Fields</t>
        </is>
      </c>
      <c r="E1277" s="1" t="inlineStr">
        <is>
          <t>2023-04-30</t>
        </is>
      </c>
      <c r="F1277" t="n">
        <v>0</v>
      </c>
      <c r="G1277" t="n">
        <v>0</v>
      </c>
      <c r="H1277" s="2">
        <f>IF(F1277=0, G1277, F1277)</f>
        <v/>
      </c>
      <c r="I1277" s="1">
        <f>E1277+0</f>
        <v/>
      </c>
    </row>
    <row r="1278">
      <c r="A1278" t="inlineStr">
        <is>
          <t>Insurance</t>
        </is>
      </c>
      <c r="B1278" t="inlineStr">
        <is>
          <t>Operating Expenses</t>
        </is>
      </c>
      <c r="C1278" t="inlineStr">
        <is>
          <t>Heron Fields</t>
        </is>
      </c>
      <c r="D1278" t="inlineStr">
        <is>
          <t>Heron Fields</t>
        </is>
      </c>
      <c r="E1278" s="1" t="inlineStr">
        <is>
          <t>2023-04-30</t>
        </is>
      </c>
      <c r="F1278" t="n">
        <v>7350.33</v>
      </c>
      <c r="G1278" t="n">
        <v>0</v>
      </c>
      <c r="H1278" s="2">
        <f>IF(F1278=0, G1278, F1278)</f>
        <v/>
      </c>
      <c r="I1278" s="1">
        <f>E1278+0</f>
        <v/>
      </c>
    </row>
    <row r="1279">
      <c r="A1279" t="inlineStr">
        <is>
          <t>Interest Paid</t>
        </is>
      </c>
      <c r="B1279" t="inlineStr">
        <is>
          <t>Operating Expenses</t>
        </is>
      </c>
      <c r="C1279" t="inlineStr">
        <is>
          <t>Heron Fields</t>
        </is>
      </c>
      <c r="D1279" t="inlineStr">
        <is>
          <t>Heron Fields</t>
        </is>
      </c>
      <c r="E1279" s="1" t="inlineStr">
        <is>
          <t>2023-04-30</t>
        </is>
      </c>
      <c r="F1279" t="n">
        <v>-715.47</v>
      </c>
      <c r="G1279" t="n">
        <v>0</v>
      </c>
      <c r="H1279" s="2">
        <f>IF(F1279=0, G1279, F1279)</f>
        <v/>
      </c>
      <c r="I1279" s="1">
        <f>E1279+0</f>
        <v/>
      </c>
    </row>
    <row r="1280">
      <c r="A1280" t="inlineStr">
        <is>
          <t>Interest Paid - Investors @ 14%</t>
        </is>
      </c>
      <c r="B1280" t="inlineStr">
        <is>
          <t>Operating Expenses</t>
        </is>
      </c>
      <c r="C1280" t="inlineStr">
        <is>
          <t>Heron Fields</t>
        </is>
      </c>
      <c r="D1280" t="inlineStr">
        <is>
          <t>Heron Fields</t>
        </is>
      </c>
      <c r="E1280" s="1" t="inlineStr">
        <is>
          <t>2023-04-30</t>
        </is>
      </c>
      <c r="F1280" t="n">
        <v>0</v>
      </c>
      <c r="G1280" t="n">
        <v>0</v>
      </c>
      <c r="H1280" s="2">
        <f>IF(F1280=0, G1280, F1280)</f>
        <v/>
      </c>
      <c r="I1280" s="1">
        <f>E1280+0</f>
        <v/>
      </c>
    </row>
    <row r="1281">
      <c r="A1281" t="inlineStr">
        <is>
          <t>Interest Paid - Investors @ 15%</t>
        </is>
      </c>
      <c r="B1281" t="inlineStr">
        <is>
          <t>Operating Expenses</t>
        </is>
      </c>
      <c r="C1281" t="inlineStr">
        <is>
          <t>Heron Fields</t>
        </is>
      </c>
      <c r="D1281" t="inlineStr">
        <is>
          <t>Heron Fields</t>
        </is>
      </c>
      <c r="E1281" s="1" t="inlineStr">
        <is>
          <t>2023-04-30</t>
        </is>
      </c>
      <c r="F1281" t="n">
        <v>55479.45</v>
      </c>
      <c r="G1281" t="n">
        <v>0</v>
      </c>
      <c r="H1281" s="2">
        <f>IF(F1281=0, G1281, F1281)</f>
        <v/>
      </c>
      <c r="I1281" s="1">
        <f>E1281+0</f>
        <v/>
      </c>
    </row>
    <row r="1282">
      <c r="A1282" t="inlineStr">
        <is>
          <t>Interest Paid - Investors @ 16%</t>
        </is>
      </c>
      <c r="B1282" t="inlineStr">
        <is>
          <t>Operating Expenses</t>
        </is>
      </c>
      <c r="C1282" t="inlineStr">
        <is>
          <t>Heron Fields</t>
        </is>
      </c>
      <c r="D1282" t="inlineStr">
        <is>
          <t>Heron Fields</t>
        </is>
      </c>
      <c r="E1282" s="1" t="inlineStr">
        <is>
          <t>2023-04-30</t>
        </is>
      </c>
      <c r="F1282" t="n">
        <v>14451.92</v>
      </c>
      <c r="G1282" t="n">
        <v>0</v>
      </c>
      <c r="H1282" s="2">
        <f>IF(F1282=0, G1282, F1282)</f>
        <v/>
      </c>
      <c r="I1282" s="1">
        <f>E1282+0</f>
        <v/>
      </c>
    </row>
    <row r="1283">
      <c r="A1283" t="inlineStr">
        <is>
          <t>Interest Paid - Investors @ 18%</t>
        </is>
      </c>
      <c r="B1283" t="inlineStr">
        <is>
          <t>Operating Expenses</t>
        </is>
      </c>
      <c r="C1283" t="inlineStr">
        <is>
          <t>Heron Fields</t>
        </is>
      </c>
      <c r="D1283" t="inlineStr">
        <is>
          <t>Heron Fields</t>
        </is>
      </c>
      <c r="E1283" s="1" t="inlineStr">
        <is>
          <t>2023-04-30</t>
        </is>
      </c>
      <c r="F1283" t="n">
        <v>1454819.17</v>
      </c>
      <c r="G1283" t="n">
        <v>0</v>
      </c>
      <c r="H1283" s="2">
        <f>IF(F1283=0, G1283, F1283)</f>
        <v/>
      </c>
      <c r="I1283" s="1">
        <f>E1283+0</f>
        <v/>
      </c>
    </row>
    <row r="1284">
      <c r="A1284" t="inlineStr">
        <is>
          <t>Interest Paid - Investors @ 6.25%</t>
        </is>
      </c>
      <c r="B1284" t="inlineStr">
        <is>
          <t>Operating Expenses</t>
        </is>
      </c>
      <c r="C1284" t="inlineStr">
        <is>
          <t>Heron Fields</t>
        </is>
      </c>
      <c r="D1284" t="inlineStr">
        <is>
          <t>Heron Fields</t>
        </is>
      </c>
      <c r="E1284" s="1" t="inlineStr">
        <is>
          <t>2023-04-30</t>
        </is>
      </c>
      <c r="F1284" t="n">
        <v>62219.17</v>
      </c>
      <c r="G1284" t="n">
        <v>0</v>
      </c>
      <c r="H1284" s="2">
        <f>IF(F1284=0, G1284, F1284)</f>
        <v/>
      </c>
      <c r="I1284" s="1">
        <f>E1284+0</f>
        <v/>
      </c>
    </row>
    <row r="1285">
      <c r="A1285" t="inlineStr">
        <is>
          <t>Interest Paid - Investors @ 6.5%</t>
        </is>
      </c>
      <c r="B1285" t="inlineStr">
        <is>
          <t>Operating Expenses</t>
        </is>
      </c>
      <c r="C1285" t="inlineStr">
        <is>
          <t>Heron Fields</t>
        </is>
      </c>
      <c r="D1285" t="inlineStr">
        <is>
          <t>Heron Fields</t>
        </is>
      </c>
      <c r="E1285" s="1" t="inlineStr">
        <is>
          <t>2023-04-30</t>
        </is>
      </c>
      <c r="F1285" t="n">
        <v>37361.65</v>
      </c>
      <c r="G1285" t="n">
        <v>0</v>
      </c>
      <c r="H1285" s="2">
        <f>IF(F1285=0, G1285, F1285)</f>
        <v/>
      </c>
      <c r="I1285" s="1">
        <f>E1285+0</f>
        <v/>
      </c>
    </row>
    <row r="1286">
      <c r="A1286" t="inlineStr">
        <is>
          <t>Interest Paid - Investors @ 6.75%</t>
        </is>
      </c>
      <c r="B1286" t="inlineStr">
        <is>
          <t>Operating Expenses</t>
        </is>
      </c>
      <c r="C1286" t="inlineStr">
        <is>
          <t>Heron Fields</t>
        </is>
      </c>
      <c r="D1286" t="inlineStr">
        <is>
          <t>Heron Fields</t>
        </is>
      </c>
      <c r="E1286" s="1" t="inlineStr">
        <is>
          <t>2023-04-30</t>
        </is>
      </c>
      <c r="F1286" t="n">
        <v>22913.02</v>
      </c>
      <c r="G1286" t="n">
        <v>0</v>
      </c>
      <c r="H1286" s="2">
        <f>IF(F1286=0, G1286, F1286)</f>
        <v/>
      </c>
      <c r="I1286" s="1">
        <f>E1286+0</f>
        <v/>
      </c>
    </row>
    <row r="1287">
      <c r="A1287" t="inlineStr">
        <is>
          <t>Interest Paid - Investors @ 7%</t>
        </is>
      </c>
      <c r="B1287" t="inlineStr">
        <is>
          <t>Operating Expenses</t>
        </is>
      </c>
      <c r="C1287" t="inlineStr">
        <is>
          <t>Heron Fields</t>
        </is>
      </c>
      <c r="D1287" t="inlineStr">
        <is>
          <t>Heron Fields</t>
        </is>
      </c>
      <c r="E1287" s="1" t="inlineStr">
        <is>
          <t>2023-04-30</t>
        </is>
      </c>
      <c r="F1287" t="n">
        <v>11027.39</v>
      </c>
      <c r="G1287" t="n">
        <v>0</v>
      </c>
      <c r="H1287" s="2">
        <f>IF(F1287=0, G1287, F1287)</f>
        <v/>
      </c>
      <c r="I1287" s="1">
        <f>E1287+0</f>
        <v/>
      </c>
    </row>
    <row r="1288">
      <c r="A1288" t="inlineStr">
        <is>
          <t>Interest Paid - Investors @ 7.5%</t>
        </is>
      </c>
      <c r="B1288" t="inlineStr">
        <is>
          <t>Operating Expenses</t>
        </is>
      </c>
      <c r="C1288" t="inlineStr">
        <is>
          <t>Heron Fields</t>
        </is>
      </c>
      <c r="D1288" t="inlineStr">
        <is>
          <t>Heron Fields</t>
        </is>
      </c>
      <c r="E1288" s="1" t="inlineStr">
        <is>
          <t>2023-04-30</t>
        </is>
      </c>
      <c r="F1288" t="n">
        <v>0</v>
      </c>
      <c r="G1288" t="n">
        <v>0</v>
      </c>
      <c r="H1288" s="2">
        <f>IF(F1288=0, G1288, F1288)</f>
        <v/>
      </c>
      <c r="I1288" s="1">
        <f>E1288+0</f>
        <v/>
      </c>
    </row>
    <row r="1289">
      <c r="A1289" t="inlineStr">
        <is>
          <t>Interest Paid - Investors @ 8.25%</t>
        </is>
      </c>
      <c r="B1289" t="inlineStr">
        <is>
          <t>Operating Expenses</t>
        </is>
      </c>
      <c r="C1289" t="inlineStr">
        <is>
          <t>Heron Fields</t>
        </is>
      </c>
      <c r="D1289" t="inlineStr">
        <is>
          <t>Heron Fields</t>
        </is>
      </c>
      <c r="E1289" s="1" t="inlineStr">
        <is>
          <t>2023-04-30</t>
        </is>
      </c>
      <c r="F1289" t="n">
        <v>0</v>
      </c>
      <c r="G1289" t="n">
        <v>0</v>
      </c>
      <c r="H1289" s="2">
        <f>IF(F1289=0, G1289, F1289)</f>
        <v/>
      </c>
      <c r="I1289" s="1">
        <f>E1289+0</f>
        <v/>
      </c>
    </row>
    <row r="1290">
      <c r="A1290" t="inlineStr">
        <is>
          <t>Interest Paid - Investors @ 9%</t>
        </is>
      </c>
      <c r="B1290" t="inlineStr">
        <is>
          <t>Operating Expenses</t>
        </is>
      </c>
      <c r="C1290" t="inlineStr">
        <is>
          <t>Heron Fields</t>
        </is>
      </c>
      <c r="D1290" t="inlineStr">
        <is>
          <t>Heron Fields</t>
        </is>
      </c>
      <c r="E1290" s="1" t="inlineStr">
        <is>
          <t>2023-04-30</t>
        </is>
      </c>
      <c r="F1290" t="n">
        <v>0</v>
      </c>
      <c r="G1290" t="n">
        <v>0</v>
      </c>
      <c r="H1290" s="2">
        <f>IF(F1290=0, G1290, F1290)</f>
        <v/>
      </c>
      <c r="I1290" s="1">
        <f>E1290+0</f>
        <v/>
      </c>
    </row>
    <row r="1291">
      <c r="A1291" t="inlineStr">
        <is>
          <t>Interest Received - Deposits</t>
        </is>
      </c>
      <c r="B1291" t="inlineStr">
        <is>
          <t>Other Income</t>
        </is>
      </c>
      <c r="C1291" t="inlineStr">
        <is>
          <t>Heron Fields</t>
        </is>
      </c>
      <c r="D1291" t="inlineStr">
        <is>
          <t>Heron Fields</t>
        </is>
      </c>
      <c r="E1291" s="1" t="inlineStr">
        <is>
          <t>2023-04-30</t>
        </is>
      </c>
      <c r="F1291" t="n">
        <v>0</v>
      </c>
      <c r="G1291" t="n">
        <v>0</v>
      </c>
      <c r="H1291" s="2">
        <f>IF(F1291=0, G1291, F1291)</f>
        <v/>
      </c>
      <c r="I1291" s="1">
        <f>E1291+0</f>
        <v/>
      </c>
    </row>
    <row r="1292">
      <c r="A1292" t="inlineStr">
        <is>
          <t>Interest Received - Momentum</t>
        </is>
      </c>
      <c r="B1292" t="inlineStr">
        <is>
          <t>Other Income</t>
        </is>
      </c>
      <c r="C1292" t="inlineStr">
        <is>
          <t>Heron Fields</t>
        </is>
      </c>
      <c r="D1292" t="inlineStr">
        <is>
          <t>Heron Fields</t>
        </is>
      </c>
      <c r="E1292" s="1" t="inlineStr">
        <is>
          <t>2023-04-30</t>
        </is>
      </c>
      <c r="F1292" t="n">
        <v>106209.22</v>
      </c>
      <c r="G1292" t="n">
        <v>0</v>
      </c>
      <c r="H1292" s="2">
        <f>IF(F1292=0, G1292, F1292)</f>
        <v/>
      </c>
      <c r="I1292" s="1">
        <f>E1292+0</f>
        <v/>
      </c>
    </row>
    <row r="1293">
      <c r="A1293" t="inlineStr">
        <is>
          <t>Levies - Amari</t>
        </is>
      </c>
      <c r="B1293" t="inlineStr">
        <is>
          <t>Operating Expenses</t>
        </is>
      </c>
      <c r="C1293" t="inlineStr">
        <is>
          <t>Heron Fields</t>
        </is>
      </c>
      <c r="D1293" t="inlineStr">
        <is>
          <t>Heron Fields</t>
        </is>
      </c>
      <c r="E1293" s="1" t="inlineStr">
        <is>
          <t>2023-04-30</t>
        </is>
      </c>
      <c r="F1293" t="n">
        <v>0</v>
      </c>
      <c r="G1293" t="n">
        <v>0</v>
      </c>
      <c r="H1293" s="2">
        <f>IF(F1293=0, G1293, F1293)</f>
        <v/>
      </c>
      <c r="I1293" s="1">
        <f>E1293+0</f>
        <v/>
      </c>
    </row>
    <row r="1294">
      <c r="A1294" t="inlineStr">
        <is>
          <t>Momentum Admin Fee</t>
        </is>
      </c>
      <c r="B1294" t="inlineStr">
        <is>
          <t>Operating Expenses</t>
        </is>
      </c>
      <c r="C1294" t="inlineStr">
        <is>
          <t>Heron Fields</t>
        </is>
      </c>
      <c r="D1294" t="inlineStr">
        <is>
          <t>Heron Fields</t>
        </is>
      </c>
      <c r="E1294" s="1" t="inlineStr">
        <is>
          <t>2023-04-30</t>
        </is>
      </c>
      <c r="F1294" t="n">
        <v>8404.200000000001</v>
      </c>
      <c r="G1294" t="n">
        <v>0</v>
      </c>
      <c r="H1294" s="2">
        <f>IF(F1294=0, G1294, F1294)</f>
        <v/>
      </c>
      <c r="I1294" s="1">
        <f>E1294+0</f>
        <v/>
      </c>
    </row>
    <row r="1295">
      <c r="A1295" t="inlineStr">
        <is>
          <t>Motor Vehicle Expenses</t>
        </is>
      </c>
      <c r="B1295" t="inlineStr">
        <is>
          <t>Operating Expenses</t>
        </is>
      </c>
      <c r="C1295" t="inlineStr">
        <is>
          <t>Heron Fields</t>
        </is>
      </c>
      <c r="D1295" t="inlineStr">
        <is>
          <t>Heron Fields</t>
        </is>
      </c>
      <c r="E1295" s="1" t="inlineStr">
        <is>
          <t>2023-04-30</t>
        </is>
      </c>
      <c r="F1295" t="n">
        <v>0</v>
      </c>
      <c r="G1295" t="n">
        <v>0</v>
      </c>
      <c r="H1295" s="2">
        <f>IF(F1295=0, G1295, F1295)</f>
        <v/>
      </c>
      <c r="I1295" s="1">
        <f>E1295+0</f>
        <v/>
      </c>
    </row>
    <row r="1296">
      <c r="A1296" t="inlineStr">
        <is>
          <t>Rates - Heron</t>
        </is>
      </c>
      <c r="B1296" t="inlineStr">
        <is>
          <t>Operating Expenses</t>
        </is>
      </c>
      <c r="C1296" t="inlineStr">
        <is>
          <t>Heron Fields</t>
        </is>
      </c>
      <c r="D1296" t="inlineStr">
        <is>
          <t>Heron Fields</t>
        </is>
      </c>
      <c r="E1296" s="1" t="inlineStr">
        <is>
          <t>2023-04-30</t>
        </is>
      </c>
      <c r="F1296" t="n">
        <v>-42216.76</v>
      </c>
      <c r="G1296" t="n">
        <v>0</v>
      </c>
      <c r="H1296" s="2">
        <f>IF(F1296=0, G1296, F1296)</f>
        <v/>
      </c>
      <c r="I1296" s="1">
        <f>E1296+0</f>
        <v/>
      </c>
    </row>
    <row r="1297">
      <c r="A1297" t="inlineStr">
        <is>
          <t>Rental Income</t>
        </is>
      </c>
      <c r="B1297" t="inlineStr">
        <is>
          <t>Other Income</t>
        </is>
      </c>
      <c r="C1297" t="inlineStr">
        <is>
          <t>Heron Fields</t>
        </is>
      </c>
      <c r="D1297" t="inlineStr">
        <is>
          <t>Heron Fields</t>
        </is>
      </c>
      <c r="E1297" s="1" t="inlineStr">
        <is>
          <t>2023-04-30</t>
        </is>
      </c>
      <c r="F1297" t="n">
        <v>0</v>
      </c>
      <c r="G1297" t="n">
        <v>0</v>
      </c>
      <c r="H1297" s="2">
        <f>IF(F1297=0, G1297, F1297)</f>
        <v/>
      </c>
      <c r="I1297" s="1">
        <f>E1297+0</f>
        <v/>
      </c>
    </row>
    <row r="1298">
      <c r="A1298" t="inlineStr">
        <is>
          <t>Repairs _AND_ Maintenance</t>
        </is>
      </c>
      <c r="B1298" t="inlineStr">
        <is>
          <t>Operating Expenses</t>
        </is>
      </c>
      <c r="C1298" t="inlineStr">
        <is>
          <t>Heron Fields</t>
        </is>
      </c>
      <c r="D1298" t="inlineStr">
        <is>
          <t>Heron Fields</t>
        </is>
      </c>
      <c r="E1298" s="1" t="inlineStr">
        <is>
          <t>2023-04-30</t>
        </is>
      </c>
      <c r="F1298" t="n">
        <v>0</v>
      </c>
      <c r="G1298" t="n">
        <v>0</v>
      </c>
      <c r="H1298" s="2">
        <f>IF(F1298=0, G1298, F1298)</f>
        <v/>
      </c>
      <c r="I1298" s="1">
        <f>E1298+0</f>
        <v/>
      </c>
    </row>
    <row r="1299">
      <c r="A1299" t="inlineStr">
        <is>
          <t>Sales - Heron Fields</t>
        </is>
      </c>
      <c r="B1299" t="inlineStr">
        <is>
          <t>Trading Income</t>
        </is>
      </c>
      <c r="C1299" t="inlineStr">
        <is>
          <t>Heron Fields</t>
        </is>
      </c>
      <c r="D1299" t="inlineStr">
        <is>
          <t>Heron Fields</t>
        </is>
      </c>
      <c r="E1299" s="1" t="inlineStr">
        <is>
          <t>2023-04-30</t>
        </is>
      </c>
      <c r="F1299" t="n">
        <v>10308000</v>
      </c>
      <c r="G1299" t="n">
        <v>0</v>
      </c>
      <c r="H1299" s="2">
        <f>IF(F1299=0, G1299, F1299)</f>
        <v/>
      </c>
      <c r="I1299" s="1">
        <f>E1299+0</f>
        <v/>
      </c>
    </row>
    <row r="1300">
      <c r="A1300" t="inlineStr">
        <is>
          <t>Sales - Heron Fields occupational rent</t>
        </is>
      </c>
      <c r="B1300" t="inlineStr">
        <is>
          <t>Trading Income</t>
        </is>
      </c>
      <c r="C1300" t="inlineStr">
        <is>
          <t>Heron Fields</t>
        </is>
      </c>
      <c r="D1300" t="inlineStr">
        <is>
          <t>Heron Fields</t>
        </is>
      </c>
      <c r="E1300" s="1" t="inlineStr">
        <is>
          <t>2023-04-30</t>
        </is>
      </c>
      <c r="F1300" t="n">
        <v>18450</v>
      </c>
      <c r="G1300" t="n">
        <v>0</v>
      </c>
      <c r="H1300" s="2">
        <f>IF(F1300=0, G1300, F1300)</f>
        <v/>
      </c>
      <c r="I1300" s="1">
        <f>E1300+0</f>
        <v/>
      </c>
    </row>
    <row r="1301">
      <c r="A1301" t="inlineStr">
        <is>
          <t>Security</t>
        </is>
      </c>
      <c r="B1301" t="inlineStr">
        <is>
          <t>Operating Expenses</t>
        </is>
      </c>
      <c r="C1301" t="inlineStr">
        <is>
          <t>Heron Fields</t>
        </is>
      </c>
      <c r="D1301" t="inlineStr">
        <is>
          <t>Heron Fields</t>
        </is>
      </c>
      <c r="E1301" s="1" t="inlineStr">
        <is>
          <t>2023-04-30</t>
        </is>
      </c>
      <c r="F1301" t="n">
        <v>0</v>
      </c>
      <c r="G1301" t="n">
        <v>0</v>
      </c>
      <c r="H1301" s="2">
        <f>IF(F1301=0, G1301, F1301)</f>
        <v/>
      </c>
      <c r="I1301" s="1">
        <f>E1301+0</f>
        <v/>
      </c>
    </row>
    <row r="1302">
      <c r="A1302" t="inlineStr">
        <is>
          <t>Security - ADT</t>
        </is>
      </c>
      <c r="B1302" t="inlineStr">
        <is>
          <t>Operating Expenses</t>
        </is>
      </c>
      <c r="C1302" t="inlineStr">
        <is>
          <t>Heron Fields</t>
        </is>
      </c>
      <c r="D1302" t="inlineStr">
        <is>
          <t>Heron Fields</t>
        </is>
      </c>
      <c r="E1302" s="1" t="inlineStr">
        <is>
          <t>2023-04-30</t>
        </is>
      </c>
      <c r="F1302" t="n">
        <v>328.38</v>
      </c>
      <c r="G1302" t="n">
        <v>0</v>
      </c>
      <c r="H1302" s="2">
        <f>IF(F1302=0, G1302, F1302)</f>
        <v/>
      </c>
      <c r="I1302" s="1">
        <f>E1302+0</f>
        <v/>
      </c>
    </row>
    <row r="1303">
      <c r="A1303" t="inlineStr">
        <is>
          <t>Subscription - NHBRC</t>
        </is>
      </c>
      <c r="B1303" t="inlineStr">
        <is>
          <t>Operating Expenses</t>
        </is>
      </c>
      <c r="C1303" t="inlineStr">
        <is>
          <t>Heron Fields</t>
        </is>
      </c>
      <c r="D1303" t="inlineStr">
        <is>
          <t>Heron Fields</t>
        </is>
      </c>
      <c r="E1303" s="1" t="inlineStr">
        <is>
          <t>2023-04-30</t>
        </is>
      </c>
      <c r="F1303" t="n">
        <v>0</v>
      </c>
      <c r="G1303" t="n">
        <v>0</v>
      </c>
      <c r="H1303" s="2">
        <f>IF(F1303=0, G1303, F1303)</f>
        <v/>
      </c>
      <c r="I1303" s="1">
        <f>E1303+0</f>
        <v/>
      </c>
    </row>
    <row r="1304">
      <c r="A1304" t="inlineStr">
        <is>
          <t>Subscriptions - Xero</t>
        </is>
      </c>
      <c r="B1304" t="inlineStr">
        <is>
          <t>Operating Expenses</t>
        </is>
      </c>
      <c r="C1304" t="inlineStr">
        <is>
          <t>Heron Fields</t>
        </is>
      </c>
      <c r="D1304" t="inlineStr">
        <is>
          <t>Heron Fields</t>
        </is>
      </c>
      <c r="E1304" s="1" t="inlineStr">
        <is>
          <t>2023-04-30</t>
        </is>
      </c>
      <c r="F1304" t="n">
        <v>600</v>
      </c>
      <c r="G1304" t="n">
        <v>0</v>
      </c>
      <c r="H1304" s="2">
        <f>IF(F1304=0, G1304, F1304)</f>
        <v/>
      </c>
      <c r="I1304" s="1">
        <f>E1304+0</f>
        <v/>
      </c>
    </row>
    <row r="1305">
      <c r="A1305" t="inlineStr">
        <is>
          <t>Advertising - Pure Brand Activation</t>
        </is>
      </c>
      <c r="B1305" t="inlineStr">
        <is>
          <t>Operating Expenses</t>
        </is>
      </c>
      <c r="C1305" t="inlineStr">
        <is>
          <t>Heron View</t>
        </is>
      </c>
      <c r="D1305" t="inlineStr">
        <is>
          <t>Heron View</t>
        </is>
      </c>
      <c r="E1305" s="1" t="inlineStr">
        <is>
          <t>2023-04-30</t>
        </is>
      </c>
      <c r="F1305" t="n">
        <v>0</v>
      </c>
      <c r="G1305" t="n">
        <v>0</v>
      </c>
      <c r="H1305" s="2">
        <f>IF(F1305=0, G1305, F1305)</f>
        <v/>
      </c>
      <c r="I1305" s="1">
        <f>E1305+0</f>
        <v/>
      </c>
    </row>
    <row r="1306">
      <c r="A1306" t="inlineStr">
        <is>
          <t>Advertising - Real Marketing</t>
        </is>
      </c>
      <c r="B1306" t="inlineStr">
        <is>
          <t>Operating Expenses</t>
        </is>
      </c>
      <c r="C1306" t="inlineStr">
        <is>
          <t>Heron View</t>
        </is>
      </c>
      <c r="D1306" t="inlineStr">
        <is>
          <t>Heron View</t>
        </is>
      </c>
      <c r="E1306" s="1" t="inlineStr">
        <is>
          <t>2023-04-30</t>
        </is>
      </c>
      <c r="F1306" t="n">
        <v>0</v>
      </c>
      <c r="G1306" t="n">
        <v>0</v>
      </c>
      <c r="H1306" s="2">
        <f>IF(F1306=0, G1306, F1306)</f>
        <v/>
      </c>
      <c r="I1306" s="1">
        <f>E1306+0</f>
        <v/>
      </c>
    </row>
    <row r="1307">
      <c r="A1307" t="inlineStr">
        <is>
          <t>Advertising - Real Marketing</t>
        </is>
      </c>
      <c r="B1307" t="inlineStr">
        <is>
          <t>Operating Expenses</t>
        </is>
      </c>
      <c r="C1307" t="inlineStr">
        <is>
          <t>Heron View</t>
        </is>
      </c>
      <c r="D1307" t="inlineStr">
        <is>
          <t>Heron View</t>
        </is>
      </c>
      <c r="E1307" s="1" t="inlineStr">
        <is>
          <t>2023-04-30</t>
        </is>
      </c>
      <c r="F1307" t="n">
        <v>0</v>
      </c>
      <c r="G1307" t="n">
        <v>0</v>
      </c>
      <c r="H1307" s="2">
        <f>IF(F1307=0, G1307, F1307)</f>
        <v/>
      </c>
      <c r="I1307" s="1">
        <f>E1307+0</f>
        <v/>
      </c>
    </row>
    <row r="1308">
      <c r="A1308" t="inlineStr">
        <is>
          <t>Advertising - Thinkink</t>
        </is>
      </c>
      <c r="B1308" t="inlineStr">
        <is>
          <t>Operating Expenses</t>
        </is>
      </c>
      <c r="C1308" t="inlineStr">
        <is>
          <t>Heron View</t>
        </is>
      </c>
      <c r="D1308" t="inlineStr">
        <is>
          <t>Heron View</t>
        </is>
      </c>
      <c r="E1308" s="1" t="inlineStr">
        <is>
          <t>2023-04-30</t>
        </is>
      </c>
      <c r="F1308" t="n">
        <v>0</v>
      </c>
      <c r="G1308" t="n">
        <v>0</v>
      </c>
      <c r="H1308" s="2">
        <f>IF(F1308=0, G1308, F1308)</f>
        <v/>
      </c>
      <c r="I1308" s="1">
        <f>E1308+0</f>
        <v/>
      </c>
    </row>
    <row r="1309">
      <c r="A1309" t="inlineStr">
        <is>
          <t>Advertising _AND_ Promotions</t>
        </is>
      </c>
      <c r="B1309" t="inlineStr">
        <is>
          <t>Operating Expenses</t>
        </is>
      </c>
      <c r="C1309" t="inlineStr">
        <is>
          <t>Heron View</t>
        </is>
      </c>
      <c r="D1309" t="inlineStr">
        <is>
          <t>Heron View</t>
        </is>
      </c>
      <c r="E1309" s="1" t="inlineStr">
        <is>
          <t>2023-04-30</t>
        </is>
      </c>
      <c r="F1309" t="n">
        <v>0</v>
      </c>
      <c r="G1309" t="n">
        <v>0</v>
      </c>
      <c r="H1309" s="2">
        <f>IF(F1309=0, G1309, F1309)</f>
        <v/>
      </c>
      <c r="I1309" s="1">
        <f>E1309+0</f>
        <v/>
      </c>
    </row>
    <row r="1310">
      <c r="A1310" t="inlineStr">
        <is>
          <t>Advertising _AND_ Promotions</t>
        </is>
      </c>
      <c r="B1310" t="inlineStr">
        <is>
          <t>Operating Expenses</t>
        </is>
      </c>
      <c r="C1310" t="inlineStr">
        <is>
          <t>Heron View</t>
        </is>
      </c>
      <c r="D1310" t="inlineStr">
        <is>
          <t>Heron View</t>
        </is>
      </c>
      <c r="E1310" s="1" t="inlineStr">
        <is>
          <t>2023-04-30</t>
        </is>
      </c>
      <c r="F1310" t="n">
        <v>0</v>
      </c>
      <c r="G1310" t="n">
        <v>0</v>
      </c>
      <c r="H1310" s="2">
        <f>IF(F1310=0, G1310, F1310)</f>
        <v/>
      </c>
      <c r="I1310" s="1">
        <f>E1310+0</f>
        <v/>
      </c>
    </row>
    <row r="1311">
      <c r="A1311" t="inlineStr">
        <is>
          <t>COS - Commission HV Units</t>
        </is>
      </c>
      <c r="B1311" t="inlineStr">
        <is>
          <t>COS</t>
        </is>
      </c>
      <c r="C1311" t="inlineStr">
        <is>
          <t>Heron View</t>
        </is>
      </c>
      <c r="D1311" t="inlineStr">
        <is>
          <t>Heron View</t>
        </is>
      </c>
      <c r="E1311" s="1" t="inlineStr">
        <is>
          <t>2023-04-30</t>
        </is>
      </c>
      <c r="F1311" t="n">
        <v>0</v>
      </c>
      <c r="G1311" t="n">
        <v>0</v>
      </c>
      <c r="H1311" s="2">
        <f>IF(F1311=0, G1311, F1311)</f>
        <v/>
      </c>
      <c r="I1311" s="1">
        <f>E1311+0</f>
        <v/>
      </c>
    </row>
    <row r="1312">
      <c r="A1312" t="inlineStr">
        <is>
          <t>COS - Electricity</t>
        </is>
      </c>
      <c r="B1312" t="inlineStr">
        <is>
          <t>COS</t>
        </is>
      </c>
      <c r="C1312" t="inlineStr">
        <is>
          <t>Heron View</t>
        </is>
      </c>
      <c r="D1312" t="inlineStr">
        <is>
          <t>Heron View</t>
        </is>
      </c>
      <c r="E1312" s="1" t="inlineStr">
        <is>
          <t>2023-04-30</t>
        </is>
      </c>
      <c r="F1312" t="n">
        <v>0</v>
      </c>
      <c r="G1312" t="n">
        <v>0</v>
      </c>
      <c r="H1312" s="2">
        <f>IF(F1312=0, G1312, F1312)</f>
        <v/>
      </c>
      <c r="I1312" s="1">
        <f>E1312+0</f>
        <v/>
      </c>
    </row>
    <row r="1313">
      <c r="A1313" t="inlineStr">
        <is>
          <t>COS - Electricity</t>
        </is>
      </c>
      <c r="B1313" t="inlineStr">
        <is>
          <t>COS</t>
        </is>
      </c>
      <c r="C1313" t="inlineStr">
        <is>
          <t>Heron View</t>
        </is>
      </c>
      <c r="D1313" t="inlineStr">
        <is>
          <t>Heron View</t>
        </is>
      </c>
      <c r="E1313" s="1" t="inlineStr">
        <is>
          <t>2023-04-30</t>
        </is>
      </c>
      <c r="F1313" t="n">
        <v>0</v>
      </c>
      <c r="G1313" t="n">
        <v>0</v>
      </c>
      <c r="H1313" s="2">
        <f>IF(F1313=0, G1313, F1313)</f>
        <v/>
      </c>
      <c r="I1313" s="1">
        <f>E1313+0</f>
        <v/>
      </c>
    </row>
    <row r="1314">
      <c r="A1314" t="inlineStr">
        <is>
          <t>COS - HV COCT Rates clearance</t>
        </is>
      </c>
      <c r="B1314" t="inlineStr">
        <is>
          <t>COS</t>
        </is>
      </c>
      <c r="C1314" t="inlineStr">
        <is>
          <t>Heron View</t>
        </is>
      </c>
      <c r="D1314" t="inlineStr">
        <is>
          <t>Heron View</t>
        </is>
      </c>
      <c r="E1314" s="1" t="inlineStr">
        <is>
          <t>2023-04-30</t>
        </is>
      </c>
      <c r="F1314" t="n">
        <v>0</v>
      </c>
      <c r="G1314" t="n">
        <v>0</v>
      </c>
      <c r="H1314" s="2">
        <f>IF(F1314=0, G1314, F1314)</f>
        <v/>
      </c>
      <c r="I1314" s="1">
        <f>E1314+0</f>
        <v/>
      </c>
    </row>
    <row r="1315">
      <c r="A1315" t="inlineStr">
        <is>
          <t>COS - Heron Fields - Garden Services</t>
        </is>
      </c>
      <c r="B1315" t="inlineStr">
        <is>
          <t>COS</t>
        </is>
      </c>
      <c r="C1315" t="inlineStr">
        <is>
          <t>CPC</t>
        </is>
      </c>
      <c r="D1315" t="inlineStr">
        <is>
          <t>Heron View</t>
        </is>
      </c>
      <c r="E1315" s="1" t="inlineStr">
        <is>
          <t>2023-04-30</t>
        </is>
      </c>
      <c r="F1315" t="n">
        <v>0</v>
      </c>
      <c r="G1315" t="n">
        <v>0</v>
      </c>
      <c r="H1315" s="2">
        <f>IF(F1315=0, G1315, F1315)</f>
        <v/>
      </c>
      <c r="I1315" s="1">
        <f>E1315+0</f>
        <v/>
      </c>
    </row>
    <row r="1316">
      <c r="A1316" t="inlineStr">
        <is>
          <t>COS - Heron View</t>
        </is>
      </c>
      <c r="B1316" t="inlineStr">
        <is>
          <t>COS</t>
        </is>
      </c>
      <c r="C1316" t="inlineStr">
        <is>
          <t>Heron View</t>
        </is>
      </c>
      <c r="D1316" t="inlineStr">
        <is>
          <t>Heron View</t>
        </is>
      </c>
      <c r="E1316" s="1" t="inlineStr">
        <is>
          <t>2023-04-30</t>
        </is>
      </c>
      <c r="F1316" t="n">
        <v>0</v>
      </c>
      <c r="G1316" t="n">
        <v>0</v>
      </c>
      <c r="H1316" s="2">
        <f>IF(F1316=0, G1316, F1316)</f>
        <v/>
      </c>
      <c r="I1316" s="1">
        <f>E1316+0</f>
        <v/>
      </c>
    </row>
    <row r="1317">
      <c r="A1317" t="inlineStr">
        <is>
          <t>COS - Heron View - Construction</t>
        </is>
      </c>
      <c r="B1317" t="inlineStr">
        <is>
          <t>COS</t>
        </is>
      </c>
      <c r="C1317" t="inlineStr">
        <is>
          <t>CPC</t>
        </is>
      </c>
      <c r="D1317" t="inlineStr">
        <is>
          <t>Heron View</t>
        </is>
      </c>
      <c r="E1317" s="1" t="inlineStr">
        <is>
          <t>2023-04-30</t>
        </is>
      </c>
      <c r="F1317" t="n">
        <v>3193925.31</v>
      </c>
      <c r="G1317" t="n">
        <v>0</v>
      </c>
      <c r="H1317" s="2">
        <f>IF(F1317=0, G1317, F1317)</f>
        <v/>
      </c>
      <c r="I1317" s="1">
        <f>E1317+0</f>
        <v/>
      </c>
    </row>
    <row r="1318">
      <c r="A1318" t="inlineStr">
        <is>
          <t>COS - Heron View - P&amp;G</t>
        </is>
      </c>
      <c r="B1318" t="inlineStr">
        <is>
          <t>COS</t>
        </is>
      </c>
      <c r="C1318" t="inlineStr">
        <is>
          <t>CPC</t>
        </is>
      </c>
      <c r="D1318" t="inlineStr">
        <is>
          <t>Heron View</t>
        </is>
      </c>
      <c r="E1318" s="1" t="inlineStr">
        <is>
          <t>2023-04-30</t>
        </is>
      </c>
      <c r="F1318" t="n">
        <v>111322.42</v>
      </c>
      <c r="G1318" t="n">
        <v>0</v>
      </c>
      <c r="H1318" s="2">
        <f>IF(F1318=0, G1318, F1318)</f>
        <v/>
      </c>
      <c r="I1318" s="1">
        <f>E1318+0</f>
        <v/>
      </c>
    </row>
    <row r="1319">
      <c r="A1319" t="inlineStr">
        <is>
          <t>COS - Heron View - Printing &amp; Stationary</t>
        </is>
      </c>
      <c r="B1319" t="inlineStr">
        <is>
          <t>COS</t>
        </is>
      </c>
      <c r="C1319" t="inlineStr">
        <is>
          <t>CPC</t>
        </is>
      </c>
      <c r="D1319" t="inlineStr">
        <is>
          <t>Heron View</t>
        </is>
      </c>
      <c r="E1319" s="1" t="inlineStr">
        <is>
          <t>2023-04-30</t>
        </is>
      </c>
      <c r="F1319" t="n">
        <v>78.26000000000001</v>
      </c>
      <c r="G1319" t="n">
        <v>0</v>
      </c>
      <c r="H1319" s="2">
        <f>IF(F1319=0, G1319, F1319)</f>
        <v/>
      </c>
      <c r="I1319" s="1">
        <f>E1319+0</f>
        <v/>
      </c>
    </row>
    <row r="1320">
      <c r="A1320" t="inlineStr">
        <is>
          <t>COS - Legal Fees</t>
        </is>
      </c>
      <c r="B1320" t="inlineStr">
        <is>
          <t>COS</t>
        </is>
      </c>
      <c r="C1320" t="inlineStr">
        <is>
          <t>Heron View</t>
        </is>
      </c>
      <c r="D1320" t="inlineStr">
        <is>
          <t>Heron View</t>
        </is>
      </c>
      <c r="E1320" s="1" t="inlineStr">
        <is>
          <t>2023-04-30</t>
        </is>
      </c>
      <c r="F1320" t="n">
        <v>0</v>
      </c>
      <c r="G1320" t="n">
        <v>0</v>
      </c>
      <c r="H1320" s="2">
        <f>IF(F1320=0, G1320, F1320)</f>
        <v/>
      </c>
      <c r="I1320" s="1">
        <f>E1320+0</f>
        <v/>
      </c>
    </row>
    <row r="1321">
      <c r="A1321" t="inlineStr">
        <is>
          <t>COS - Legal Fees</t>
        </is>
      </c>
      <c r="B1321" t="inlineStr">
        <is>
          <t>COS</t>
        </is>
      </c>
      <c r="C1321" t="inlineStr">
        <is>
          <t>Heron View</t>
        </is>
      </c>
      <c r="D1321" t="inlineStr">
        <is>
          <t>Heron View</t>
        </is>
      </c>
      <c r="E1321" s="1" t="inlineStr">
        <is>
          <t>2023-04-30</t>
        </is>
      </c>
      <c r="F1321" t="n">
        <v>0</v>
      </c>
      <c r="G1321" t="n">
        <v>0</v>
      </c>
      <c r="H1321" s="2">
        <f>IF(F1321=0, G1321, F1321)</f>
        <v/>
      </c>
      <c r="I1321" s="1">
        <f>E1321+0</f>
        <v/>
      </c>
    </row>
    <row r="1322">
      <c r="A1322" t="inlineStr">
        <is>
          <t>COS - Legal Fees Opening of Sec Title Fees</t>
        </is>
      </c>
      <c r="B1322" t="inlineStr">
        <is>
          <t>COS</t>
        </is>
      </c>
      <c r="C1322" t="inlineStr">
        <is>
          <t>Heron View</t>
        </is>
      </c>
      <c r="D1322" t="inlineStr">
        <is>
          <t>Heron View</t>
        </is>
      </c>
      <c r="E1322" s="1" t="inlineStr">
        <is>
          <t>2023-04-30</t>
        </is>
      </c>
      <c r="F1322" t="n">
        <v>0</v>
      </c>
      <c r="G1322" t="n">
        <v>0</v>
      </c>
      <c r="H1322" s="2">
        <f>IF(F1322=0, G1322, F1322)</f>
        <v/>
      </c>
      <c r="I1322" s="1">
        <f>E1322+0</f>
        <v/>
      </c>
    </row>
    <row r="1323">
      <c r="A1323" t="inlineStr">
        <is>
          <t>COS - Showhouse - HV</t>
        </is>
      </c>
      <c r="B1323" t="inlineStr">
        <is>
          <t>COS</t>
        </is>
      </c>
      <c r="C1323" t="inlineStr">
        <is>
          <t>Heron View</t>
        </is>
      </c>
      <c r="D1323" t="inlineStr">
        <is>
          <t>Heron View</t>
        </is>
      </c>
      <c r="E1323" s="1" t="inlineStr">
        <is>
          <t>2023-04-30</t>
        </is>
      </c>
      <c r="F1323" t="n">
        <v>0</v>
      </c>
      <c r="G1323" t="n">
        <v>0</v>
      </c>
      <c r="H1323" s="2">
        <f>IF(F1323=0, G1323, F1323)</f>
        <v/>
      </c>
      <c r="I1323" s="1">
        <f>E1323+0</f>
        <v/>
      </c>
    </row>
    <row r="1324">
      <c r="A1324" t="inlineStr">
        <is>
          <t>Consulting fees - Trustee</t>
        </is>
      </c>
      <c r="B1324" t="inlineStr">
        <is>
          <t>Operating Expenses</t>
        </is>
      </c>
      <c r="C1324" t="inlineStr">
        <is>
          <t>Heron View</t>
        </is>
      </c>
      <c r="D1324" t="inlineStr">
        <is>
          <t>Heron View</t>
        </is>
      </c>
      <c r="E1324" s="1" t="inlineStr">
        <is>
          <t>2023-04-30</t>
        </is>
      </c>
      <c r="F1324" t="n">
        <v>0</v>
      </c>
      <c r="G1324" t="n">
        <v>0</v>
      </c>
      <c r="H1324" s="2">
        <f>IF(F1324=0, G1324, F1324)</f>
        <v/>
      </c>
      <c r="I1324" s="1">
        <f>E1324+0</f>
        <v/>
      </c>
    </row>
    <row r="1325">
      <c r="A1325" t="inlineStr">
        <is>
          <t>Consulting fees - Trustee</t>
        </is>
      </c>
      <c r="B1325" t="inlineStr">
        <is>
          <t>Operating Expenses</t>
        </is>
      </c>
      <c r="C1325" t="inlineStr">
        <is>
          <t>Heron View</t>
        </is>
      </c>
      <c r="D1325" t="inlineStr">
        <is>
          <t>Heron View</t>
        </is>
      </c>
      <c r="E1325" s="1" t="inlineStr">
        <is>
          <t>2023-04-30</t>
        </is>
      </c>
      <c r="F1325" t="n">
        <v>0</v>
      </c>
      <c r="G1325" t="n">
        <v>0</v>
      </c>
      <c r="H1325" s="2">
        <f>IF(F1325=0, G1325, F1325)</f>
        <v/>
      </c>
      <c r="I1325" s="1">
        <f>E1325+0</f>
        <v/>
      </c>
    </row>
    <row r="1326">
      <c r="A1326" t="inlineStr">
        <is>
          <t>Interest Paid - Investors @ 10%</t>
        </is>
      </c>
      <c r="B1326" t="inlineStr">
        <is>
          <t>Operating Expenses</t>
        </is>
      </c>
      <c r="C1326" t="inlineStr">
        <is>
          <t>Heron View</t>
        </is>
      </c>
      <c r="D1326" t="inlineStr">
        <is>
          <t>Heron View</t>
        </is>
      </c>
      <c r="E1326" s="1" t="inlineStr">
        <is>
          <t>2023-04-30</t>
        </is>
      </c>
      <c r="F1326" t="n">
        <v>0</v>
      </c>
      <c r="G1326" t="n">
        <v>0</v>
      </c>
      <c r="H1326" s="2">
        <f>IF(F1326=0, G1326, F1326)</f>
        <v/>
      </c>
      <c r="I1326" s="1">
        <f>E1326+0</f>
        <v/>
      </c>
    </row>
    <row r="1327">
      <c r="A1327" t="inlineStr">
        <is>
          <t>Interest Paid - Investors @ 10.5%</t>
        </is>
      </c>
      <c r="B1327" t="inlineStr">
        <is>
          <t>Operating Expenses</t>
        </is>
      </c>
      <c r="C1327" t="inlineStr">
        <is>
          <t>Heron View</t>
        </is>
      </c>
      <c r="D1327" t="inlineStr">
        <is>
          <t>Heron View</t>
        </is>
      </c>
      <c r="E1327" s="1" t="inlineStr">
        <is>
          <t>2023-04-30</t>
        </is>
      </c>
      <c r="F1327" t="n">
        <v>0</v>
      </c>
      <c r="G1327" t="n">
        <v>0</v>
      </c>
      <c r="H1327" s="2">
        <f>IF(F1327=0, G1327, F1327)</f>
        <v/>
      </c>
      <c r="I1327" s="1">
        <f>E1327+0</f>
        <v/>
      </c>
    </row>
    <row r="1328">
      <c r="A1328" t="inlineStr">
        <is>
          <t>Interest Paid - Investors @ 11%</t>
        </is>
      </c>
      <c r="B1328" t="inlineStr">
        <is>
          <t>Operating Expenses</t>
        </is>
      </c>
      <c r="C1328" t="inlineStr">
        <is>
          <t>Heron View</t>
        </is>
      </c>
      <c r="D1328" t="inlineStr">
        <is>
          <t>Heron View</t>
        </is>
      </c>
      <c r="E1328" s="1" t="inlineStr">
        <is>
          <t>2023-04-30</t>
        </is>
      </c>
      <c r="F1328" t="n">
        <v>0</v>
      </c>
      <c r="G1328" t="n">
        <v>0</v>
      </c>
      <c r="H1328" s="2">
        <f>IF(F1328=0, G1328, F1328)</f>
        <v/>
      </c>
      <c r="I1328" s="1">
        <f>E1328+0</f>
        <v/>
      </c>
    </row>
    <row r="1329">
      <c r="A1329" t="inlineStr">
        <is>
          <t>Interest Paid - Investors @ 14%</t>
        </is>
      </c>
      <c r="B1329" t="inlineStr">
        <is>
          <t>Operating Expenses</t>
        </is>
      </c>
      <c r="C1329" t="inlineStr">
        <is>
          <t>Heron View</t>
        </is>
      </c>
      <c r="D1329" t="inlineStr">
        <is>
          <t>Heron View</t>
        </is>
      </c>
      <c r="E1329" s="1" t="inlineStr">
        <is>
          <t>2023-04-30</t>
        </is>
      </c>
      <c r="F1329" t="n">
        <v>0</v>
      </c>
      <c r="G1329" t="n">
        <v>0</v>
      </c>
      <c r="H1329" s="2">
        <f>IF(F1329=0, G1329, F1329)</f>
        <v/>
      </c>
      <c r="I1329" s="1">
        <f>E1329+0</f>
        <v/>
      </c>
    </row>
    <row r="1330">
      <c r="A1330" t="inlineStr">
        <is>
          <t>Interest Paid - Investors @ 14%</t>
        </is>
      </c>
      <c r="B1330" t="inlineStr">
        <is>
          <t>Operating Expenses</t>
        </is>
      </c>
      <c r="C1330" t="inlineStr">
        <is>
          <t>Heron View</t>
        </is>
      </c>
      <c r="D1330" t="inlineStr">
        <is>
          <t>Heron View</t>
        </is>
      </c>
      <c r="E1330" s="1" t="inlineStr">
        <is>
          <t>2023-04-30</t>
        </is>
      </c>
      <c r="F1330" t="n">
        <v>0</v>
      </c>
      <c r="G1330" t="n">
        <v>0</v>
      </c>
      <c r="H1330" s="2">
        <f>IF(F1330=0, G1330, F1330)</f>
        <v/>
      </c>
      <c r="I1330" s="1">
        <f>E1330+0</f>
        <v/>
      </c>
    </row>
    <row r="1331">
      <c r="A1331" t="inlineStr">
        <is>
          <t>Interest Paid - Investors @ 16%</t>
        </is>
      </c>
      <c r="B1331" t="inlineStr">
        <is>
          <t>Operating Expenses</t>
        </is>
      </c>
      <c r="C1331" t="inlineStr">
        <is>
          <t>Heron View</t>
        </is>
      </c>
      <c r="D1331" t="inlineStr">
        <is>
          <t>Heron View</t>
        </is>
      </c>
      <c r="E1331" s="1" t="inlineStr">
        <is>
          <t>2023-04-30</t>
        </is>
      </c>
      <c r="F1331" t="n">
        <v>0</v>
      </c>
      <c r="G1331" t="n">
        <v>0</v>
      </c>
      <c r="H1331" s="2">
        <f>IF(F1331=0, G1331, F1331)</f>
        <v/>
      </c>
      <c r="I1331" s="1">
        <f>E1331+0</f>
        <v/>
      </c>
    </row>
    <row r="1332">
      <c r="A1332" t="inlineStr">
        <is>
          <t>Interest Paid - Investors @ 16%</t>
        </is>
      </c>
      <c r="B1332" t="inlineStr">
        <is>
          <t>Operating Expenses</t>
        </is>
      </c>
      <c r="C1332" t="inlineStr">
        <is>
          <t>Heron View</t>
        </is>
      </c>
      <c r="D1332" t="inlineStr">
        <is>
          <t>Heron View</t>
        </is>
      </c>
      <c r="E1332" s="1" t="inlineStr">
        <is>
          <t>2023-04-30</t>
        </is>
      </c>
      <c r="F1332" t="n">
        <v>0</v>
      </c>
      <c r="G1332" t="n">
        <v>0</v>
      </c>
      <c r="H1332" s="2">
        <f>IF(F1332=0, G1332, F1332)</f>
        <v/>
      </c>
      <c r="I1332" s="1">
        <f>E1332+0</f>
        <v/>
      </c>
    </row>
    <row r="1333">
      <c r="A1333" t="inlineStr">
        <is>
          <t>Interest Paid - Investors @ 18%</t>
        </is>
      </c>
      <c r="B1333" t="inlineStr">
        <is>
          <t>Operating Expenses</t>
        </is>
      </c>
      <c r="C1333" t="inlineStr">
        <is>
          <t>Heron View</t>
        </is>
      </c>
      <c r="D1333" t="inlineStr">
        <is>
          <t>Heron View</t>
        </is>
      </c>
      <c r="E1333" s="1" t="inlineStr">
        <is>
          <t>2023-04-30</t>
        </is>
      </c>
      <c r="F1333" t="n">
        <v>0</v>
      </c>
      <c r="G1333" t="n">
        <v>0</v>
      </c>
      <c r="H1333" s="2">
        <f>IF(F1333=0, G1333, F1333)</f>
        <v/>
      </c>
      <c r="I1333" s="1">
        <f>E1333+0</f>
        <v/>
      </c>
    </row>
    <row r="1334">
      <c r="A1334" t="inlineStr">
        <is>
          <t>Interest Paid - Investors @ 18%</t>
        </is>
      </c>
      <c r="B1334" t="inlineStr">
        <is>
          <t>Operating Expenses</t>
        </is>
      </c>
      <c r="C1334" t="inlineStr">
        <is>
          <t>Heron View</t>
        </is>
      </c>
      <c r="D1334" t="inlineStr">
        <is>
          <t>Heron View</t>
        </is>
      </c>
      <c r="E1334" s="1" t="inlineStr">
        <is>
          <t>2023-04-30</t>
        </is>
      </c>
      <c r="F1334" t="n">
        <v>0</v>
      </c>
      <c r="G1334" t="n">
        <v>0</v>
      </c>
      <c r="H1334" s="2">
        <f>IF(F1334=0, G1334, F1334)</f>
        <v/>
      </c>
      <c r="I1334" s="1">
        <f>E1334+0</f>
        <v/>
      </c>
    </row>
    <row r="1335">
      <c r="A1335" t="inlineStr">
        <is>
          <t>Interest Paid - Investors @ 7%</t>
        </is>
      </c>
      <c r="B1335" t="inlineStr">
        <is>
          <t>Operating Expenses</t>
        </is>
      </c>
      <c r="C1335" t="inlineStr">
        <is>
          <t>Heron View</t>
        </is>
      </c>
      <c r="D1335" t="inlineStr">
        <is>
          <t>Heron View</t>
        </is>
      </c>
      <c r="E1335" s="1" t="inlineStr">
        <is>
          <t>2023-04-30</t>
        </is>
      </c>
      <c r="F1335" t="n">
        <v>0</v>
      </c>
      <c r="G1335" t="n">
        <v>0</v>
      </c>
      <c r="H1335" s="2">
        <f>IF(F1335=0, G1335, F1335)</f>
        <v/>
      </c>
      <c r="I1335" s="1">
        <f>E1335+0</f>
        <v/>
      </c>
    </row>
    <row r="1336">
      <c r="A1336" t="inlineStr">
        <is>
          <t>Interest Paid - Investors @ 7%</t>
        </is>
      </c>
      <c r="B1336" t="inlineStr">
        <is>
          <t>Operating Expenses</t>
        </is>
      </c>
      <c r="C1336" t="inlineStr">
        <is>
          <t>Heron View</t>
        </is>
      </c>
      <c r="D1336" t="inlineStr">
        <is>
          <t>Heron View</t>
        </is>
      </c>
      <c r="E1336" s="1" t="inlineStr">
        <is>
          <t>2023-04-30</t>
        </is>
      </c>
      <c r="F1336" t="n">
        <v>0</v>
      </c>
      <c r="G1336" t="n">
        <v>0</v>
      </c>
      <c r="H1336" s="2">
        <f>IF(F1336=0, G1336, F1336)</f>
        <v/>
      </c>
      <c r="I1336" s="1">
        <f>E1336+0</f>
        <v/>
      </c>
    </row>
    <row r="1337">
      <c r="A1337" t="inlineStr">
        <is>
          <t>Interest Paid - Investors @ 7.5%</t>
        </is>
      </c>
      <c r="B1337" t="inlineStr">
        <is>
          <t>Operating Expenses</t>
        </is>
      </c>
      <c r="C1337" t="inlineStr">
        <is>
          <t>Heron View</t>
        </is>
      </c>
      <c r="D1337" t="inlineStr">
        <is>
          <t>Heron View</t>
        </is>
      </c>
      <c r="E1337" s="1" t="inlineStr">
        <is>
          <t>2023-04-30</t>
        </is>
      </c>
      <c r="F1337" t="n">
        <v>0</v>
      </c>
      <c r="G1337" t="n">
        <v>0</v>
      </c>
      <c r="H1337" s="2">
        <f>IF(F1337=0, G1337, F1337)</f>
        <v/>
      </c>
      <c r="I1337" s="1">
        <f>E1337+0</f>
        <v/>
      </c>
    </row>
    <row r="1338">
      <c r="A1338" t="inlineStr">
        <is>
          <t>Interest Paid - Investors @ 7.5%</t>
        </is>
      </c>
      <c r="B1338" t="inlineStr">
        <is>
          <t>Operating Expenses</t>
        </is>
      </c>
      <c r="C1338" t="inlineStr">
        <is>
          <t>Heron View</t>
        </is>
      </c>
      <c r="D1338" t="inlineStr">
        <is>
          <t>Heron View</t>
        </is>
      </c>
      <c r="E1338" s="1" t="inlineStr">
        <is>
          <t>2023-04-30</t>
        </is>
      </c>
      <c r="F1338" t="n">
        <v>0</v>
      </c>
      <c r="G1338" t="n">
        <v>0</v>
      </c>
      <c r="H1338" s="2">
        <f>IF(F1338=0, G1338, F1338)</f>
        <v/>
      </c>
      <c r="I1338" s="1">
        <f>E1338+0</f>
        <v/>
      </c>
    </row>
    <row r="1339">
      <c r="A1339" t="inlineStr">
        <is>
          <t>Interest Paid - Investors @ 8.25%</t>
        </is>
      </c>
      <c r="B1339" t="inlineStr">
        <is>
          <t>Operating Expenses</t>
        </is>
      </c>
      <c r="C1339" t="inlineStr">
        <is>
          <t>Heron View</t>
        </is>
      </c>
      <c r="D1339" t="inlineStr">
        <is>
          <t>Heron View</t>
        </is>
      </c>
      <c r="E1339" s="1" t="inlineStr">
        <is>
          <t>2023-04-30</t>
        </is>
      </c>
      <c r="F1339" t="n">
        <v>0</v>
      </c>
      <c r="G1339" t="n">
        <v>0</v>
      </c>
      <c r="H1339" s="2">
        <f>IF(F1339=0, G1339, F1339)</f>
        <v/>
      </c>
      <c r="I1339" s="1">
        <f>E1339+0</f>
        <v/>
      </c>
    </row>
    <row r="1340">
      <c r="A1340" t="inlineStr">
        <is>
          <t>Interest Paid - Investors @ 8.25%</t>
        </is>
      </c>
      <c r="B1340" t="inlineStr">
        <is>
          <t>Operating Expenses</t>
        </is>
      </c>
      <c r="C1340" t="inlineStr">
        <is>
          <t>Heron View</t>
        </is>
      </c>
      <c r="D1340" t="inlineStr">
        <is>
          <t>Heron View</t>
        </is>
      </c>
      <c r="E1340" s="1" t="inlineStr">
        <is>
          <t>2023-04-30</t>
        </is>
      </c>
      <c r="F1340" t="n">
        <v>0</v>
      </c>
      <c r="G1340" t="n">
        <v>0</v>
      </c>
      <c r="H1340" s="2">
        <f>IF(F1340=0, G1340, F1340)</f>
        <v/>
      </c>
      <c r="I1340" s="1">
        <f>E1340+0</f>
        <v/>
      </c>
    </row>
    <row r="1341">
      <c r="A1341" t="inlineStr">
        <is>
          <t>Interest Paid - Investors @ 9%</t>
        </is>
      </c>
      <c r="B1341" t="inlineStr">
        <is>
          <t>Operating Expenses</t>
        </is>
      </c>
      <c r="C1341" t="inlineStr">
        <is>
          <t>Heron View</t>
        </is>
      </c>
      <c r="D1341" t="inlineStr">
        <is>
          <t>Heron View</t>
        </is>
      </c>
      <c r="E1341" s="1" t="inlineStr">
        <is>
          <t>2023-04-30</t>
        </is>
      </c>
      <c r="F1341" t="n">
        <v>0</v>
      </c>
      <c r="G1341" t="n">
        <v>0</v>
      </c>
      <c r="H1341" s="2">
        <f>IF(F1341=0, G1341, F1341)</f>
        <v/>
      </c>
      <c r="I1341" s="1">
        <f>E1341+0</f>
        <v/>
      </c>
    </row>
    <row r="1342">
      <c r="A1342" t="inlineStr">
        <is>
          <t>Interest Paid - Investors @ 9%</t>
        </is>
      </c>
      <c r="B1342" t="inlineStr">
        <is>
          <t>Operating Expenses</t>
        </is>
      </c>
      <c r="C1342" t="inlineStr">
        <is>
          <t>Heron View</t>
        </is>
      </c>
      <c r="D1342" t="inlineStr">
        <is>
          <t>Heron View</t>
        </is>
      </c>
      <c r="E1342" s="1" t="inlineStr">
        <is>
          <t>2023-04-30</t>
        </is>
      </c>
      <c r="F1342" t="n">
        <v>0</v>
      </c>
      <c r="G1342" t="n">
        <v>0</v>
      </c>
      <c r="H1342" s="2">
        <f>IF(F1342=0, G1342, F1342)</f>
        <v/>
      </c>
      <c r="I1342" s="1">
        <f>E1342+0</f>
        <v/>
      </c>
    </row>
    <row r="1343">
      <c r="A1343" t="inlineStr">
        <is>
          <t>Interest Paid - Investors @ 9.75%</t>
        </is>
      </c>
      <c r="B1343" t="inlineStr">
        <is>
          <t>Operating Expenses</t>
        </is>
      </c>
      <c r="C1343" t="inlineStr">
        <is>
          <t>Heron View</t>
        </is>
      </c>
      <c r="D1343" t="inlineStr">
        <is>
          <t>Heron View</t>
        </is>
      </c>
      <c r="E1343" s="1" t="inlineStr">
        <is>
          <t>2023-04-30</t>
        </is>
      </c>
      <c r="F1343" t="n">
        <v>0</v>
      </c>
      <c r="G1343" t="n">
        <v>0</v>
      </c>
      <c r="H1343" s="2">
        <f>IF(F1343=0, G1343, F1343)</f>
        <v/>
      </c>
      <c r="I1343" s="1">
        <f>E1343+0</f>
        <v/>
      </c>
    </row>
    <row r="1344">
      <c r="A1344" t="inlineStr">
        <is>
          <t>Levies</t>
        </is>
      </c>
      <c r="B1344" t="inlineStr">
        <is>
          <t>Operating Expenses</t>
        </is>
      </c>
      <c r="C1344" t="inlineStr">
        <is>
          <t>Heron View</t>
        </is>
      </c>
      <c r="D1344" t="inlineStr">
        <is>
          <t>Heron View</t>
        </is>
      </c>
      <c r="E1344" s="1" t="inlineStr">
        <is>
          <t>2023-04-30</t>
        </is>
      </c>
      <c r="F1344" t="n">
        <v>0</v>
      </c>
      <c r="G1344" t="n">
        <v>0</v>
      </c>
      <c r="H1344" s="2">
        <f>IF(F1344=0, G1344, F1344)</f>
        <v/>
      </c>
      <c r="I1344" s="1">
        <f>E1344+0</f>
        <v/>
      </c>
    </row>
    <row r="1345">
      <c r="A1345" t="inlineStr">
        <is>
          <t>Levies - Developer</t>
        </is>
      </c>
      <c r="B1345" t="inlineStr">
        <is>
          <t>Operating Expenses</t>
        </is>
      </c>
      <c r="C1345" t="inlineStr">
        <is>
          <t>Heron View</t>
        </is>
      </c>
      <c r="D1345" t="inlineStr">
        <is>
          <t>Heron View</t>
        </is>
      </c>
      <c r="E1345" s="1" t="inlineStr">
        <is>
          <t>2023-04-30</t>
        </is>
      </c>
      <c r="F1345" t="n">
        <v>0</v>
      </c>
      <c r="G1345" t="n">
        <v>0</v>
      </c>
      <c r="H1345" s="2">
        <f>IF(F1345=0, G1345, F1345)</f>
        <v/>
      </c>
      <c r="I1345" s="1">
        <f>E1345+0</f>
        <v/>
      </c>
    </row>
    <row r="1346">
      <c r="A1346" t="inlineStr">
        <is>
          <t>Levies - Special Levies</t>
        </is>
      </c>
      <c r="B1346" t="inlineStr">
        <is>
          <t>Operating Expenses</t>
        </is>
      </c>
      <c r="C1346" t="inlineStr">
        <is>
          <t>Heron View</t>
        </is>
      </c>
      <c r="D1346" t="inlineStr">
        <is>
          <t>Heron View</t>
        </is>
      </c>
      <c r="E1346" s="1" t="inlineStr">
        <is>
          <t>2023-04-30</t>
        </is>
      </c>
      <c r="F1346" t="n">
        <v>0</v>
      </c>
      <c r="G1346" t="n">
        <v>0</v>
      </c>
      <c r="H1346" s="2">
        <f>IF(F1346=0, G1346, F1346)</f>
        <v/>
      </c>
      <c r="I1346" s="1">
        <f>E1346+0</f>
        <v/>
      </c>
    </row>
    <row r="1347">
      <c r="A1347" t="inlineStr">
        <is>
          <t>Management fees - OMH</t>
        </is>
      </c>
      <c r="B1347" t="inlineStr">
        <is>
          <t>Ignore per Deric</t>
        </is>
      </c>
      <c r="C1347" t="inlineStr">
        <is>
          <t>Heron View</t>
        </is>
      </c>
      <c r="D1347" t="inlineStr">
        <is>
          <t>Heron View</t>
        </is>
      </c>
      <c r="E1347" s="1" t="inlineStr">
        <is>
          <t>2023-04-30</t>
        </is>
      </c>
      <c r="F1347" t="n">
        <v>0</v>
      </c>
      <c r="G1347" t="n">
        <v>0</v>
      </c>
      <c r="H1347" s="2">
        <f>IF(F1347=0, G1347, F1347)</f>
        <v/>
      </c>
      <c r="I1347" s="1">
        <f>E1347+0</f>
        <v/>
      </c>
    </row>
    <row r="1348">
      <c r="A1348" t="inlineStr">
        <is>
          <t>Rental Income</t>
        </is>
      </c>
      <c r="B1348" t="inlineStr">
        <is>
          <t>Other Income</t>
        </is>
      </c>
      <c r="C1348" t="inlineStr">
        <is>
          <t>Heron View</t>
        </is>
      </c>
      <c r="D1348" t="inlineStr">
        <is>
          <t>Heron View</t>
        </is>
      </c>
      <c r="E1348" s="1" t="inlineStr">
        <is>
          <t>2023-04-30</t>
        </is>
      </c>
      <c r="F1348" t="n">
        <v>0</v>
      </c>
      <c r="G1348" t="n">
        <v>0</v>
      </c>
      <c r="H1348" s="2">
        <f>IF(F1348=0, G1348, F1348)</f>
        <v/>
      </c>
      <c r="I1348" s="1">
        <f>E1348+0</f>
        <v/>
      </c>
    </row>
    <row r="1349">
      <c r="A1349" t="inlineStr">
        <is>
          <t>Rental Income</t>
        </is>
      </c>
      <c r="B1349" t="inlineStr">
        <is>
          <t>Other Income</t>
        </is>
      </c>
      <c r="C1349" t="inlineStr">
        <is>
          <t>Heron View</t>
        </is>
      </c>
      <c r="D1349" t="inlineStr">
        <is>
          <t>Heron View</t>
        </is>
      </c>
      <c r="E1349" s="1" t="inlineStr">
        <is>
          <t>2023-04-30</t>
        </is>
      </c>
      <c r="F1349" t="n">
        <v>0</v>
      </c>
      <c r="G1349" t="n">
        <v>0</v>
      </c>
      <c r="H1349" s="2">
        <f>IF(F1349=0, G1349, F1349)</f>
        <v/>
      </c>
      <c r="I1349" s="1">
        <f>E1349+0</f>
        <v/>
      </c>
    </row>
    <row r="1350">
      <c r="A1350" t="inlineStr">
        <is>
          <t>Repairs _AND_ Maintenance</t>
        </is>
      </c>
      <c r="B1350" t="inlineStr">
        <is>
          <t>Operating Expenses</t>
        </is>
      </c>
      <c r="C1350" t="inlineStr">
        <is>
          <t>Heron View</t>
        </is>
      </c>
      <c r="D1350" t="inlineStr">
        <is>
          <t>Heron View</t>
        </is>
      </c>
      <c r="E1350" s="1" t="inlineStr">
        <is>
          <t>2023-04-30</t>
        </is>
      </c>
      <c r="F1350" t="n">
        <v>0</v>
      </c>
      <c r="G1350" t="n">
        <v>0</v>
      </c>
      <c r="H1350" s="2">
        <f>IF(F1350=0, G1350, F1350)</f>
        <v/>
      </c>
      <c r="I1350" s="1">
        <f>E1350+0</f>
        <v/>
      </c>
    </row>
    <row r="1351">
      <c r="A1351" t="inlineStr">
        <is>
          <t>Repairs _AND_ Maintenance</t>
        </is>
      </c>
      <c r="B1351" t="inlineStr">
        <is>
          <t>Operating Expenses</t>
        </is>
      </c>
      <c r="C1351" t="inlineStr">
        <is>
          <t>Heron View</t>
        </is>
      </c>
      <c r="D1351" t="inlineStr">
        <is>
          <t>Heron View</t>
        </is>
      </c>
      <c r="E1351" s="1" t="inlineStr">
        <is>
          <t>2023-04-30</t>
        </is>
      </c>
      <c r="F1351" t="n">
        <v>0</v>
      </c>
      <c r="G1351" t="n">
        <v>0</v>
      </c>
      <c r="H1351" s="2">
        <f>IF(F1351=0, G1351, F1351)</f>
        <v/>
      </c>
      <c r="I1351" s="1">
        <f>E1351+0</f>
        <v/>
      </c>
    </row>
    <row r="1352">
      <c r="A1352" t="inlineStr">
        <is>
          <t>Sales - Heron View Occupational Rent</t>
        </is>
      </c>
      <c r="B1352" t="inlineStr">
        <is>
          <t>Trading Income</t>
        </is>
      </c>
      <c r="C1352" t="inlineStr">
        <is>
          <t>Heron View</t>
        </is>
      </c>
      <c r="D1352" t="inlineStr">
        <is>
          <t>Heron View</t>
        </is>
      </c>
      <c r="E1352" s="1" t="inlineStr">
        <is>
          <t>2023-04-30</t>
        </is>
      </c>
      <c r="F1352" t="n">
        <v>0</v>
      </c>
      <c r="G1352" t="n">
        <v>0</v>
      </c>
      <c r="H1352" s="2">
        <f>IF(F1352=0, G1352, F1352)</f>
        <v/>
      </c>
      <c r="I1352" s="1">
        <f>E1352+0</f>
        <v/>
      </c>
    </row>
    <row r="1353">
      <c r="A1353" t="inlineStr">
        <is>
          <t>Sales - Heron View Sales</t>
        </is>
      </c>
      <c r="B1353" t="inlineStr">
        <is>
          <t>Trading Income</t>
        </is>
      </c>
      <c r="C1353" t="inlineStr">
        <is>
          <t>Heron View</t>
        </is>
      </c>
      <c r="D1353" t="inlineStr">
        <is>
          <t>Heron View</t>
        </is>
      </c>
      <c r="E1353" s="1" t="inlineStr">
        <is>
          <t>2023-04-30</t>
        </is>
      </c>
      <c r="F1353" t="n">
        <v>0</v>
      </c>
      <c r="G1353" t="n">
        <v>0</v>
      </c>
      <c r="H1353" s="2">
        <f>IF(F1353=0, G1353, F1353)</f>
        <v/>
      </c>
      <c r="I1353" s="1">
        <f>E1353+0</f>
        <v/>
      </c>
    </row>
    <row r="1354">
      <c r="A1354" t="inlineStr">
        <is>
          <t>Subscriptions - Xero</t>
        </is>
      </c>
      <c r="B1354" t="inlineStr">
        <is>
          <t>Operating Expenses</t>
        </is>
      </c>
      <c r="C1354" t="inlineStr">
        <is>
          <t>Heron View</t>
        </is>
      </c>
      <c r="D1354" t="inlineStr">
        <is>
          <t>Heron View</t>
        </is>
      </c>
      <c r="E1354" s="1" t="inlineStr">
        <is>
          <t>2023-04-30</t>
        </is>
      </c>
      <c r="F1354" t="n">
        <v>600</v>
      </c>
      <c r="G1354" t="n">
        <v>0</v>
      </c>
      <c r="H1354" s="2">
        <f>IF(F1354=0, G1354, F1354)</f>
        <v/>
      </c>
      <c r="I1354" s="1">
        <f>E1354+0</f>
        <v/>
      </c>
    </row>
    <row r="1355">
      <c r="A1355" t="inlineStr">
        <is>
          <t>Subscriptions - Xero</t>
        </is>
      </c>
      <c r="B1355" t="inlineStr">
        <is>
          <t>Operating Expenses</t>
        </is>
      </c>
      <c r="C1355" t="inlineStr">
        <is>
          <t>Heron View</t>
        </is>
      </c>
      <c r="D1355" t="inlineStr">
        <is>
          <t>Heron View</t>
        </is>
      </c>
      <c r="E1355" s="1" t="inlineStr">
        <is>
          <t>2023-04-30</t>
        </is>
      </c>
      <c r="F1355" t="n">
        <v>0</v>
      </c>
      <c r="G1355" t="n">
        <v>0</v>
      </c>
      <c r="H1355" s="2">
        <f>IF(F1355=0, G1355, F1355)</f>
        <v/>
      </c>
      <c r="I1355" s="1">
        <f>E1355+0</f>
        <v/>
      </c>
    </row>
    <row r="1356">
      <c r="A1356" t="inlineStr">
        <is>
          <t>Water</t>
        </is>
      </c>
      <c r="B1356" t="inlineStr">
        <is>
          <t>Operating Expenses</t>
        </is>
      </c>
      <c r="C1356" t="inlineStr">
        <is>
          <t>Heron View</t>
        </is>
      </c>
      <c r="D1356" t="inlineStr">
        <is>
          <t>Heron View</t>
        </is>
      </c>
      <c r="E1356" s="1" t="inlineStr">
        <is>
          <t>2023-04-30</t>
        </is>
      </c>
      <c r="F1356" t="n">
        <v>0</v>
      </c>
      <c r="G1356" t="n">
        <v>0</v>
      </c>
      <c r="H1356" s="2">
        <f>IF(F1356=0, G1356, F1356)</f>
        <v/>
      </c>
      <c r="I1356" s="1">
        <f>E1356+0</f>
        <v/>
      </c>
    </row>
    <row r="1357">
      <c r="A1357" t="inlineStr">
        <is>
          <t>Accounting - CIPC</t>
        </is>
      </c>
      <c r="B1357" t="inlineStr">
        <is>
          <t>Operating Expenses</t>
        </is>
      </c>
      <c r="C1357" t="inlineStr">
        <is>
          <t>Heron Fields</t>
        </is>
      </c>
      <c r="D1357" t="inlineStr">
        <is>
          <t>Heron Fields</t>
        </is>
      </c>
      <c r="E1357" s="1" t="inlineStr">
        <is>
          <t>2023-05-31</t>
        </is>
      </c>
      <c r="F1357" t="n">
        <v>0</v>
      </c>
      <c r="G1357" t="n">
        <v>0</v>
      </c>
      <c r="H1357" s="2">
        <f>IF(F1357=0, G1357, F1357)</f>
        <v/>
      </c>
      <c r="I1357" s="1">
        <f>E1357+0</f>
        <v/>
      </c>
    </row>
    <row r="1358">
      <c r="A1358" t="inlineStr">
        <is>
          <t>Accounting Fees</t>
        </is>
      </c>
      <c r="B1358" t="inlineStr">
        <is>
          <t>Operating Expenses</t>
        </is>
      </c>
      <c r="C1358" t="inlineStr">
        <is>
          <t>Heron Fields</t>
        </is>
      </c>
      <c r="D1358" t="inlineStr">
        <is>
          <t>Heron Fields</t>
        </is>
      </c>
      <c r="E1358" s="1" t="inlineStr">
        <is>
          <t>2023-05-31</t>
        </is>
      </c>
      <c r="F1358" t="n">
        <v>0</v>
      </c>
      <c r="G1358" t="n">
        <v>0</v>
      </c>
      <c r="H1358" s="2">
        <f>IF(F1358=0, G1358, F1358)</f>
        <v/>
      </c>
      <c r="I1358" s="1">
        <f>E1358+0</f>
        <v/>
      </c>
    </row>
    <row r="1359">
      <c r="A1359" t="inlineStr">
        <is>
          <t>Advertising - Property24</t>
        </is>
      </c>
      <c r="B1359" t="inlineStr">
        <is>
          <t>Operating Expenses</t>
        </is>
      </c>
      <c r="C1359" t="inlineStr">
        <is>
          <t>Heron Fields</t>
        </is>
      </c>
      <c r="D1359" t="inlineStr">
        <is>
          <t>Heron Fields</t>
        </is>
      </c>
      <c r="E1359" s="1" t="inlineStr">
        <is>
          <t>2023-05-31</t>
        </is>
      </c>
      <c r="F1359" t="n">
        <v>-12480</v>
      </c>
      <c r="G1359" t="n">
        <v>0</v>
      </c>
      <c r="H1359" s="2">
        <f>IF(F1359=0, G1359, F1359)</f>
        <v/>
      </c>
      <c r="I1359" s="1">
        <f>E1359+0</f>
        <v/>
      </c>
    </row>
    <row r="1360">
      <c r="A1360" t="inlineStr">
        <is>
          <t>Advertising - Real Marketing</t>
        </is>
      </c>
      <c r="B1360" t="inlineStr">
        <is>
          <t>Operating Expenses</t>
        </is>
      </c>
      <c r="C1360" t="inlineStr">
        <is>
          <t>Heron Fields</t>
        </is>
      </c>
      <c r="D1360" t="inlineStr">
        <is>
          <t>Heron Fields</t>
        </is>
      </c>
      <c r="E1360" s="1" t="inlineStr">
        <is>
          <t>2023-05-31</t>
        </is>
      </c>
      <c r="F1360" t="n">
        <v>0</v>
      </c>
      <c r="G1360" t="n">
        <v>0</v>
      </c>
      <c r="H1360" s="2">
        <f>IF(F1360=0, G1360, F1360)</f>
        <v/>
      </c>
      <c r="I1360" s="1">
        <f>E1360+0</f>
        <v/>
      </c>
    </row>
    <row r="1361">
      <c r="A1361" t="inlineStr">
        <is>
          <t>Advertising _AND_ Promotions</t>
        </is>
      </c>
      <c r="B1361" t="inlineStr">
        <is>
          <t>Operating Expenses</t>
        </is>
      </c>
      <c r="C1361" t="inlineStr">
        <is>
          <t>Heron Fields</t>
        </is>
      </c>
      <c r="D1361" t="inlineStr">
        <is>
          <t>Heron Fields</t>
        </is>
      </c>
      <c r="E1361" s="1" t="inlineStr">
        <is>
          <t>2023-05-31</t>
        </is>
      </c>
      <c r="F1361" t="n">
        <v>52232.03</v>
      </c>
      <c r="G1361" t="n">
        <v>0</v>
      </c>
      <c r="H1361" s="2">
        <f>IF(F1361=0, G1361, F1361)</f>
        <v/>
      </c>
      <c r="I1361" s="1">
        <f>E1361+0</f>
        <v/>
      </c>
    </row>
    <row r="1362">
      <c r="A1362" t="inlineStr">
        <is>
          <t>Bank Charges</t>
        </is>
      </c>
      <c r="B1362" t="inlineStr">
        <is>
          <t>Operating Expenses</t>
        </is>
      </c>
      <c r="C1362" t="inlineStr">
        <is>
          <t>Heron Fields</t>
        </is>
      </c>
      <c r="D1362" t="inlineStr">
        <is>
          <t>Heron Fields</t>
        </is>
      </c>
      <c r="E1362" s="1" t="inlineStr">
        <is>
          <t>2023-05-31</t>
        </is>
      </c>
      <c r="F1362" t="n">
        <v>449.38</v>
      </c>
      <c r="G1362" t="n">
        <v>0</v>
      </c>
      <c r="H1362" s="2">
        <f>IF(F1362=0, G1362, F1362)</f>
        <v/>
      </c>
      <c r="I1362" s="1">
        <f>E1362+0</f>
        <v/>
      </c>
    </row>
    <row r="1363">
      <c r="A1363" t="inlineStr">
        <is>
          <t>COS - Commission HF Units</t>
        </is>
      </c>
      <c r="B1363" t="inlineStr">
        <is>
          <t>COS</t>
        </is>
      </c>
      <c r="C1363" t="inlineStr">
        <is>
          <t>Heron Fields</t>
        </is>
      </c>
      <c r="D1363" t="inlineStr">
        <is>
          <t>Heron Fields</t>
        </is>
      </c>
      <c r="E1363" s="1" t="inlineStr">
        <is>
          <t>2023-05-31</t>
        </is>
      </c>
      <c r="F1363" t="n">
        <v>242591.31</v>
      </c>
      <c r="G1363" t="n">
        <v>0</v>
      </c>
      <c r="H1363" s="2">
        <f>IF(F1363=0, G1363, F1363)</f>
        <v/>
      </c>
      <c r="I1363" s="1">
        <f>E1363+0</f>
        <v/>
      </c>
    </row>
    <row r="1364">
      <c r="A1364" t="inlineStr">
        <is>
          <t>COS - Electricity</t>
        </is>
      </c>
      <c r="B1364" t="inlineStr">
        <is>
          <t>COS</t>
        </is>
      </c>
      <c r="C1364" t="inlineStr">
        <is>
          <t>Heron Fields</t>
        </is>
      </c>
      <c r="D1364" t="inlineStr">
        <is>
          <t>Heron Fields</t>
        </is>
      </c>
      <c r="E1364" s="1" t="inlineStr">
        <is>
          <t>2023-05-31</t>
        </is>
      </c>
      <c r="F1364" t="n">
        <v>0</v>
      </c>
      <c r="G1364" t="n">
        <v>0</v>
      </c>
      <c r="H1364" s="2">
        <f>IF(F1364=0, G1364, F1364)</f>
        <v/>
      </c>
      <c r="I1364" s="1">
        <f>E1364+0</f>
        <v/>
      </c>
    </row>
    <row r="1365">
      <c r="A1365" t="inlineStr">
        <is>
          <t>COS - Electricity Cost Heron Field</t>
        </is>
      </c>
      <c r="B1365" t="inlineStr">
        <is>
          <t>COS</t>
        </is>
      </c>
      <c r="C1365" t="inlineStr">
        <is>
          <t>CPC</t>
        </is>
      </c>
      <c r="D1365" t="inlineStr">
        <is>
          <t>Heron Fields</t>
        </is>
      </c>
      <c r="E1365" s="1" t="inlineStr">
        <is>
          <t>2023-05-31</t>
        </is>
      </c>
      <c r="F1365" t="n">
        <v>0</v>
      </c>
      <c r="G1365" t="n">
        <v>0</v>
      </c>
      <c r="H1365" s="2">
        <f>IF(F1365=0, G1365, F1365)</f>
        <v/>
      </c>
      <c r="I1365" s="1">
        <f>E1365+0</f>
        <v/>
      </c>
    </row>
    <row r="1366">
      <c r="A1366" t="inlineStr">
        <is>
          <t>COS - Heron - Internet</t>
        </is>
      </c>
      <c r="B1366" t="inlineStr">
        <is>
          <t>COS</t>
        </is>
      </c>
      <c r="C1366" t="inlineStr">
        <is>
          <t>CPC</t>
        </is>
      </c>
      <c r="D1366" t="inlineStr">
        <is>
          <t>Heron Fields</t>
        </is>
      </c>
      <c r="E1366" s="1" t="inlineStr">
        <is>
          <t>2023-05-31</t>
        </is>
      </c>
      <c r="F1366" t="n">
        <v>1189.57</v>
      </c>
      <c r="G1366" t="n">
        <v>0</v>
      </c>
      <c r="H1366" s="2">
        <f>IF(F1366=0, G1366, F1366)</f>
        <v/>
      </c>
      <c r="I1366" s="1">
        <f>E1366+0</f>
        <v/>
      </c>
    </row>
    <row r="1367">
      <c r="A1367" t="inlineStr">
        <is>
          <t>COS - Heron Fields - Construction</t>
        </is>
      </c>
      <c r="B1367" t="inlineStr">
        <is>
          <t>COS</t>
        </is>
      </c>
      <c r="C1367" t="inlineStr">
        <is>
          <t>CPC</t>
        </is>
      </c>
      <c r="D1367" t="inlineStr">
        <is>
          <t>Heron Fields</t>
        </is>
      </c>
      <c r="E1367" s="1" t="inlineStr">
        <is>
          <t>2023-05-31</t>
        </is>
      </c>
      <c r="F1367" t="n">
        <v>149683.77</v>
      </c>
      <c r="G1367" t="n">
        <v>0</v>
      </c>
      <c r="H1367" s="2">
        <f>IF(F1367=0, G1367, F1367)</f>
        <v/>
      </c>
      <c r="I1367" s="1">
        <f>E1367+0</f>
        <v/>
      </c>
    </row>
    <row r="1368">
      <c r="A1368" t="inlineStr">
        <is>
          <t>COS - Heron Fields - Health &amp; Safety</t>
        </is>
      </c>
      <c r="B1368" t="inlineStr">
        <is>
          <t>COS</t>
        </is>
      </c>
      <c r="C1368" t="inlineStr">
        <is>
          <t>CPC</t>
        </is>
      </c>
      <c r="D1368" t="inlineStr">
        <is>
          <t>Heron Fields</t>
        </is>
      </c>
      <c r="E1368" s="1" t="inlineStr">
        <is>
          <t>2023-05-31</t>
        </is>
      </c>
      <c r="F1368" t="n">
        <v>0</v>
      </c>
      <c r="G1368" t="n">
        <v>0</v>
      </c>
      <c r="H1368" s="2">
        <f>IF(F1368=0, G1368, F1368)</f>
        <v/>
      </c>
      <c r="I1368" s="1">
        <f>E1368+0</f>
        <v/>
      </c>
    </row>
    <row r="1369">
      <c r="A1369" t="inlineStr">
        <is>
          <t>COS - Heron Fields - P &amp; G</t>
        </is>
      </c>
      <c r="B1369" t="inlineStr">
        <is>
          <t>COS</t>
        </is>
      </c>
      <c r="C1369" t="inlineStr">
        <is>
          <t>CPC</t>
        </is>
      </c>
      <c r="D1369" t="inlineStr">
        <is>
          <t>Heron Fields</t>
        </is>
      </c>
      <c r="E1369" s="1" t="inlineStr">
        <is>
          <t>2023-05-31</t>
        </is>
      </c>
      <c r="F1369" t="n">
        <v>50267.62</v>
      </c>
      <c r="G1369" t="n">
        <v>0</v>
      </c>
      <c r="H1369" s="2">
        <f>IF(F1369=0, G1369, F1369)</f>
        <v/>
      </c>
      <c r="I1369" s="1">
        <f>E1369+0</f>
        <v/>
      </c>
    </row>
    <row r="1370">
      <c r="A1370" t="inlineStr">
        <is>
          <t>COS - Heron Fields - Printing &amp; Stationary</t>
        </is>
      </c>
      <c r="B1370" t="inlineStr">
        <is>
          <t>COS</t>
        </is>
      </c>
      <c r="C1370" t="inlineStr">
        <is>
          <t>CPC</t>
        </is>
      </c>
      <c r="D1370" t="inlineStr">
        <is>
          <t>Heron Fields</t>
        </is>
      </c>
      <c r="E1370" s="1" t="inlineStr">
        <is>
          <t>2023-05-31</t>
        </is>
      </c>
      <c r="F1370" t="n">
        <v>1129.57</v>
      </c>
      <c r="G1370" t="n">
        <v>0</v>
      </c>
      <c r="H1370" s="2">
        <f>IF(F1370=0, G1370, F1370)</f>
        <v/>
      </c>
      <c r="I1370" s="1">
        <f>E1370+0</f>
        <v/>
      </c>
    </row>
    <row r="1371">
      <c r="A1371" t="inlineStr">
        <is>
          <t>COS - Heron View Showhouse</t>
        </is>
      </c>
      <c r="B1371" t="inlineStr">
        <is>
          <t>COS</t>
        </is>
      </c>
      <c r="C1371" t="inlineStr">
        <is>
          <t>Heron Fields</t>
        </is>
      </c>
      <c r="D1371" t="inlineStr">
        <is>
          <t>Heron Fields</t>
        </is>
      </c>
      <c r="E1371" s="1" t="inlineStr">
        <is>
          <t>2023-05-31</t>
        </is>
      </c>
      <c r="F1371" t="n">
        <v>0</v>
      </c>
      <c r="G1371" t="n">
        <v>0</v>
      </c>
      <c r="H1371" s="2">
        <f>IF(F1371=0, G1371, F1371)</f>
        <v/>
      </c>
      <c r="I1371" s="1">
        <f>E1371+0</f>
        <v/>
      </c>
    </row>
    <row r="1372">
      <c r="A1372" t="inlineStr">
        <is>
          <t>COS - Inverters</t>
        </is>
      </c>
      <c r="B1372" t="inlineStr">
        <is>
          <t>COS</t>
        </is>
      </c>
      <c r="C1372" t="inlineStr">
        <is>
          <t>Heron Fields</t>
        </is>
      </c>
      <c r="D1372" t="inlineStr">
        <is>
          <t>Heron Fields</t>
        </is>
      </c>
      <c r="E1372" s="1" t="inlineStr">
        <is>
          <t>2023-05-31</t>
        </is>
      </c>
      <c r="F1372" t="n">
        <v>0</v>
      </c>
      <c r="G1372" t="n">
        <v>0</v>
      </c>
      <c r="H1372" s="2">
        <f>IF(F1372=0, G1372, F1372)</f>
        <v/>
      </c>
      <c r="I1372" s="1">
        <f>E1372+0</f>
        <v/>
      </c>
    </row>
    <row r="1373">
      <c r="A1373" t="inlineStr">
        <is>
          <t>COS - Legal Fees</t>
        </is>
      </c>
      <c r="B1373" t="inlineStr">
        <is>
          <t>COS</t>
        </is>
      </c>
      <c r="C1373" t="inlineStr">
        <is>
          <t>Heron Fields</t>
        </is>
      </c>
      <c r="D1373" t="inlineStr">
        <is>
          <t>Heron Fields</t>
        </is>
      </c>
      <c r="E1373" s="1" t="inlineStr">
        <is>
          <t>2023-05-31</t>
        </is>
      </c>
      <c r="F1373" t="n">
        <v>135356.83</v>
      </c>
      <c r="G1373" t="n">
        <v>0</v>
      </c>
      <c r="H1373" s="2">
        <f>IF(F1373=0, G1373, F1373)</f>
        <v/>
      </c>
      <c r="I1373" s="1">
        <f>E1373+0</f>
        <v/>
      </c>
    </row>
    <row r="1374">
      <c r="A1374" t="inlineStr">
        <is>
          <t>COS - Legal Fees Opening of Sec Title Scheme</t>
        </is>
      </c>
      <c r="B1374" t="inlineStr">
        <is>
          <t>COS</t>
        </is>
      </c>
      <c r="C1374" t="inlineStr">
        <is>
          <t>Heron Fields</t>
        </is>
      </c>
      <c r="D1374" t="inlineStr">
        <is>
          <t>Heron Fields</t>
        </is>
      </c>
      <c r="E1374" s="1" t="inlineStr">
        <is>
          <t>2023-05-31</t>
        </is>
      </c>
      <c r="F1374" t="n">
        <v>0</v>
      </c>
      <c r="G1374" t="n">
        <v>0</v>
      </c>
      <c r="H1374" s="2">
        <f>IF(F1374=0, G1374, F1374)</f>
        <v/>
      </c>
      <c r="I1374" s="1">
        <f>E1374+0</f>
        <v/>
      </c>
    </row>
    <row r="1375">
      <c r="A1375" t="inlineStr">
        <is>
          <t>COS - Levies</t>
        </is>
      </c>
      <c r="B1375" t="inlineStr">
        <is>
          <t>COS</t>
        </is>
      </c>
      <c r="C1375" t="inlineStr">
        <is>
          <t>Heron Fields</t>
        </is>
      </c>
      <c r="D1375" t="inlineStr">
        <is>
          <t>Heron Fields</t>
        </is>
      </c>
      <c r="E1375" s="1" t="inlineStr">
        <is>
          <t>2023-05-31</t>
        </is>
      </c>
      <c r="F1375" t="n">
        <v>171178.44</v>
      </c>
      <c r="G1375" t="n">
        <v>0</v>
      </c>
      <c r="H1375" s="2">
        <f>IF(F1375=0, G1375, F1375)</f>
        <v/>
      </c>
      <c r="I1375" s="1">
        <f>E1375+0</f>
        <v/>
      </c>
    </row>
    <row r="1376">
      <c r="A1376" t="inlineStr">
        <is>
          <t>COS - Rates clearance</t>
        </is>
      </c>
      <c r="B1376" t="inlineStr">
        <is>
          <t>COS</t>
        </is>
      </c>
      <c r="C1376" t="inlineStr">
        <is>
          <t>Heron Fields</t>
        </is>
      </c>
      <c r="D1376" t="inlineStr">
        <is>
          <t>Heron Fields</t>
        </is>
      </c>
      <c r="E1376" s="1" t="inlineStr">
        <is>
          <t>2023-05-31</t>
        </is>
      </c>
      <c r="F1376" t="n">
        <v>6631.99</v>
      </c>
      <c r="G1376" t="n">
        <v>0</v>
      </c>
      <c r="H1376" s="2">
        <f>IF(F1376=0, G1376, F1376)</f>
        <v/>
      </c>
      <c r="I1376" s="1">
        <f>E1376+0</f>
        <v/>
      </c>
    </row>
    <row r="1377">
      <c r="A1377" t="inlineStr">
        <is>
          <t>COS - Showhouse - HF</t>
        </is>
      </c>
      <c r="B1377" t="inlineStr">
        <is>
          <t>COS</t>
        </is>
      </c>
      <c r="C1377" t="inlineStr">
        <is>
          <t>Heron Fields</t>
        </is>
      </c>
      <c r="D1377" t="inlineStr">
        <is>
          <t>Heron Fields</t>
        </is>
      </c>
      <c r="E1377" s="1" t="inlineStr">
        <is>
          <t>2023-05-31</t>
        </is>
      </c>
      <c r="F1377" t="n">
        <v>0</v>
      </c>
      <c r="G1377" t="n">
        <v>0</v>
      </c>
      <c r="H1377" s="2">
        <f>IF(F1377=0, G1377, F1377)</f>
        <v/>
      </c>
      <c r="I1377" s="1">
        <f>E1377+0</f>
        <v/>
      </c>
    </row>
    <row r="1378">
      <c r="A1378" t="inlineStr">
        <is>
          <t>CoCT - Electricity</t>
        </is>
      </c>
      <c r="B1378" t="inlineStr">
        <is>
          <t>Operating Expenses</t>
        </is>
      </c>
      <c r="C1378" t="inlineStr">
        <is>
          <t>Heron Fields</t>
        </is>
      </c>
      <c r="D1378" t="inlineStr">
        <is>
          <t>Heron Fields</t>
        </is>
      </c>
      <c r="E1378" s="1" t="inlineStr">
        <is>
          <t>2023-05-31</t>
        </is>
      </c>
      <c r="F1378" t="n">
        <v>2524.84</v>
      </c>
      <c r="G1378" t="n">
        <v>0</v>
      </c>
      <c r="H1378" s="2">
        <f>IF(F1378=0, G1378, F1378)</f>
        <v/>
      </c>
      <c r="I1378" s="1">
        <f>E1378+0</f>
        <v/>
      </c>
    </row>
    <row r="1379">
      <c r="A1379" t="inlineStr">
        <is>
          <t>CoCT - Refuse</t>
        </is>
      </c>
      <c r="B1379" t="inlineStr">
        <is>
          <t>Operating Expenses</t>
        </is>
      </c>
      <c r="C1379" t="inlineStr">
        <is>
          <t>Heron Fields</t>
        </is>
      </c>
      <c r="D1379" t="inlineStr">
        <is>
          <t>Heron Fields</t>
        </is>
      </c>
      <c r="E1379" s="1" t="inlineStr">
        <is>
          <t>2023-05-31</t>
        </is>
      </c>
      <c r="F1379" t="n">
        <v>0</v>
      </c>
      <c r="G1379" t="n">
        <v>0</v>
      </c>
      <c r="H1379" s="2">
        <f>IF(F1379=0, G1379, F1379)</f>
        <v/>
      </c>
      <c r="I1379" s="1">
        <f>E1379+0</f>
        <v/>
      </c>
    </row>
    <row r="1380">
      <c r="A1380" t="inlineStr">
        <is>
          <t>CoCT - Water</t>
        </is>
      </c>
      <c r="B1380" t="inlineStr">
        <is>
          <t>Operating Expenses</t>
        </is>
      </c>
      <c r="C1380" t="inlineStr">
        <is>
          <t>Heron Fields</t>
        </is>
      </c>
      <c r="D1380" t="inlineStr">
        <is>
          <t>Heron Fields</t>
        </is>
      </c>
      <c r="E1380" s="1" t="inlineStr">
        <is>
          <t>2023-05-31</t>
        </is>
      </c>
      <c r="F1380" t="n">
        <v>8832.24</v>
      </c>
      <c r="G1380" t="n">
        <v>0</v>
      </c>
      <c r="H1380" s="2">
        <f>IF(F1380=0, G1380, F1380)</f>
        <v/>
      </c>
      <c r="I1380" s="1">
        <f>E1380+0</f>
        <v/>
      </c>
    </row>
    <row r="1381">
      <c r="A1381" t="inlineStr">
        <is>
          <t>Consulting Fees - Admin and Finance</t>
        </is>
      </c>
      <c r="B1381" t="inlineStr">
        <is>
          <t>Ignore per Deric</t>
        </is>
      </c>
      <c r="C1381" t="inlineStr">
        <is>
          <t>Heron Fields</t>
        </is>
      </c>
      <c r="D1381" t="inlineStr">
        <is>
          <t>Heron Fields</t>
        </is>
      </c>
      <c r="E1381" s="1" t="inlineStr">
        <is>
          <t>2023-05-31</t>
        </is>
      </c>
      <c r="F1381" t="n">
        <v>121658</v>
      </c>
      <c r="G1381" t="n">
        <v>0</v>
      </c>
      <c r="H1381" s="2">
        <f>IF(F1381=0, G1381, F1381)</f>
        <v/>
      </c>
      <c r="I1381" s="1">
        <f>E1381+0</f>
        <v/>
      </c>
    </row>
    <row r="1382">
      <c r="A1382" t="inlineStr">
        <is>
          <t>Consulting fees - Trustee</t>
        </is>
      </c>
      <c r="B1382" t="inlineStr">
        <is>
          <t>Operating Expenses</t>
        </is>
      </c>
      <c r="C1382" t="inlineStr">
        <is>
          <t>Heron Fields</t>
        </is>
      </c>
      <c r="D1382" t="inlineStr">
        <is>
          <t>Heron Fields</t>
        </is>
      </c>
      <c r="E1382" s="1" t="inlineStr">
        <is>
          <t>2023-05-31</t>
        </is>
      </c>
      <c r="F1382" t="n">
        <v>4000</v>
      </c>
      <c r="G1382" t="n">
        <v>0</v>
      </c>
      <c r="H1382" s="2">
        <f>IF(F1382=0, G1382, F1382)</f>
        <v/>
      </c>
      <c r="I1382" s="1">
        <f>E1382+0</f>
        <v/>
      </c>
    </row>
    <row r="1383">
      <c r="A1383" t="inlineStr">
        <is>
          <t>Developers Levies</t>
        </is>
      </c>
      <c r="B1383" t="inlineStr">
        <is>
          <t>Operating Expenses</t>
        </is>
      </c>
      <c r="C1383" t="inlineStr">
        <is>
          <t>Heron Fields</t>
        </is>
      </c>
      <c r="D1383" t="inlineStr">
        <is>
          <t>Heron Fields</t>
        </is>
      </c>
      <c r="E1383" s="1" t="inlineStr">
        <is>
          <t>2023-05-31</t>
        </is>
      </c>
      <c r="F1383" t="n">
        <v>0</v>
      </c>
      <c r="G1383" t="n">
        <v>0</v>
      </c>
      <c r="H1383" s="2">
        <f>IF(F1383=0, G1383, F1383)</f>
        <v/>
      </c>
      <c r="I1383" s="1">
        <f>E1383+0</f>
        <v/>
      </c>
    </row>
    <row r="1384">
      <c r="A1384" t="inlineStr">
        <is>
          <t>Entertainment Expenses</t>
        </is>
      </c>
      <c r="B1384" t="inlineStr">
        <is>
          <t>Operating Expenses</t>
        </is>
      </c>
      <c r="C1384" t="inlineStr">
        <is>
          <t>Heron Fields</t>
        </is>
      </c>
      <c r="D1384" t="inlineStr">
        <is>
          <t>Heron Fields</t>
        </is>
      </c>
      <c r="E1384" s="1" t="inlineStr">
        <is>
          <t>2023-05-31</t>
        </is>
      </c>
      <c r="F1384" t="n">
        <v>39.47</v>
      </c>
      <c r="G1384" t="n">
        <v>0</v>
      </c>
      <c r="H1384" s="2">
        <f>IF(F1384=0, G1384, F1384)</f>
        <v/>
      </c>
      <c r="I1384" s="1">
        <f>E1384+0</f>
        <v/>
      </c>
    </row>
    <row r="1385">
      <c r="A1385" t="inlineStr">
        <is>
          <t>General Expenses</t>
        </is>
      </c>
      <c r="B1385" t="inlineStr">
        <is>
          <t>Operating Expenses</t>
        </is>
      </c>
      <c r="C1385" t="inlineStr">
        <is>
          <t>Heron Fields</t>
        </is>
      </c>
      <c r="D1385" t="inlineStr">
        <is>
          <t>Heron Fields</t>
        </is>
      </c>
      <c r="E1385" s="1" t="inlineStr">
        <is>
          <t>2023-05-31</t>
        </is>
      </c>
      <c r="F1385" t="n">
        <v>0</v>
      </c>
      <c r="G1385" t="n">
        <v>0</v>
      </c>
      <c r="H1385" s="2">
        <f>IF(F1385=0, G1385, F1385)</f>
        <v/>
      </c>
      <c r="I1385" s="1">
        <f>E1385+0</f>
        <v/>
      </c>
    </row>
    <row r="1386">
      <c r="A1386" t="inlineStr">
        <is>
          <t>Insurance</t>
        </is>
      </c>
      <c r="B1386" t="inlineStr">
        <is>
          <t>Operating Expenses</t>
        </is>
      </c>
      <c r="C1386" t="inlineStr">
        <is>
          <t>Heron Fields</t>
        </is>
      </c>
      <c r="D1386" t="inlineStr">
        <is>
          <t>Heron Fields</t>
        </is>
      </c>
      <c r="E1386" s="1" t="inlineStr">
        <is>
          <t>2023-05-31</t>
        </is>
      </c>
      <c r="F1386" t="n">
        <v>8823.9</v>
      </c>
      <c r="G1386" t="n">
        <v>0</v>
      </c>
      <c r="H1386" s="2">
        <f>IF(F1386=0, G1386, F1386)</f>
        <v/>
      </c>
      <c r="I1386" s="1">
        <f>E1386+0</f>
        <v/>
      </c>
    </row>
    <row r="1387">
      <c r="A1387" t="inlineStr">
        <is>
          <t>Interest Paid</t>
        </is>
      </c>
      <c r="B1387" t="inlineStr">
        <is>
          <t>Operating Expenses</t>
        </is>
      </c>
      <c r="C1387" t="inlineStr">
        <is>
          <t>Heron Fields</t>
        </is>
      </c>
      <c r="D1387" t="inlineStr">
        <is>
          <t>Heron Fields</t>
        </is>
      </c>
      <c r="E1387" s="1" t="inlineStr">
        <is>
          <t>2023-05-31</t>
        </is>
      </c>
      <c r="F1387" t="n">
        <v>0</v>
      </c>
      <c r="G1387" t="n">
        <v>0</v>
      </c>
      <c r="H1387" s="2">
        <f>IF(F1387=0, G1387, F1387)</f>
        <v/>
      </c>
      <c r="I1387" s="1">
        <f>E1387+0</f>
        <v/>
      </c>
    </row>
    <row r="1388">
      <c r="A1388" t="inlineStr">
        <is>
          <t>Interest Paid - Investors @ 14%</t>
        </is>
      </c>
      <c r="B1388" t="inlineStr">
        <is>
          <t>Operating Expenses</t>
        </is>
      </c>
      <c r="C1388" t="inlineStr">
        <is>
          <t>Heron Fields</t>
        </is>
      </c>
      <c r="D1388" t="inlineStr">
        <is>
          <t>Heron Fields</t>
        </is>
      </c>
      <c r="E1388" s="1" t="inlineStr">
        <is>
          <t>2023-05-31</t>
        </is>
      </c>
      <c r="F1388" t="n">
        <v>229887.83</v>
      </c>
      <c r="G1388" t="n">
        <v>0</v>
      </c>
      <c r="H1388" s="2">
        <f>IF(F1388=0, G1388, F1388)</f>
        <v/>
      </c>
      <c r="I1388" s="1">
        <f>E1388+0</f>
        <v/>
      </c>
    </row>
    <row r="1389">
      <c r="A1389" t="inlineStr">
        <is>
          <t>Interest Paid - Investors @ 15%</t>
        </is>
      </c>
      <c r="B1389" t="inlineStr">
        <is>
          <t>Operating Expenses</t>
        </is>
      </c>
      <c r="C1389" t="inlineStr">
        <is>
          <t>Heron Fields</t>
        </is>
      </c>
      <c r="D1389" t="inlineStr">
        <is>
          <t>Heron Fields</t>
        </is>
      </c>
      <c r="E1389" s="1" t="inlineStr">
        <is>
          <t>2023-05-31</t>
        </is>
      </c>
      <c r="F1389" t="n">
        <v>117904.12</v>
      </c>
      <c r="G1389" t="n">
        <v>0</v>
      </c>
      <c r="H1389" s="2">
        <f>IF(F1389=0, G1389, F1389)</f>
        <v/>
      </c>
      <c r="I1389" s="1">
        <f>E1389+0</f>
        <v/>
      </c>
    </row>
    <row r="1390">
      <c r="A1390" t="inlineStr">
        <is>
          <t>Interest Paid - Investors @ 16%</t>
        </is>
      </c>
      <c r="B1390" t="inlineStr">
        <is>
          <t>Operating Expenses</t>
        </is>
      </c>
      <c r="C1390" t="inlineStr">
        <is>
          <t>Heron Fields</t>
        </is>
      </c>
      <c r="D1390" t="inlineStr">
        <is>
          <t>Heron Fields</t>
        </is>
      </c>
      <c r="E1390" s="1" t="inlineStr">
        <is>
          <t>2023-05-31</t>
        </is>
      </c>
      <c r="F1390" t="n">
        <v>33052.06</v>
      </c>
      <c r="G1390" t="n">
        <v>0</v>
      </c>
      <c r="H1390" s="2">
        <f>IF(F1390=0, G1390, F1390)</f>
        <v/>
      </c>
      <c r="I1390" s="1">
        <f>E1390+0</f>
        <v/>
      </c>
    </row>
    <row r="1391">
      <c r="A1391" t="inlineStr">
        <is>
          <t>Interest Paid - Investors @ 18%</t>
        </is>
      </c>
      <c r="B1391" t="inlineStr">
        <is>
          <t>Operating Expenses</t>
        </is>
      </c>
      <c r="C1391" t="inlineStr">
        <is>
          <t>Heron Fields</t>
        </is>
      </c>
      <c r="D1391" t="inlineStr">
        <is>
          <t>Heron Fields</t>
        </is>
      </c>
      <c r="E1391" s="1" t="inlineStr">
        <is>
          <t>2023-05-31</t>
        </is>
      </c>
      <c r="F1391" t="n">
        <v>214964.38</v>
      </c>
      <c r="G1391" t="n">
        <v>0</v>
      </c>
      <c r="H1391" s="2">
        <f>IF(F1391=0, G1391, F1391)</f>
        <v/>
      </c>
      <c r="I1391" s="1">
        <f>E1391+0</f>
        <v/>
      </c>
    </row>
    <row r="1392">
      <c r="A1392" t="inlineStr">
        <is>
          <t>Interest Paid - Investors @ 6.25%</t>
        </is>
      </c>
      <c r="B1392" t="inlineStr">
        <is>
          <t>Operating Expenses</t>
        </is>
      </c>
      <c r="C1392" t="inlineStr">
        <is>
          <t>Heron Fields</t>
        </is>
      </c>
      <c r="D1392" t="inlineStr">
        <is>
          <t>Heron Fields</t>
        </is>
      </c>
      <c r="E1392" s="1" t="inlineStr">
        <is>
          <t>2023-05-31</t>
        </is>
      </c>
      <c r="F1392" t="n">
        <v>22371.58</v>
      </c>
      <c r="G1392" t="n">
        <v>0</v>
      </c>
      <c r="H1392" s="2">
        <f>IF(F1392=0, G1392, F1392)</f>
        <v/>
      </c>
      <c r="I1392" s="1">
        <f>E1392+0</f>
        <v/>
      </c>
    </row>
    <row r="1393">
      <c r="A1393" t="inlineStr">
        <is>
          <t>Interest Paid - Investors @ 6.5%</t>
        </is>
      </c>
      <c r="B1393" t="inlineStr">
        <is>
          <t>Operating Expenses</t>
        </is>
      </c>
      <c r="C1393" t="inlineStr">
        <is>
          <t>Heron Fields</t>
        </is>
      </c>
      <c r="D1393" t="inlineStr">
        <is>
          <t>Heron Fields</t>
        </is>
      </c>
      <c r="E1393" s="1" t="inlineStr">
        <is>
          <t>2023-05-31</t>
        </is>
      </c>
      <c r="F1393" t="n">
        <v>15457.54</v>
      </c>
      <c r="G1393" t="n">
        <v>0</v>
      </c>
      <c r="H1393" s="2">
        <f>IF(F1393=0, G1393, F1393)</f>
        <v/>
      </c>
      <c r="I1393" s="1">
        <f>E1393+0</f>
        <v/>
      </c>
    </row>
    <row r="1394">
      <c r="A1394" t="inlineStr">
        <is>
          <t>Interest Paid - Investors @ 6.75%</t>
        </is>
      </c>
      <c r="B1394" t="inlineStr">
        <is>
          <t>Operating Expenses</t>
        </is>
      </c>
      <c r="C1394" t="inlineStr">
        <is>
          <t>Heron Fields</t>
        </is>
      </c>
      <c r="D1394" t="inlineStr">
        <is>
          <t>Heron Fields</t>
        </is>
      </c>
      <c r="E1394" s="1" t="inlineStr">
        <is>
          <t>2023-05-31</t>
        </is>
      </c>
      <c r="F1394" t="n">
        <v>13389.04</v>
      </c>
      <c r="G1394" t="n">
        <v>0</v>
      </c>
      <c r="H1394" s="2">
        <f>IF(F1394=0, G1394, F1394)</f>
        <v/>
      </c>
      <c r="I1394" s="1">
        <f>E1394+0</f>
        <v/>
      </c>
    </row>
    <row r="1395">
      <c r="A1395" t="inlineStr">
        <is>
          <t>Interest Paid - Investors @ 7%</t>
        </is>
      </c>
      <c r="B1395" t="inlineStr">
        <is>
          <t>Operating Expenses</t>
        </is>
      </c>
      <c r="C1395" t="inlineStr">
        <is>
          <t>Heron Fields</t>
        </is>
      </c>
      <c r="D1395" t="inlineStr">
        <is>
          <t>Heron Fields</t>
        </is>
      </c>
      <c r="E1395" s="1" t="inlineStr">
        <is>
          <t>2023-05-31</t>
        </is>
      </c>
      <c r="F1395" t="n">
        <v>0</v>
      </c>
      <c r="G1395" t="n">
        <v>0</v>
      </c>
      <c r="H1395" s="2">
        <f>IF(F1395=0, G1395, F1395)</f>
        <v/>
      </c>
      <c r="I1395" s="1">
        <f>E1395+0</f>
        <v/>
      </c>
    </row>
    <row r="1396">
      <c r="A1396" t="inlineStr">
        <is>
          <t>Interest Paid - Investors @ 7.5%</t>
        </is>
      </c>
      <c r="B1396" t="inlineStr">
        <is>
          <t>Operating Expenses</t>
        </is>
      </c>
      <c r="C1396" t="inlineStr">
        <is>
          <t>Heron Fields</t>
        </is>
      </c>
      <c r="D1396" t="inlineStr">
        <is>
          <t>Heron Fields</t>
        </is>
      </c>
      <c r="E1396" s="1" t="inlineStr">
        <is>
          <t>2023-05-31</t>
        </is>
      </c>
      <c r="F1396" t="n">
        <v>0</v>
      </c>
      <c r="G1396" t="n">
        <v>0</v>
      </c>
      <c r="H1396" s="2">
        <f>IF(F1396=0, G1396, F1396)</f>
        <v/>
      </c>
      <c r="I1396" s="1">
        <f>E1396+0</f>
        <v/>
      </c>
    </row>
    <row r="1397">
      <c r="A1397" t="inlineStr">
        <is>
          <t>Interest Paid - Investors @ 8.25%</t>
        </is>
      </c>
      <c r="B1397" t="inlineStr">
        <is>
          <t>Operating Expenses</t>
        </is>
      </c>
      <c r="C1397" t="inlineStr">
        <is>
          <t>Heron Fields</t>
        </is>
      </c>
      <c r="D1397" t="inlineStr">
        <is>
          <t>Heron Fields</t>
        </is>
      </c>
      <c r="E1397" s="1" t="inlineStr">
        <is>
          <t>2023-05-31</t>
        </is>
      </c>
      <c r="F1397" t="n">
        <v>0</v>
      </c>
      <c r="G1397" t="n">
        <v>0</v>
      </c>
      <c r="H1397" s="2">
        <f>IF(F1397=0, G1397, F1397)</f>
        <v/>
      </c>
      <c r="I1397" s="1">
        <f>E1397+0</f>
        <v/>
      </c>
    </row>
    <row r="1398">
      <c r="A1398" t="inlineStr">
        <is>
          <t>Interest Paid - Investors @ 9%</t>
        </is>
      </c>
      <c r="B1398" t="inlineStr">
        <is>
          <t>Operating Expenses</t>
        </is>
      </c>
      <c r="C1398" t="inlineStr">
        <is>
          <t>Heron Fields</t>
        </is>
      </c>
      <c r="D1398" t="inlineStr">
        <is>
          <t>Heron Fields</t>
        </is>
      </c>
      <c r="E1398" s="1" t="inlineStr">
        <is>
          <t>2023-05-31</t>
        </is>
      </c>
      <c r="F1398" t="n">
        <v>0</v>
      </c>
      <c r="G1398" t="n">
        <v>0</v>
      </c>
      <c r="H1398" s="2">
        <f>IF(F1398=0, G1398, F1398)</f>
        <v/>
      </c>
      <c r="I1398" s="1">
        <f>E1398+0</f>
        <v/>
      </c>
    </row>
    <row r="1399">
      <c r="A1399" t="inlineStr">
        <is>
          <t>Interest Received - Deposits</t>
        </is>
      </c>
      <c r="B1399" t="inlineStr">
        <is>
          <t>Other Income</t>
        </is>
      </c>
      <c r="C1399" t="inlineStr">
        <is>
          <t>Heron Fields</t>
        </is>
      </c>
      <c r="D1399" t="inlineStr">
        <is>
          <t>Heron Fields</t>
        </is>
      </c>
      <c r="E1399" s="1" t="inlineStr">
        <is>
          <t>2023-05-31</t>
        </is>
      </c>
      <c r="F1399" t="n">
        <v>0</v>
      </c>
      <c r="G1399" t="n">
        <v>0</v>
      </c>
      <c r="H1399" s="2">
        <f>IF(F1399=0, G1399, F1399)</f>
        <v/>
      </c>
      <c r="I1399" s="1">
        <f>E1399+0</f>
        <v/>
      </c>
    </row>
    <row r="1400">
      <c r="A1400" t="inlineStr">
        <is>
          <t>Interest Received - Momentum</t>
        </is>
      </c>
      <c r="B1400" t="inlineStr">
        <is>
          <t>Other Income</t>
        </is>
      </c>
      <c r="C1400" t="inlineStr">
        <is>
          <t>Heron Fields</t>
        </is>
      </c>
      <c r="D1400" t="inlineStr">
        <is>
          <t>Heron Fields</t>
        </is>
      </c>
      <c r="E1400" s="1" t="inlineStr">
        <is>
          <t>2023-05-31</t>
        </is>
      </c>
      <c r="F1400" t="n">
        <v>222525.45</v>
      </c>
      <c r="G1400" t="n">
        <v>0</v>
      </c>
      <c r="H1400" s="2">
        <f>IF(F1400=0, G1400, F1400)</f>
        <v/>
      </c>
      <c r="I1400" s="1">
        <f>E1400+0</f>
        <v/>
      </c>
    </row>
    <row r="1401">
      <c r="A1401" t="inlineStr">
        <is>
          <t>Levies - Amari</t>
        </is>
      </c>
      <c r="B1401" t="inlineStr">
        <is>
          <t>Operating Expenses</t>
        </is>
      </c>
      <c r="C1401" t="inlineStr">
        <is>
          <t>Heron Fields</t>
        </is>
      </c>
      <c r="D1401" t="inlineStr">
        <is>
          <t>Heron Fields</t>
        </is>
      </c>
      <c r="E1401" s="1" t="inlineStr">
        <is>
          <t>2023-05-31</t>
        </is>
      </c>
      <c r="F1401" t="n">
        <v>0</v>
      </c>
      <c r="G1401" t="n">
        <v>0</v>
      </c>
      <c r="H1401" s="2">
        <f>IF(F1401=0, G1401, F1401)</f>
        <v/>
      </c>
      <c r="I1401" s="1">
        <f>E1401+0</f>
        <v/>
      </c>
    </row>
    <row r="1402">
      <c r="A1402" t="inlineStr">
        <is>
          <t>Momentum Admin Fee</t>
        </is>
      </c>
      <c r="B1402" t="inlineStr">
        <is>
          <t>Operating Expenses</t>
        </is>
      </c>
      <c r="C1402" t="inlineStr">
        <is>
          <t>Heron Fields</t>
        </is>
      </c>
      <c r="D1402" t="inlineStr">
        <is>
          <t>Heron Fields</t>
        </is>
      </c>
      <c r="E1402" s="1" t="inlineStr">
        <is>
          <t>2023-05-31</t>
        </is>
      </c>
      <c r="F1402" t="n">
        <v>5264.82</v>
      </c>
      <c r="G1402" t="n">
        <v>0</v>
      </c>
      <c r="H1402" s="2">
        <f>IF(F1402=0, G1402, F1402)</f>
        <v/>
      </c>
      <c r="I1402" s="1">
        <f>E1402+0</f>
        <v/>
      </c>
    </row>
    <row r="1403">
      <c r="A1403" t="inlineStr">
        <is>
          <t>Motor Vehicle Expenses</t>
        </is>
      </c>
      <c r="B1403" t="inlineStr">
        <is>
          <t>Operating Expenses</t>
        </is>
      </c>
      <c r="C1403" t="inlineStr">
        <is>
          <t>Heron Fields</t>
        </is>
      </c>
      <c r="D1403" t="inlineStr">
        <is>
          <t>Heron Fields</t>
        </is>
      </c>
      <c r="E1403" s="1" t="inlineStr">
        <is>
          <t>2023-05-31</t>
        </is>
      </c>
      <c r="F1403" t="n">
        <v>0</v>
      </c>
      <c r="G1403" t="n">
        <v>0</v>
      </c>
      <c r="H1403" s="2">
        <f>IF(F1403=0, G1403, F1403)</f>
        <v/>
      </c>
      <c r="I1403" s="1">
        <f>E1403+0</f>
        <v/>
      </c>
    </row>
    <row r="1404">
      <c r="A1404" t="inlineStr">
        <is>
          <t>Rates - Heron</t>
        </is>
      </c>
      <c r="B1404" t="inlineStr">
        <is>
          <t>Operating Expenses</t>
        </is>
      </c>
      <c r="C1404" t="inlineStr">
        <is>
          <t>Heron Fields</t>
        </is>
      </c>
      <c r="D1404" t="inlineStr">
        <is>
          <t>Heron Fields</t>
        </is>
      </c>
      <c r="E1404" s="1" t="inlineStr">
        <is>
          <t>2023-05-31</t>
        </is>
      </c>
      <c r="F1404" t="n">
        <v>1.08</v>
      </c>
      <c r="G1404" t="n">
        <v>0</v>
      </c>
      <c r="H1404" s="2">
        <f>IF(F1404=0, G1404, F1404)</f>
        <v/>
      </c>
      <c r="I1404" s="1">
        <f>E1404+0</f>
        <v/>
      </c>
    </row>
    <row r="1405">
      <c r="A1405" t="inlineStr">
        <is>
          <t>Rental Income</t>
        </is>
      </c>
      <c r="B1405" t="inlineStr">
        <is>
          <t>Other Income</t>
        </is>
      </c>
      <c r="C1405" t="inlineStr">
        <is>
          <t>Heron Fields</t>
        </is>
      </c>
      <c r="D1405" t="inlineStr">
        <is>
          <t>Heron Fields</t>
        </is>
      </c>
      <c r="E1405" s="1" t="inlineStr">
        <is>
          <t>2023-05-31</t>
        </is>
      </c>
      <c r="F1405" t="n">
        <v>0</v>
      </c>
      <c r="G1405" t="n">
        <v>0</v>
      </c>
      <c r="H1405" s="2">
        <f>IF(F1405=0, G1405, F1405)</f>
        <v/>
      </c>
      <c r="I1405" s="1">
        <f>E1405+0</f>
        <v/>
      </c>
    </row>
    <row r="1406">
      <c r="A1406" t="inlineStr">
        <is>
          <t>Repairs _AND_ Maintenance</t>
        </is>
      </c>
      <c r="B1406" t="inlineStr">
        <is>
          <t>Operating Expenses</t>
        </is>
      </c>
      <c r="C1406" t="inlineStr">
        <is>
          <t>Heron Fields</t>
        </is>
      </c>
      <c r="D1406" t="inlineStr">
        <is>
          <t>Heron Fields</t>
        </is>
      </c>
      <c r="E1406" s="1" t="inlineStr">
        <is>
          <t>2023-05-31</t>
        </is>
      </c>
      <c r="F1406" t="n">
        <v>0</v>
      </c>
      <c r="G1406" t="n">
        <v>0</v>
      </c>
      <c r="H1406" s="2">
        <f>IF(F1406=0, G1406, F1406)</f>
        <v/>
      </c>
      <c r="I1406" s="1">
        <f>E1406+0</f>
        <v/>
      </c>
    </row>
    <row r="1407">
      <c r="A1407" t="inlineStr">
        <is>
          <t>Sales - Heron Fields</t>
        </is>
      </c>
      <c r="B1407" t="inlineStr">
        <is>
          <t>Trading Income</t>
        </is>
      </c>
      <c r="C1407" t="inlineStr">
        <is>
          <t>Heron Fields</t>
        </is>
      </c>
      <c r="D1407" t="inlineStr">
        <is>
          <t>Heron Fields</t>
        </is>
      </c>
      <c r="E1407" s="1" t="inlineStr">
        <is>
          <t>2023-05-31</t>
        </is>
      </c>
      <c r="F1407" t="n">
        <v>4851826.09</v>
      </c>
      <c r="G1407" t="n">
        <v>0</v>
      </c>
      <c r="H1407" s="2">
        <f>IF(F1407=0, G1407, F1407)</f>
        <v/>
      </c>
      <c r="I1407" s="1">
        <f>E1407+0</f>
        <v/>
      </c>
    </row>
    <row r="1408">
      <c r="A1408" t="inlineStr">
        <is>
          <t>Sales - Heron Fields occupational rent</t>
        </is>
      </c>
      <c r="B1408" t="inlineStr">
        <is>
          <t>Trading Income</t>
        </is>
      </c>
      <c r="C1408" t="inlineStr">
        <is>
          <t>Heron Fields</t>
        </is>
      </c>
      <c r="D1408" t="inlineStr">
        <is>
          <t>Heron Fields</t>
        </is>
      </c>
      <c r="E1408" s="1" t="inlineStr">
        <is>
          <t>2023-05-31</t>
        </is>
      </c>
      <c r="F1408" t="n">
        <v>65332.85</v>
      </c>
      <c r="G1408" t="n">
        <v>0</v>
      </c>
      <c r="H1408" s="2">
        <f>IF(F1408=0, G1408, F1408)</f>
        <v/>
      </c>
      <c r="I1408" s="1">
        <f>E1408+0</f>
        <v/>
      </c>
    </row>
    <row r="1409">
      <c r="A1409" t="inlineStr">
        <is>
          <t>Security</t>
        </is>
      </c>
      <c r="B1409" t="inlineStr">
        <is>
          <t>Operating Expenses</t>
        </is>
      </c>
      <c r="C1409" t="inlineStr">
        <is>
          <t>Heron Fields</t>
        </is>
      </c>
      <c r="D1409" t="inlineStr">
        <is>
          <t>Heron Fields</t>
        </is>
      </c>
      <c r="E1409" s="1" t="inlineStr">
        <is>
          <t>2023-05-31</t>
        </is>
      </c>
      <c r="F1409" t="n">
        <v>0</v>
      </c>
      <c r="G1409" t="n">
        <v>0</v>
      </c>
      <c r="H1409" s="2">
        <f>IF(F1409=0, G1409, F1409)</f>
        <v/>
      </c>
      <c r="I1409" s="1">
        <f>E1409+0</f>
        <v/>
      </c>
    </row>
    <row r="1410">
      <c r="A1410" t="inlineStr">
        <is>
          <t>Security - ADT</t>
        </is>
      </c>
      <c r="B1410" t="inlineStr">
        <is>
          <t>Operating Expenses</t>
        </is>
      </c>
      <c r="C1410" t="inlineStr">
        <is>
          <t>Heron Fields</t>
        </is>
      </c>
      <c r="D1410" t="inlineStr">
        <is>
          <t>Heron Fields</t>
        </is>
      </c>
      <c r="E1410" s="1" t="inlineStr">
        <is>
          <t>2023-05-31</t>
        </is>
      </c>
      <c r="F1410" t="n">
        <v>328.38</v>
      </c>
      <c r="G1410" t="n">
        <v>0</v>
      </c>
      <c r="H1410" s="2">
        <f>IF(F1410=0, G1410, F1410)</f>
        <v/>
      </c>
      <c r="I1410" s="1">
        <f>E1410+0</f>
        <v/>
      </c>
    </row>
    <row r="1411">
      <c r="A1411" t="inlineStr">
        <is>
          <t>Subscription - NHBRC</t>
        </is>
      </c>
      <c r="B1411" t="inlineStr">
        <is>
          <t>Operating Expenses</t>
        </is>
      </c>
      <c r="C1411" t="inlineStr">
        <is>
          <t>Heron Fields</t>
        </is>
      </c>
      <c r="D1411" t="inlineStr">
        <is>
          <t>Heron Fields</t>
        </is>
      </c>
      <c r="E1411" s="1" t="inlineStr">
        <is>
          <t>2023-05-31</t>
        </is>
      </c>
      <c r="F1411" t="n">
        <v>0</v>
      </c>
      <c r="G1411" t="n">
        <v>0</v>
      </c>
      <c r="H1411" s="2">
        <f>IF(F1411=0, G1411, F1411)</f>
        <v/>
      </c>
      <c r="I1411" s="1">
        <f>E1411+0</f>
        <v/>
      </c>
    </row>
    <row r="1412">
      <c r="A1412" t="inlineStr">
        <is>
          <t>Subscriptions - Xero</t>
        </is>
      </c>
      <c r="B1412" t="inlineStr">
        <is>
          <t>Operating Expenses</t>
        </is>
      </c>
      <c r="C1412" t="inlineStr">
        <is>
          <t>Heron Fields</t>
        </is>
      </c>
      <c r="D1412" t="inlineStr">
        <is>
          <t>Heron Fields</t>
        </is>
      </c>
      <c r="E1412" s="1" t="inlineStr">
        <is>
          <t>2023-05-31</t>
        </is>
      </c>
      <c r="F1412" t="n">
        <v>600</v>
      </c>
      <c r="G1412" t="n">
        <v>0</v>
      </c>
      <c r="H1412" s="2">
        <f>IF(F1412=0, G1412, F1412)</f>
        <v/>
      </c>
      <c r="I1412" s="1">
        <f>E1412+0</f>
        <v/>
      </c>
    </row>
    <row r="1413">
      <c r="A1413" t="inlineStr">
        <is>
          <t>Advertising - Pure Brand Activation</t>
        </is>
      </c>
      <c r="B1413" t="inlineStr">
        <is>
          <t>Operating Expenses</t>
        </is>
      </c>
      <c r="C1413" t="inlineStr">
        <is>
          <t>Heron View</t>
        </is>
      </c>
      <c r="D1413" t="inlineStr">
        <is>
          <t>Heron View</t>
        </is>
      </c>
      <c r="E1413" s="1" t="inlineStr">
        <is>
          <t>2023-05-31</t>
        </is>
      </c>
      <c r="F1413" t="n">
        <v>0</v>
      </c>
      <c r="G1413" t="n">
        <v>0</v>
      </c>
      <c r="H1413" s="2">
        <f>IF(F1413=0, G1413, F1413)</f>
        <v/>
      </c>
      <c r="I1413" s="1">
        <f>E1413+0</f>
        <v/>
      </c>
    </row>
    <row r="1414">
      <c r="A1414" t="inlineStr">
        <is>
          <t>Advertising - Real Marketing</t>
        </is>
      </c>
      <c r="B1414" t="inlineStr">
        <is>
          <t>Operating Expenses</t>
        </is>
      </c>
      <c r="C1414" t="inlineStr">
        <is>
          <t>Heron View</t>
        </is>
      </c>
      <c r="D1414" t="inlineStr">
        <is>
          <t>Heron View</t>
        </is>
      </c>
      <c r="E1414" s="1" t="inlineStr">
        <is>
          <t>2023-05-31</t>
        </is>
      </c>
      <c r="F1414" t="n">
        <v>0</v>
      </c>
      <c r="G1414" t="n">
        <v>0</v>
      </c>
      <c r="H1414" s="2">
        <f>IF(F1414=0, G1414, F1414)</f>
        <v/>
      </c>
      <c r="I1414" s="1">
        <f>E1414+0</f>
        <v/>
      </c>
    </row>
    <row r="1415">
      <c r="A1415" t="inlineStr">
        <is>
          <t>Advertising - Real Marketing</t>
        </is>
      </c>
      <c r="B1415" t="inlineStr">
        <is>
          <t>Operating Expenses</t>
        </is>
      </c>
      <c r="C1415" t="inlineStr">
        <is>
          <t>Heron View</t>
        </is>
      </c>
      <c r="D1415" t="inlineStr">
        <is>
          <t>Heron View</t>
        </is>
      </c>
      <c r="E1415" s="1" t="inlineStr">
        <is>
          <t>2023-05-31</t>
        </is>
      </c>
      <c r="F1415" t="n">
        <v>0</v>
      </c>
      <c r="G1415" t="n">
        <v>0</v>
      </c>
      <c r="H1415" s="2">
        <f>IF(F1415=0, G1415, F1415)</f>
        <v/>
      </c>
      <c r="I1415" s="1">
        <f>E1415+0</f>
        <v/>
      </c>
    </row>
    <row r="1416">
      <c r="A1416" t="inlineStr">
        <is>
          <t>Advertising - Thinkink</t>
        </is>
      </c>
      <c r="B1416" t="inlineStr">
        <is>
          <t>Operating Expenses</t>
        </is>
      </c>
      <c r="C1416" t="inlineStr">
        <is>
          <t>Heron View</t>
        </is>
      </c>
      <c r="D1416" t="inlineStr">
        <is>
          <t>Heron View</t>
        </is>
      </c>
      <c r="E1416" s="1" t="inlineStr">
        <is>
          <t>2023-05-31</t>
        </is>
      </c>
      <c r="F1416" t="n">
        <v>0</v>
      </c>
      <c r="G1416" t="n">
        <v>0</v>
      </c>
      <c r="H1416" s="2">
        <f>IF(F1416=0, G1416, F1416)</f>
        <v/>
      </c>
      <c r="I1416" s="1">
        <f>E1416+0</f>
        <v/>
      </c>
    </row>
    <row r="1417">
      <c r="A1417" t="inlineStr">
        <is>
          <t>Advertising _AND_ Promotions</t>
        </is>
      </c>
      <c r="B1417" t="inlineStr">
        <is>
          <t>Operating Expenses</t>
        </is>
      </c>
      <c r="C1417" t="inlineStr">
        <is>
          <t>Heron View</t>
        </is>
      </c>
      <c r="D1417" t="inlineStr">
        <is>
          <t>Heron View</t>
        </is>
      </c>
      <c r="E1417" s="1" t="inlineStr">
        <is>
          <t>2023-05-31</t>
        </is>
      </c>
      <c r="F1417" t="n">
        <v>5637.5</v>
      </c>
      <c r="G1417" t="n">
        <v>0</v>
      </c>
      <c r="H1417" s="2">
        <f>IF(F1417=0, G1417, F1417)</f>
        <v/>
      </c>
      <c r="I1417" s="1">
        <f>E1417+0</f>
        <v/>
      </c>
    </row>
    <row r="1418">
      <c r="A1418" t="inlineStr">
        <is>
          <t>Advertising _AND_ Promotions</t>
        </is>
      </c>
      <c r="B1418" t="inlineStr">
        <is>
          <t>Operating Expenses</t>
        </is>
      </c>
      <c r="C1418" t="inlineStr">
        <is>
          <t>Heron View</t>
        </is>
      </c>
      <c r="D1418" t="inlineStr">
        <is>
          <t>Heron View</t>
        </is>
      </c>
      <c r="E1418" s="1" t="inlineStr">
        <is>
          <t>2023-05-31</t>
        </is>
      </c>
      <c r="F1418" t="n">
        <v>0</v>
      </c>
      <c r="G1418" t="n">
        <v>0</v>
      </c>
      <c r="H1418" s="2">
        <f>IF(F1418=0, G1418, F1418)</f>
        <v/>
      </c>
      <c r="I1418" s="1">
        <f>E1418+0</f>
        <v/>
      </c>
    </row>
    <row r="1419">
      <c r="A1419" t="inlineStr">
        <is>
          <t>COS - Commission HV Units</t>
        </is>
      </c>
      <c r="B1419" t="inlineStr">
        <is>
          <t>COS</t>
        </is>
      </c>
      <c r="C1419" t="inlineStr">
        <is>
          <t>Heron View</t>
        </is>
      </c>
      <c r="D1419" t="inlineStr">
        <is>
          <t>Heron View</t>
        </is>
      </c>
      <c r="E1419" s="1" t="inlineStr">
        <is>
          <t>2023-05-31</t>
        </is>
      </c>
      <c r="F1419" t="n">
        <v>0</v>
      </c>
      <c r="G1419" t="n">
        <v>0</v>
      </c>
      <c r="H1419" s="2">
        <f>IF(F1419=0, G1419, F1419)</f>
        <v/>
      </c>
      <c r="I1419" s="1">
        <f>E1419+0</f>
        <v/>
      </c>
    </row>
    <row r="1420">
      <c r="A1420" t="inlineStr">
        <is>
          <t>COS - Electricity</t>
        </is>
      </c>
      <c r="B1420" t="inlineStr">
        <is>
          <t>COS</t>
        </is>
      </c>
      <c r="C1420" t="inlineStr">
        <is>
          <t>Heron View</t>
        </is>
      </c>
      <c r="D1420" t="inlineStr">
        <is>
          <t>Heron View</t>
        </is>
      </c>
      <c r="E1420" s="1" t="inlineStr">
        <is>
          <t>2023-05-31</t>
        </is>
      </c>
      <c r="F1420" t="n">
        <v>0</v>
      </c>
      <c r="G1420" t="n">
        <v>0</v>
      </c>
      <c r="H1420" s="2">
        <f>IF(F1420=0, G1420, F1420)</f>
        <v/>
      </c>
      <c r="I1420" s="1">
        <f>E1420+0</f>
        <v/>
      </c>
    </row>
    <row r="1421">
      <c r="A1421" t="inlineStr">
        <is>
          <t>COS - Electricity</t>
        </is>
      </c>
      <c r="B1421" t="inlineStr">
        <is>
          <t>COS</t>
        </is>
      </c>
      <c r="C1421" t="inlineStr">
        <is>
          <t>Heron View</t>
        </is>
      </c>
      <c r="D1421" t="inlineStr">
        <is>
          <t>Heron View</t>
        </is>
      </c>
      <c r="E1421" s="1" t="inlineStr">
        <is>
          <t>2023-05-31</t>
        </is>
      </c>
      <c r="F1421" t="n">
        <v>0</v>
      </c>
      <c r="G1421" t="n">
        <v>0</v>
      </c>
      <c r="H1421" s="2">
        <f>IF(F1421=0, G1421, F1421)</f>
        <v/>
      </c>
      <c r="I1421" s="1">
        <f>E1421+0</f>
        <v/>
      </c>
    </row>
    <row r="1422">
      <c r="A1422" t="inlineStr">
        <is>
          <t>COS - HV COCT Rates clearance</t>
        </is>
      </c>
      <c r="B1422" t="inlineStr">
        <is>
          <t>COS</t>
        </is>
      </c>
      <c r="C1422" t="inlineStr">
        <is>
          <t>Heron View</t>
        </is>
      </c>
      <c r="D1422" t="inlineStr">
        <is>
          <t>Heron View</t>
        </is>
      </c>
      <c r="E1422" s="1" t="inlineStr">
        <is>
          <t>2023-05-31</t>
        </is>
      </c>
      <c r="F1422" t="n">
        <v>0</v>
      </c>
      <c r="G1422" t="n">
        <v>0</v>
      </c>
      <c r="H1422" s="2">
        <f>IF(F1422=0, G1422, F1422)</f>
        <v/>
      </c>
      <c r="I1422" s="1">
        <f>E1422+0</f>
        <v/>
      </c>
    </row>
    <row r="1423">
      <c r="A1423" t="inlineStr">
        <is>
          <t>COS - Heron Fields - Garden Services</t>
        </is>
      </c>
      <c r="B1423" t="inlineStr">
        <is>
          <t>COS</t>
        </is>
      </c>
      <c r="C1423" t="inlineStr">
        <is>
          <t>CPC</t>
        </is>
      </c>
      <c r="D1423" t="inlineStr">
        <is>
          <t>Heron View</t>
        </is>
      </c>
      <c r="E1423" s="1" t="inlineStr">
        <is>
          <t>2023-05-31</t>
        </is>
      </c>
      <c r="F1423" t="n">
        <v>0</v>
      </c>
      <c r="G1423" t="n">
        <v>0</v>
      </c>
      <c r="H1423" s="2">
        <f>IF(F1423=0, G1423, F1423)</f>
        <v/>
      </c>
      <c r="I1423" s="1">
        <f>E1423+0</f>
        <v/>
      </c>
    </row>
    <row r="1424">
      <c r="A1424" t="inlineStr">
        <is>
          <t>COS - Heron View</t>
        </is>
      </c>
      <c r="B1424" t="inlineStr">
        <is>
          <t>COS</t>
        </is>
      </c>
      <c r="C1424" t="inlineStr">
        <is>
          <t>Heron View</t>
        </is>
      </c>
      <c r="D1424" t="inlineStr">
        <is>
          <t>Heron View</t>
        </is>
      </c>
      <c r="E1424" s="1" t="inlineStr">
        <is>
          <t>2023-05-31</t>
        </is>
      </c>
      <c r="F1424" t="n">
        <v>0</v>
      </c>
      <c r="G1424" t="n">
        <v>0</v>
      </c>
      <c r="H1424" s="2">
        <f>IF(F1424=0, G1424, F1424)</f>
        <v/>
      </c>
      <c r="I1424" s="1">
        <f>E1424+0</f>
        <v/>
      </c>
    </row>
    <row r="1425">
      <c r="A1425" t="inlineStr">
        <is>
          <t>COS - Heron View - Construction</t>
        </is>
      </c>
      <c r="B1425" t="inlineStr">
        <is>
          <t>COS</t>
        </is>
      </c>
      <c r="C1425" t="inlineStr">
        <is>
          <t>CPC</t>
        </is>
      </c>
      <c r="D1425" t="inlineStr">
        <is>
          <t>Heron View</t>
        </is>
      </c>
      <c r="E1425" s="1" t="inlineStr">
        <is>
          <t>2023-05-31</t>
        </is>
      </c>
      <c r="F1425" t="n">
        <v>3793437.38</v>
      </c>
      <c r="G1425" t="n">
        <v>0</v>
      </c>
      <c r="H1425" s="2">
        <f>IF(F1425=0, G1425, F1425)</f>
        <v/>
      </c>
      <c r="I1425" s="1">
        <f>E1425+0</f>
        <v/>
      </c>
    </row>
    <row r="1426">
      <c r="A1426" t="inlineStr">
        <is>
          <t>COS - Heron View - P&amp;G</t>
        </is>
      </c>
      <c r="B1426" t="inlineStr">
        <is>
          <t>COS</t>
        </is>
      </c>
      <c r="C1426" t="inlineStr">
        <is>
          <t>CPC</t>
        </is>
      </c>
      <c r="D1426" t="inlineStr">
        <is>
          <t>Heron View</t>
        </is>
      </c>
      <c r="E1426" s="1" t="inlineStr">
        <is>
          <t>2023-05-31</t>
        </is>
      </c>
      <c r="F1426" t="n">
        <v>61021.92</v>
      </c>
      <c r="G1426" t="n">
        <v>0</v>
      </c>
      <c r="H1426" s="2">
        <f>IF(F1426=0, G1426, F1426)</f>
        <v/>
      </c>
      <c r="I1426" s="1">
        <f>E1426+0</f>
        <v/>
      </c>
    </row>
    <row r="1427">
      <c r="A1427" t="inlineStr">
        <is>
          <t>COS - Heron View - Printing &amp; Stationary</t>
        </is>
      </c>
      <c r="B1427" t="inlineStr">
        <is>
          <t>COS</t>
        </is>
      </c>
      <c r="C1427" t="inlineStr">
        <is>
          <t>CPC</t>
        </is>
      </c>
      <c r="D1427" t="inlineStr">
        <is>
          <t>Heron View</t>
        </is>
      </c>
      <c r="E1427" s="1" t="inlineStr">
        <is>
          <t>2023-05-31</t>
        </is>
      </c>
      <c r="F1427" t="n">
        <v>2170.45</v>
      </c>
      <c r="G1427" t="n">
        <v>0</v>
      </c>
      <c r="H1427" s="2">
        <f>IF(F1427=0, G1427, F1427)</f>
        <v/>
      </c>
      <c r="I1427" s="1">
        <f>E1427+0</f>
        <v/>
      </c>
    </row>
    <row r="1428">
      <c r="A1428" t="inlineStr">
        <is>
          <t>COS - Legal Fees</t>
        </is>
      </c>
      <c r="B1428" t="inlineStr">
        <is>
          <t>COS</t>
        </is>
      </c>
      <c r="C1428" t="inlineStr">
        <is>
          <t>Heron View</t>
        </is>
      </c>
      <c r="D1428" t="inlineStr">
        <is>
          <t>Heron View</t>
        </is>
      </c>
      <c r="E1428" s="1" t="inlineStr">
        <is>
          <t>2023-05-31</t>
        </is>
      </c>
      <c r="F1428" t="n">
        <v>0</v>
      </c>
      <c r="G1428" t="n">
        <v>0</v>
      </c>
      <c r="H1428" s="2">
        <f>IF(F1428=0, G1428, F1428)</f>
        <v/>
      </c>
      <c r="I1428" s="1">
        <f>E1428+0</f>
        <v/>
      </c>
    </row>
    <row r="1429">
      <c r="A1429" t="inlineStr">
        <is>
          <t>COS - Legal Fees</t>
        </is>
      </c>
      <c r="B1429" t="inlineStr">
        <is>
          <t>COS</t>
        </is>
      </c>
      <c r="C1429" t="inlineStr">
        <is>
          <t>Heron View</t>
        </is>
      </c>
      <c r="D1429" t="inlineStr">
        <is>
          <t>Heron View</t>
        </is>
      </c>
      <c r="E1429" s="1" t="inlineStr">
        <is>
          <t>2023-05-31</t>
        </is>
      </c>
      <c r="F1429" t="n">
        <v>0</v>
      </c>
      <c r="G1429" t="n">
        <v>0</v>
      </c>
      <c r="H1429" s="2">
        <f>IF(F1429=0, G1429, F1429)</f>
        <v/>
      </c>
      <c r="I1429" s="1">
        <f>E1429+0</f>
        <v/>
      </c>
    </row>
    <row r="1430">
      <c r="A1430" t="inlineStr">
        <is>
          <t>COS - Legal Fees Opening of Sec Title Fees</t>
        </is>
      </c>
      <c r="B1430" t="inlineStr">
        <is>
          <t>COS</t>
        </is>
      </c>
      <c r="C1430" t="inlineStr">
        <is>
          <t>Heron View</t>
        </is>
      </c>
      <c r="D1430" t="inlineStr">
        <is>
          <t>Heron View</t>
        </is>
      </c>
      <c r="E1430" s="1" t="inlineStr">
        <is>
          <t>2023-05-31</t>
        </is>
      </c>
      <c r="F1430" t="n">
        <v>0</v>
      </c>
      <c r="G1430" t="n">
        <v>0</v>
      </c>
      <c r="H1430" s="2">
        <f>IF(F1430=0, G1430, F1430)</f>
        <v/>
      </c>
      <c r="I1430" s="1">
        <f>E1430+0</f>
        <v/>
      </c>
    </row>
    <row r="1431">
      <c r="A1431" t="inlineStr">
        <is>
          <t>COS - Showhouse - HV</t>
        </is>
      </c>
      <c r="B1431" t="inlineStr">
        <is>
          <t>COS</t>
        </is>
      </c>
      <c r="C1431" t="inlineStr">
        <is>
          <t>Heron View</t>
        </is>
      </c>
      <c r="D1431" t="inlineStr">
        <is>
          <t>Heron View</t>
        </is>
      </c>
      <c r="E1431" s="1" t="inlineStr">
        <is>
          <t>2023-05-31</t>
        </is>
      </c>
      <c r="F1431" t="n">
        <v>0</v>
      </c>
      <c r="G1431" t="n">
        <v>0</v>
      </c>
      <c r="H1431" s="2">
        <f>IF(F1431=0, G1431, F1431)</f>
        <v/>
      </c>
      <c r="I1431" s="1">
        <f>E1431+0</f>
        <v/>
      </c>
    </row>
    <row r="1432">
      <c r="A1432" t="inlineStr">
        <is>
          <t>Consulting fees - Trustee</t>
        </is>
      </c>
      <c r="B1432" t="inlineStr">
        <is>
          <t>Operating Expenses</t>
        </is>
      </c>
      <c r="C1432" t="inlineStr">
        <is>
          <t>Heron View</t>
        </is>
      </c>
      <c r="D1432" t="inlineStr">
        <is>
          <t>Heron View</t>
        </is>
      </c>
      <c r="E1432" s="1" t="inlineStr">
        <is>
          <t>2023-05-31</t>
        </is>
      </c>
      <c r="F1432" t="n">
        <v>0</v>
      </c>
      <c r="G1432" t="n">
        <v>0</v>
      </c>
      <c r="H1432" s="2">
        <f>IF(F1432=0, G1432, F1432)</f>
        <v/>
      </c>
      <c r="I1432" s="1">
        <f>E1432+0</f>
        <v/>
      </c>
    </row>
    <row r="1433">
      <c r="A1433" t="inlineStr">
        <is>
          <t>Consulting fees - Trustee</t>
        </is>
      </c>
      <c r="B1433" t="inlineStr">
        <is>
          <t>Operating Expenses</t>
        </is>
      </c>
      <c r="C1433" t="inlineStr">
        <is>
          <t>Heron View</t>
        </is>
      </c>
      <c r="D1433" t="inlineStr">
        <is>
          <t>Heron View</t>
        </is>
      </c>
      <c r="E1433" s="1" t="inlineStr">
        <is>
          <t>2023-05-31</t>
        </is>
      </c>
      <c r="F1433" t="n">
        <v>0</v>
      </c>
      <c r="G1433" t="n">
        <v>0</v>
      </c>
      <c r="H1433" s="2">
        <f>IF(F1433=0, G1433, F1433)</f>
        <v/>
      </c>
      <c r="I1433" s="1">
        <f>E1433+0</f>
        <v/>
      </c>
    </row>
    <row r="1434">
      <c r="A1434" t="inlineStr">
        <is>
          <t>Interest Paid - Investors @ 10%</t>
        </is>
      </c>
      <c r="B1434" t="inlineStr">
        <is>
          <t>Operating Expenses</t>
        </is>
      </c>
      <c r="C1434" t="inlineStr">
        <is>
          <t>Heron View</t>
        </is>
      </c>
      <c r="D1434" t="inlineStr">
        <is>
          <t>Heron View</t>
        </is>
      </c>
      <c r="E1434" s="1" t="inlineStr">
        <is>
          <t>2023-05-31</t>
        </is>
      </c>
      <c r="F1434" t="n">
        <v>0</v>
      </c>
      <c r="G1434" t="n">
        <v>0</v>
      </c>
      <c r="H1434" s="2">
        <f>IF(F1434=0, G1434, F1434)</f>
        <v/>
      </c>
      <c r="I1434" s="1">
        <f>E1434+0</f>
        <v/>
      </c>
    </row>
    <row r="1435">
      <c r="A1435" t="inlineStr">
        <is>
          <t>Interest Paid - Investors @ 10.5%</t>
        </is>
      </c>
      <c r="B1435" t="inlineStr">
        <is>
          <t>Operating Expenses</t>
        </is>
      </c>
      <c r="C1435" t="inlineStr">
        <is>
          <t>Heron View</t>
        </is>
      </c>
      <c r="D1435" t="inlineStr">
        <is>
          <t>Heron View</t>
        </is>
      </c>
      <c r="E1435" s="1" t="inlineStr">
        <is>
          <t>2023-05-31</t>
        </is>
      </c>
      <c r="F1435" t="n">
        <v>0</v>
      </c>
      <c r="G1435" t="n">
        <v>0</v>
      </c>
      <c r="H1435" s="2">
        <f>IF(F1435=0, G1435, F1435)</f>
        <v/>
      </c>
      <c r="I1435" s="1">
        <f>E1435+0</f>
        <v/>
      </c>
    </row>
    <row r="1436">
      <c r="A1436" t="inlineStr">
        <is>
          <t>Interest Paid - Investors @ 11%</t>
        </is>
      </c>
      <c r="B1436" t="inlineStr">
        <is>
          <t>Operating Expenses</t>
        </is>
      </c>
      <c r="C1436" t="inlineStr">
        <is>
          <t>Heron View</t>
        </is>
      </c>
      <c r="D1436" t="inlineStr">
        <is>
          <t>Heron View</t>
        </is>
      </c>
      <c r="E1436" s="1" t="inlineStr">
        <is>
          <t>2023-05-31</t>
        </is>
      </c>
      <c r="F1436" t="n">
        <v>0</v>
      </c>
      <c r="G1436" t="n">
        <v>0</v>
      </c>
      <c r="H1436" s="2">
        <f>IF(F1436=0, G1436, F1436)</f>
        <v/>
      </c>
      <c r="I1436" s="1">
        <f>E1436+0</f>
        <v/>
      </c>
    </row>
    <row r="1437">
      <c r="A1437" t="inlineStr">
        <is>
          <t>Interest Paid - Investors @ 14%</t>
        </is>
      </c>
      <c r="B1437" t="inlineStr">
        <is>
          <t>Operating Expenses</t>
        </is>
      </c>
      <c r="C1437" t="inlineStr">
        <is>
          <t>Heron View</t>
        </is>
      </c>
      <c r="D1437" t="inlineStr">
        <is>
          <t>Heron View</t>
        </is>
      </c>
      <c r="E1437" s="1" t="inlineStr">
        <is>
          <t>2023-05-31</t>
        </is>
      </c>
      <c r="F1437" t="n">
        <v>0</v>
      </c>
      <c r="G1437" t="n">
        <v>0</v>
      </c>
      <c r="H1437" s="2">
        <f>IF(F1437=0, G1437, F1437)</f>
        <v/>
      </c>
      <c r="I1437" s="1">
        <f>E1437+0</f>
        <v/>
      </c>
    </row>
    <row r="1438">
      <c r="A1438" t="inlineStr">
        <is>
          <t>Interest Paid - Investors @ 14%</t>
        </is>
      </c>
      <c r="B1438" t="inlineStr">
        <is>
          <t>Operating Expenses</t>
        </is>
      </c>
      <c r="C1438" t="inlineStr">
        <is>
          <t>Heron View</t>
        </is>
      </c>
      <c r="D1438" t="inlineStr">
        <is>
          <t>Heron View</t>
        </is>
      </c>
      <c r="E1438" s="1" t="inlineStr">
        <is>
          <t>2023-05-31</t>
        </is>
      </c>
      <c r="F1438" t="n">
        <v>0</v>
      </c>
      <c r="G1438" t="n">
        <v>0</v>
      </c>
      <c r="H1438" s="2">
        <f>IF(F1438=0, G1438, F1438)</f>
        <v/>
      </c>
      <c r="I1438" s="1">
        <f>E1438+0</f>
        <v/>
      </c>
    </row>
    <row r="1439">
      <c r="A1439" t="inlineStr">
        <is>
          <t>Interest Paid - Investors @ 16%</t>
        </is>
      </c>
      <c r="B1439" t="inlineStr">
        <is>
          <t>Operating Expenses</t>
        </is>
      </c>
      <c r="C1439" t="inlineStr">
        <is>
          <t>Heron View</t>
        </is>
      </c>
      <c r="D1439" t="inlineStr">
        <is>
          <t>Heron View</t>
        </is>
      </c>
      <c r="E1439" s="1" t="inlineStr">
        <is>
          <t>2023-05-31</t>
        </is>
      </c>
      <c r="F1439" t="n">
        <v>0</v>
      </c>
      <c r="G1439" t="n">
        <v>0</v>
      </c>
      <c r="H1439" s="2">
        <f>IF(F1439=0, G1439, F1439)</f>
        <v/>
      </c>
      <c r="I1439" s="1">
        <f>E1439+0</f>
        <v/>
      </c>
    </row>
    <row r="1440">
      <c r="A1440" t="inlineStr">
        <is>
          <t>Interest Paid - Investors @ 16%</t>
        </is>
      </c>
      <c r="B1440" t="inlineStr">
        <is>
          <t>Operating Expenses</t>
        </is>
      </c>
      <c r="C1440" t="inlineStr">
        <is>
          <t>Heron View</t>
        </is>
      </c>
      <c r="D1440" t="inlineStr">
        <is>
          <t>Heron View</t>
        </is>
      </c>
      <c r="E1440" s="1" t="inlineStr">
        <is>
          <t>2023-05-31</t>
        </is>
      </c>
      <c r="F1440" t="n">
        <v>0</v>
      </c>
      <c r="G1440" t="n">
        <v>0</v>
      </c>
      <c r="H1440" s="2">
        <f>IF(F1440=0, G1440, F1440)</f>
        <v/>
      </c>
      <c r="I1440" s="1">
        <f>E1440+0</f>
        <v/>
      </c>
    </row>
    <row r="1441">
      <c r="A1441" t="inlineStr">
        <is>
          <t>Interest Paid - Investors @ 18%</t>
        </is>
      </c>
      <c r="B1441" t="inlineStr">
        <is>
          <t>Operating Expenses</t>
        </is>
      </c>
      <c r="C1441" t="inlineStr">
        <is>
          <t>Heron View</t>
        </is>
      </c>
      <c r="D1441" t="inlineStr">
        <is>
          <t>Heron View</t>
        </is>
      </c>
      <c r="E1441" s="1" t="inlineStr">
        <is>
          <t>2023-05-31</t>
        </is>
      </c>
      <c r="F1441" t="n">
        <v>0</v>
      </c>
      <c r="G1441" t="n">
        <v>0</v>
      </c>
      <c r="H1441" s="2">
        <f>IF(F1441=0, G1441, F1441)</f>
        <v/>
      </c>
      <c r="I1441" s="1">
        <f>E1441+0</f>
        <v/>
      </c>
    </row>
    <row r="1442">
      <c r="A1442" t="inlineStr">
        <is>
          <t>Interest Paid - Investors @ 18%</t>
        </is>
      </c>
      <c r="B1442" t="inlineStr">
        <is>
          <t>Operating Expenses</t>
        </is>
      </c>
      <c r="C1442" t="inlineStr">
        <is>
          <t>Heron View</t>
        </is>
      </c>
      <c r="D1442" t="inlineStr">
        <is>
          <t>Heron View</t>
        </is>
      </c>
      <c r="E1442" s="1" t="inlineStr">
        <is>
          <t>2023-05-31</t>
        </is>
      </c>
      <c r="F1442" t="n">
        <v>0</v>
      </c>
      <c r="G1442" t="n">
        <v>0</v>
      </c>
      <c r="H1442" s="2">
        <f>IF(F1442=0, G1442, F1442)</f>
        <v/>
      </c>
      <c r="I1442" s="1">
        <f>E1442+0</f>
        <v/>
      </c>
    </row>
    <row r="1443">
      <c r="A1443" t="inlineStr">
        <is>
          <t>Interest Paid - Investors @ 7%</t>
        </is>
      </c>
      <c r="B1443" t="inlineStr">
        <is>
          <t>Operating Expenses</t>
        </is>
      </c>
      <c r="C1443" t="inlineStr">
        <is>
          <t>Heron View</t>
        </is>
      </c>
      <c r="D1443" t="inlineStr">
        <is>
          <t>Heron View</t>
        </is>
      </c>
      <c r="E1443" s="1" t="inlineStr">
        <is>
          <t>2023-05-31</t>
        </is>
      </c>
      <c r="F1443" t="n">
        <v>0</v>
      </c>
      <c r="G1443" t="n">
        <v>0</v>
      </c>
      <c r="H1443" s="2">
        <f>IF(F1443=0, G1443, F1443)</f>
        <v/>
      </c>
      <c r="I1443" s="1">
        <f>E1443+0</f>
        <v/>
      </c>
    </row>
    <row r="1444">
      <c r="A1444" t="inlineStr">
        <is>
          <t>Interest Paid - Investors @ 7%</t>
        </is>
      </c>
      <c r="B1444" t="inlineStr">
        <is>
          <t>Operating Expenses</t>
        </is>
      </c>
      <c r="C1444" t="inlineStr">
        <is>
          <t>Heron View</t>
        </is>
      </c>
      <c r="D1444" t="inlineStr">
        <is>
          <t>Heron View</t>
        </is>
      </c>
      <c r="E1444" s="1" t="inlineStr">
        <is>
          <t>2023-05-31</t>
        </is>
      </c>
      <c r="F1444" t="n">
        <v>0</v>
      </c>
      <c r="G1444" t="n">
        <v>0</v>
      </c>
      <c r="H1444" s="2">
        <f>IF(F1444=0, G1444, F1444)</f>
        <v/>
      </c>
      <c r="I1444" s="1">
        <f>E1444+0</f>
        <v/>
      </c>
    </row>
    <row r="1445">
      <c r="A1445" t="inlineStr">
        <is>
          <t>Interest Paid - Investors @ 7.5%</t>
        </is>
      </c>
      <c r="B1445" t="inlineStr">
        <is>
          <t>Operating Expenses</t>
        </is>
      </c>
      <c r="C1445" t="inlineStr">
        <is>
          <t>Heron View</t>
        </is>
      </c>
      <c r="D1445" t="inlineStr">
        <is>
          <t>Heron View</t>
        </is>
      </c>
      <c r="E1445" s="1" t="inlineStr">
        <is>
          <t>2023-05-31</t>
        </is>
      </c>
      <c r="F1445" t="n">
        <v>0</v>
      </c>
      <c r="G1445" t="n">
        <v>0</v>
      </c>
      <c r="H1445" s="2">
        <f>IF(F1445=0, G1445, F1445)</f>
        <v/>
      </c>
      <c r="I1445" s="1">
        <f>E1445+0</f>
        <v/>
      </c>
    </row>
    <row r="1446">
      <c r="A1446" t="inlineStr">
        <is>
          <t>Interest Paid - Investors @ 7.5%</t>
        </is>
      </c>
      <c r="B1446" t="inlineStr">
        <is>
          <t>Operating Expenses</t>
        </is>
      </c>
      <c r="C1446" t="inlineStr">
        <is>
          <t>Heron View</t>
        </is>
      </c>
      <c r="D1446" t="inlineStr">
        <is>
          <t>Heron View</t>
        </is>
      </c>
      <c r="E1446" s="1" t="inlineStr">
        <is>
          <t>2023-05-31</t>
        </is>
      </c>
      <c r="F1446" t="n">
        <v>0</v>
      </c>
      <c r="G1446" t="n">
        <v>0</v>
      </c>
      <c r="H1446" s="2">
        <f>IF(F1446=0, G1446, F1446)</f>
        <v/>
      </c>
      <c r="I1446" s="1">
        <f>E1446+0</f>
        <v/>
      </c>
    </row>
    <row r="1447">
      <c r="A1447" t="inlineStr">
        <is>
          <t>Interest Paid - Investors @ 8.25%</t>
        </is>
      </c>
      <c r="B1447" t="inlineStr">
        <is>
          <t>Operating Expenses</t>
        </is>
      </c>
      <c r="C1447" t="inlineStr">
        <is>
          <t>Heron View</t>
        </is>
      </c>
      <c r="D1447" t="inlineStr">
        <is>
          <t>Heron View</t>
        </is>
      </c>
      <c r="E1447" s="1" t="inlineStr">
        <is>
          <t>2023-05-31</t>
        </is>
      </c>
      <c r="F1447" t="n">
        <v>0</v>
      </c>
      <c r="G1447" t="n">
        <v>0</v>
      </c>
      <c r="H1447" s="2">
        <f>IF(F1447=0, G1447, F1447)</f>
        <v/>
      </c>
      <c r="I1447" s="1">
        <f>E1447+0</f>
        <v/>
      </c>
    </row>
    <row r="1448">
      <c r="A1448" t="inlineStr">
        <is>
          <t>Interest Paid - Investors @ 8.25%</t>
        </is>
      </c>
      <c r="B1448" t="inlineStr">
        <is>
          <t>Operating Expenses</t>
        </is>
      </c>
      <c r="C1448" t="inlineStr">
        <is>
          <t>Heron View</t>
        </is>
      </c>
      <c r="D1448" t="inlineStr">
        <is>
          <t>Heron View</t>
        </is>
      </c>
      <c r="E1448" s="1" t="inlineStr">
        <is>
          <t>2023-05-31</t>
        </is>
      </c>
      <c r="F1448" t="n">
        <v>0</v>
      </c>
      <c r="G1448" t="n">
        <v>0</v>
      </c>
      <c r="H1448" s="2">
        <f>IF(F1448=0, G1448, F1448)</f>
        <v/>
      </c>
      <c r="I1448" s="1">
        <f>E1448+0</f>
        <v/>
      </c>
    </row>
    <row r="1449">
      <c r="A1449" t="inlineStr">
        <is>
          <t>Interest Paid - Investors @ 9%</t>
        </is>
      </c>
      <c r="B1449" t="inlineStr">
        <is>
          <t>Operating Expenses</t>
        </is>
      </c>
      <c r="C1449" t="inlineStr">
        <is>
          <t>Heron View</t>
        </is>
      </c>
      <c r="D1449" t="inlineStr">
        <is>
          <t>Heron View</t>
        </is>
      </c>
      <c r="E1449" s="1" t="inlineStr">
        <is>
          <t>2023-05-31</t>
        </is>
      </c>
      <c r="F1449" t="n">
        <v>0</v>
      </c>
      <c r="G1449" t="n">
        <v>0</v>
      </c>
      <c r="H1449" s="2">
        <f>IF(F1449=0, G1449, F1449)</f>
        <v/>
      </c>
      <c r="I1449" s="1">
        <f>E1449+0</f>
        <v/>
      </c>
    </row>
    <row r="1450">
      <c r="A1450" t="inlineStr">
        <is>
          <t>Interest Paid - Investors @ 9%</t>
        </is>
      </c>
      <c r="B1450" t="inlineStr">
        <is>
          <t>Operating Expenses</t>
        </is>
      </c>
      <c r="C1450" t="inlineStr">
        <is>
          <t>Heron View</t>
        </is>
      </c>
      <c r="D1450" t="inlineStr">
        <is>
          <t>Heron View</t>
        </is>
      </c>
      <c r="E1450" s="1" t="inlineStr">
        <is>
          <t>2023-05-31</t>
        </is>
      </c>
      <c r="F1450" t="n">
        <v>0</v>
      </c>
      <c r="G1450" t="n">
        <v>0</v>
      </c>
      <c r="H1450" s="2">
        <f>IF(F1450=0, G1450, F1450)</f>
        <v/>
      </c>
      <c r="I1450" s="1">
        <f>E1450+0</f>
        <v/>
      </c>
    </row>
    <row r="1451">
      <c r="A1451" t="inlineStr">
        <is>
          <t>Interest Paid - Investors @ 9.75%</t>
        </is>
      </c>
      <c r="B1451" t="inlineStr">
        <is>
          <t>Operating Expenses</t>
        </is>
      </c>
      <c r="C1451" t="inlineStr">
        <is>
          <t>Heron View</t>
        </is>
      </c>
      <c r="D1451" t="inlineStr">
        <is>
          <t>Heron View</t>
        </is>
      </c>
      <c r="E1451" s="1" t="inlineStr">
        <is>
          <t>2023-05-31</t>
        </is>
      </c>
      <c r="F1451" t="n">
        <v>0</v>
      </c>
      <c r="G1451" t="n">
        <v>0</v>
      </c>
      <c r="H1451" s="2">
        <f>IF(F1451=0, G1451, F1451)</f>
        <v/>
      </c>
      <c r="I1451" s="1">
        <f>E1451+0</f>
        <v/>
      </c>
    </row>
    <row r="1452">
      <c r="A1452" t="inlineStr">
        <is>
          <t>Levies</t>
        </is>
      </c>
      <c r="B1452" t="inlineStr">
        <is>
          <t>Operating Expenses</t>
        </is>
      </c>
      <c r="C1452" t="inlineStr">
        <is>
          <t>Heron View</t>
        </is>
      </c>
      <c r="D1452" t="inlineStr">
        <is>
          <t>Heron View</t>
        </is>
      </c>
      <c r="E1452" s="1" t="inlineStr">
        <is>
          <t>2023-05-31</t>
        </is>
      </c>
      <c r="F1452" t="n">
        <v>0</v>
      </c>
      <c r="G1452" t="n">
        <v>0</v>
      </c>
      <c r="H1452" s="2">
        <f>IF(F1452=0, G1452, F1452)</f>
        <v/>
      </c>
      <c r="I1452" s="1">
        <f>E1452+0</f>
        <v/>
      </c>
    </row>
    <row r="1453">
      <c r="A1453" t="inlineStr">
        <is>
          <t>Levies - Developer</t>
        </is>
      </c>
      <c r="B1453" t="inlineStr">
        <is>
          <t>Operating Expenses</t>
        </is>
      </c>
      <c r="C1453" t="inlineStr">
        <is>
          <t>Heron View</t>
        </is>
      </c>
      <c r="D1453" t="inlineStr">
        <is>
          <t>Heron View</t>
        </is>
      </c>
      <c r="E1453" s="1" t="inlineStr">
        <is>
          <t>2023-05-31</t>
        </is>
      </c>
      <c r="F1453" t="n">
        <v>0</v>
      </c>
      <c r="G1453" t="n">
        <v>0</v>
      </c>
      <c r="H1453" s="2">
        <f>IF(F1453=0, G1453, F1453)</f>
        <v/>
      </c>
      <c r="I1453" s="1">
        <f>E1453+0</f>
        <v/>
      </c>
    </row>
    <row r="1454">
      <c r="A1454" t="inlineStr">
        <is>
          <t>Levies - Special Levies</t>
        </is>
      </c>
      <c r="B1454" t="inlineStr">
        <is>
          <t>Operating Expenses</t>
        </is>
      </c>
      <c r="C1454" t="inlineStr">
        <is>
          <t>Heron View</t>
        </is>
      </c>
      <c r="D1454" t="inlineStr">
        <is>
          <t>Heron View</t>
        </is>
      </c>
      <c r="E1454" s="1" t="inlineStr">
        <is>
          <t>2023-05-31</t>
        </is>
      </c>
      <c r="F1454" t="n">
        <v>0</v>
      </c>
      <c r="G1454" t="n">
        <v>0</v>
      </c>
      <c r="H1454" s="2">
        <f>IF(F1454=0, G1454, F1454)</f>
        <v/>
      </c>
      <c r="I1454" s="1">
        <f>E1454+0</f>
        <v/>
      </c>
    </row>
    <row r="1455">
      <c r="A1455" t="inlineStr">
        <is>
          <t>Management fees - OMH</t>
        </is>
      </c>
      <c r="B1455" t="inlineStr">
        <is>
          <t>Ignore per Deric</t>
        </is>
      </c>
      <c r="C1455" t="inlineStr">
        <is>
          <t>Heron View</t>
        </is>
      </c>
      <c r="D1455" t="inlineStr">
        <is>
          <t>Heron View</t>
        </is>
      </c>
      <c r="E1455" s="1" t="inlineStr">
        <is>
          <t>2023-05-31</t>
        </is>
      </c>
      <c r="F1455" t="n">
        <v>0</v>
      </c>
      <c r="G1455" t="n">
        <v>0</v>
      </c>
      <c r="H1455" s="2">
        <f>IF(F1455=0, G1455, F1455)</f>
        <v/>
      </c>
      <c r="I1455" s="1">
        <f>E1455+0</f>
        <v/>
      </c>
    </row>
    <row r="1456">
      <c r="A1456" t="inlineStr">
        <is>
          <t>Rental Income</t>
        </is>
      </c>
      <c r="B1456" t="inlineStr">
        <is>
          <t>Other Income</t>
        </is>
      </c>
      <c r="C1456" t="inlineStr">
        <is>
          <t>Heron View</t>
        </is>
      </c>
      <c r="D1456" t="inlineStr">
        <is>
          <t>Heron View</t>
        </is>
      </c>
      <c r="E1456" s="1" t="inlineStr">
        <is>
          <t>2023-05-31</t>
        </is>
      </c>
      <c r="F1456" t="n">
        <v>0</v>
      </c>
      <c r="G1456" t="n">
        <v>0</v>
      </c>
      <c r="H1456" s="2">
        <f>IF(F1456=0, G1456, F1456)</f>
        <v/>
      </c>
      <c r="I1456" s="1">
        <f>E1456+0</f>
        <v/>
      </c>
    </row>
    <row r="1457">
      <c r="A1457" t="inlineStr">
        <is>
          <t>Rental Income</t>
        </is>
      </c>
      <c r="B1457" t="inlineStr">
        <is>
          <t>Other Income</t>
        </is>
      </c>
      <c r="C1457" t="inlineStr">
        <is>
          <t>Heron View</t>
        </is>
      </c>
      <c r="D1457" t="inlineStr">
        <is>
          <t>Heron View</t>
        </is>
      </c>
      <c r="E1457" s="1" t="inlineStr">
        <is>
          <t>2023-05-31</t>
        </is>
      </c>
      <c r="F1457" t="n">
        <v>0</v>
      </c>
      <c r="G1457" t="n">
        <v>0</v>
      </c>
      <c r="H1457" s="2">
        <f>IF(F1457=0, G1457, F1457)</f>
        <v/>
      </c>
      <c r="I1457" s="1">
        <f>E1457+0</f>
        <v/>
      </c>
    </row>
    <row r="1458">
      <c r="A1458" t="inlineStr">
        <is>
          <t>Repairs _AND_ Maintenance</t>
        </is>
      </c>
      <c r="B1458" t="inlineStr">
        <is>
          <t>Operating Expenses</t>
        </is>
      </c>
      <c r="C1458" t="inlineStr">
        <is>
          <t>Heron View</t>
        </is>
      </c>
      <c r="D1458" t="inlineStr">
        <is>
          <t>Heron View</t>
        </is>
      </c>
      <c r="E1458" s="1" t="inlineStr">
        <is>
          <t>2023-05-31</t>
        </is>
      </c>
      <c r="F1458" t="n">
        <v>0</v>
      </c>
      <c r="G1458" t="n">
        <v>0</v>
      </c>
      <c r="H1458" s="2">
        <f>IF(F1458=0, G1458, F1458)</f>
        <v/>
      </c>
      <c r="I1458" s="1">
        <f>E1458+0</f>
        <v/>
      </c>
    </row>
    <row r="1459">
      <c r="A1459" t="inlineStr">
        <is>
          <t>Repairs _AND_ Maintenance</t>
        </is>
      </c>
      <c r="B1459" t="inlineStr">
        <is>
          <t>Operating Expenses</t>
        </is>
      </c>
      <c r="C1459" t="inlineStr">
        <is>
          <t>Heron View</t>
        </is>
      </c>
      <c r="D1459" t="inlineStr">
        <is>
          <t>Heron View</t>
        </is>
      </c>
      <c r="E1459" s="1" t="inlineStr">
        <is>
          <t>2023-05-31</t>
        </is>
      </c>
      <c r="F1459" t="n">
        <v>0</v>
      </c>
      <c r="G1459" t="n">
        <v>0</v>
      </c>
      <c r="H1459" s="2">
        <f>IF(F1459=0, G1459, F1459)</f>
        <v/>
      </c>
      <c r="I1459" s="1">
        <f>E1459+0</f>
        <v/>
      </c>
    </row>
    <row r="1460">
      <c r="A1460" t="inlineStr">
        <is>
          <t>Sales - Heron View Occupational Rent</t>
        </is>
      </c>
      <c r="B1460" t="inlineStr">
        <is>
          <t>Trading Income</t>
        </is>
      </c>
      <c r="C1460" t="inlineStr">
        <is>
          <t>Heron View</t>
        </is>
      </c>
      <c r="D1460" t="inlineStr">
        <is>
          <t>Heron View</t>
        </is>
      </c>
      <c r="E1460" s="1" t="inlineStr">
        <is>
          <t>2023-05-31</t>
        </is>
      </c>
      <c r="F1460" t="n">
        <v>0</v>
      </c>
      <c r="G1460" t="n">
        <v>0</v>
      </c>
      <c r="H1460" s="2">
        <f>IF(F1460=0, G1460, F1460)</f>
        <v/>
      </c>
      <c r="I1460" s="1">
        <f>E1460+0</f>
        <v/>
      </c>
    </row>
    <row r="1461">
      <c r="A1461" t="inlineStr">
        <is>
          <t>Sales - Heron View Sales</t>
        </is>
      </c>
      <c r="B1461" t="inlineStr">
        <is>
          <t>Trading Income</t>
        </is>
      </c>
      <c r="C1461" t="inlineStr">
        <is>
          <t>Heron View</t>
        </is>
      </c>
      <c r="D1461" t="inlineStr">
        <is>
          <t>Heron View</t>
        </is>
      </c>
      <c r="E1461" s="1" t="inlineStr">
        <is>
          <t>2023-05-31</t>
        </is>
      </c>
      <c r="F1461" t="n">
        <v>0</v>
      </c>
      <c r="G1461" t="n">
        <v>0</v>
      </c>
      <c r="H1461" s="2">
        <f>IF(F1461=0, G1461, F1461)</f>
        <v/>
      </c>
      <c r="I1461" s="1">
        <f>E1461+0</f>
        <v/>
      </c>
    </row>
    <row r="1462">
      <c r="A1462" t="inlineStr">
        <is>
          <t>Subscriptions - Xero</t>
        </is>
      </c>
      <c r="B1462" t="inlineStr">
        <is>
          <t>Operating Expenses</t>
        </is>
      </c>
      <c r="C1462" t="inlineStr">
        <is>
          <t>Heron View</t>
        </is>
      </c>
      <c r="D1462" t="inlineStr">
        <is>
          <t>Heron View</t>
        </is>
      </c>
      <c r="E1462" s="1" t="inlineStr">
        <is>
          <t>2023-05-31</t>
        </is>
      </c>
      <c r="F1462" t="n">
        <v>600</v>
      </c>
      <c r="G1462" t="n">
        <v>0</v>
      </c>
      <c r="H1462" s="2">
        <f>IF(F1462=0, G1462, F1462)</f>
        <v/>
      </c>
      <c r="I1462" s="1">
        <f>E1462+0</f>
        <v/>
      </c>
    </row>
    <row r="1463">
      <c r="A1463" t="inlineStr">
        <is>
          <t>Subscriptions - Xero</t>
        </is>
      </c>
      <c r="B1463" t="inlineStr">
        <is>
          <t>Operating Expenses</t>
        </is>
      </c>
      <c r="C1463" t="inlineStr">
        <is>
          <t>Heron View</t>
        </is>
      </c>
      <c r="D1463" t="inlineStr">
        <is>
          <t>Heron View</t>
        </is>
      </c>
      <c r="E1463" s="1" t="inlineStr">
        <is>
          <t>2023-05-31</t>
        </is>
      </c>
      <c r="F1463" t="n">
        <v>0</v>
      </c>
      <c r="G1463" t="n">
        <v>0</v>
      </c>
      <c r="H1463" s="2">
        <f>IF(F1463=0, G1463, F1463)</f>
        <v/>
      </c>
      <c r="I1463" s="1">
        <f>E1463+0</f>
        <v/>
      </c>
    </row>
    <row r="1464">
      <c r="A1464" t="inlineStr">
        <is>
          <t>Water</t>
        </is>
      </c>
      <c r="B1464" t="inlineStr">
        <is>
          <t>Operating Expenses</t>
        </is>
      </c>
      <c r="C1464" t="inlineStr">
        <is>
          <t>Heron View</t>
        </is>
      </c>
      <c r="D1464" t="inlineStr">
        <is>
          <t>Heron View</t>
        </is>
      </c>
      <c r="E1464" s="1" t="inlineStr">
        <is>
          <t>2023-05-31</t>
        </is>
      </c>
      <c r="F1464" t="n">
        <v>0</v>
      </c>
      <c r="G1464" t="n">
        <v>0</v>
      </c>
      <c r="H1464" s="2">
        <f>IF(F1464=0, G1464, F1464)</f>
        <v/>
      </c>
      <c r="I1464" s="1">
        <f>E1464+0</f>
        <v/>
      </c>
    </row>
    <row r="1465">
      <c r="A1465" t="inlineStr">
        <is>
          <t>Accounting - CIPC</t>
        </is>
      </c>
      <c r="B1465" t="inlineStr">
        <is>
          <t>Operating Expenses</t>
        </is>
      </c>
      <c r="C1465" t="inlineStr">
        <is>
          <t>Heron Fields</t>
        </is>
      </c>
      <c r="D1465" t="inlineStr">
        <is>
          <t>Heron Fields</t>
        </is>
      </c>
      <c r="E1465" s="1" t="inlineStr">
        <is>
          <t>2023-06-30</t>
        </is>
      </c>
      <c r="F1465" t="n">
        <v>0</v>
      </c>
      <c r="G1465" t="n">
        <v>0</v>
      </c>
      <c r="H1465" s="2">
        <f>IF(F1465=0, G1465, F1465)</f>
        <v/>
      </c>
      <c r="I1465" s="1">
        <f>E1465+0</f>
        <v/>
      </c>
    </row>
    <row r="1466">
      <c r="A1466" t="inlineStr">
        <is>
          <t>Accounting Fees</t>
        </is>
      </c>
      <c r="B1466" t="inlineStr">
        <is>
          <t>Operating Expenses</t>
        </is>
      </c>
      <c r="C1466" t="inlineStr">
        <is>
          <t>Heron Fields</t>
        </is>
      </c>
      <c r="D1466" t="inlineStr">
        <is>
          <t>Heron Fields</t>
        </is>
      </c>
      <c r="E1466" s="1" t="inlineStr">
        <is>
          <t>2023-06-30</t>
        </is>
      </c>
      <c r="F1466" t="n">
        <v>0</v>
      </c>
      <c r="G1466" t="n">
        <v>0</v>
      </c>
      <c r="H1466" s="2">
        <f>IF(F1466=0, G1466, F1466)</f>
        <v/>
      </c>
      <c r="I1466" s="1">
        <f>E1466+0</f>
        <v/>
      </c>
    </row>
    <row r="1467">
      <c r="A1467" t="inlineStr">
        <is>
          <t>Advertising - Property24</t>
        </is>
      </c>
      <c r="B1467" t="inlineStr">
        <is>
          <t>Operating Expenses</t>
        </is>
      </c>
      <c r="C1467" t="inlineStr">
        <is>
          <t>Heron Fields</t>
        </is>
      </c>
      <c r="D1467" t="inlineStr">
        <is>
          <t>Heron Fields</t>
        </is>
      </c>
      <c r="E1467" s="1" t="inlineStr">
        <is>
          <t>2023-06-30</t>
        </is>
      </c>
      <c r="F1467" t="n">
        <v>0</v>
      </c>
      <c r="G1467" t="n">
        <v>0</v>
      </c>
      <c r="H1467" s="2">
        <f>IF(F1467=0, G1467, F1467)</f>
        <v/>
      </c>
      <c r="I1467" s="1">
        <f>E1467+0</f>
        <v/>
      </c>
    </row>
    <row r="1468">
      <c r="A1468" t="inlineStr">
        <is>
          <t>Advertising - Real Marketing</t>
        </is>
      </c>
      <c r="B1468" t="inlineStr">
        <is>
          <t>Operating Expenses</t>
        </is>
      </c>
      <c r="C1468" t="inlineStr">
        <is>
          <t>Heron Fields</t>
        </is>
      </c>
      <c r="D1468" t="inlineStr">
        <is>
          <t>Heron Fields</t>
        </is>
      </c>
      <c r="E1468" s="1" t="inlineStr">
        <is>
          <t>2023-06-30</t>
        </is>
      </c>
      <c r="F1468" t="n">
        <v>0</v>
      </c>
      <c r="G1468" t="n">
        <v>0</v>
      </c>
      <c r="H1468" s="2">
        <f>IF(F1468=0, G1468, F1468)</f>
        <v/>
      </c>
      <c r="I1468" s="1">
        <f>E1468+0</f>
        <v/>
      </c>
    </row>
    <row r="1469">
      <c r="A1469" t="inlineStr">
        <is>
          <t>Advertising _AND_ Promotions</t>
        </is>
      </c>
      <c r="B1469" t="inlineStr">
        <is>
          <t>Operating Expenses</t>
        </is>
      </c>
      <c r="C1469" t="inlineStr">
        <is>
          <t>Heron Fields</t>
        </is>
      </c>
      <c r="D1469" t="inlineStr">
        <is>
          <t>Heron Fields</t>
        </is>
      </c>
      <c r="E1469" s="1" t="inlineStr">
        <is>
          <t>2023-06-30</t>
        </is>
      </c>
      <c r="F1469" t="n">
        <v>39589.13</v>
      </c>
      <c r="G1469" t="n">
        <v>0</v>
      </c>
      <c r="H1469" s="2">
        <f>IF(F1469=0, G1469, F1469)</f>
        <v/>
      </c>
      <c r="I1469" s="1">
        <f>E1469+0</f>
        <v/>
      </c>
    </row>
    <row r="1470">
      <c r="A1470" t="inlineStr">
        <is>
          <t>Bank Charges</t>
        </is>
      </c>
      <c r="B1470" t="inlineStr">
        <is>
          <t>Operating Expenses</t>
        </is>
      </c>
      <c r="C1470" t="inlineStr">
        <is>
          <t>Heron Fields</t>
        </is>
      </c>
      <c r="D1470" t="inlineStr">
        <is>
          <t>Heron Fields</t>
        </is>
      </c>
      <c r="E1470" s="1" t="inlineStr">
        <is>
          <t>2023-06-30</t>
        </is>
      </c>
      <c r="F1470" t="n">
        <v>516.95</v>
      </c>
      <c r="G1470" t="n">
        <v>0</v>
      </c>
      <c r="H1470" s="2">
        <f>IF(F1470=0, G1470, F1470)</f>
        <v/>
      </c>
      <c r="I1470" s="1">
        <f>E1470+0</f>
        <v/>
      </c>
    </row>
    <row r="1471">
      <c r="A1471" t="inlineStr">
        <is>
          <t>COS - Commission HF Units</t>
        </is>
      </c>
      <c r="B1471" t="inlineStr">
        <is>
          <t>COS</t>
        </is>
      </c>
      <c r="C1471" t="inlineStr">
        <is>
          <t>Heron Fields</t>
        </is>
      </c>
      <c r="D1471" t="inlineStr">
        <is>
          <t>Heron Fields</t>
        </is>
      </c>
      <c r="E1471" s="1" t="inlineStr">
        <is>
          <t>2023-06-30</t>
        </is>
      </c>
      <c r="F1471" t="n">
        <v>62169.57</v>
      </c>
      <c r="G1471" t="n">
        <v>0</v>
      </c>
      <c r="H1471" s="2">
        <f>IF(F1471=0, G1471, F1471)</f>
        <v/>
      </c>
      <c r="I1471" s="1">
        <f>E1471+0</f>
        <v/>
      </c>
    </row>
    <row r="1472">
      <c r="A1472" t="inlineStr">
        <is>
          <t>COS - Electricity</t>
        </is>
      </c>
      <c r="B1472" t="inlineStr">
        <is>
          <t>COS</t>
        </is>
      </c>
      <c r="C1472" t="inlineStr">
        <is>
          <t>Heron Fields</t>
        </is>
      </c>
      <c r="D1472" t="inlineStr">
        <is>
          <t>Heron Fields</t>
        </is>
      </c>
      <c r="E1472" s="1" t="inlineStr">
        <is>
          <t>2023-06-30</t>
        </is>
      </c>
      <c r="F1472" t="n">
        <v>0</v>
      </c>
      <c r="G1472" t="n">
        <v>0</v>
      </c>
      <c r="H1472" s="2">
        <f>IF(F1472=0, G1472, F1472)</f>
        <v/>
      </c>
      <c r="I1472" s="1">
        <f>E1472+0</f>
        <v/>
      </c>
    </row>
    <row r="1473">
      <c r="A1473" t="inlineStr">
        <is>
          <t>COS - Electricity Cost Heron Field</t>
        </is>
      </c>
      <c r="B1473" t="inlineStr">
        <is>
          <t>COS</t>
        </is>
      </c>
      <c r="C1473" t="inlineStr">
        <is>
          <t>CPC</t>
        </is>
      </c>
      <c r="D1473" t="inlineStr">
        <is>
          <t>Heron Fields</t>
        </is>
      </c>
      <c r="E1473" s="1" t="inlineStr">
        <is>
          <t>2023-06-30</t>
        </is>
      </c>
      <c r="F1473" t="n">
        <v>86.95999999999999</v>
      </c>
      <c r="G1473" t="n">
        <v>0</v>
      </c>
      <c r="H1473" s="2">
        <f>IF(F1473=0, G1473, F1473)</f>
        <v/>
      </c>
      <c r="I1473" s="1">
        <f>E1473+0</f>
        <v/>
      </c>
    </row>
    <row r="1474">
      <c r="A1474" t="inlineStr">
        <is>
          <t>COS - Heron - Internet</t>
        </is>
      </c>
      <c r="B1474" t="inlineStr">
        <is>
          <t>COS</t>
        </is>
      </c>
      <c r="C1474" t="inlineStr">
        <is>
          <t>CPC</t>
        </is>
      </c>
      <c r="D1474" t="inlineStr">
        <is>
          <t>Heron Fields</t>
        </is>
      </c>
      <c r="E1474" s="1" t="inlineStr">
        <is>
          <t>2023-06-30</t>
        </is>
      </c>
      <c r="F1474" t="n">
        <v>1440.87</v>
      </c>
      <c r="G1474" t="n">
        <v>0</v>
      </c>
      <c r="H1474" s="2">
        <f>IF(F1474=0, G1474, F1474)</f>
        <v/>
      </c>
      <c r="I1474" s="1">
        <f>E1474+0</f>
        <v/>
      </c>
    </row>
    <row r="1475">
      <c r="A1475" t="inlineStr">
        <is>
          <t>COS - Heron Fields - Construction</t>
        </is>
      </c>
      <c r="B1475" t="inlineStr">
        <is>
          <t>COS</t>
        </is>
      </c>
      <c r="C1475" t="inlineStr">
        <is>
          <t>CPC</t>
        </is>
      </c>
      <c r="D1475" t="inlineStr">
        <is>
          <t>Heron Fields</t>
        </is>
      </c>
      <c r="E1475" s="1" t="inlineStr">
        <is>
          <t>2023-06-30</t>
        </is>
      </c>
      <c r="F1475" t="n">
        <v>328611.84</v>
      </c>
      <c r="G1475" t="n">
        <v>0</v>
      </c>
      <c r="H1475" s="2">
        <f>IF(F1475=0, G1475, F1475)</f>
        <v/>
      </c>
      <c r="I1475" s="1">
        <f>E1475+0</f>
        <v/>
      </c>
    </row>
    <row r="1476">
      <c r="A1476" t="inlineStr">
        <is>
          <t>COS - Heron Fields - Health &amp; Safety</t>
        </is>
      </c>
      <c r="B1476" t="inlineStr">
        <is>
          <t>COS</t>
        </is>
      </c>
      <c r="C1476" t="inlineStr">
        <is>
          <t>CPC</t>
        </is>
      </c>
      <c r="D1476" t="inlineStr">
        <is>
          <t>Heron Fields</t>
        </is>
      </c>
      <c r="E1476" s="1" t="inlineStr">
        <is>
          <t>2023-06-30</t>
        </is>
      </c>
      <c r="F1476" t="n">
        <v>0</v>
      </c>
      <c r="G1476" t="n">
        <v>0</v>
      </c>
      <c r="H1476" s="2">
        <f>IF(F1476=0, G1476, F1476)</f>
        <v/>
      </c>
      <c r="I1476" s="1">
        <f>E1476+0</f>
        <v/>
      </c>
    </row>
    <row r="1477">
      <c r="A1477" t="inlineStr">
        <is>
          <t>COS - Heron Fields - P &amp; G</t>
        </is>
      </c>
      <c r="B1477" t="inlineStr">
        <is>
          <t>COS</t>
        </is>
      </c>
      <c r="C1477" t="inlineStr">
        <is>
          <t>CPC</t>
        </is>
      </c>
      <c r="D1477" t="inlineStr">
        <is>
          <t>Heron Fields</t>
        </is>
      </c>
      <c r="E1477" s="1" t="inlineStr">
        <is>
          <t>2023-06-30</t>
        </is>
      </c>
      <c r="F1477" t="n">
        <v>40224.74</v>
      </c>
      <c r="G1477" t="n">
        <v>0</v>
      </c>
      <c r="H1477" s="2">
        <f>IF(F1477=0, G1477, F1477)</f>
        <v/>
      </c>
      <c r="I1477" s="1">
        <f>E1477+0</f>
        <v/>
      </c>
    </row>
    <row r="1478">
      <c r="A1478" t="inlineStr">
        <is>
          <t>COS - Heron Fields - Printing &amp; Stationary</t>
        </is>
      </c>
      <c r="B1478" t="inlineStr">
        <is>
          <t>COS</t>
        </is>
      </c>
      <c r="C1478" t="inlineStr">
        <is>
          <t>CPC</t>
        </is>
      </c>
      <c r="D1478" t="inlineStr">
        <is>
          <t>Heron Fields</t>
        </is>
      </c>
      <c r="E1478" s="1" t="inlineStr">
        <is>
          <t>2023-06-30</t>
        </is>
      </c>
      <c r="F1478" t="n">
        <v>0</v>
      </c>
      <c r="G1478" t="n">
        <v>0</v>
      </c>
      <c r="H1478" s="2">
        <f>IF(F1478=0, G1478, F1478)</f>
        <v/>
      </c>
      <c r="I1478" s="1">
        <f>E1478+0</f>
        <v/>
      </c>
    </row>
    <row r="1479">
      <c r="A1479" t="inlineStr">
        <is>
          <t>COS - Heron View Showhouse</t>
        </is>
      </c>
      <c r="B1479" t="inlineStr">
        <is>
          <t>COS</t>
        </is>
      </c>
      <c r="C1479" t="inlineStr">
        <is>
          <t>Heron Fields</t>
        </is>
      </c>
      <c r="D1479" t="inlineStr">
        <is>
          <t>Heron Fields</t>
        </is>
      </c>
      <c r="E1479" s="1" t="inlineStr">
        <is>
          <t>2023-06-30</t>
        </is>
      </c>
      <c r="F1479" t="n">
        <v>0</v>
      </c>
      <c r="G1479" t="n">
        <v>0</v>
      </c>
      <c r="H1479" s="2">
        <f>IF(F1479=0, G1479, F1479)</f>
        <v/>
      </c>
      <c r="I1479" s="1">
        <f>E1479+0</f>
        <v/>
      </c>
    </row>
    <row r="1480">
      <c r="A1480" t="inlineStr">
        <is>
          <t>COS - Inverters</t>
        </is>
      </c>
      <c r="B1480" t="inlineStr">
        <is>
          <t>COS</t>
        </is>
      </c>
      <c r="C1480" t="inlineStr">
        <is>
          <t>Heron Fields</t>
        </is>
      </c>
      <c r="D1480" t="inlineStr">
        <is>
          <t>Heron Fields</t>
        </is>
      </c>
      <c r="E1480" s="1" t="inlineStr">
        <is>
          <t>2023-06-30</t>
        </is>
      </c>
      <c r="F1480" t="n">
        <v>31600</v>
      </c>
      <c r="G1480" t="n">
        <v>0</v>
      </c>
      <c r="H1480" s="2">
        <f>IF(F1480=0, G1480, F1480)</f>
        <v/>
      </c>
      <c r="I1480" s="1">
        <f>E1480+0</f>
        <v/>
      </c>
    </row>
    <row r="1481">
      <c r="A1481" t="inlineStr">
        <is>
          <t>COS - Legal Fees</t>
        </is>
      </c>
      <c r="B1481" t="inlineStr">
        <is>
          <t>COS</t>
        </is>
      </c>
      <c r="C1481" t="inlineStr">
        <is>
          <t>Heron Fields</t>
        </is>
      </c>
      <c r="D1481" t="inlineStr">
        <is>
          <t>Heron Fields</t>
        </is>
      </c>
      <c r="E1481" s="1" t="inlineStr">
        <is>
          <t>2023-06-30</t>
        </is>
      </c>
      <c r="F1481" t="n">
        <v>18544.25</v>
      </c>
      <c r="G1481" t="n">
        <v>0</v>
      </c>
      <c r="H1481" s="2">
        <f>IF(F1481=0, G1481, F1481)</f>
        <v/>
      </c>
      <c r="I1481" s="1">
        <f>E1481+0</f>
        <v/>
      </c>
    </row>
    <row r="1482">
      <c r="A1482" t="inlineStr">
        <is>
          <t>COS - Legal Fees Opening of Sec Title Scheme</t>
        </is>
      </c>
      <c r="B1482" t="inlineStr">
        <is>
          <t>COS</t>
        </is>
      </c>
      <c r="C1482" t="inlineStr">
        <is>
          <t>Heron Fields</t>
        </is>
      </c>
      <c r="D1482" t="inlineStr">
        <is>
          <t>Heron Fields</t>
        </is>
      </c>
      <c r="E1482" s="1" t="inlineStr">
        <is>
          <t>2023-06-30</t>
        </is>
      </c>
      <c r="F1482" t="n">
        <v>0</v>
      </c>
      <c r="G1482" t="n">
        <v>0</v>
      </c>
      <c r="H1482" s="2">
        <f>IF(F1482=0, G1482, F1482)</f>
        <v/>
      </c>
      <c r="I1482" s="1">
        <f>E1482+0</f>
        <v/>
      </c>
    </row>
    <row r="1483">
      <c r="A1483" t="inlineStr">
        <is>
          <t>COS - Levies</t>
        </is>
      </c>
      <c r="B1483" t="inlineStr">
        <is>
          <t>COS</t>
        </is>
      </c>
      <c r="C1483" t="inlineStr">
        <is>
          <t>Heron Fields</t>
        </is>
      </c>
      <c r="D1483" t="inlineStr">
        <is>
          <t>Heron Fields</t>
        </is>
      </c>
      <c r="E1483" s="1" t="inlineStr">
        <is>
          <t>2023-06-30</t>
        </is>
      </c>
      <c r="F1483" t="n">
        <v>0</v>
      </c>
      <c r="G1483" t="n">
        <v>0</v>
      </c>
      <c r="H1483" s="2">
        <f>IF(F1483=0, G1483, F1483)</f>
        <v/>
      </c>
      <c r="I1483" s="1">
        <f>E1483+0</f>
        <v/>
      </c>
    </row>
    <row r="1484">
      <c r="A1484" t="inlineStr">
        <is>
          <t>COS - Rates clearance</t>
        </is>
      </c>
      <c r="B1484" t="inlineStr">
        <is>
          <t>COS</t>
        </is>
      </c>
      <c r="C1484" t="inlineStr">
        <is>
          <t>Heron Fields</t>
        </is>
      </c>
      <c r="D1484" t="inlineStr">
        <is>
          <t>Heron Fields</t>
        </is>
      </c>
      <c r="E1484" s="1" t="inlineStr">
        <is>
          <t>2023-06-30</t>
        </is>
      </c>
      <c r="F1484" t="n">
        <v>0</v>
      </c>
      <c r="G1484" t="n">
        <v>0</v>
      </c>
      <c r="H1484" s="2">
        <f>IF(F1484=0, G1484, F1484)</f>
        <v/>
      </c>
      <c r="I1484" s="1">
        <f>E1484+0</f>
        <v/>
      </c>
    </row>
    <row r="1485">
      <c r="A1485" t="inlineStr">
        <is>
          <t>COS - Showhouse - HF</t>
        </is>
      </c>
      <c r="B1485" t="inlineStr">
        <is>
          <t>COS</t>
        </is>
      </c>
      <c r="C1485" t="inlineStr">
        <is>
          <t>Heron Fields</t>
        </is>
      </c>
      <c r="D1485" t="inlineStr">
        <is>
          <t>Heron Fields</t>
        </is>
      </c>
      <c r="E1485" s="1" t="inlineStr">
        <is>
          <t>2023-06-30</t>
        </is>
      </c>
      <c r="F1485" t="n">
        <v>0</v>
      </c>
      <c r="G1485" t="n">
        <v>0</v>
      </c>
      <c r="H1485" s="2">
        <f>IF(F1485=0, G1485, F1485)</f>
        <v/>
      </c>
      <c r="I1485" s="1">
        <f>E1485+0</f>
        <v/>
      </c>
    </row>
    <row r="1486">
      <c r="A1486" t="inlineStr">
        <is>
          <t>CoCT - Electricity</t>
        </is>
      </c>
      <c r="B1486" t="inlineStr">
        <is>
          <t>Operating Expenses</t>
        </is>
      </c>
      <c r="C1486" t="inlineStr">
        <is>
          <t>Heron Fields</t>
        </is>
      </c>
      <c r="D1486" t="inlineStr">
        <is>
          <t>Heron Fields</t>
        </is>
      </c>
      <c r="E1486" s="1" t="inlineStr">
        <is>
          <t>2023-06-30</t>
        </is>
      </c>
      <c r="F1486" t="n">
        <v>0</v>
      </c>
      <c r="G1486" t="n">
        <v>0</v>
      </c>
      <c r="H1486" s="2">
        <f>IF(F1486=0, G1486, F1486)</f>
        <v/>
      </c>
      <c r="I1486" s="1">
        <f>E1486+0</f>
        <v/>
      </c>
    </row>
    <row r="1487">
      <c r="A1487" t="inlineStr">
        <is>
          <t>CoCT - Refuse</t>
        </is>
      </c>
      <c r="B1487" t="inlineStr">
        <is>
          <t>Operating Expenses</t>
        </is>
      </c>
      <c r="C1487" t="inlineStr">
        <is>
          <t>Heron Fields</t>
        </is>
      </c>
      <c r="D1487" t="inlineStr">
        <is>
          <t>Heron Fields</t>
        </is>
      </c>
      <c r="E1487" s="1" t="inlineStr">
        <is>
          <t>2023-06-30</t>
        </is>
      </c>
      <c r="F1487" t="n">
        <v>0</v>
      </c>
      <c r="G1487" t="n">
        <v>0</v>
      </c>
      <c r="H1487" s="2">
        <f>IF(F1487=0, G1487, F1487)</f>
        <v/>
      </c>
      <c r="I1487" s="1">
        <f>E1487+0</f>
        <v/>
      </c>
    </row>
    <row r="1488">
      <c r="A1488" t="inlineStr">
        <is>
          <t>CoCT - Water</t>
        </is>
      </c>
      <c r="B1488" t="inlineStr">
        <is>
          <t>Operating Expenses</t>
        </is>
      </c>
      <c r="C1488" t="inlineStr">
        <is>
          <t>Heron Fields</t>
        </is>
      </c>
      <c r="D1488" t="inlineStr">
        <is>
          <t>Heron Fields</t>
        </is>
      </c>
      <c r="E1488" s="1" t="inlineStr">
        <is>
          <t>2023-06-30</t>
        </is>
      </c>
      <c r="F1488" t="n">
        <v>0</v>
      </c>
      <c r="G1488" t="n">
        <v>0</v>
      </c>
      <c r="H1488" s="2">
        <f>IF(F1488=0, G1488, F1488)</f>
        <v/>
      </c>
      <c r="I1488" s="1">
        <f>E1488+0</f>
        <v/>
      </c>
    </row>
    <row r="1489">
      <c r="A1489" t="inlineStr">
        <is>
          <t>Consulting Fees - Admin and Finance</t>
        </is>
      </c>
      <c r="B1489" t="inlineStr">
        <is>
          <t>Ignore per Deric</t>
        </is>
      </c>
      <c r="C1489" t="inlineStr">
        <is>
          <t>Heron Fields</t>
        </is>
      </c>
      <c r="D1489" t="inlineStr">
        <is>
          <t>Heron Fields</t>
        </is>
      </c>
      <c r="E1489" s="1" t="inlineStr">
        <is>
          <t>2023-06-30</t>
        </is>
      </c>
      <c r="F1489" t="n">
        <v>121658</v>
      </c>
      <c r="G1489" t="n">
        <v>0</v>
      </c>
      <c r="H1489" s="2">
        <f>IF(F1489=0, G1489, F1489)</f>
        <v/>
      </c>
      <c r="I1489" s="1">
        <f>E1489+0</f>
        <v/>
      </c>
    </row>
    <row r="1490">
      <c r="A1490" t="inlineStr">
        <is>
          <t>Consulting fees - Trustee</t>
        </is>
      </c>
      <c r="B1490" t="inlineStr">
        <is>
          <t>Operating Expenses</t>
        </is>
      </c>
      <c r="C1490" t="inlineStr">
        <is>
          <t>Heron Fields</t>
        </is>
      </c>
      <c r="D1490" t="inlineStr">
        <is>
          <t>Heron Fields</t>
        </is>
      </c>
      <c r="E1490" s="1" t="inlineStr">
        <is>
          <t>2023-06-30</t>
        </is>
      </c>
      <c r="F1490" t="n">
        <v>4200</v>
      </c>
      <c r="G1490" t="n">
        <v>0</v>
      </c>
      <c r="H1490" s="2">
        <f>IF(F1490=0, G1490, F1490)</f>
        <v/>
      </c>
      <c r="I1490" s="1">
        <f>E1490+0</f>
        <v/>
      </c>
    </row>
    <row r="1491">
      <c r="A1491" t="inlineStr">
        <is>
          <t>Developers Levies</t>
        </is>
      </c>
      <c r="B1491" t="inlineStr">
        <is>
          <t>Operating Expenses</t>
        </is>
      </c>
      <c r="C1491" t="inlineStr">
        <is>
          <t>Heron Fields</t>
        </is>
      </c>
      <c r="D1491" t="inlineStr">
        <is>
          <t>Heron Fields</t>
        </is>
      </c>
      <c r="E1491" s="1" t="inlineStr">
        <is>
          <t>2023-06-30</t>
        </is>
      </c>
      <c r="F1491" t="n">
        <v>71583.14999999999</v>
      </c>
      <c r="G1491" t="n">
        <v>0</v>
      </c>
      <c r="H1491" s="2">
        <f>IF(F1491=0, G1491, F1491)</f>
        <v/>
      </c>
      <c r="I1491" s="1">
        <f>E1491+0</f>
        <v/>
      </c>
    </row>
    <row r="1492">
      <c r="A1492" t="inlineStr">
        <is>
          <t>Entertainment Expenses</t>
        </is>
      </c>
      <c r="B1492" t="inlineStr">
        <is>
          <t>Operating Expenses</t>
        </is>
      </c>
      <c r="C1492" t="inlineStr">
        <is>
          <t>Heron Fields</t>
        </is>
      </c>
      <c r="D1492" t="inlineStr">
        <is>
          <t>Heron Fields</t>
        </is>
      </c>
      <c r="E1492" s="1" t="inlineStr">
        <is>
          <t>2023-06-30</t>
        </is>
      </c>
      <c r="F1492" t="n">
        <v>0</v>
      </c>
      <c r="G1492" t="n">
        <v>0</v>
      </c>
      <c r="H1492" s="2">
        <f>IF(F1492=0, G1492, F1492)</f>
        <v/>
      </c>
      <c r="I1492" s="1">
        <f>E1492+0</f>
        <v/>
      </c>
    </row>
    <row r="1493">
      <c r="A1493" t="inlineStr">
        <is>
          <t>General Expenses</t>
        </is>
      </c>
      <c r="B1493" t="inlineStr">
        <is>
          <t>Operating Expenses</t>
        </is>
      </c>
      <c r="C1493" t="inlineStr">
        <is>
          <t>Heron Fields</t>
        </is>
      </c>
      <c r="D1493" t="inlineStr">
        <is>
          <t>Heron Fields</t>
        </is>
      </c>
      <c r="E1493" s="1" t="inlineStr">
        <is>
          <t>2023-06-30</t>
        </is>
      </c>
      <c r="F1493" t="n">
        <v>0</v>
      </c>
      <c r="G1493" t="n">
        <v>0</v>
      </c>
      <c r="H1493" s="2">
        <f>IF(F1493=0, G1493, F1493)</f>
        <v/>
      </c>
      <c r="I1493" s="1">
        <f>E1493+0</f>
        <v/>
      </c>
    </row>
    <row r="1494">
      <c r="A1494" t="inlineStr">
        <is>
          <t>Insurance</t>
        </is>
      </c>
      <c r="B1494" t="inlineStr">
        <is>
          <t>Operating Expenses</t>
        </is>
      </c>
      <c r="C1494" t="inlineStr">
        <is>
          <t>Heron Fields</t>
        </is>
      </c>
      <c r="D1494" t="inlineStr">
        <is>
          <t>Heron Fields</t>
        </is>
      </c>
      <c r="E1494" s="1" t="inlineStr">
        <is>
          <t>2023-06-30</t>
        </is>
      </c>
      <c r="F1494" t="n">
        <v>10741.66</v>
      </c>
      <c r="G1494" t="n">
        <v>0</v>
      </c>
      <c r="H1494" s="2">
        <f>IF(F1494=0, G1494, F1494)</f>
        <v/>
      </c>
      <c r="I1494" s="1">
        <f>E1494+0</f>
        <v/>
      </c>
    </row>
    <row r="1495">
      <c r="A1495" t="inlineStr">
        <is>
          <t>Interest Paid</t>
        </is>
      </c>
      <c r="B1495" t="inlineStr">
        <is>
          <t>Operating Expenses</t>
        </is>
      </c>
      <c r="C1495" t="inlineStr">
        <is>
          <t>Heron Fields</t>
        </is>
      </c>
      <c r="D1495" t="inlineStr">
        <is>
          <t>Heron Fields</t>
        </is>
      </c>
      <c r="E1495" s="1" t="inlineStr">
        <is>
          <t>2023-06-30</t>
        </is>
      </c>
      <c r="F1495" t="n">
        <v>0</v>
      </c>
      <c r="G1495" t="n">
        <v>0</v>
      </c>
      <c r="H1495" s="2">
        <f>IF(F1495=0, G1495, F1495)</f>
        <v/>
      </c>
      <c r="I1495" s="1">
        <f>E1495+0</f>
        <v/>
      </c>
    </row>
    <row r="1496">
      <c r="A1496" t="inlineStr">
        <is>
          <t>Interest Paid - Investors @ 14%</t>
        </is>
      </c>
      <c r="B1496" t="inlineStr">
        <is>
          <t>Operating Expenses</t>
        </is>
      </c>
      <c r="C1496" t="inlineStr">
        <is>
          <t>Heron Fields</t>
        </is>
      </c>
      <c r="D1496" t="inlineStr">
        <is>
          <t>Heron Fields</t>
        </is>
      </c>
      <c r="E1496" s="1" t="inlineStr">
        <is>
          <t>2023-06-30</t>
        </is>
      </c>
      <c r="F1496" t="n">
        <v>130102.66</v>
      </c>
      <c r="G1496" t="n">
        <v>0</v>
      </c>
      <c r="H1496" s="2">
        <f>IF(F1496=0, G1496, F1496)</f>
        <v/>
      </c>
      <c r="I1496" s="1">
        <f>E1496+0</f>
        <v/>
      </c>
    </row>
    <row r="1497">
      <c r="A1497" t="inlineStr">
        <is>
          <t>Interest Paid - Investors @ 15%</t>
        </is>
      </c>
      <c r="B1497" t="inlineStr">
        <is>
          <t>Operating Expenses</t>
        </is>
      </c>
      <c r="C1497" t="inlineStr">
        <is>
          <t>Heron Fields</t>
        </is>
      </c>
      <c r="D1497" t="inlineStr">
        <is>
          <t>Heron Fields</t>
        </is>
      </c>
      <c r="E1497" s="1" t="inlineStr">
        <is>
          <t>2023-06-30</t>
        </is>
      </c>
      <c r="F1497" t="n">
        <v>0</v>
      </c>
      <c r="G1497" t="n">
        <v>0</v>
      </c>
      <c r="H1497" s="2">
        <f>IF(F1497=0, G1497, F1497)</f>
        <v/>
      </c>
      <c r="I1497" s="1">
        <f>E1497+0</f>
        <v/>
      </c>
    </row>
    <row r="1498">
      <c r="A1498" t="inlineStr">
        <is>
          <t>Interest Paid - Investors @ 16%</t>
        </is>
      </c>
      <c r="B1498" t="inlineStr">
        <is>
          <t>Operating Expenses</t>
        </is>
      </c>
      <c r="C1498" t="inlineStr">
        <is>
          <t>Heron Fields</t>
        </is>
      </c>
      <c r="D1498" t="inlineStr">
        <is>
          <t>Heron Fields</t>
        </is>
      </c>
      <c r="E1498" s="1" t="inlineStr">
        <is>
          <t>2023-06-30</t>
        </is>
      </c>
      <c r="F1498" t="n">
        <v>-30</v>
      </c>
      <c r="G1498" t="n">
        <v>0</v>
      </c>
      <c r="H1498" s="2">
        <f>IF(F1498=0, G1498, F1498)</f>
        <v/>
      </c>
      <c r="I1498" s="1">
        <f>E1498+0</f>
        <v/>
      </c>
    </row>
    <row r="1499">
      <c r="A1499" t="inlineStr">
        <is>
          <t>Interest Paid - Investors @ 18%</t>
        </is>
      </c>
      <c r="B1499" t="inlineStr">
        <is>
          <t>Operating Expenses</t>
        </is>
      </c>
      <c r="C1499" t="inlineStr">
        <is>
          <t>Heron Fields</t>
        </is>
      </c>
      <c r="D1499" t="inlineStr">
        <is>
          <t>Heron Fields</t>
        </is>
      </c>
      <c r="E1499" s="1" t="inlineStr">
        <is>
          <t>2023-06-30</t>
        </is>
      </c>
      <c r="F1499" t="n">
        <v>0</v>
      </c>
      <c r="G1499" t="n">
        <v>0</v>
      </c>
      <c r="H1499" s="2">
        <f>IF(F1499=0, G1499, F1499)</f>
        <v/>
      </c>
      <c r="I1499" s="1">
        <f>E1499+0</f>
        <v/>
      </c>
    </row>
    <row r="1500">
      <c r="A1500" t="inlineStr">
        <is>
          <t>Interest Paid - Investors @ 6.25%</t>
        </is>
      </c>
      <c r="B1500" t="inlineStr">
        <is>
          <t>Operating Expenses</t>
        </is>
      </c>
      <c r="C1500" t="inlineStr">
        <is>
          <t>Heron Fields</t>
        </is>
      </c>
      <c r="D1500" t="inlineStr">
        <is>
          <t>Heron Fields</t>
        </is>
      </c>
      <c r="E1500" s="1" t="inlineStr">
        <is>
          <t>2023-06-30</t>
        </is>
      </c>
      <c r="F1500" t="n">
        <v>4041.1</v>
      </c>
      <c r="G1500" t="n">
        <v>0</v>
      </c>
      <c r="H1500" s="2">
        <f>IF(F1500=0, G1500, F1500)</f>
        <v/>
      </c>
      <c r="I1500" s="1">
        <f>E1500+0</f>
        <v/>
      </c>
    </row>
    <row r="1501">
      <c r="A1501" t="inlineStr">
        <is>
          <t>Interest Paid - Investors @ 6.5%</t>
        </is>
      </c>
      <c r="B1501" t="inlineStr">
        <is>
          <t>Operating Expenses</t>
        </is>
      </c>
      <c r="C1501" t="inlineStr">
        <is>
          <t>Heron Fields</t>
        </is>
      </c>
      <c r="D1501" t="inlineStr">
        <is>
          <t>Heron Fields</t>
        </is>
      </c>
      <c r="E1501" s="1" t="inlineStr">
        <is>
          <t>2023-06-30</t>
        </is>
      </c>
      <c r="F1501" t="n">
        <v>5520.55</v>
      </c>
      <c r="G1501" t="n">
        <v>0</v>
      </c>
      <c r="H1501" s="2">
        <f>IF(F1501=0, G1501, F1501)</f>
        <v/>
      </c>
      <c r="I1501" s="1">
        <f>E1501+0</f>
        <v/>
      </c>
    </row>
    <row r="1502">
      <c r="A1502" t="inlineStr">
        <is>
          <t>Interest Paid - Investors @ 6.75%</t>
        </is>
      </c>
      <c r="B1502" t="inlineStr">
        <is>
          <t>Operating Expenses</t>
        </is>
      </c>
      <c r="C1502" t="inlineStr">
        <is>
          <t>Heron Fields</t>
        </is>
      </c>
      <c r="D1502" t="inlineStr">
        <is>
          <t>Heron Fields</t>
        </is>
      </c>
      <c r="E1502" s="1" t="inlineStr">
        <is>
          <t>2023-06-30</t>
        </is>
      </c>
      <c r="F1502" t="n">
        <v>3014.39</v>
      </c>
      <c r="G1502" t="n">
        <v>0</v>
      </c>
      <c r="H1502" s="2">
        <f>IF(F1502=0, G1502, F1502)</f>
        <v/>
      </c>
      <c r="I1502" s="1">
        <f>E1502+0</f>
        <v/>
      </c>
    </row>
    <row r="1503">
      <c r="A1503" t="inlineStr">
        <is>
          <t>Interest Paid - Investors @ 7%</t>
        </is>
      </c>
      <c r="B1503" t="inlineStr">
        <is>
          <t>Operating Expenses</t>
        </is>
      </c>
      <c r="C1503" t="inlineStr">
        <is>
          <t>Heron Fields</t>
        </is>
      </c>
      <c r="D1503" t="inlineStr">
        <is>
          <t>Heron Fields</t>
        </is>
      </c>
      <c r="E1503" s="1" t="inlineStr">
        <is>
          <t>2023-06-30</t>
        </is>
      </c>
      <c r="F1503" t="n">
        <v>650.9400000000001</v>
      </c>
      <c r="G1503" t="n">
        <v>0</v>
      </c>
      <c r="H1503" s="2">
        <f>IF(F1503=0, G1503, F1503)</f>
        <v/>
      </c>
      <c r="I1503" s="1">
        <f>E1503+0</f>
        <v/>
      </c>
    </row>
    <row r="1504">
      <c r="A1504" t="inlineStr">
        <is>
          <t>Interest Paid - Investors @ 7.5%</t>
        </is>
      </c>
      <c r="B1504" t="inlineStr">
        <is>
          <t>Operating Expenses</t>
        </is>
      </c>
      <c r="C1504" t="inlineStr">
        <is>
          <t>Heron Fields</t>
        </is>
      </c>
      <c r="D1504" t="inlineStr">
        <is>
          <t>Heron Fields</t>
        </is>
      </c>
      <c r="E1504" s="1" t="inlineStr">
        <is>
          <t>2023-06-30</t>
        </is>
      </c>
      <c r="F1504" t="n">
        <v>430.32</v>
      </c>
      <c r="G1504" t="n">
        <v>0</v>
      </c>
      <c r="H1504" s="2">
        <f>IF(F1504=0, G1504, F1504)</f>
        <v/>
      </c>
      <c r="I1504" s="1">
        <f>E1504+0</f>
        <v/>
      </c>
    </row>
    <row r="1505">
      <c r="A1505" t="inlineStr">
        <is>
          <t>Interest Paid - Investors @ 8.25%</t>
        </is>
      </c>
      <c r="B1505" t="inlineStr">
        <is>
          <t>Operating Expenses</t>
        </is>
      </c>
      <c r="C1505" t="inlineStr">
        <is>
          <t>Heron Fields</t>
        </is>
      </c>
      <c r="D1505" t="inlineStr">
        <is>
          <t>Heron Fields</t>
        </is>
      </c>
      <c r="E1505" s="1" t="inlineStr">
        <is>
          <t>2023-06-30</t>
        </is>
      </c>
      <c r="F1505" t="n">
        <v>0</v>
      </c>
      <c r="G1505" t="n">
        <v>0</v>
      </c>
      <c r="H1505" s="2">
        <f>IF(F1505=0, G1505, F1505)</f>
        <v/>
      </c>
      <c r="I1505" s="1">
        <f>E1505+0</f>
        <v/>
      </c>
    </row>
    <row r="1506">
      <c r="A1506" t="inlineStr">
        <is>
          <t>Interest Paid - Investors @ 9%</t>
        </is>
      </c>
      <c r="B1506" t="inlineStr">
        <is>
          <t>Operating Expenses</t>
        </is>
      </c>
      <c r="C1506" t="inlineStr">
        <is>
          <t>Heron Fields</t>
        </is>
      </c>
      <c r="D1506" t="inlineStr">
        <is>
          <t>Heron Fields</t>
        </is>
      </c>
      <c r="E1506" s="1" t="inlineStr">
        <is>
          <t>2023-06-30</t>
        </is>
      </c>
      <c r="F1506" t="n">
        <v>0</v>
      </c>
      <c r="G1506" t="n">
        <v>0</v>
      </c>
      <c r="H1506" s="2">
        <f>IF(F1506=0, G1506, F1506)</f>
        <v/>
      </c>
      <c r="I1506" s="1">
        <f>E1506+0</f>
        <v/>
      </c>
    </row>
    <row r="1507">
      <c r="A1507" t="inlineStr">
        <is>
          <t>Interest Received - Deposits</t>
        </is>
      </c>
      <c r="B1507" t="inlineStr">
        <is>
          <t>Other Income</t>
        </is>
      </c>
      <c r="C1507" t="inlineStr">
        <is>
          <t>Heron Fields</t>
        </is>
      </c>
      <c r="D1507" t="inlineStr">
        <is>
          <t>Heron Fields</t>
        </is>
      </c>
      <c r="E1507" s="1" t="inlineStr">
        <is>
          <t>2023-06-30</t>
        </is>
      </c>
      <c r="F1507" t="n">
        <v>0</v>
      </c>
      <c r="G1507" t="n">
        <v>0</v>
      </c>
      <c r="H1507" s="2">
        <f>IF(F1507=0, G1507, F1507)</f>
        <v/>
      </c>
      <c r="I1507" s="1">
        <f>E1507+0</f>
        <v/>
      </c>
    </row>
    <row r="1508">
      <c r="A1508" t="inlineStr">
        <is>
          <t>Interest Received - Momentum</t>
        </is>
      </c>
      <c r="B1508" t="inlineStr">
        <is>
          <t>Other Income</t>
        </is>
      </c>
      <c r="C1508" t="inlineStr">
        <is>
          <t>Heron Fields</t>
        </is>
      </c>
      <c r="D1508" t="inlineStr">
        <is>
          <t>Heron Fields</t>
        </is>
      </c>
      <c r="E1508" s="1" t="inlineStr">
        <is>
          <t>2023-06-30</t>
        </is>
      </c>
      <c r="F1508" t="n">
        <v>393902.07</v>
      </c>
      <c r="G1508" t="n">
        <v>0</v>
      </c>
      <c r="H1508" s="2">
        <f>IF(F1508=0, G1508, F1508)</f>
        <v/>
      </c>
      <c r="I1508" s="1">
        <f>E1508+0</f>
        <v/>
      </c>
    </row>
    <row r="1509">
      <c r="A1509" t="inlineStr">
        <is>
          <t>Levies - Amari</t>
        </is>
      </c>
      <c r="B1509" t="inlineStr">
        <is>
          <t>Operating Expenses</t>
        </is>
      </c>
      <c r="C1509" t="inlineStr">
        <is>
          <t>Heron Fields</t>
        </is>
      </c>
      <c r="D1509" t="inlineStr">
        <is>
          <t>Heron Fields</t>
        </is>
      </c>
      <c r="E1509" s="1" t="inlineStr">
        <is>
          <t>2023-06-30</t>
        </is>
      </c>
      <c r="F1509" t="n">
        <v>0</v>
      </c>
      <c r="G1509" t="n">
        <v>0</v>
      </c>
      <c r="H1509" s="2">
        <f>IF(F1509=0, G1509, F1509)</f>
        <v/>
      </c>
      <c r="I1509" s="1">
        <f>E1509+0</f>
        <v/>
      </c>
    </row>
    <row r="1510">
      <c r="A1510" t="inlineStr">
        <is>
          <t>Momentum Admin Fee</t>
        </is>
      </c>
      <c r="B1510" t="inlineStr">
        <is>
          <t>Operating Expenses</t>
        </is>
      </c>
      <c r="C1510" t="inlineStr">
        <is>
          <t>Heron Fields</t>
        </is>
      </c>
      <c r="D1510" t="inlineStr">
        <is>
          <t>Heron Fields</t>
        </is>
      </c>
      <c r="E1510" s="1" t="inlineStr">
        <is>
          <t>2023-06-30</t>
        </is>
      </c>
      <c r="F1510" t="n">
        <v>10523.82</v>
      </c>
      <c r="G1510" t="n">
        <v>0</v>
      </c>
      <c r="H1510" s="2">
        <f>IF(F1510=0, G1510, F1510)</f>
        <v/>
      </c>
      <c r="I1510" s="1">
        <f>E1510+0</f>
        <v/>
      </c>
    </row>
    <row r="1511">
      <c r="A1511" t="inlineStr">
        <is>
          <t>Motor Vehicle Expenses</t>
        </is>
      </c>
      <c r="B1511" t="inlineStr">
        <is>
          <t>Operating Expenses</t>
        </is>
      </c>
      <c r="C1511" t="inlineStr">
        <is>
          <t>Heron Fields</t>
        </is>
      </c>
      <c r="D1511" t="inlineStr">
        <is>
          <t>Heron Fields</t>
        </is>
      </c>
      <c r="E1511" s="1" t="inlineStr">
        <is>
          <t>2023-06-30</t>
        </is>
      </c>
      <c r="F1511" t="n">
        <v>0</v>
      </c>
      <c r="G1511" t="n">
        <v>0</v>
      </c>
      <c r="H1511" s="2">
        <f>IF(F1511=0, G1511, F1511)</f>
        <v/>
      </c>
      <c r="I1511" s="1">
        <f>E1511+0</f>
        <v/>
      </c>
    </row>
    <row r="1512">
      <c r="A1512" t="inlineStr">
        <is>
          <t>Rates - Heron</t>
        </is>
      </c>
      <c r="B1512" t="inlineStr">
        <is>
          <t>Operating Expenses</t>
        </is>
      </c>
      <c r="C1512" t="inlineStr">
        <is>
          <t>Heron Fields</t>
        </is>
      </c>
      <c r="D1512" t="inlineStr">
        <is>
          <t>Heron Fields</t>
        </is>
      </c>
      <c r="E1512" s="1" t="inlineStr">
        <is>
          <t>2023-06-30</t>
        </is>
      </c>
      <c r="F1512" t="n">
        <v>0</v>
      </c>
      <c r="G1512" t="n">
        <v>0</v>
      </c>
      <c r="H1512" s="2">
        <f>IF(F1512=0, G1512, F1512)</f>
        <v/>
      </c>
      <c r="I1512" s="1">
        <f>E1512+0</f>
        <v/>
      </c>
    </row>
    <row r="1513">
      <c r="A1513" t="inlineStr">
        <is>
          <t>Rental Income</t>
        </is>
      </c>
      <c r="B1513" t="inlineStr">
        <is>
          <t>Other Income</t>
        </is>
      </c>
      <c r="C1513" t="inlineStr">
        <is>
          <t>Heron Fields</t>
        </is>
      </c>
      <c r="D1513" t="inlineStr">
        <is>
          <t>Heron Fields</t>
        </is>
      </c>
      <c r="E1513" s="1" t="inlineStr">
        <is>
          <t>2023-06-30</t>
        </is>
      </c>
      <c r="F1513" t="n">
        <v>0</v>
      </c>
      <c r="G1513" t="n">
        <v>0</v>
      </c>
      <c r="H1513" s="2">
        <f>IF(F1513=0, G1513, F1513)</f>
        <v/>
      </c>
      <c r="I1513" s="1">
        <f>E1513+0</f>
        <v/>
      </c>
    </row>
    <row r="1514">
      <c r="A1514" t="inlineStr">
        <is>
          <t>Repairs _AND_ Maintenance</t>
        </is>
      </c>
      <c r="B1514" t="inlineStr">
        <is>
          <t>Operating Expenses</t>
        </is>
      </c>
      <c r="C1514" t="inlineStr">
        <is>
          <t>Heron Fields</t>
        </is>
      </c>
      <c r="D1514" t="inlineStr">
        <is>
          <t>Heron Fields</t>
        </is>
      </c>
      <c r="E1514" s="1" t="inlineStr">
        <is>
          <t>2023-06-30</t>
        </is>
      </c>
      <c r="F1514" t="n">
        <v>0</v>
      </c>
      <c r="G1514" t="n">
        <v>0</v>
      </c>
      <c r="H1514" s="2">
        <f>IF(F1514=0, G1514, F1514)</f>
        <v/>
      </c>
      <c r="I1514" s="1">
        <f>E1514+0</f>
        <v/>
      </c>
    </row>
    <row r="1515">
      <c r="A1515" t="inlineStr">
        <is>
          <t>Sales - Heron Fields</t>
        </is>
      </c>
      <c r="B1515" t="inlineStr">
        <is>
          <t>Trading Income</t>
        </is>
      </c>
      <c r="C1515" t="inlineStr">
        <is>
          <t>Heron Fields</t>
        </is>
      </c>
      <c r="D1515" t="inlineStr">
        <is>
          <t>Heron Fields</t>
        </is>
      </c>
      <c r="E1515" s="1" t="inlineStr">
        <is>
          <t>2023-06-30</t>
        </is>
      </c>
      <c r="F1515" t="n">
        <v>1243391.3</v>
      </c>
      <c r="G1515" t="n">
        <v>0</v>
      </c>
      <c r="H1515" s="2">
        <f>IF(F1515=0, G1515, F1515)</f>
        <v/>
      </c>
      <c r="I1515" s="1">
        <f>E1515+0</f>
        <v/>
      </c>
    </row>
    <row r="1516">
      <c r="A1516" t="inlineStr">
        <is>
          <t>Sales - Heron Fields occupational rent</t>
        </is>
      </c>
      <c r="B1516" t="inlineStr">
        <is>
          <t>Trading Income</t>
        </is>
      </c>
      <c r="C1516" t="inlineStr">
        <is>
          <t>Heron Fields</t>
        </is>
      </c>
      <c r="D1516" t="inlineStr">
        <is>
          <t>Heron Fields</t>
        </is>
      </c>
      <c r="E1516" s="1" t="inlineStr">
        <is>
          <t>2023-06-30</t>
        </is>
      </c>
      <c r="F1516" t="n">
        <v>0</v>
      </c>
      <c r="G1516" t="n">
        <v>0</v>
      </c>
      <c r="H1516" s="2">
        <f>IF(F1516=0, G1516, F1516)</f>
        <v/>
      </c>
      <c r="I1516" s="1">
        <f>E1516+0</f>
        <v/>
      </c>
    </row>
    <row r="1517">
      <c r="A1517" t="inlineStr">
        <is>
          <t>Security</t>
        </is>
      </c>
      <c r="B1517" t="inlineStr">
        <is>
          <t>Operating Expenses</t>
        </is>
      </c>
      <c r="C1517" t="inlineStr">
        <is>
          <t>Heron Fields</t>
        </is>
      </c>
      <c r="D1517" t="inlineStr">
        <is>
          <t>Heron Fields</t>
        </is>
      </c>
      <c r="E1517" s="1" t="inlineStr">
        <is>
          <t>2023-06-30</t>
        </is>
      </c>
      <c r="F1517" t="n">
        <v>0</v>
      </c>
      <c r="G1517" t="n">
        <v>0</v>
      </c>
      <c r="H1517" s="2">
        <f>IF(F1517=0, G1517, F1517)</f>
        <v/>
      </c>
      <c r="I1517" s="1">
        <f>E1517+0</f>
        <v/>
      </c>
    </row>
    <row r="1518">
      <c r="A1518" t="inlineStr">
        <is>
          <t>Security - ADT</t>
        </is>
      </c>
      <c r="B1518" t="inlineStr">
        <is>
          <t>Operating Expenses</t>
        </is>
      </c>
      <c r="C1518" t="inlineStr">
        <is>
          <t>Heron Fields</t>
        </is>
      </c>
      <c r="D1518" t="inlineStr">
        <is>
          <t>Heron Fields</t>
        </is>
      </c>
      <c r="E1518" s="1" t="inlineStr">
        <is>
          <t>2023-06-30</t>
        </is>
      </c>
      <c r="F1518" t="n">
        <v>366.14</v>
      </c>
      <c r="G1518" t="n">
        <v>0</v>
      </c>
      <c r="H1518" s="2">
        <f>IF(F1518=0, G1518, F1518)</f>
        <v/>
      </c>
      <c r="I1518" s="1">
        <f>E1518+0</f>
        <v/>
      </c>
    </row>
    <row r="1519">
      <c r="A1519" t="inlineStr">
        <is>
          <t>Subscription - NHBRC</t>
        </is>
      </c>
      <c r="B1519" t="inlineStr">
        <is>
          <t>Operating Expenses</t>
        </is>
      </c>
      <c r="C1519" t="inlineStr">
        <is>
          <t>Heron Fields</t>
        </is>
      </c>
      <c r="D1519" t="inlineStr">
        <is>
          <t>Heron Fields</t>
        </is>
      </c>
      <c r="E1519" s="1" t="inlineStr">
        <is>
          <t>2023-06-30</t>
        </is>
      </c>
      <c r="F1519" t="n">
        <v>0</v>
      </c>
      <c r="G1519" t="n">
        <v>0</v>
      </c>
      <c r="H1519" s="2">
        <f>IF(F1519=0, G1519, F1519)</f>
        <v/>
      </c>
      <c r="I1519" s="1">
        <f>E1519+0</f>
        <v/>
      </c>
    </row>
    <row r="1520">
      <c r="A1520" t="inlineStr">
        <is>
          <t>Subscriptions - Xero</t>
        </is>
      </c>
      <c r="B1520" t="inlineStr">
        <is>
          <t>Operating Expenses</t>
        </is>
      </c>
      <c r="C1520" t="inlineStr">
        <is>
          <t>Heron Fields</t>
        </is>
      </c>
      <c r="D1520" t="inlineStr">
        <is>
          <t>Heron Fields</t>
        </is>
      </c>
      <c r="E1520" s="1" t="inlineStr">
        <is>
          <t>2023-06-30</t>
        </is>
      </c>
      <c r="F1520" t="n">
        <v>600</v>
      </c>
      <c r="G1520" t="n">
        <v>0</v>
      </c>
      <c r="H1520" s="2">
        <f>IF(F1520=0, G1520, F1520)</f>
        <v/>
      </c>
      <c r="I1520" s="1">
        <f>E1520+0</f>
        <v/>
      </c>
    </row>
    <row r="1521">
      <c r="A1521" t="inlineStr">
        <is>
          <t>Advertising - Pure Brand Activation</t>
        </is>
      </c>
      <c r="B1521" t="inlineStr">
        <is>
          <t>Operating Expenses</t>
        </is>
      </c>
      <c r="C1521" t="inlineStr">
        <is>
          <t>Heron View</t>
        </is>
      </c>
      <c r="D1521" t="inlineStr">
        <is>
          <t>Heron View</t>
        </is>
      </c>
      <c r="E1521" s="1" t="inlineStr">
        <is>
          <t>2023-06-30</t>
        </is>
      </c>
      <c r="F1521" t="n">
        <v>0</v>
      </c>
      <c r="G1521" t="n">
        <v>0</v>
      </c>
      <c r="H1521" s="2">
        <f>IF(F1521=0, G1521, F1521)</f>
        <v/>
      </c>
      <c r="I1521" s="1">
        <f>E1521+0</f>
        <v/>
      </c>
    </row>
    <row r="1522">
      <c r="A1522" t="inlineStr">
        <is>
          <t>Advertising - Real Marketing</t>
        </is>
      </c>
      <c r="B1522" t="inlineStr">
        <is>
          <t>Operating Expenses</t>
        </is>
      </c>
      <c r="C1522" t="inlineStr">
        <is>
          <t>Heron View</t>
        </is>
      </c>
      <c r="D1522" t="inlineStr">
        <is>
          <t>Heron View</t>
        </is>
      </c>
      <c r="E1522" s="1" t="inlineStr">
        <is>
          <t>2023-06-30</t>
        </is>
      </c>
      <c r="F1522" t="n">
        <v>0</v>
      </c>
      <c r="G1522" t="n">
        <v>0</v>
      </c>
      <c r="H1522" s="2">
        <f>IF(F1522=0, G1522, F1522)</f>
        <v/>
      </c>
      <c r="I1522" s="1">
        <f>E1522+0</f>
        <v/>
      </c>
    </row>
    <row r="1523">
      <c r="A1523" t="inlineStr">
        <is>
          <t>Advertising - Real Marketing</t>
        </is>
      </c>
      <c r="B1523" t="inlineStr">
        <is>
          <t>Operating Expenses</t>
        </is>
      </c>
      <c r="C1523" t="inlineStr">
        <is>
          <t>Heron View</t>
        </is>
      </c>
      <c r="D1523" t="inlineStr">
        <is>
          <t>Heron View</t>
        </is>
      </c>
      <c r="E1523" s="1" t="inlineStr">
        <is>
          <t>2023-06-30</t>
        </is>
      </c>
      <c r="F1523" t="n">
        <v>0</v>
      </c>
      <c r="G1523" t="n">
        <v>0</v>
      </c>
      <c r="H1523" s="2">
        <f>IF(F1523=0, G1523, F1523)</f>
        <v/>
      </c>
      <c r="I1523" s="1">
        <f>E1523+0</f>
        <v/>
      </c>
    </row>
    <row r="1524">
      <c r="A1524" t="inlineStr">
        <is>
          <t>Advertising - Thinkink</t>
        </is>
      </c>
      <c r="B1524" t="inlineStr">
        <is>
          <t>Operating Expenses</t>
        </is>
      </c>
      <c r="C1524" t="inlineStr">
        <is>
          <t>Heron View</t>
        </is>
      </c>
      <c r="D1524" t="inlineStr">
        <is>
          <t>Heron View</t>
        </is>
      </c>
      <c r="E1524" s="1" t="inlineStr">
        <is>
          <t>2023-06-30</t>
        </is>
      </c>
      <c r="F1524" t="n">
        <v>0</v>
      </c>
      <c r="G1524" t="n">
        <v>0</v>
      </c>
      <c r="H1524" s="2">
        <f>IF(F1524=0, G1524, F1524)</f>
        <v/>
      </c>
      <c r="I1524" s="1">
        <f>E1524+0</f>
        <v/>
      </c>
    </row>
    <row r="1525">
      <c r="A1525" t="inlineStr">
        <is>
          <t>Advertising _AND_ Promotions</t>
        </is>
      </c>
      <c r="B1525" t="inlineStr">
        <is>
          <t>Operating Expenses</t>
        </is>
      </c>
      <c r="C1525" t="inlineStr">
        <is>
          <t>Heron View</t>
        </is>
      </c>
      <c r="D1525" t="inlineStr">
        <is>
          <t>Heron View</t>
        </is>
      </c>
      <c r="E1525" s="1" t="inlineStr">
        <is>
          <t>2023-06-30</t>
        </is>
      </c>
      <c r="F1525" t="n">
        <v>1293.75</v>
      </c>
      <c r="G1525" t="n">
        <v>0</v>
      </c>
      <c r="H1525" s="2">
        <f>IF(F1525=0, G1525, F1525)</f>
        <v/>
      </c>
      <c r="I1525" s="1">
        <f>E1525+0</f>
        <v/>
      </c>
    </row>
    <row r="1526">
      <c r="A1526" t="inlineStr">
        <is>
          <t>Advertising _AND_ Promotions</t>
        </is>
      </c>
      <c r="B1526" t="inlineStr">
        <is>
          <t>Operating Expenses</t>
        </is>
      </c>
      <c r="C1526" t="inlineStr">
        <is>
          <t>Heron View</t>
        </is>
      </c>
      <c r="D1526" t="inlineStr">
        <is>
          <t>Heron View</t>
        </is>
      </c>
      <c r="E1526" s="1" t="inlineStr">
        <is>
          <t>2023-06-30</t>
        </is>
      </c>
      <c r="F1526" t="n">
        <v>0</v>
      </c>
      <c r="G1526" t="n">
        <v>0</v>
      </c>
      <c r="H1526" s="2">
        <f>IF(F1526=0, G1526, F1526)</f>
        <v/>
      </c>
      <c r="I1526" s="1">
        <f>E1526+0</f>
        <v/>
      </c>
    </row>
    <row r="1527">
      <c r="A1527" t="inlineStr">
        <is>
          <t>COS - Commission HV Units</t>
        </is>
      </c>
      <c r="B1527" t="inlineStr">
        <is>
          <t>COS</t>
        </is>
      </c>
      <c r="C1527" t="inlineStr">
        <is>
          <t>Heron View</t>
        </is>
      </c>
      <c r="D1527" t="inlineStr">
        <is>
          <t>Heron View</t>
        </is>
      </c>
      <c r="E1527" s="1" t="inlineStr">
        <is>
          <t>2023-06-30</t>
        </is>
      </c>
      <c r="F1527" t="n">
        <v>0</v>
      </c>
      <c r="G1527" t="n">
        <v>0</v>
      </c>
      <c r="H1527" s="2">
        <f>IF(F1527=0, G1527, F1527)</f>
        <v/>
      </c>
      <c r="I1527" s="1">
        <f>E1527+0</f>
        <v/>
      </c>
    </row>
    <row r="1528">
      <c r="A1528" t="inlineStr">
        <is>
          <t>COS - Electricity</t>
        </is>
      </c>
      <c r="B1528" t="inlineStr">
        <is>
          <t>COS</t>
        </is>
      </c>
      <c r="C1528" t="inlineStr">
        <is>
          <t>Heron View</t>
        </is>
      </c>
      <c r="D1528" t="inlineStr">
        <is>
          <t>Heron View</t>
        </is>
      </c>
      <c r="E1528" s="1" t="inlineStr">
        <is>
          <t>2023-06-30</t>
        </is>
      </c>
      <c r="F1528" t="n">
        <v>0</v>
      </c>
      <c r="G1528" t="n">
        <v>0</v>
      </c>
      <c r="H1528" s="2">
        <f>IF(F1528=0, G1528, F1528)</f>
        <v/>
      </c>
      <c r="I1528" s="1">
        <f>E1528+0</f>
        <v/>
      </c>
    </row>
    <row r="1529">
      <c r="A1529" t="inlineStr">
        <is>
          <t>COS - Electricity</t>
        </is>
      </c>
      <c r="B1529" t="inlineStr">
        <is>
          <t>COS</t>
        </is>
      </c>
      <c r="C1529" t="inlineStr">
        <is>
          <t>Heron View</t>
        </is>
      </c>
      <c r="D1529" t="inlineStr">
        <is>
          <t>Heron View</t>
        </is>
      </c>
      <c r="E1529" s="1" t="inlineStr">
        <is>
          <t>2023-06-30</t>
        </is>
      </c>
      <c r="F1529" t="n">
        <v>0</v>
      </c>
      <c r="G1529" t="n">
        <v>0</v>
      </c>
      <c r="H1529" s="2">
        <f>IF(F1529=0, G1529, F1529)</f>
        <v/>
      </c>
      <c r="I1529" s="1">
        <f>E1529+0</f>
        <v/>
      </c>
    </row>
    <row r="1530">
      <c r="A1530" t="inlineStr">
        <is>
          <t>COS - HV COCT Rates clearance</t>
        </is>
      </c>
      <c r="B1530" t="inlineStr">
        <is>
          <t>COS</t>
        </is>
      </c>
      <c r="C1530" t="inlineStr">
        <is>
          <t>Heron View</t>
        </is>
      </c>
      <c r="D1530" t="inlineStr">
        <is>
          <t>Heron View</t>
        </is>
      </c>
      <c r="E1530" s="1" t="inlineStr">
        <is>
          <t>2023-06-30</t>
        </is>
      </c>
      <c r="F1530" t="n">
        <v>0</v>
      </c>
      <c r="G1530" t="n">
        <v>0</v>
      </c>
      <c r="H1530" s="2">
        <f>IF(F1530=0, G1530, F1530)</f>
        <v/>
      </c>
      <c r="I1530" s="1">
        <f>E1530+0</f>
        <v/>
      </c>
    </row>
    <row r="1531">
      <c r="A1531" t="inlineStr">
        <is>
          <t>COS - Heron Fields - Garden Services</t>
        </is>
      </c>
      <c r="B1531" t="inlineStr">
        <is>
          <t>COS</t>
        </is>
      </c>
      <c r="C1531" t="inlineStr">
        <is>
          <t>CPC</t>
        </is>
      </c>
      <c r="D1531" t="inlineStr">
        <is>
          <t>Heron View</t>
        </is>
      </c>
      <c r="E1531" s="1" t="inlineStr">
        <is>
          <t>2023-06-30</t>
        </is>
      </c>
      <c r="F1531" t="n">
        <v>0</v>
      </c>
      <c r="G1531" t="n">
        <v>0</v>
      </c>
      <c r="H1531" s="2">
        <f>IF(F1531=0, G1531, F1531)</f>
        <v/>
      </c>
      <c r="I1531" s="1">
        <f>E1531+0</f>
        <v/>
      </c>
    </row>
    <row r="1532">
      <c r="A1532" t="inlineStr">
        <is>
          <t>COS - Heron View</t>
        </is>
      </c>
      <c r="B1532" t="inlineStr">
        <is>
          <t>COS</t>
        </is>
      </c>
      <c r="C1532" t="inlineStr">
        <is>
          <t>Heron View</t>
        </is>
      </c>
      <c r="D1532" t="inlineStr">
        <is>
          <t>Heron View</t>
        </is>
      </c>
      <c r="E1532" s="1" t="inlineStr">
        <is>
          <t>2023-06-30</t>
        </is>
      </c>
      <c r="F1532" t="n">
        <v>0</v>
      </c>
      <c r="G1532" t="n">
        <v>0</v>
      </c>
      <c r="H1532" s="2">
        <f>IF(F1532=0, G1532, F1532)</f>
        <v/>
      </c>
      <c r="I1532" s="1">
        <f>E1532+0</f>
        <v/>
      </c>
    </row>
    <row r="1533">
      <c r="A1533" t="inlineStr">
        <is>
          <t>COS - Heron View - Construction</t>
        </is>
      </c>
      <c r="B1533" t="inlineStr">
        <is>
          <t>COS</t>
        </is>
      </c>
      <c r="C1533" t="inlineStr">
        <is>
          <t>CPC</t>
        </is>
      </c>
      <c r="D1533" t="inlineStr">
        <is>
          <t>Heron View</t>
        </is>
      </c>
      <c r="E1533" s="1" t="inlineStr">
        <is>
          <t>2023-06-30</t>
        </is>
      </c>
      <c r="F1533" t="n">
        <v>2684636.77</v>
      </c>
      <c r="G1533" t="n">
        <v>0</v>
      </c>
      <c r="H1533" s="2">
        <f>IF(F1533=0, G1533, F1533)</f>
        <v/>
      </c>
      <c r="I1533" s="1">
        <f>E1533+0</f>
        <v/>
      </c>
    </row>
    <row r="1534">
      <c r="A1534" t="inlineStr">
        <is>
          <t>COS - Heron View - P&amp;G</t>
        </is>
      </c>
      <c r="B1534" t="inlineStr">
        <is>
          <t>COS</t>
        </is>
      </c>
      <c r="C1534" t="inlineStr">
        <is>
          <t>CPC</t>
        </is>
      </c>
      <c r="D1534" t="inlineStr">
        <is>
          <t>Heron View</t>
        </is>
      </c>
      <c r="E1534" s="1" t="inlineStr">
        <is>
          <t>2023-06-30</t>
        </is>
      </c>
      <c r="F1534" t="n">
        <v>28694.56</v>
      </c>
      <c r="G1534" t="n">
        <v>0</v>
      </c>
      <c r="H1534" s="2">
        <f>IF(F1534=0, G1534, F1534)</f>
        <v/>
      </c>
      <c r="I1534" s="1">
        <f>E1534+0</f>
        <v/>
      </c>
    </row>
    <row r="1535">
      <c r="A1535" t="inlineStr">
        <is>
          <t>COS - Heron View - Printing &amp; Stationary</t>
        </is>
      </c>
      <c r="B1535" t="inlineStr">
        <is>
          <t>COS</t>
        </is>
      </c>
      <c r="C1535" t="inlineStr">
        <is>
          <t>CPC</t>
        </is>
      </c>
      <c r="D1535" t="inlineStr">
        <is>
          <t>Heron View</t>
        </is>
      </c>
      <c r="E1535" s="1" t="inlineStr">
        <is>
          <t>2023-06-30</t>
        </is>
      </c>
      <c r="F1535" t="n">
        <v>8882.139999999999</v>
      </c>
      <c r="G1535" t="n">
        <v>0</v>
      </c>
      <c r="H1535" s="2">
        <f>IF(F1535=0, G1535, F1535)</f>
        <v/>
      </c>
      <c r="I1535" s="1">
        <f>E1535+0</f>
        <v/>
      </c>
    </row>
    <row r="1536">
      <c r="A1536" t="inlineStr">
        <is>
          <t>COS - Legal Fees</t>
        </is>
      </c>
      <c r="B1536" t="inlineStr">
        <is>
          <t>COS</t>
        </is>
      </c>
      <c r="C1536" t="inlineStr">
        <is>
          <t>Heron View</t>
        </is>
      </c>
      <c r="D1536" t="inlineStr">
        <is>
          <t>Heron View</t>
        </is>
      </c>
      <c r="E1536" s="1" t="inlineStr">
        <is>
          <t>2023-06-30</t>
        </is>
      </c>
      <c r="F1536" t="n">
        <v>0</v>
      </c>
      <c r="G1536" t="n">
        <v>0</v>
      </c>
      <c r="H1536" s="2">
        <f>IF(F1536=0, G1536, F1536)</f>
        <v/>
      </c>
      <c r="I1536" s="1">
        <f>E1536+0</f>
        <v/>
      </c>
    </row>
    <row r="1537">
      <c r="A1537" t="inlineStr">
        <is>
          <t>COS - Legal Fees</t>
        </is>
      </c>
      <c r="B1537" t="inlineStr">
        <is>
          <t>COS</t>
        </is>
      </c>
      <c r="C1537" t="inlineStr">
        <is>
          <t>Heron View</t>
        </is>
      </c>
      <c r="D1537" t="inlineStr">
        <is>
          <t>Heron View</t>
        </is>
      </c>
      <c r="E1537" s="1" t="inlineStr">
        <is>
          <t>2023-06-30</t>
        </is>
      </c>
      <c r="F1537" t="n">
        <v>0</v>
      </c>
      <c r="G1537" t="n">
        <v>0</v>
      </c>
      <c r="H1537" s="2">
        <f>IF(F1537=0, G1537, F1537)</f>
        <v/>
      </c>
      <c r="I1537" s="1">
        <f>E1537+0</f>
        <v/>
      </c>
    </row>
    <row r="1538">
      <c r="A1538" t="inlineStr">
        <is>
          <t>COS - Legal Fees Opening of Sec Title Fees</t>
        </is>
      </c>
      <c r="B1538" t="inlineStr">
        <is>
          <t>COS</t>
        </is>
      </c>
      <c r="C1538" t="inlineStr">
        <is>
          <t>Heron View</t>
        </is>
      </c>
      <c r="D1538" t="inlineStr">
        <is>
          <t>Heron View</t>
        </is>
      </c>
      <c r="E1538" s="1" t="inlineStr">
        <is>
          <t>2023-06-30</t>
        </is>
      </c>
      <c r="F1538" t="n">
        <v>14689.94</v>
      </c>
      <c r="G1538" t="n">
        <v>0</v>
      </c>
      <c r="H1538" s="2">
        <f>IF(F1538=0, G1538, F1538)</f>
        <v/>
      </c>
      <c r="I1538" s="1">
        <f>E1538+0</f>
        <v/>
      </c>
    </row>
    <row r="1539">
      <c r="A1539" t="inlineStr">
        <is>
          <t>COS - Showhouse - HV</t>
        </is>
      </c>
      <c r="B1539" t="inlineStr">
        <is>
          <t>COS</t>
        </is>
      </c>
      <c r="C1539" t="inlineStr">
        <is>
          <t>Heron View</t>
        </is>
      </c>
      <c r="D1539" t="inlineStr">
        <is>
          <t>Heron View</t>
        </is>
      </c>
      <c r="E1539" s="1" t="inlineStr">
        <is>
          <t>2023-06-30</t>
        </is>
      </c>
      <c r="F1539" t="n">
        <v>0</v>
      </c>
      <c r="G1539" t="n">
        <v>0</v>
      </c>
      <c r="H1539" s="2">
        <f>IF(F1539=0, G1539, F1539)</f>
        <v/>
      </c>
      <c r="I1539" s="1">
        <f>E1539+0</f>
        <v/>
      </c>
    </row>
    <row r="1540">
      <c r="A1540" t="inlineStr">
        <is>
          <t>Consulting fees - Trustee</t>
        </is>
      </c>
      <c r="B1540" t="inlineStr">
        <is>
          <t>Operating Expenses</t>
        </is>
      </c>
      <c r="C1540" t="inlineStr">
        <is>
          <t>Heron View</t>
        </is>
      </c>
      <c r="D1540" t="inlineStr">
        <is>
          <t>Heron View</t>
        </is>
      </c>
      <c r="E1540" s="1" t="inlineStr">
        <is>
          <t>2023-06-30</t>
        </is>
      </c>
      <c r="F1540" t="n">
        <v>7250</v>
      </c>
      <c r="G1540" t="n">
        <v>0</v>
      </c>
      <c r="H1540" s="2">
        <f>IF(F1540=0, G1540, F1540)</f>
        <v/>
      </c>
      <c r="I1540" s="1">
        <f>E1540+0</f>
        <v/>
      </c>
    </row>
    <row r="1541">
      <c r="A1541" t="inlineStr">
        <is>
          <t>Consulting fees - Trustee</t>
        </is>
      </c>
      <c r="B1541" t="inlineStr">
        <is>
          <t>Operating Expenses</t>
        </is>
      </c>
      <c r="C1541" t="inlineStr">
        <is>
          <t>Heron View</t>
        </is>
      </c>
      <c r="D1541" t="inlineStr">
        <is>
          <t>Heron View</t>
        </is>
      </c>
      <c r="E1541" s="1" t="inlineStr">
        <is>
          <t>2023-06-30</t>
        </is>
      </c>
      <c r="F1541" t="n">
        <v>0</v>
      </c>
      <c r="G1541" t="n">
        <v>0</v>
      </c>
      <c r="H1541" s="2">
        <f>IF(F1541=0, G1541, F1541)</f>
        <v/>
      </c>
      <c r="I1541" s="1">
        <f>E1541+0</f>
        <v/>
      </c>
    </row>
    <row r="1542">
      <c r="A1542" t="inlineStr">
        <is>
          <t>Interest Paid - Investors @ 10%</t>
        </is>
      </c>
      <c r="B1542" t="inlineStr">
        <is>
          <t>Operating Expenses</t>
        </is>
      </c>
      <c r="C1542" t="inlineStr">
        <is>
          <t>Heron View</t>
        </is>
      </c>
      <c r="D1542" t="inlineStr">
        <is>
          <t>Heron View</t>
        </is>
      </c>
      <c r="E1542" s="1" t="inlineStr">
        <is>
          <t>2023-06-30</t>
        </is>
      </c>
      <c r="F1542" t="n">
        <v>0</v>
      </c>
      <c r="G1542" t="n">
        <v>0</v>
      </c>
      <c r="H1542" s="2">
        <f>IF(F1542=0, G1542, F1542)</f>
        <v/>
      </c>
      <c r="I1542" s="1">
        <f>E1542+0</f>
        <v/>
      </c>
    </row>
    <row r="1543">
      <c r="A1543" t="inlineStr">
        <is>
          <t>Interest Paid - Investors @ 10.5%</t>
        </is>
      </c>
      <c r="B1543" t="inlineStr">
        <is>
          <t>Operating Expenses</t>
        </is>
      </c>
      <c r="C1543" t="inlineStr">
        <is>
          <t>Heron View</t>
        </is>
      </c>
      <c r="D1543" t="inlineStr">
        <is>
          <t>Heron View</t>
        </is>
      </c>
      <c r="E1543" s="1" t="inlineStr">
        <is>
          <t>2023-06-30</t>
        </is>
      </c>
      <c r="F1543" t="n">
        <v>0</v>
      </c>
      <c r="G1543" t="n">
        <v>0</v>
      </c>
      <c r="H1543" s="2">
        <f>IF(F1543=0, G1543, F1543)</f>
        <v/>
      </c>
      <c r="I1543" s="1">
        <f>E1543+0</f>
        <v/>
      </c>
    </row>
    <row r="1544">
      <c r="A1544" t="inlineStr">
        <is>
          <t>Interest Paid - Investors @ 11%</t>
        </is>
      </c>
      <c r="B1544" t="inlineStr">
        <is>
          <t>Operating Expenses</t>
        </is>
      </c>
      <c r="C1544" t="inlineStr">
        <is>
          <t>Heron View</t>
        </is>
      </c>
      <c r="D1544" t="inlineStr">
        <is>
          <t>Heron View</t>
        </is>
      </c>
      <c r="E1544" s="1" t="inlineStr">
        <is>
          <t>2023-06-30</t>
        </is>
      </c>
      <c r="F1544" t="n">
        <v>0</v>
      </c>
      <c r="G1544" t="n">
        <v>0</v>
      </c>
      <c r="H1544" s="2">
        <f>IF(F1544=0, G1544, F1544)</f>
        <v/>
      </c>
      <c r="I1544" s="1">
        <f>E1544+0</f>
        <v/>
      </c>
    </row>
    <row r="1545">
      <c r="A1545" t="inlineStr">
        <is>
          <t>Interest Paid - Investors @ 14%</t>
        </is>
      </c>
      <c r="B1545" t="inlineStr">
        <is>
          <t>Operating Expenses</t>
        </is>
      </c>
      <c r="C1545" t="inlineStr">
        <is>
          <t>Heron View</t>
        </is>
      </c>
      <c r="D1545" t="inlineStr">
        <is>
          <t>Heron View</t>
        </is>
      </c>
      <c r="E1545" s="1" t="inlineStr">
        <is>
          <t>2023-06-30</t>
        </is>
      </c>
      <c r="F1545" t="n">
        <v>0</v>
      </c>
      <c r="G1545" t="n">
        <v>0</v>
      </c>
      <c r="H1545" s="2">
        <f>IF(F1545=0, G1545, F1545)</f>
        <v/>
      </c>
      <c r="I1545" s="1">
        <f>E1545+0</f>
        <v/>
      </c>
    </row>
    <row r="1546">
      <c r="A1546" t="inlineStr">
        <is>
          <t>Interest Paid - Investors @ 14%</t>
        </is>
      </c>
      <c r="B1546" t="inlineStr">
        <is>
          <t>Operating Expenses</t>
        </is>
      </c>
      <c r="C1546" t="inlineStr">
        <is>
          <t>Heron View</t>
        </is>
      </c>
      <c r="D1546" t="inlineStr">
        <is>
          <t>Heron View</t>
        </is>
      </c>
      <c r="E1546" s="1" t="inlineStr">
        <is>
          <t>2023-06-30</t>
        </is>
      </c>
      <c r="F1546" t="n">
        <v>0</v>
      </c>
      <c r="G1546" t="n">
        <v>0</v>
      </c>
      <c r="H1546" s="2">
        <f>IF(F1546=0, G1546, F1546)</f>
        <v/>
      </c>
      <c r="I1546" s="1">
        <f>E1546+0</f>
        <v/>
      </c>
    </row>
    <row r="1547">
      <c r="A1547" t="inlineStr">
        <is>
          <t>Interest Paid - Investors @ 16%</t>
        </is>
      </c>
      <c r="B1547" t="inlineStr">
        <is>
          <t>Operating Expenses</t>
        </is>
      </c>
      <c r="C1547" t="inlineStr">
        <is>
          <t>Heron View</t>
        </is>
      </c>
      <c r="D1547" t="inlineStr">
        <is>
          <t>Heron View</t>
        </is>
      </c>
      <c r="E1547" s="1" t="inlineStr">
        <is>
          <t>2023-06-30</t>
        </is>
      </c>
      <c r="F1547" t="n">
        <v>0</v>
      </c>
      <c r="G1547" t="n">
        <v>0</v>
      </c>
      <c r="H1547" s="2">
        <f>IF(F1547=0, G1547, F1547)</f>
        <v/>
      </c>
      <c r="I1547" s="1">
        <f>E1547+0</f>
        <v/>
      </c>
    </row>
    <row r="1548">
      <c r="A1548" t="inlineStr">
        <is>
          <t>Interest Paid - Investors @ 16%</t>
        </is>
      </c>
      <c r="B1548" t="inlineStr">
        <is>
          <t>Operating Expenses</t>
        </is>
      </c>
      <c r="C1548" t="inlineStr">
        <is>
          <t>Heron View</t>
        </is>
      </c>
      <c r="D1548" t="inlineStr">
        <is>
          <t>Heron View</t>
        </is>
      </c>
      <c r="E1548" s="1" t="inlineStr">
        <is>
          <t>2023-06-30</t>
        </is>
      </c>
      <c r="F1548" t="n">
        <v>0</v>
      </c>
      <c r="G1548" t="n">
        <v>0</v>
      </c>
      <c r="H1548" s="2">
        <f>IF(F1548=0, G1548, F1548)</f>
        <v/>
      </c>
      <c r="I1548" s="1">
        <f>E1548+0</f>
        <v/>
      </c>
    </row>
    <row r="1549">
      <c r="A1549" t="inlineStr">
        <is>
          <t>Interest Paid - Investors @ 18%</t>
        </is>
      </c>
      <c r="B1549" t="inlineStr">
        <is>
          <t>Operating Expenses</t>
        </is>
      </c>
      <c r="C1549" t="inlineStr">
        <is>
          <t>Heron View</t>
        </is>
      </c>
      <c r="D1549" t="inlineStr">
        <is>
          <t>Heron View</t>
        </is>
      </c>
      <c r="E1549" s="1" t="inlineStr">
        <is>
          <t>2023-06-30</t>
        </is>
      </c>
      <c r="F1549" t="n">
        <v>0</v>
      </c>
      <c r="G1549" t="n">
        <v>0</v>
      </c>
      <c r="H1549" s="2">
        <f>IF(F1549=0, G1549, F1549)</f>
        <v/>
      </c>
      <c r="I1549" s="1">
        <f>E1549+0</f>
        <v/>
      </c>
    </row>
    <row r="1550">
      <c r="A1550" t="inlineStr">
        <is>
          <t>Interest Paid - Investors @ 18%</t>
        </is>
      </c>
      <c r="B1550" t="inlineStr">
        <is>
          <t>Operating Expenses</t>
        </is>
      </c>
      <c r="C1550" t="inlineStr">
        <is>
          <t>Heron View</t>
        </is>
      </c>
      <c r="D1550" t="inlineStr">
        <is>
          <t>Heron View</t>
        </is>
      </c>
      <c r="E1550" s="1" t="inlineStr">
        <is>
          <t>2023-06-30</t>
        </is>
      </c>
      <c r="F1550" t="n">
        <v>0</v>
      </c>
      <c r="G1550" t="n">
        <v>0</v>
      </c>
      <c r="H1550" s="2">
        <f>IF(F1550=0, G1550, F1550)</f>
        <v/>
      </c>
      <c r="I1550" s="1">
        <f>E1550+0</f>
        <v/>
      </c>
    </row>
    <row r="1551">
      <c r="A1551" t="inlineStr">
        <is>
          <t>Interest Paid - Investors @ 7%</t>
        </is>
      </c>
      <c r="B1551" t="inlineStr">
        <is>
          <t>Operating Expenses</t>
        </is>
      </c>
      <c r="C1551" t="inlineStr">
        <is>
          <t>Heron View</t>
        </is>
      </c>
      <c r="D1551" t="inlineStr">
        <is>
          <t>Heron View</t>
        </is>
      </c>
      <c r="E1551" s="1" t="inlineStr">
        <is>
          <t>2023-06-30</t>
        </is>
      </c>
      <c r="F1551" t="n">
        <v>0</v>
      </c>
      <c r="G1551" t="n">
        <v>0</v>
      </c>
      <c r="H1551" s="2">
        <f>IF(F1551=0, G1551, F1551)</f>
        <v/>
      </c>
      <c r="I1551" s="1">
        <f>E1551+0</f>
        <v/>
      </c>
    </row>
    <row r="1552">
      <c r="A1552" t="inlineStr">
        <is>
          <t>Interest Paid - Investors @ 7%</t>
        </is>
      </c>
      <c r="B1552" t="inlineStr">
        <is>
          <t>Operating Expenses</t>
        </is>
      </c>
      <c r="C1552" t="inlineStr">
        <is>
          <t>Heron View</t>
        </is>
      </c>
      <c r="D1552" t="inlineStr">
        <is>
          <t>Heron View</t>
        </is>
      </c>
      <c r="E1552" s="1" t="inlineStr">
        <is>
          <t>2023-06-30</t>
        </is>
      </c>
      <c r="F1552" t="n">
        <v>0</v>
      </c>
      <c r="G1552" t="n">
        <v>0</v>
      </c>
      <c r="H1552" s="2">
        <f>IF(F1552=0, G1552, F1552)</f>
        <v/>
      </c>
      <c r="I1552" s="1">
        <f>E1552+0</f>
        <v/>
      </c>
    </row>
    <row r="1553">
      <c r="A1553" t="inlineStr">
        <is>
          <t>Interest Paid - Investors @ 7.5%</t>
        </is>
      </c>
      <c r="B1553" t="inlineStr">
        <is>
          <t>Operating Expenses</t>
        </is>
      </c>
      <c r="C1553" t="inlineStr">
        <is>
          <t>Heron View</t>
        </is>
      </c>
      <c r="D1553" t="inlineStr">
        <is>
          <t>Heron View</t>
        </is>
      </c>
      <c r="E1553" s="1" t="inlineStr">
        <is>
          <t>2023-06-30</t>
        </is>
      </c>
      <c r="F1553" t="n">
        <v>0</v>
      </c>
      <c r="G1553" t="n">
        <v>0</v>
      </c>
      <c r="H1553" s="2">
        <f>IF(F1553=0, G1553, F1553)</f>
        <v/>
      </c>
      <c r="I1553" s="1">
        <f>E1553+0</f>
        <v/>
      </c>
    </row>
    <row r="1554">
      <c r="A1554" t="inlineStr">
        <is>
          <t>Interest Paid - Investors @ 7.5%</t>
        </is>
      </c>
      <c r="B1554" t="inlineStr">
        <is>
          <t>Operating Expenses</t>
        </is>
      </c>
      <c r="C1554" t="inlineStr">
        <is>
          <t>Heron View</t>
        </is>
      </c>
      <c r="D1554" t="inlineStr">
        <is>
          <t>Heron View</t>
        </is>
      </c>
      <c r="E1554" s="1" t="inlineStr">
        <is>
          <t>2023-06-30</t>
        </is>
      </c>
      <c r="F1554" t="n">
        <v>0</v>
      </c>
      <c r="G1554" t="n">
        <v>0</v>
      </c>
      <c r="H1554" s="2">
        <f>IF(F1554=0, G1554, F1554)</f>
        <v/>
      </c>
      <c r="I1554" s="1">
        <f>E1554+0</f>
        <v/>
      </c>
    </row>
    <row r="1555">
      <c r="A1555" t="inlineStr">
        <is>
          <t>Interest Paid - Investors @ 8.25%</t>
        </is>
      </c>
      <c r="B1555" t="inlineStr">
        <is>
          <t>Operating Expenses</t>
        </is>
      </c>
      <c r="C1555" t="inlineStr">
        <is>
          <t>Heron View</t>
        </is>
      </c>
      <c r="D1555" t="inlineStr">
        <is>
          <t>Heron View</t>
        </is>
      </c>
      <c r="E1555" s="1" t="inlineStr">
        <is>
          <t>2023-06-30</t>
        </is>
      </c>
      <c r="F1555" t="n">
        <v>0</v>
      </c>
      <c r="G1555" t="n">
        <v>0</v>
      </c>
      <c r="H1555" s="2">
        <f>IF(F1555=0, G1555, F1555)</f>
        <v/>
      </c>
      <c r="I1555" s="1">
        <f>E1555+0</f>
        <v/>
      </c>
    </row>
    <row r="1556">
      <c r="A1556" t="inlineStr">
        <is>
          <t>Interest Paid - Investors @ 8.25%</t>
        </is>
      </c>
      <c r="B1556" t="inlineStr">
        <is>
          <t>Operating Expenses</t>
        </is>
      </c>
      <c r="C1556" t="inlineStr">
        <is>
          <t>Heron View</t>
        </is>
      </c>
      <c r="D1556" t="inlineStr">
        <is>
          <t>Heron View</t>
        </is>
      </c>
      <c r="E1556" s="1" t="inlineStr">
        <is>
          <t>2023-06-30</t>
        </is>
      </c>
      <c r="F1556" t="n">
        <v>0</v>
      </c>
      <c r="G1556" t="n">
        <v>0</v>
      </c>
      <c r="H1556" s="2">
        <f>IF(F1556=0, G1556, F1556)</f>
        <v/>
      </c>
      <c r="I1556" s="1">
        <f>E1556+0</f>
        <v/>
      </c>
    </row>
    <row r="1557">
      <c r="A1557" t="inlineStr">
        <is>
          <t>Interest Paid - Investors @ 9%</t>
        </is>
      </c>
      <c r="B1557" t="inlineStr">
        <is>
          <t>Operating Expenses</t>
        </is>
      </c>
      <c r="C1557" t="inlineStr">
        <is>
          <t>Heron View</t>
        </is>
      </c>
      <c r="D1557" t="inlineStr">
        <is>
          <t>Heron View</t>
        </is>
      </c>
      <c r="E1557" s="1" t="inlineStr">
        <is>
          <t>2023-06-30</t>
        </is>
      </c>
      <c r="F1557" t="n">
        <v>0</v>
      </c>
      <c r="G1557" t="n">
        <v>0</v>
      </c>
      <c r="H1557" s="2">
        <f>IF(F1557=0, G1557, F1557)</f>
        <v/>
      </c>
      <c r="I1557" s="1">
        <f>E1557+0</f>
        <v/>
      </c>
    </row>
    <row r="1558">
      <c r="A1558" t="inlineStr">
        <is>
          <t>Interest Paid - Investors @ 9%</t>
        </is>
      </c>
      <c r="B1558" t="inlineStr">
        <is>
          <t>Operating Expenses</t>
        </is>
      </c>
      <c r="C1558" t="inlineStr">
        <is>
          <t>Heron View</t>
        </is>
      </c>
      <c r="D1558" t="inlineStr">
        <is>
          <t>Heron View</t>
        </is>
      </c>
      <c r="E1558" s="1" t="inlineStr">
        <is>
          <t>2023-06-30</t>
        </is>
      </c>
      <c r="F1558" t="n">
        <v>0</v>
      </c>
      <c r="G1558" t="n">
        <v>0</v>
      </c>
      <c r="H1558" s="2">
        <f>IF(F1558=0, G1558, F1558)</f>
        <v/>
      </c>
      <c r="I1558" s="1">
        <f>E1558+0</f>
        <v/>
      </c>
    </row>
    <row r="1559">
      <c r="A1559" t="inlineStr">
        <is>
          <t>Interest Paid - Investors @ 9.75%</t>
        </is>
      </c>
      <c r="B1559" t="inlineStr">
        <is>
          <t>Operating Expenses</t>
        </is>
      </c>
      <c r="C1559" t="inlineStr">
        <is>
          <t>Heron View</t>
        </is>
      </c>
      <c r="D1559" t="inlineStr">
        <is>
          <t>Heron View</t>
        </is>
      </c>
      <c r="E1559" s="1" t="inlineStr">
        <is>
          <t>2023-06-30</t>
        </is>
      </c>
      <c r="F1559" t="n">
        <v>0</v>
      </c>
      <c r="G1559" t="n">
        <v>0</v>
      </c>
      <c r="H1559" s="2">
        <f>IF(F1559=0, G1559, F1559)</f>
        <v/>
      </c>
      <c r="I1559" s="1">
        <f>E1559+0</f>
        <v/>
      </c>
    </row>
    <row r="1560">
      <c r="A1560" t="inlineStr">
        <is>
          <t>Levies</t>
        </is>
      </c>
      <c r="B1560" t="inlineStr">
        <is>
          <t>Operating Expenses</t>
        </is>
      </c>
      <c r="C1560" t="inlineStr">
        <is>
          <t>Heron View</t>
        </is>
      </c>
      <c r="D1560" t="inlineStr">
        <is>
          <t>Heron View</t>
        </is>
      </c>
      <c r="E1560" s="1" t="inlineStr">
        <is>
          <t>2023-06-30</t>
        </is>
      </c>
      <c r="F1560" t="n">
        <v>0</v>
      </c>
      <c r="G1560" t="n">
        <v>0</v>
      </c>
      <c r="H1560" s="2">
        <f>IF(F1560=0, G1560, F1560)</f>
        <v/>
      </c>
      <c r="I1560" s="1">
        <f>E1560+0</f>
        <v/>
      </c>
    </row>
    <row r="1561">
      <c r="A1561" t="inlineStr">
        <is>
          <t>Levies - Developer</t>
        </is>
      </c>
      <c r="B1561" t="inlineStr">
        <is>
          <t>Operating Expenses</t>
        </is>
      </c>
      <c r="C1561" t="inlineStr">
        <is>
          <t>Heron View</t>
        </is>
      </c>
      <c r="D1561" t="inlineStr">
        <is>
          <t>Heron View</t>
        </is>
      </c>
      <c r="E1561" s="1" t="inlineStr">
        <is>
          <t>2023-06-30</t>
        </is>
      </c>
      <c r="F1561" t="n">
        <v>0</v>
      </c>
      <c r="G1561" t="n">
        <v>0</v>
      </c>
      <c r="H1561" s="2">
        <f>IF(F1561=0, G1561, F1561)</f>
        <v/>
      </c>
      <c r="I1561" s="1">
        <f>E1561+0</f>
        <v/>
      </c>
    </row>
    <row r="1562">
      <c r="A1562" t="inlineStr">
        <is>
          <t>Levies - Special Levies</t>
        </is>
      </c>
      <c r="B1562" t="inlineStr">
        <is>
          <t>Operating Expenses</t>
        </is>
      </c>
      <c r="C1562" t="inlineStr">
        <is>
          <t>Heron View</t>
        </is>
      </c>
      <c r="D1562" t="inlineStr">
        <is>
          <t>Heron View</t>
        </is>
      </c>
      <c r="E1562" s="1" t="inlineStr">
        <is>
          <t>2023-06-30</t>
        </is>
      </c>
      <c r="F1562" t="n">
        <v>0</v>
      </c>
      <c r="G1562" t="n">
        <v>0</v>
      </c>
      <c r="H1562" s="2">
        <f>IF(F1562=0, G1562, F1562)</f>
        <v/>
      </c>
      <c r="I1562" s="1">
        <f>E1562+0</f>
        <v/>
      </c>
    </row>
    <row r="1563">
      <c r="A1563" t="inlineStr">
        <is>
          <t>Management fees - OMH</t>
        </is>
      </c>
      <c r="B1563" t="inlineStr">
        <is>
          <t>Ignore per Deric</t>
        </is>
      </c>
      <c r="C1563" t="inlineStr">
        <is>
          <t>Heron View</t>
        </is>
      </c>
      <c r="D1563" t="inlineStr">
        <is>
          <t>Heron View</t>
        </is>
      </c>
      <c r="E1563" s="1" t="inlineStr">
        <is>
          <t>2023-06-30</t>
        </is>
      </c>
      <c r="F1563" t="n">
        <v>350000</v>
      </c>
      <c r="G1563" t="n">
        <v>0</v>
      </c>
      <c r="H1563" s="2">
        <f>IF(F1563=0, G1563, F1563)</f>
        <v/>
      </c>
      <c r="I1563" s="1">
        <f>E1563+0</f>
        <v/>
      </c>
    </row>
    <row r="1564">
      <c r="A1564" t="inlineStr">
        <is>
          <t>Rental Income</t>
        </is>
      </c>
      <c r="B1564" t="inlineStr">
        <is>
          <t>Other Income</t>
        </is>
      </c>
      <c r="C1564" t="inlineStr">
        <is>
          <t>Heron View</t>
        </is>
      </c>
      <c r="D1564" t="inlineStr">
        <is>
          <t>Heron View</t>
        </is>
      </c>
      <c r="E1564" s="1" t="inlineStr">
        <is>
          <t>2023-06-30</t>
        </is>
      </c>
      <c r="F1564" t="n">
        <v>0</v>
      </c>
      <c r="G1564" t="n">
        <v>0</v>
      </c>
      <c r="H1564" s="2">
        <f>IF(F1564=0, G1564, F1564)</f>
        <v/>
      </c>
      <c r="I1564" s="1">
        <f>E1564+0</f>
        <v/>
      </c>
    </row>
    <row r="1565">
      <c r="A1565" t="inlineStr">
        <is>
          <t>Rental Income</t>
        </is>
      </c>
      <c r="B1565" t="inlineStr">
        <is>
          <t>Other Income</t>
        </is>
      </c>
      <c r="C1565" t="inlineStr">
        <is>
          <t>Heron View</t>
        </is>
      </c>
      <c r="D1565" t="inlineStr">
        <is>
          <t>Heron View</t>
        </is>
      </c>
      <c r="E1565" s="1" t="inlineStr">
        <is>
          <t>2023-06-30</t>
        </is>
      </c>
      <c r="F1565" t="n">
        <v>0</v>
      </c>
      <c r="G1565" t="n">
        <v>0</v>
      </c>
      <c r="H1565" s="2">
        <f>IF(F1565=0, G1565, F1565)</f>
        <v/>
      </c>
      <c r="I1565" s="1">
        <f>E1565+0</f>
        <v/>
      </c>
    </row>
    <row r="1566">
      <c r="A1566" t="inlineStr">
        <is>
          <t>Repairs _AND_ Maintenance</t>
        </is>
      </c>
      <c r="B1566" t="inlineStr">
        <is>
          <t>Operating Expenses</t>
        </is>
      </c>
      <c r="C1566" t="inlineStr">
        <is>
          <t>Heron View</t>
        </is>
      </c>
      <c r="D1566" t="inlineStr">
        <is>
          <t>Heron View</t>
        </is>
      </c>
      <c r="E1566" s="1" t="inlineStr">
        <is>
          <t>2023-06-30</t>
        </is>
      </c>
      <c r="F1566" t="n">
        <v>0</v>
      </c>
      <c r="G1566" t="n">
        <v>0</v>
      </c>
      <c r="H1566" s="2">
        <f>IF(F1566=0, G1566, F1566)</f>
        <v/>
      </c>
      <c r="I1566" s="1">
        <f>E1566+0</f>
        <v/>
      </c>
    </row>
    <row r="1567">
      <c r="A1567" t="inlineStr">
        <is>
          <t>Repairs _AND_ Maintenance</t>
        </is>
      </c>
      <c r="B1567" t="inlineStr">
        <is>
          <t>Operating Expenses</t>
        </is>
      </c>
      <c r="C1567" t="inlineStr">
        <is>
          <t>Heron View</t>
        </is>
      </c>
      <c r="D1567" t="inlineStr">
        <is>
          <t>Heron View</t>
        </is>
      </c>
      <c r="E1567" s="1" t="inlineStr">
        <is>
          <t>2023-06-30</t>
        </is>
      </c>
      <c r="F1567" t="n">
        <v>0</v>
      </c>
      <c r="G1567" t="n">
        <v>0</v>
      </c>
      <c r="H1567" s="2">
        <f>IF(F1567=0, G1567, F1567)</f>
        <v/>
      </c>
      <c r="I1567" s="1">
        <f>E1567+0</f>
        <v/>
      </c>
    </row>
    <row r="1568">
      <c r="A1568" t="inlineStr">
        <is>
          <t>Sales - Heron View Occupational Rent</t>
        </is>
      </c>
      <c r="B1568" t="inlineStr">
        <is>
          <t>Trading Income</t>
        </is>
      </c>
      <c r="C1568" t="inlineStr">
        <is>
          <t>Heron View</t>
        </is>
      </c>
      <c r="D1568" t="inlineStr">
        <is>
          <t>Heron View</t>
        </is>
      </c>
      <c r="E1568" s="1" t="inlineStr">
        <is>
          <t>2023-06-30</t>
        </is>
      </c>
      <c r="F1568" t="n">
        <v>0</v>
      </c>
      <c r="G1568" t="n">
        <v>0</v>
      </c>
      <c r="H1568" s="2">
        <f>IF(F1568=0, G1568, F1568)</f>
        <v/>
      </c>
      <c r="I1568" s="1">
        <f>E1568+0</f>
        <v/>
      </c>
    </row>
    <row r="1569">
      <c r="A1569" t="inlineStr">
        <is>
          <t>Sales - Heron View Sales</t>
        </is>
      </c>
      <c r="B1569" t="inlineStr">
        <is>
          <t>Trading Income</t>
        </is>
      </c>
      <c r="C1569" t="inlineStr">
        <is>
          <t>Heron View</t>
        </is>
      </c>
      <c r="D1569" t="inlineStr">
        <is>
          <t>Heron View</t>
        </is>
      </c>
      <c r="E1569" s="1" t="inlineStr">
        <is>
          <t>2023-06-30</t>
        </is>
      </c>
      <c r="F1569" t="n">
        <v>0</v>
      </c>
      <c r="G1569" t="n">
        <v>0</v>
      </c>
      <c r="H1569" s="2">
        <f>IF(F1569=0, G1569, F1569)</f>
        <v/>
      </c>
      <c r="I1569" s="1">
        <f>E1569+0</f>
        <v/>
      </c>
    </row>
    <row r="1570">
      <c r="A1570" t="inlineStr">
        <is>
          <t>Subscriptions - Xero</t>
        </is>
      </c>
      <c r="B1570" t="inlineStr">
        <is>
          <t>Operating Expenses</t>
        </is>
      </c>
      <c r="C1570" t="inlineStr">
        <is>
          <t>Heron View</t>
        </is>
      </c>
      <c r="D1570" t="inlineStr">
        <is>
          <t>Heron View</t>
        </is>
      </c>
      <c r="E1570" s="1" t="inlineStr">
        <is>
          <t>2023-06-30</t>
        </is>
      </c>
      <c r="F1570" t="n">
        <v>600</v>
      </c>
      <c r="G1570" t="n">
        <v>0</v>
      </c>
      <c r="H1570" s="2">
        <f>IF(F1570=0, G1570, F1570)</f>
        <v/>
      </c>
      <c r="I1570" s="1">
        <f>E1570+0</f>
        <v/>
      </c>
    </row>
    <row r="1571">
      <c r="A1571" t="inlineStr">
        <is>
          <t>Subscriptions - Xero</t>
        </is>
      </c>
      <c r="B1571" t="inlineStr">
        <is>
          <t>Operating Expenses</t>
        </is>
      </c>
      <c r="C1571" t="inlineStr">
        <is>
          <t>Heron View</t>
        </is>
      </c>
      <c r="D1571" t="inlineStr">
        <is>
          <t>Heron View</t>
        </is>
      </c>
      <c r="E1571" s="1" t="inlineStr">
        <is>
          <t>2023-06-30</t>
        </is>
      </c>
      <c r="F1571" t="n">
        <v>0</v>
      </c>
      <c r="G1571" t="n">
        <v>0</v>
      </c>
      <c r="H1571" s="2">
        <f>IF(F1571=0, G1571, F1571)</f>
        <v/>
      </c>
      <c r="I1571" s="1">
        <f>E1571+0</f>
        <v/>
      </c>
    </row>
    <row r="1572">
      <c r="A1572" t="inlineStr">
        <is>
          <t>Water</t>
        </is>
      </c>
      <c r="B1572" t="inlineStr">
        <is>
          <t>Operating Expenses</t>
        </is>
      </c>
      <c r="C1572" t="inlineStr">
        <is>
          <t>Heron View</t>
        </is>
      </c>
      <c r="D1572" t="inlineStr">
        <is>
          <t>Heron View</t>
        </is>
      </c>
      <c r="E1572" s="1" t="inlineStr">
        <is>
          <t>2023-06-30</t>
        </is>
      </c>
      <c r="F1572" t="n">
        <v>0</v>
      </c>
      <c r="G1572" t="n">
        <v>0</v>
      </c>
      <c r="H1572" s="2">
        <f>IF(F1572=0, G1572, F1572)</f>
        <v/>
      </c>
      <c r="I1572" s="1">
        <f>E1572+0</f>
        <v/>
      </c>
    </row>
    <row r="1573">
      <c r="A1573" t="inlineStr">
        <is>
          <t>Accounting - CIPC</t>
        </is>
      </c>
      <c r="B1573" t="inlineStr">
        <is>
          <t>Operating Expenses</t>
        </is>
      </c>
      <c r="C1573" t="inlineStr">
        <is>
          <t>Heron Fields</t>
        </is>
      </c>
      <c r="D1573" t="inlineStr">
        <is>
          <t>Heron Fields</t>
        </is>
      </c>
      <c r="E1573" s="1" t="inlineStr">
        <is>
          <t>2023-07-31</t>
        </is>
      </c>
      <c r="F1573" t="n">
        <v>3050</v>
      </c>
      <c r="G1573" t="n">
        <v>0</v>
      </c>
      <c r="H1573" s="2">
        <f>IF(F1573=0, G1573, F1573)</f>
        <v/>
      </c>
      <c r="I1573" s="1">
        <f>E1573+0</f>
        <v/>
      </c>
    </row>
    <row r="1574">
      <c r="A1574" t="inlineStr">
        <is>
          <t>Accounting Fees</t>
        </is>
      </c>
      <c r="B1574" t="inlineStr">
        <is>
          <t>Operating Expenses</t>
        </is>
      </c>
      <c r="C1574" t="inlineStr">
        <is>
          <t>Heron Fields</t>
        </is>
      </c>
      <c r="D1574" t="inlineStr">
        <is>
          <t>Heron Fields</t>
        </is>
      </c>
      <c r="E1574" s="1" t="inlineStr">
        <is>
          <t>2023-07-31</t>
        </is>
      </c>
      <c r="F1574" t="n">
        <v>13404.96</v>
      </c>
      <c r="G1574" t="n">
        <v>0</v>
      </c>
      <c r="H1574" s="2">
        <f>IF(F1574=0, G1574, F1574)</f>
        <v/>
      </c>
      <c r="I1574" s="1">
        <f>E1574+0</f>
        <v/>
      </c>
    </row>
    <row r="1575">
      <c r="A1575" t="inlineStr">
        <is>
          <t>Advertising - Property24</t>
        </is>
      </c>
      <c r="B1575" t="inlineStr">
        <is>
          <t>Operating Expenses</t>
        </is>
      </c>
      <c r="C1575" t="inlineStr">
        <is>
          <t>Heron Fields</t>
        </is>
      </c>
      <c r="D1575" t="inlineStr">
        <is>
          <t>Heron Fields</t>
        </is>
      </c>
      <c r="E1575" s="1" t="inlineStr">
        <is>
          <t>2023-07-31</t>
        </is>
      </c>
      <c r="F1575" t="n">
        <v>0</v>
      </c>
      <c r="G1575" t="n">
        <v>0</v>
      </c>
      <c r="H1575" s="2">
        <f>IF(F1575=0, G1575, F1575)</f>
        <v/>
      </c>
      <c r="I1575" s="1">
        <f>E1575+0</f>
        <v/>
      </c>
    </row>
    <row r="1576">
      <c r="A1576" t="inlineStr">
        <is>
          <t>Advertising - Real Marketing</t>
        </is>
      </c>
      <c r="B1576" t="inlineStr">
        <is>
          <t>Operating Expenses</t>
        </is>
      </c>
      <c r="C1576" t="inlineStr">
        <is>
          <t>Heron Fields</t>
        </is>
      </c>
      <c r="D1576" t="inlineStr">
        <is>
          <t>Heron Fields</t>
        </is>
      </c>
      <c r="E1576" s="1" t="inlineStr">
        <is>
          <t>2023-07-31</t>
        </is>
      </c>
      <c r="F1576" t="n">
        <v>0</v>
      </c>
      <c r="G1576" t="n">
        <v>0</v>
      </c>
      <c r="H1576" s="2">
        <f>IF(F1576=0, G1576, F1576)</f>
        <v/>
      </c>
      <c r="I1576" s="1">
        <f>E1576+0</f>
        <v/>
      </c>
    </row>
    <row r="1577">
      <c r="A1577" t="inlineStr">
        <is>
          <t>Advertising _AND_ Promotions</t>
        </is>
      </c>
      <c r="B1577" t="inlineStr">
        <is>
          <t>Operating Expenses</t>
        </is>
      </c>
      <c r="C1577" t="inlineStr">
        <is>
          <t>Heron Fields</t>
        </is>
      </c>
      <c r="D1577" t="inlineStr">
        <is>
          <t>Heron Fields</t>
        </is>
      </c>
      <c r="E1577" s="1" t="inlineStr">
        <is>
          <t>2023-07-31</t>
        </is>
      </c>
      <c r="F1577" t="n">
        <v>26226.57</v>
      </c>
      <c r="G1577" t="n">
        <v>0</v>
      </c>
      <c r="H1577" s="2">
        <f>IF(F1577=0, G1577, F1577)</f>
        <v/>
      </c>
      <c r="I1577" s="1">
        <f>E1577+0</f>
        <v/>
      </c>
    </row>
    <row r="1578">
      <c r="A1578" t="inlineStr">
        <is>
          <t>Bank Charges</t>
        </is>
      </c>
      <c r="B1578" t="inlineStr">
        <is>
          <t>Operating Expenses</t>
        </is>
      </c>
      <c r="C1578" t="inlineStr">
        <is>
          <t>Heron Fields</t>
        </is>
      </c>
      <c r="D1578" t="inlineStr">
        <is>
          <t>Heron Fields</t>
        </is>
      </c>
      <c r="E1578" s="1" t="inlineStr">
        <is>
          <t>2023-07-31</t>
        </is>
      </c>
      <c r="F1578" t="n">
        <v>644.17</v>
      </c>
      <c r="G1578" t="n">
        <v>0</v>
      </c>
      <c r="H1578" s="2">
        <f>IF(F1578=0, G1578, F1578)</f>
        <v/>
      </c>
      <c r="I1578" s="1">
        <f>E1578+0</f>
        <v/>
      </c>
    </row>
    <row r="1579">
      <c r="A1579" t="inlineStr">
        <is>
          <t>COS - Commission HF Units</t>
        </is>
      </c>
      <c r="B1579" t="inlineStr">
        <is>
          <t>COS</t>
        </is>
      </c>
      <c r="C1579" t="inlineStr">
        <is>
          <t>Heron Fields</t>
        </is>
      </c>
      <c r="D1579" t="inlineStr">
        <is>
          <t>Heron Fields</t>
        </is>
      </c>
      <c r="E1579" s="1" t="inlineStr">
        <is>
          <t>2023-07-31</t>
        </is>
      </c>
      <c r="F1579" t="n">
        <v>61865.22</v>
      </c>
      <c r="G1579" t="n">
        <v>0</v>
      </c>
      <c r="H1579" s="2">
        <f>IF(F1579=0, G1579, F1579)</f>
        <v/>
      </c>
      <c r="I1579" s="1">
        <f>E1579+0</f>
        <v/>
      </c>
    </row>
    <row r="1580">
      <c r="A1580" t="inlineStr">
        <is>
          <t>COS - Electricity</t>
        </is>
      </c>
      <c r="B1580" t="inlineStr">
        <is>
          <t>COS</t>
        </is>
      </c>
      <c r="C1580" t="inlineStr">
        <is>
          <t>Heron Fields</t>
        </is>
      </c>
      <c r="D1580" t="inlineStr">
        <is>
          <t>Heron Fields</t>
        </is>
      </c>
      <c r="E1580" s="1" t="inlineStr">
        <is>
          <t>2023-07-31</t>
        </is>
      </c>
      <c r="F1580" t="n">
        <v>0</v>
      </c>
      <c r="G1580" t="n">
        <v>0</v>
      </c>
      <c r="H1580" s="2">
        <f>IF(F1580=0, G1580, F1580)</f>
        <v/>
      </c>
      <c r="I1580" s="1">
        <f>E1580+0</f>
        <v/>
      </c>
    </row>
    <row r="1581">
      <c r="A1581" t="inlineStr">
        <is>
          <t>COS - Electricity Cost Heron Field</t>
        </is>
      </c>
      <c r="B1581" t="inlineStr">
        <is>
          <t>COS</t>
        </is>
      </c>
      <c r="C1581" t="inlineStr">
        <is>
          <t>CPC</t>
        </is>
      </c>
      <c r="D1581" t="inlineStr">
        <is>
          <t>Heron Fields</t>
        </is>
      </c>
      <c r="E1581" s="1" t="inlineStr">
        <is>
          <t>2023-07-31</t>
        </is>
      </c>
      <c r="F1581" t="n">
        <v>0</v>
      </c>
      <c r="G1581" t="n">
        <v>0</v>
      </c>
      <c r="H1581" s="2">
        <f>IF(F1581=0, G1581, F1581)</f>
        <v/>
      </c>
      <c r="I1581" s="1">
        <f>E1581+0</f>
        <v/>
      </c>
    </row>
    <row r="1582">
      <c r="A1582" t="inlineStr">
        <is>
          <t>COS - Heron - Internet</t>
        </is>
      </c>
      <c r="B1582" t="inlineStr">
        <is>
          <t>COS</t>
        </is>
      </c>
      <c r="C1582" t="inlineStr">
        <is>
          <t>CPC</t>
        </is>
      </c>
      <c r="D1582" t="inlineStr">
        <is>
          <t>Heron Fields</t>
        </is>
      </c>
      <c r="E1582" s="1" t="inlineStr">
        <is>
          <t>2023-07-31</t>
        </is>
      </c>
      <c r="F1582" t="n">
        <v>1483.14</v>
      </c>
      <c r="G1582" t="n">
        <v>0</v>
      </c>
      <c r="H1582" s="2">
        <f>IF(F1582=0, G1582, F1582)</f>
        <v/>
      </c>
      <c r="I1582" s="1">
        <f>E1582+0</f>
        <v/>
      </c>
    </row>
    <row r="1583">
      <c r="A1583" t="inlineStr">
        <is>
          <t>COS - Heron Fields - Construction</t>
        </is>
      </c>
      <c r="B1583" t="inlineStr">
        <is>
          <t>COS</t>
        </is>
      </c>
      <c r="C1583" t="inlineStr">
        <is>
          <t>CPC</t>
        </is>
      </c>
      <c r="D1583" t="inlineStr">
        <is>
          <t>Heron Fields</t>
        </is>
      </c>
      <c r="E1583" s="1" t="inlineStr">
        <is>
          <t>2023-07-31</t>
        </is>
      </c>
      <c r="F1583" t="n">
        <v>75191</v>
      </c>
      <c r="G1583" t="n">
        <v>0</v>
      </c>
      <c r="H1583" s="2">
        <f>IF(F1583=0, G1583, F1583)</f>
        <v/>
      </c>
      <c r="I1583" s="1">
        <f>E1583+0</f>
        <v/>
      </c>
    </row>
    <row r="1584">
      <c r="A1584" t="inlineStr">
        <is>
          <t>COS - Heron Fields - Health &amp; Safety</t>
        </is>
      </c>
      <c r="B1584" t="inlineStr">
        <is>
          <t>COS</t>
        </is>
      </c>
      <c r="C1584" t="inlineStr">
        <is>
          <t>CPC</t>
        </is>
      </c>
      <c r="D1584" t="inlineStr">
        <is>
          <t>Heron Fields</t>
        </is>
      </c>
      <c r="E1584" s="1" t="inlineStr">
        <is>
          <t>2023-07-31</t>
        </is>
      </c>
      <c r="F1584" t="n">
        <v>0</v>
      </c>
      <c r="G1584" t="n">
        <v>0</v>
      </c>
      <c r="H1584" s="2">
        <f>IF(F1584=0, G1584, F1584)</f>
        <v/>
      </c>
      <c r="I1584" s="1">
        <f>E1584+0</f>
        <v/>
      </c>
    </row>
    <row r="1585">
      <c r="A1585" t="inlineStr">
        <is>
          <t>COS - Heron Fields - P &amp; G</t>
        </is>
      </c>
      <c r="B1585" t="inlineStr">
        <is>
          <t>COS</t>
        </is>
      </c>
      <c r="C1585" t="inlineStr">
        <is>
          <t>CPC</t>
        </is>
      </c>
      <c r="D1585" t="inlineStr">
        <is>
          <t>Heron Fields</t>
        </is>
      </c>
      <c r="E1585" s="1" t="inlineStr">
        <is>
          <t>2023-07-31</t>
        </is>
      </c>
      <c r="F1585" t="n">
        <v>79865.24000000001</v>
      </c>
      <c r="G1585" t="n">
        <v>0</v>
      </c>
      <c r="H1585" s="2">
        <f>IF(F1585=0, G1585, F1585)</f>
        <v/>
      </c>
      <c r="I1585" s="1">
        <f>E1585+0</f>
        <v/>
      </c>
    </row>
    <row r="1586">
      <c r="A1586" t="inlineStr">
        <is>
          <t>COS - Heron Fields - Printing &amp; Stationary</t>
        </is>
      </c>
      <c r="B1586" t="inlineStr">
        <is>
          <t>COS</t>
        </is>
      </c>
      <c r="C1586" t="inlineStr">
        <is>
          <t>CPC</t>
        </is>
      </c>
      <c r="D1586" t="inlineStr">
        <is>
          <t>Heron Fields</t>
        </is>
      </c>
      <c r="E1586" s="1" t="inlineStr">
        <is>
          <t>2023-07-31</t>
        </is>
      </c>
      <c r="F1586" t="n">
        <v>0</v>
      </c>
      <c r="G1586" t="n">
        <v>0</v>
      </c>
      <c r="H1586" s="2">
        <f>IF(F1586=0, G1586, F1586)</f>
        <v/>
      </c>
      <c r="I1586" s="1">
        <f>E1586+0</f>
        <v/>
      </c>
    </row>
    <row r="1587">
      <c r="A1587" t="inlineStr">
        <is>
          <t>COS - Heron View Showhouse</t>
        </is>
      </c>
      <c r="B1587" t="inlineStr">
        <is>
          <t>COS</t>
        </is>
      </c>
      <c r="C1587" t="inlineStr">
        <is>
          <t>Heron Fields</t>
        </is>
      </c>
      <c r="D1587" t="inlineStr">
        <is>
          <t>Heron Fields</t>
        </is>
      </c>
      <c r="E1587" s="1" t="inlineStr">
        <is>
          <t>2023-07-31</t>
        </is>
      </c>
      <c r="F1587" t="n">
        <v>45300.43</v>
      </c>
      <c r="G1587" t="n">
        <v>0</v>
      </c>
      <c r="H1587" s="2">
        <f>IF(F1587=0, G1587, F1587)</f>
        <v/>
      </c>
      <c r="I1587" s="1">
        <f>E1587+0</f>
        <v/>
      </c>
    </row>
    <row r="1588">
      <c r="A1588" t="inlineStr">
        <is>
          <t>COS - Inverters</t>
        </is>
      </c>
      <c r="B1588" t="inlineStr">
        <is>
          <t>COS</t>
        </is>
      </c>
      <c r="C1588" t="inlineStr">
        <is>
          <t>Heron Fields</t>
        </is>
      </c>
      <c r="D1588" t="inlineStr">
        <is>
          <t>Heron Fields</t>
        </is>
      </c>
      <c r="E1588" s="1" t="inlineStr">
        <is>
          <t>2023-07-31</t>
        </is>
      </c>
      <c r="F1588" t="n">
        <v>0</v>
      </c>
      <c r="G1588" t="n">
        <v>0</v>
      </c>
      <c r="H1588" s="2">
        <f>IF(F1588=0, G1588, F1588)</f>
        <v/>
      </c>
      <c r="I1588" s="1">
        <f>E1588+0</f>
        <v/>
      </c>
    </row>
    <row r="1589">
      <c r="A1589" t="inlineStr">
        <is>
          <t>COS - Legal Fees</t>
        </is>
      </c>
      <c r="B1589" t="inlineStr">
        <is>
          <t>COS</t>
        </is>
      </c>
      <c r="C1589" t="inlineStr">
        <is>
          <t>Heron Fields</t>
        </is>
      </c>
      <c r="D1589" t="inlineStr">
        <is>
          <t>Heron Fields</t>
        </is>
      </c>
      <c r="E1589" s="1" t="inlineStr">
        <is>
          <t>2023-07-31</t>
        </is>
      </c>
      <c r="F1589" t="n">
        <v>71053.34</v>
      </c>
      <c r="G1589" t="n">
        <v>0</v>
      </c>
      <c r="H1589" s="2">
        <f>IF(F1589=0, G1589, F1589)</f>
        <v/>
      </c>
      <c r="I1589" s="1">
        <f>E1589+0</f>
        <v/>
      </c>
    </row>
    <row r="1590">
      <c r="A1590" t="inlineStr">
        <is>
          <t>COS - Legal Fees Opening of Sec Title Scheme</t>
        </is>
      </c>
      <c r="B1590" t="inlineStr">
        <is>
          <t>COS</t>
        </is>
      </c>
      <c r="C1590" t="inlineStr">
        <is>
          <t>Heron Fields</t>
        </is>
      </c>
      <c r="D1590" t="inlineStr">
        <is>
          <t>Heron Fields</t>
        </is>
      </c>
      <c r="E1590" s="1" t="inlineStr">
        <is>
          <t>2023-07-31</t>
        </is>
      </c>
      <c r="F1590" t="n">
        <v>0</v>
      </c>
      <c r="G1590" t="n">
        <v>0</v>
      </c>
      <c r="H1590" s="2">
        <f>IF(F1590=0, G1590, F1590)</f>
        <v/>
      </c>
      <c r="I1590" s="1">
        <f>E1590+0</f>
        <v/>
      </c>
    </row>
    <row r="1591">
      <c r="A1591" t="inlineStr">
        <is>
          <t>COS - Levies</t>
        </is>
      </c>
      <c r="B1591" t="inlineStr">
        <is>
          <t>COS</t>
        </is>
      </c>
      <c r="C1591" t="inlineStr">
        <is>
          <t>Heron Fields</t>
        </is>
      </c>
      <c r="D1591" t="inlineStr">
        <is>
          <t>Heron Fields</t>
        </is>
      </c>
      <c r="E1591" s="1" t="inlineStr">
        <is>
          <t>2023-07-31</t>
        </is>
      </c>
      <c r="F1591" t="n">
        <v>0</v>
      </c>
      <c r="G1591" t="n">
        <v>0</v>
      </c>
      <c r="H1591" s="2">
        <f>IF(F1591=0, G1591, F1591)</f>
        <v/>
      </c>
      <c r="I1591" s="1">
        <f>E1591+0</f>
        <v/>
      </c>
    </row>
    <row r="1592">
      <c r="A1592" t="inlineStr">
        <is>
          <t>COS - Rates clearance</t>
        </is>
      </c>
      <c r="B1592" t="inlineStr">
        <is>
          <t>COS</t>
        </is>
      </c>
      <c r="C1592" t="inlineStr">
        <is>
          <t>Heron Fields</t>
        </is>
      </c>
      <c r="D1592" t="inlineStr">
        <is>
          <t>Heron Fields</t>
        </is>
      </c>
      <c r="E1592" s="1" t="inlineStr">
        <is>
          <t>2023-07-31</t>
        </is>
      </c>
      <c r="F1592" t="n">
        <v>3875.85</v>
      </c>
      <c r="G1592" t="n">
        <v>0</v>
      </c>
      <c r="H1592" s="2">
        <f>IF(F1592=0, G1592, F1592)</f>
        <v/>
      </c>
      <c r="I1592" s="1">
        <f>E1592+0</f>
        <v/>
      </c>
    </row>
    <row r="1593">
      <c r="A1593" t="inlineStr">
        <is>
          <t>COS - Showhouse - HF</t>
        </is>
      </c>
      <c r="B1593" t="inlineStr">
        <is>
          <t>COS</t>
        </is>
      </c>
      <c r="C1593" t="inlineStr">
        <is>
          <t>Heron Fields</t>
        </is>
      </c>
      <c r="D1593" t="inlineStr">
        <is>
          <t>Heron Fields</t>
        </is>
      </c>
      <c r="E1593" s="1" t="inlineStr">
        <is>
          <t>2023-07-31</t>
        </is>
      </c>
      <c r="F1593" t="n">
        <v>0</v>
      </c>
      <c r="G1593" t="n">
        <v>0</v>
      </c>
      <c r="H1593" s="2">
        <f>IF(F1593=0, G1593, F1593)</f>
        <v/>
      </c>
      <c r="I1593" s="1">
        <f>E1593+0</f>
        <v/>
      </c>
    </row>
    <row r="1594">
      <c r="A1594" t="inlineStr">
        <is>
          <t>CoCT - Electricity</t>
        </is>
      </c>
      <c r="B1594" t="inlineStr">
        <is>
          <t>Operating Expenses</t>
        </is>
      </c>
      <c r="C1594" t="inlineStr">
        <is>
          <t>Heron Fields</t>
        </is>
      </c>
      <c r="D1594" t="inlineStr">
        <is>
          <t>Heron Fields</t>
        </is>
      </c>
      <c r="E1594" s="1" t="inlineStr">
        <is>
          <t>2023-07-31</t>
        </is>
      </c>
      <c r="F1594" t="n">
        <v>0</v>
      </c>
      <c r="G1594" t="n">
        <v>0</v>
      </c>
      <c r="H1594" s="2">
        <f>IF(F1594=0, G1594, F1594)</f>
        <v/>
      </c>
      <c r="I1594" s="1">
        <f>E1594+0</f>
        <v/>
      </c>
    </row>
    <row r="1595">
      <c r="A1595" t="inlineStr">
        <is>
          <t>CoCT - Refuse</t>
        </is>
      </c>
      <c r="B1595" t="inlineStr">
        <is>
          <t>Operating Expenses</t>
        </is>
      </c>
      <c r="C1595" t="inlineStr">
        <is>
          <t>Heron Fields</t>
        </is>
      </c>
      <c r="D1595" t="inlineStr">
        <is>
          <t>Heron Fields</t>
        </is>
      </c>
      <c r="E1595" s="1" t="inlineStr">
        <is>
          <t>2023-07-31</t>
        </is>
      </c>
      <c r="F1595" t="n">
        <v>0</v>
      </c>
      <c r="G1595" t="n">
        <v>0</v>
      </c>
      <c r="H1595" s="2">
        <f>IF(F1595=0, G1595, F1595)</f>
        <v/>
      </c>
      <c r="I1595" s="1">
        <f>E1595+0</f>
        <v/>
      </c>
    </row>
    <row r="1596">
      <c r="A1596" t="inlineStr">
        <is>
          <t>CoCT - Water</t>
        </is>
      </c>
      <c r="B1596" t="inlineStr">
        <is>
          <t>Operating Expenses</t>
        </is>
      </c>
      <c r="C1596" t="inlineStr">
        <is>
          <t>Heron Fields</t>
        </is>
      </c>
      <c r="D1596" t="inlineStr">
        <is>
          <t>Heron Fields</t>
        </is>
      </c>
      <c r="E1596" s="1" t="inlineStr">
        <is>
          <t>2023-07-31</t>
        </is>
      </c>
      <c r="F1596" t="n">
        <v>0</v>
      </c>
      <c r="G1596" t="n">
        <v>0</v>
      </c>
      <c r="H1596" s="2">
        <f>IF(F1596=0, G1596, F1596)</f>
        <v/>
      </c>
      <c r="I1596" s="1">
        <f>E1596+0</f>
        <v/>
      </c>
    </row>
    <row r="1597">
      <c r="A1597" t="inlineStr">
        <is>
          <t>Consulting Fees - Admin and Finance</t>
        </is>
      </c>
      <c r="B1597" t="inlineStr">
        <is>
          <t>Ignore per Deric</t>
        </is>
      </c>
      <c r="C1597" t="inlineStr">
        <is>
          <t>Heron Fields</t>
        </is>
      </c>
      <c r="D1597" t="inlineStr">
        <is>
          <t>Heron Fields</t>
        </is>
      </c>
      <c r="E1597" s="1" t="inlineStr">
        <is>
          <t>2023-07-31</t>
        </is>
      </c>
      <c r="F1597" t="n">
        <v>121658</v>
      </c>
      <c r="G1597" t="n">
        <v>0</v>
      </c>
      <c r="H1597" s="2">
        <f>IF(F1597=0, G1597, F1597)</f>
        <v/>
      </c>
      <c r="I1597" s="1">
        <f>E1597+0</f>
        <v/>
      </c>
    </row>
    <row r="1598">
      <c r="A1598" t="inlineStr">
        <is>
          <t>Consulting fees - Trustee</t>
        </is>
      </c>
      <c r="B1598" t="inlineStr">
        <is>
          <t>Operating Expenses</t>
        </is>
      </c>
      <c r="C1598" t="inlineStr">
        <is>
          <t>Heron Fields</t>
        </is>
      </c>
      <c r="D1598" t="inlineStr">
        <is>
          <t>Heron Fields</t>
        </is>
      </c>
      <c r="E1598" s="1" t="inlineStr">
        <is>
          <t>2023-07-31</t>
        </is>
      </c>
      <c r="F1598" t="n">
        <v>0</v>
      </c>
      <c r="G1598" t="n">
        <v>0</v>
      </c>
      <c r="H1598" s="2">
        <f>IF(F1598=0, G1598, F1598)</f>
        <v/>
      </c>
      <c r="I1598" s="1">
        <f>E1598+0</f>
        <v/>
      </c>
    </row>
    <row r="1599">
      <c r="A1599" t="inlineStr">
        <is>
          <t>Developers Levies</t>
        </is>
      </c>
      <c r="B1599" t="inlineStr">
        <is>
          <t>Operating Expenses</t>
        </is>
      </c>
      <c r="C1599" t="inlineStr">
        <is>
          <t>Heron Fields</t>
        </is>
      </c>
      <c r="D1599" t="inlineStr">
        <is>
          <t>Heron Fields</t>
        </is>
      </c>
      <c r="E1599" s="1" t="inlineStr">
        <is>
          <t>2023-07-31</t>
        </is>
      </c>
      <c r="F1599" t="n">
        <v>5282.68</v>
      </c>
      <c r="G1599" t="n">
        <v>0</v>
      </c>
      <c r="H1599" s="2">
        <f>IF(F1599=0, G1599, F1599)</f>
        <v/>
      </c>
      <c r="I1599" s="1">
        <f>E1599+0</f>
        <v/>
      </c>
    </row>
    <row r="1600">
      <c r="A1600" t="inlineStr">
        <is>
          <t>Entertainment Expenses</t>
        </is>
      </c>
      <c r="B1600" t="inlineStr">
        <is>
          <t>Operating Expenses</t>
        </is>
      </c>
      <c r="C1600" t="inlineStr">
        <is>
          <t>Heron Fields</t>
        </is>
      </c>
      <c r="D1600" t="inlineStr">
        <is>
          <t>Heron Fields</t>
        </is>
      </c>
      <c r="E1600" s="1" t="inlineStr">
        <is>
          <t>2023-07-31</t>
        </is>
      </c>
      <c r="F1600" t="n">
        <v>0</v>
      </c>
      <c r="G1600" t="n">
        <v>0</v>
      </c>
      <c r="H1600" s="2">
        <f>IF(F1600=0, G1600, F1600)</f>
        <v/>
      </c>
      <c r="I1600" s="1">
        <f>E1600+0</f>
        <v/>
      </c>
    </row>
    <row r="1601">
      <c r="A1601" t="inlineStr">
        <is>
          <t>General Expenses</t>
        </is>
      </c>
      <c r="B1601" t="inlineStr">
        <is>
          <t>Operating Expenses</t>
        </is>
      </c>
      <c r="C1601" t="inlineStr">
        <is>
          <t>Heron Fields</t>
        </is>
      </c>
      <c r="D1601" t="inlineStr">
        <is>
          <t>Heron Fields</t>
        </is>
      </c>
      <c r="E1601" s="1" t="inlineStr">
        <is>
          <t>2023-07-31</t>
        </is>
      </c>
      <c r="F1601" t="n">
        <v>0</v>
      </c>
      <c r="G1601" t="n">
        <v>0</v>
      </c>
      <c r="H1601" s="2">
        <f>IF(F1601=0, G1601, F1601)</f>
        <v/>
      </c>
      <c r="I1601" s="1">
        <f>E1601+0</f>
        <v/>
      </c>
    </row>
    <row r="1602">
      <c r="A1602" t="inlineStr">
        <is>
          <t>Insurance</t>
        </is>
      </c>
      <c r="B1602" t="inlineStr">
        <is>
          <t>Operating Expenses</t>
        </is>
      </c>
      <c r="C1602" t="inlineStr">
        <is>
          <t>Heron Fields</t>
        </is>
      </c>
      <c r="D1602" t="inlineStr">
        <is>
          <t>Heron Fields</t>
        </is>
      </c>
      <c r="E1602" s="1" t="inlineStr">
        <is>
          <t>2023-07-31</t>
        </is>
      </c>
      <c r="F1602" t="n">
        <v>10459.97</v>
      </c>
      <c r="G1602" t="n">
        <v>0</v>
      </c>
      <c r="H1602" s="2">
        <f>IF(F1602=0, G1602, F1602)</f>
        <v/>
      </c>
      <c r="I1602" s="1">
        <f>E1602+0</f>
        <v/>
      </c>
    </row>
    <row r="1603">
      <c r="A1603" t="inlineStr">
        <is>
          <t>Interest Paid</t>
        </is>
      </c>
      <c r="B1603" t="inlineStr">
        <is>
          <t>Operating Expenses</t>
        </is>
      </c>
      <c r="C1603" t="inlineStr">
        <is>
          <t>Heron Fields</t>
        </is>
      </c>
      <c r="D1603" t="inlineStr">
        <is>
          <t>Heron Fields</t>
        </is>
      </c>
      <c r="E1603" s="1" t="inlineStr">
        <is>
          <t>2023-07-31</t>
        </is>
      </c>
      <c r="F1603" t="n">
        <v>0</v>
      </c>
      <c r="G1603" t="n">
        <v>0</v>
      </c>
      <c r="H1603" s="2">
        <f>IF(F1603=0, G1603, F1603)</f>
        <v/>
      </c>
      <c r="I1603" s="1">
        <f>E1603+0</f>
        <v/>
      </c>
    </row>
    <row r="1604">
      <c r="A1604" t="inlineStr">
        <is>
          <t>Interest Paid - Investors @ 14%</t>
        </is>
      </c>
      <c r="B1604" t="inlineStr">
        <is>
          <t>Operating Expenses</t>
        </is>
      </c>
      <c r="C1604" t="inlineStr">
        <is>
          <t>Heron Fields</t>
        </is>
      </c>
      <c r="D1604" t="inlineStr">
        <is>
          <t>Heron Fields</t>
        </is>
      </c>
      <c r="E1604" s="1" t="inlineStr">
        <is>
          <t>2023-07-31</t>
        </is>
      </c>
      <c r="F1604" t="n">
        <v>0</v>
      </c>
      <c r="G1604" t="n">
        <v>0</v>
      </c>
      <c r="H1604" s="2">
        <f>IF(F1604=0, G1604, F1604)</f>
        <v/>
      </c>
      <c r="I1604" s="1">
        <f>E1604+0</f>
        <v/>
      </c>
    </row>
    <row r="1605">
      <c r="A1605" t="inlineStr">
        <is>
          <t>Interest Paid - Investors @ 15%</t>
        </is>
      </c>
      <c r="B1605" t="inlineStr">
        <is>
          <t>Operating Expenses</t>
        </is>
      </c>
      <c r="C1605" t="inlineStr">
        <is>
          <t>Heron Fields</t>
        </is>
      </c>
      <c r="D1605" t="inlineStr">
        <is>
          <t>Heron Fields</t>
        </is>
      </c>
      <c r="E1605" s="1" t="inlineStr">
        <is>
          <t>2023-07-31</t>
        </is>
      </c>
      <c r="F1605" t="n">
        <v>26630.13</v>
      </c>
      <c r="G1605" t="n">
        <v>0</v>
      </c>
      <c r="H1605" s="2">
        <f>IF(F1605=0, G1605, F1605)</f>
        <v/>
      </c>
      <c r="I1605" s="1">
        <f>E1605+0</f>
        <v/>
      </c>
    </row>
    <row r="1606">
      <c r="A1606" t="inlineStr">
        <is>
          <t>Interest Paid - Investors @ 16%</t>
        </is>
      </c>
      <c r="B1606" t="inlineStr">
        <is>
          <t>Operating Expenses</t>
        </is>
      </c>
      <c r="C1606" t="inlineStr">
        <is>
          <t>Heron Fields</t>
        </is>
      </c>
      <c r="D1606" t="inlineStr">
        <is>
          <t>Heron Fields</t>
        </is>
      </c>
      <c r="E1606" s="1" t="inlineStr">
        <is>
          <t>2023-07-31</t>
        </is>
      </c>
      <c r="F1606" t="n">
        <v>0</v>
      </c>
      <c r="G1606" t="n">
        <v>0</v>
      </c>
      <c r="H1606" s="2">
        <f>IF(F1606=0, G1606, F1606)</f>
        <v/>
      </c>
      <c r="I1606" s="1">
        <f>E1606+0</f>
        <v/>
      </c>
    </row>
    <row r="1607">
      <c r="A1607" t="inlineStr">
        <is>
          <t>Interest Paid - Investors @ 18%</t>
        </is>
      </c>
      <c r="B1607" t="inlineStr">
        <is>
          <t>Operating Expenses</t>
        </is>
      </c>
      <c r="C1607" t="inlineStr">
        <is>
          <t>Heron Fields</t>
        </is>
      </c>
      <c r="D1607" t="inlineStr">
        <is>
          <t>Heron Fields</t>
        </is>
      </c>
      <c r="E1607" s="1" t="inlineStr">
        <is>
          <t>2023-07-31</t>
        </is>
      </c>
      <c r="F1607" t="n">
        <v>411780.83</v>
      </c>
      <c r="G1607" t="n">
        <v>0</v>
      </c>
      <c r="H1607" s="2">
        <f>IF(F1607=0, G1607, F1607)</f>
        <v/>
      </c>
      <c r="I1607" s="1">
        <f>E1607+0</f>
        <v/>
      </c>
    </row>
    <row r="1608">
      <c r="A1608" t="inlineStr">
        <is>
          <t>Interest Paid - Investors @ 6.25%</t>
        </is>
      </c>
      <c r="B1608" t="inlineStr">
        <is>
          <t>Operating Expenses</t>
        </is>
      </c>
      <c r="C1608" t="inlineStr">
        <is>
          <t>Heron Fields</t>
        </is>
      </c>
      <c r="D1608" t="inlineStr">
        <is>
          <t>Heron Fields</t>
        </is>
      </c>
      <c r="E1608" s="1" t="inlineStr">
        <is>
          <t>2023-07-31</t>
        </is>
      </c>
      <c r="F1608" t="n">
        <v>15410.95</v>
      </c>
      <c r="G1608" t="n">
        <v>0</v>
      </c>
      <c r="H1608" s="2">
        <f>IF(F1608=0, G1608, F1608)</f>
        <v/>
      </c>
      <c r="I1608" s="1">
        <f>E1608+0</f>
        <v/>
      </c>
    </row>
    <row r="1609">
      <c r="A1609" t="inlineStr">
        <is>
          <t>Interest Paid - Investors @ 6.5%</t>
        </is>
      </c>
      <c r="B1609" t="inlineStr">
        <is>
          <t>Operating Expenses</t>
        </is>
      </c>
      <c r="C1609" t="inlineStr">
        <is>
          <t>Heron Fields</t>
        </is>
      </c>
      <c r="D1609" t="inlineStr">
        <is>
          <t>Heron Fields</t>
        </is>
      </c>
      <c r="E1609" s="1" t="inlineStr">
        <is>
          <t>2023-07-31</t>
        </is>
      </c>
      <c r="F1609" t="n">
        <v>11041.1</v>
      </c>
      <c r="G1609" t="n">
        <v>0</v>
      </c>
      <c r="H1609" s="2">
        <f>IF(F1609=0, G1609, F1609)</f>
        <v/>
      </c>
      <c r="I1609" s="1">
        <f>E1609+0</f>
        <v/>
      </c>
    </row>
    <row r="1610">
      <c r="A1610" t="inlineStr">
        <is>
          <t>Interest Paid - Investors @ 6.75%</t>
        </is>
      </c>
      <c r="B1610" t="inlineStr">
        <is>
          <t>Operating Expenses</t>
        </is>
      </c>
      <c r="C1610" t="inlineStr">
        <is>
          <t>Heron Fields</t>
        </is>
      </c>
      <c r="D1610" t="inlineStr">
        <is>
          <t>Heron Fields</t>
        </is>
      </c>
      <c r="E1610" s="1" t="inlineStr">
        <is>
          <t>2023-07-31</t>
        </is>
      </c>
      <c r="F1610" t="n">
        <v>4808.22</v>
      </c>
      <c r="G1610" t="n">
        <v>0</v>
      </c>
      <c r="H1610" s="2">
        <f>IF(F1610=0, G1610, F1610)</f>
        <v/>
      </c>
      <c r="I1610" s="1">
        <f>E1610+0</f>
        <v/>
      </c>
    </row>
    <row r="1611">
      <c r="A1611" t="inlineStr">
        <is>
          <t>Interest Paid - Investors @ 7%</t>
        </is>
      </c>
      <c r="B1611" t="inlineStr">
        <is>
          <t>Operating Expenses</t>
        </is>
      </c>
      <c r="C1611" t="inlineStr">
        <is>
          <t>Heron Fields</t>
        </is>
      </c>
      <c r="D1611" t="inlineStr">
        <is>
          <t>Heron Fields</t>
        </is>
      </c>
      <c r="E1611" s="1" t="inlineStr">
        <is>
          <t>2023-07-31</t>
        </is>
      </c>
      <c r="F1611" t="n">
        <v>0</v>
      </c>
      <c r="G1611" t="n">
        <v>0</v>
      </c>
      <c r="H1611" s="2">
        <f>IF(F1611=0, G1611, F1611)</f>
        <v/>
      </c>
      <c r="I1611" s="1">
        <f>E1611+0</f>
        <v/>
      </c>
    </row>
    <row r="1612">
      <c r="A1612" t="inlineStr">
        <is>
          <t>Interest Paid - Investors @ 7.5%</t>
        </is>
      </c>
      <c r="B1612" t="inlineStr">
        <is>
          <t>Operating Expenses</t>
        </is>
      </c>
      <c r="C1612" t="inlineStr">
        <is>
          <t>Heron Fields</t>
        </is>
      </c>
      <c r="D1612" t="inlineStr">
        <is>
          <t>Heron Fields</t>
        </is>
      </c>
      <c r="E1612" s="1" t="inlineStr">
        <is>
          <t>2023-07-31</t>
        </is>
      </c>
      <c r="F1612" t="n">
        <v>821.92</v>
      </c>
      <c r="G1612" t="n">
        <v>0</v>
      </c>
      <c r="H1612" s="2">
        <f>IF(F1612=0, G1612, F1612)</f>
        <v/>
      </c>
      <c r="I1612" s="1">
        <f>E1612+0</f>
        <v/>
      </c>
    </row>
    <row r="1613">
      <c r="A1613" t="inlineStr">
        <is>
          <t>Interest Paid - Investors @ 8.25%</t>
        </is>
      </c>
      <c r="B1613" t="inlineStr">
        <is>
          <t>Operating Expenses</t>
        </is>
      </c>
      <c r="C1613" t="inlineStr">
        <is>
          <t>Heron Fields</t>
        </is>
      </c>
      <c r="D1613" t="inlineStr">
        <is>
          <t>Heron Fields</t>
        </is>
      </c>
      <c r="E1613" s="1" t="inlineStr">
        <is>
          <t>2023-07-31</t>
        </is>
      </c>
      <c r="F1613" t="n">
        <v>5515.07</v>
      </c>
      <c r="G1613" t="n">
        <v>0</v>
      </c>
      <c r="H1613" s="2">
        <f>IF(F1613=0, G1613, F1613)</f>
        <v/>
      </c>
      <c r="I1613" s="1">
        <f>E1613+0</f>
        <v/>
      </c>
    </row>
    <row r="1614">
      <c r="A1614" t="inlineStr">
        <is>
          <t>Interest Paid - Investors @ 9%</t>
        </is>
      </c>
      <c r="B1614" t="inlineStr">
        <is>
          <t>Operating Expenses</t>
        </is>
      </c>
      <c r="C1614" t="inlineStr">
        <is>
          <t>Heron Fields</t>
        </is>
      </c>
      <c r="D1614" t="inlineStr">
        <is>
          <t>Heron Fields</t>
        </is>
      </c>
      <c r="E1614" s="1" t="inlineStr">
        <is>
          <t>2023-07-31</t>
        </is>
      </c>
      <c r="F1614" t="n">
        <v>591.78</v>
      </c>
      <c r="G1614" t="n">
        <v>0</v>
      </c>
      <c r="H1614" s="2">
        <f>IF(F1614=0, G1614, F1614)</f>
        <v/>
      </c>
      <c r="I1614" s="1">
        <f>E1614+0</f>
        <v/>
      </c>
    </row>
    <row r="1615">
      <c r="A1615" t="inlineStr">
        <is>
          <t>Interest Received - Deposits</t>
        </is>
      </c>
      <c r="B1615" t="inlineStr">
        <is>
          <t>Other Income</t>
        </is>
      </c>
      <c r="C1615" t="inlineStr">
        <is>
          <t>Heron Fields</t>
        </is>
      </c>
      <c r="D1615" t="inlineStr">
        <is>
          <t>Heron Fields</t>
        </is>
      </c>
      <c r="E1615" s="1" t="inlineStr">
        <is>
          <t>2023-07-31</t>
        </is>
      </c>
      <c r="F1615" t="n">
        <v>0</v>
      </c>
      <c r="G1615" t="n">
        <v>0</v>
      </c>
      <c r="H1615" s="2">
        <f>IF(F1615=0, G1615, F1615)</f>
        <v/>
      </c>
      <c r="I1615" s="1">
        <f>E1615+0</f>
        <v/>
      </c>
    </row>
    <row r="1616">
      <c r="A1616" t="inlineStr">
        <is>
          <t>Interest Received - Momentum</t>
        </is>
      </c>
      <c r="B1616" t="inlineStr">
        <is>
          <t>Other Income</t>
        </is>
      </c>
      <c r="C1616" t="inlineStr">
        <is>
          <t>Heron Fields</t>
        </is>
      </c>
      <c r="D1616" t="inlineStr">
        <is>
          <t>Heron Fields</t>
        </is>
      </c>
      <c r="E1616" s="1" t="inlineStr">
        <is>
          <t>2023-07-31</t>
        </is>
      </c>
      <c r="F1616" t="n">
        <v>259590.93</v>
      </c>
      <c r="G1616" t="n">
        <v>0</v>
      </c>
      <c r="H1616" s="2">
        <f>IF(F1616=0, G1616, F1616)</f>
        <v/>
      </c>
      <c r="I1616" s="1">
        <f>E1616+0</f>
        <v/>
      </c>
    </row>
    <row r="1617">
      <c r="A1617" t="inlineStr">
        <is>
          <t>Levies - Amari</t>
        </is>
      </c>
      <c r="B1617" t="inlineStr">
        <is>
          <t>Operating Expenses</t>
        </is>
      </c>
      <c r="C1617" t="inlineStr">
        <is>
          <t>Heron Fields</t>
        </is>
      </c>
      <c r="D1617" t="inlineStr">
        <is>
          <t>Heron Fields</t>
        </is>
      </c>
      <c r="E1617" s="1" t="inlineStr">
        <is>
          <t>2023-07-31</t>
        </is>
      </c>
      <c r="F1617" t="n">
        <v>0</v>
      </c>
      <c r="G1617" t="n">
        <v>0</v>
      </c>
      <c r="H1617" s="2">
        <f>IF(F1617=0, G1617, F1617)</f>
        <v/>
      </c>
      <c r="I1617" s="1">
        <f>E1617+0</f>
        <v/>
      </c>
    </row>
    <row r="1618">
      <c r="A1618" t="inlineStr">
        <is>
          <t>Momentum Admin Fee</t>
        </is>
      </c>
      <c r="B1618" t="inlineStr">
        <is>
          <t>Operating Expenses</t>
        </is>
      </c>
      <c r="C1618" t="inlineStr">
        <is>
          <t>Heron Fields</t>
        </is>
      </c>
      <c r="D1618" t="inlineStr">
        <is>
          <t>Heron Fields</t>
        </is>
      </c>
      <c r="E1618" s="1" t="inlineStr">
        <is>
          <t>2023-07-31</t>
        </is>
      </c>
      <c r="F1618" t="n">
        <v>15190</v>
      </c>
      <c r="G1618" t="n">
        <v>0</v>
      </c>
      <c r="H1618" s="2">
        <f>IF(F1618=0, G1618, F1618)</f>
        <v/>
      </c>
      <c r="I1618" s="1">
        <f>E1618+0</f>
        <v/>
      </c>
    </row>
    <row r="1619">
      <c r="A1619" t="inlineStr">
        <is>
          <t>Motor Vehicle Expenses</t>
        </is>
      </c>
      <c r="B1619" t="inlineStr">
        <is>
          <t>Operating Expenses</t>
        </is>
      </c>
      <c r="C1619" t="inlineStr">
        <is>
          <t>Heron Fields</t>
        </is>
      </c>
      <c r="D1619" t="inlineStr">
        <is>
          <t>Heron Fields</t>
        </is>
      </c>
      <c r="E1619" s="1" t="inlineStr">
        <is>
          <t>2023-07-31</t>
        </is>
      </c>
      <c r="F1619" t="n">
        <v>20</v>
      </c>
      <c r="G1619" t="n">
        <v>0</v>
      </c>
      <c r="H1619" s="2">
        <f>IF(F1619=0, G1619, F1619)</f>
        <v/>
      </c>
      <c r="I1619" s="1">
        <f>E1619+0</f>
        <v/>
      </c>
    </row>
    <row r="1620">
      <c r="A1620" t="inlineStr">
        <is>
          <t>Rates - Heron</t>
        </is>
      </c>
      <c r="B1620" t="inlineStr">
        <is>
          <t>Operating Expenses</t>
        </is>
      </c>
      <c r="C1620" t="inlineStr">
        <is>
          <t>Heron Fields</t>
        </is>
      </c>
      <c r="D1620" t="inlineStr">
        <is>
          <t>Heron Fields</t>
        </is>
      </c>
      <c r="E1620" s="1" t="inlineStr">
        <is>
          <t>2023-07-31</t>
        </is>
      </c>
      <c r="F1620" t="n">
        <v>0</v>
      </c>
      <c r="G1620" t="n">
        <v>0</v>
      </c>
      <c r="H1620" s="2">
        <f>IF(F1620=0, G1620, F1620)</f>
        <v/>
      </c>
      <c r="I1620" s="1">
        <f>E1620+0</f>
        <v/>
      </c>
    </row>
    <row r="1621">
      <c r="A1621" t="inlineStr">
        <is>
          <t>Rental Income</t>
        </is>
      </c>
      <c r="B1621" t="inlineStr">
        <is>
          <t>Other Income</t>
        </is>
      </c>
      <c r="C1621" t="inlineStr">
        <is>
          <t>Heron Fields</t>
        </is>
      </c>
      <c r="D1621" t="inlineStr">
        <is>
          <t>Heron Fields</t>
        </is>
      </c>
      <c r="E1621" s="1" t="inlineStr">
        <is>
          <t>2023-07-31</t>
        </is>
      </c>
      <c r="F1621" t="n">
        <v>37500</v>
      </c>
      <c r="G1621" t="n">
        <v>0</v>
      </c>
      <c r="H1621" s="2">
        <f>IF(F1621=0, G1621, F1621)</f>
        <v/>
      </c>
      <c r="I1621" s="1">
        <f>E1621+0</f>
        <v/>
      </c>
    </row>
    <row r="1622">
      <c r="A1622" t="inlineStr">
        <is>
          <t>Repairs _AND_ Maintenance</t>
        </is>
      </c>
      <c r="B1622" t="inlineStr">
        <is>
          <t>Operating Expenses</t>
        </is>
      </c>
      <c r="C1622" t="inlineStr">
        <is>
          <t>Heron Fields</t>
        </is>
      </c>
      <c r="D1622" t="inlineStr">
        <is>
          <t>Heron Fields</t>
        </is>
      </c>
      <c r="E1622" s="1" t="inlineStr">
        <is>
          <t>2023-07-31</t>
        </is>
      </c>
      <c r="F1622" t="n">
        <v>33647.28</v>
      </c>
      <c r="G1622" t="n">
        <v>0</v>
      </c>
      <c r="H1622" s="2">
        <f>IF(F1622=0, G1622, F1622)</f>
        <v/>
      </c>
      <c r="I1622" s="1">
        <f>E1622+0</f>
        <v/>
      </c>
    </row>
    <row r="1623">
      <c r="A1623" t="inlineStr">
        <is>
          <t>Sales - Heron Fields</t>
        </is>
      </c>
      <c r="B1623" t="inlineStr">
        <is>
          <t>Trading Income</t>
        </is>
      </c>
      <c r="C1623" t="inlineStr">
        <is>
          <t>Heron Fields</t>
        </is>
      </c>
      <c r="D1623" t="inlineStr">
        <is>
          <t>Heron Fields</t>
        </is>
      </c>
      <c r="E1623" s="1" t="inlineStr">
        <is>
          <t>2023-07-31</t>
        </is>
      </c>
      <c r="F1623" t="n">
        <v>1314691.31</v>
      </c>
      <c r="G1623" t="n">
        <v>0</v>
      </c>
      <c r="H1623" s="2">
        <f>IF(F1623=0, G1623, F1623)</f>
        <v/>
      </c>
      <c r="I1623" s="1">
        <f>E1623+0</f>
        <v/>
      </c>
    </row>
    <row r="1624">
      <c r="A1624" t="inlineStr">
        <is>
          <t>Sales - Heron Fields occupational rent</t>
        </is>
      </c>
      <c r="B1624" t="inlineStr">
        <is>
          <t>Trading Income</t>
        </is>
      </c>
      <c r="C1624" t="inlineStr">
        <is>
          <t>Heron Fields</t>
        </is>
      </c>
      <c r="D1624" t="inlineStr">
        <is>
          <t>Heron Fields</t>
        </is>
      </c>
      <c r="E1624" s="1" t="inlineStr">
        <is>
          <t>2023-07-31</t>
        </is>
      </c>
      <c r="F1624" t="n">
        <v>7741.94</v>
      </c>
      <c r="G1624" t="n">
        <v>0</v>
      </c>
      <c r="H1624" s="2">
        <f>IF(F1624=0, G1624, F1624)</f>
        <v/>
      </c>
      <c r="I1624" s="1">
        <f>E1624+0</f>
        <v/>
      </c>
    </row>
    <row r="1625">
      <c r="A1625" t="inlineStr">
        <is>
          <t>Security</t>
        </is>
      </c>
      <c r="B1625" t="inlineStr">
        <is>
          <t>Operating Expenses</t>
        </is>
      </c>
      <c r="C1625" t="inlineStr">
        <is>
          <t>Heron Fields</t>
        </is>
      </c>
      <c r="D1625" t="inlineStr">
        <is>
          <t>Heron Fields</t>
        </is>
      </c>
      <c r="E1625" s="1" t="inlineStr">
        <is>
          <t>2023-07-31</t>
        </is>
      </c>
      <c r="F1625" t="n">
        <v>0</v>
      </c>
      <c r="G1625" t="n">
        <v>0</v>
      </c>
      <c r="H1625" s="2">
        <f>IF(F1625=0, G1625, F1625)</f>
        <v/>
      </c>
      <c r="I1625" s="1">
        <f>E1625+0</f>
        <v/>
      </c>
    </row>
    <row r="1626">
      <c r="A1626" t="inlineStr">
        <is>
          <t>Security - ADT</t>
        </is>
      </c>
      <c r="B1626" t="inlineStr">
        <is>
          <t>Operating Expenses</t>
        </is>
      </c>
      <c r="C1626" t="inlineStr">
        <is>
          <t>Heron Fields</t>
        </is>
      </c>
      <c r="D1626" t="inlineStr">
        <is>
          <t>Heron Fields</t>
        </is>
      </c>
      <c r="E1626" s="1" t="inlineStr">
        <is>
          <t>2023-07-31</t>
        </is>
      </c>
      <c r="F1626" t="n">
        <v>366.14</v>
      </c>
      <c r="G1626" t="n">
        <v>0</v>
      </c>
      <c r="H1626" s="2">
        <f>IF(F1626=0, G1626, F1626)</f>
        <v/>
      </c>
      <c r="I1626" s="1">
        <f>E1626+0</f>
        <v/>
      </c>
    </row>
    <row r="1627">
      <c r="A1627" t="inlineStr">
        <is>
          <t>Subscription - NHBRC</t>
        </is>
      </c>
      <c r="B1627" t="inlineStr">
        <is>
          <t>Operating Expenses</t>
        </is>
      </c>
      <c r="C1627" t="inlineStr">
        <is>
          <t>Heron Fields</t>
        </is>
      </c>
      <c r="D1627" t="inlineStr">
        <is>
          <t>Heron Fields</t>
        </is>
      </c>
      <c r="E1627" s="1" t="inlineStr">
        <is>
          <t>2023-07-31</t>
        </is>
      </c>
      <c r="F1627" t="n">
        <v>0</v>
      </c>
      <c r="G1627" t="n">
        <v>0</v>
      </c>
      <c r="H1627" s="2">
        <f>IF(F1627=0, G1627, F1627)</f>
        <v/>
      </c>
      <c r="I1627" s="1">
        <f>E1627+0</f>
        <v/>
      </c>
    </row>
    <row r="1628">
      <c r="A1628" t="inlineStr">
        <is>
          <t>Subscriptions - Xero</t>
        </is>
      </c>
      <c r="B1628" t="inlineStr">
        <is>
          <t>Operating Expenses</t>
        </is>
      </c>
      <c r="C1628" t="inlineStr">
        <is>
          <t>Heron Fields</t>
        </is>
      </c>
      <c r="D1628" t="inlineStr">
        <is>
          <t>Heron Fields</t>
        </is>
      </c>
      <c r="E1628" s="1" t="inlineStr">
        <is>
          <t>2023-07-31</t>
        </is>
      </c>
      <c r="F1628" t="n">
        <v>600</v>
      </c>
      <c r="G1628" t="n">
        <v>0</v>
      </c>
      <c r="H1628" s="2">
        <f>IF(F1628=0, G1628, F1628)</f>
        <v/>
      </c>
      <c r="I1628" s="1">
        <f>E1628+0</f>
        <v/>
      </c>
    </row>
    <row r="1629">
      <c r="A1629" t="inlineStr">
        <is>
          <t>Advertising - Pure Brand Activation</t>
        </is>
      </c>
      <c r="B1629" t="inlineStr">
        <is>
          <t>Operating Expenses</t>
        </is>
      </c>
      <c r="C1629" t="inlineStr">
        <is>
          <t>Heron View</t>
        </is>
      </c>
      <c r="D1629" t="inlineStr">
        <is>
          <t>Heron View</t>
        </is>
      </c>
      <c r="E1629" s="1" t="inlineStr">
        <is>
          <t>2023-07-31</t>
        </is>
      </c>
      <c r="F1629" t="n">
        <v>4602</v>
      </c>
      <c r="G1629" t="n">
        <v>0</v>
      </c>
      <c r="H1629" s="2">
        <f>IF(F1629=0, G1629, F1629)</f>
        <v/>
      </c>
      <c r="I1629" s="1">
        <f>E1629+0</f>
        <v/>
      </c>
    </row>
    <row r="1630">
      <c r="A1630" t="inlineStr">
        <is>
          <t>Advertising - Real Marketing</t>
        </is>
      </c>
      <c r="B1630" t="inlineStr">
        <is>
          <t>Operating Expenses</t>
        </is>
      </c>
      <c r="C1630" t="inlineStr">
        <is>
          <t>Heron View</t>
        </is>
      </c>
      <c r="D1630" t="inlineStr">
        <is>
          <t>Heron View</t>
        </is>
      </c>
      <c r="E1630" s="1" t="inlineStr">
        <is>
          <t>2023-07-31</t>
        </is>
      </c>
      <c r="F1630" t="n">
        <v>0</v>
      </c>
      <c r="G1630" t="n">
        <v>0</v>
      </c>
      <c r="H1630" s="2">
        <f>IF(F1630=0, G1630, F1630)</f>
        <v/>
      </c>
      <c r="I1630" s="1">
        <f>E1630+0</f>
        <v/>
      </c>
    </row>
    <row r="1631">
      <c r="A1631" t="inlineStr">
        <is>
          <t>Advertising - Real Marketing</t>
        </is>
      </c>
      <c r="B1631" t="inlineStr">
        <is>
          <t>Operating Expenses</t>
        </is>
      </c>
      <c r="C1631" t="inlineStr">
        <is>
          <t>Heron View</t>
        </is>
      </c>
      <c r="D1631" t="inlineStr">
        <is>
          <t>Heron View</t>
        </is>
      </c>
      <c r="E1631" s="1" t="inlineStr">
        <is>
          <t>2023-07-31</t>
        </is>
      </c>
      <c r="F1631" t="n">
        <v>0</v>
      </c>
      <c r="G1631" t="n">
        <v>0</v>
      </c>
      <c r="H1631" s="2">
        <f>IF(F1631=0, G1631, F1631)</f>
        <v/>
      </c>
      <c r="I1631" s="1">
        <f>E1631+0</f>
        <v/>
      </c>
    </row>
    <row r="1632">
      <c r="A1632" t="inlineStr">
        <is>
          <t>Advertising - Thinkink</t>
        </is>
      </c>
      <c r="B1632" t="inlineStr">
        <is>
          <t>Operating Expenses</t>
        </is>
      </c>
      <c r="C1632" t="inlineStr">
        <is>
          <t>Heron View</t>
        </is>
      </c>
      <c r="D1632" t="inlineStr">
        <is>
          <t>Heron View</t>
        </is>
      </c>
      <c r="E1632" s="1" t="inlineStr">
        <is>
          <t>2023-07-31</t>
        </is>
      </c>
      <c r="F1632" t="n">
        <v>0</v>
      </c>
      <c r="G1632" t="n">
        <v>0</v>
      </c>
      <c r="H1632" s="2">
        <f>IF(F1632=0, G1632, F1632)</f>
        <v/>
      </c>
      <c r="I1632" s="1">
        <f>E1632+0</f>
        <v/>
      </c>
    </row>
    <row r="1633">
      <c r="A1633" t="inlineStr">
        <is>
          <t>Advertising _AND_ Promotions</t>
        </is>
      </c>
      <c r="B1633" t="inlineStr">
        <is>
          <t>Operating Expenses</t>
        </is>
      </c>
      <c r="C1633" t="inlineStr">
        <is>
          <t>Heron View</t>
        </is>
      </c>
      <c r="D1633" t="inlineStr">
        <is>
          <t>Heron View</t>
        </is>
      </c>
      <c r="E1633" s="1" t="inlineStr">
        <is>
          <t>2023-07-31</t>
        </is>
      </c>
      <c r="F1633" t="n">
        <v>7705</v>
      </c>
      <c r="G1633" t="n">
        <v>0</v>
      </c>
      <c r="H1633" s="2">
        <f>IF(F1633=0, G1633, F1633)</f>
        <v/>
      </c>
      <c r="I1633" s="1">
        <f>E1633+0</f>
        <v/>
      </c>
    </row>
    <row r="1634">
      <c r="A1634" t="inlineStr">
        <is>
          <t>Advertising _AND_ Promotions</t>
        </is>
      </c>
      <c r="B1634" t="inlineStr">
        <is>
          <t>Operating Expenses</t>
        </is>
      </c>
      <c r="C1634" t="inlineStr">
        <is>
          <t>Heron View</t>
        </is>
      </c>
      <c r="D1634" t="inlineStr">
        <is>
          <t>Heron View</t>
        </is>
      </c>
      <c r="E1634" s="1" t="inlineStr">
        <is>
          <t>2023-07-31</t>
        </is>
      </c>
      <c r="F1634" t="n">
        <v>0</v>
      </c>
      <c r="G1634" t="n">
        <v>0</v>
      </c>
      <c r="H1634" s="2">
        <f>IF(F1634=0, G1634, F1634)</f>
        <v/>
      </c>
      <c r="I1634" s="1">
        <f>E1634+0</f>
        <v/>
      </c>
    </row>
    <row r="1635">
      <c r="A1635" t="inlineStr">
        <is>
          <t>COS - Commission HV Units</t>
        </is>
      </c>
      <c r="B1635" t="inlineStr">
        <is>
          <t>COS</t>
        </is>
      </c>
      <c r="C1635" t="inlineStr">
        <is>
          <t>Heron View</t>
        </is>
      </c>
      <c r="D1635" t="inlineStr">
        <is>
          <t>Heron View</t>
        </is>
      </c>
      <c r="E1635" s="1" t="inlineStr">
        <is>
          <t>2023-07-31</t>
        </is>
      </c>
      <c r="F1635" t="n">
        <v>0</v>
      </c>
      <c r="G1635" t="n">
        <v>0</v>
      </c>
      <c r="H1635" s="2">
        <f>IF(F1635=0, G1635, F1635)</f>
        <v/>
      </c>
      <c r="I1635" s="1">
        <f>E1635+0</f>
        <v/>
      </c>
    </row>
    <row r="1636">
      <c r="A1636" t="inlineStr">
        <is>
          <t>COS - Electricity</t>
        </is>
      </c>
      <c r="B1636" t="inlineStr">
        <is>
          <t>COS</t>
        </is>
      </c>
      <c r="C1636" t="inlineStr">
        <is>
          <t>Heron View</t>
        </is>
      </c>
      <c r="D1636" t="inlineStr">
        <is>
          <t>Heron View</t>
        </is>
      </c>
      <c r="E1636" s="1" t="inlineStr">
        <is>
          <t>2023-07-31</t>
        </is>
      </c>
      <c r="F1636" t="n">
        <v>0</v>
      </c>
      <c r="G1636" t="n">
        <v>0</v>
      </c>
      <c r="H1636" s="2">
        <f>IF(F1636=0, G1636, F1636)</f>
        <v/>
      </c>
      <c r="I1636" s="1">
        <f>E1636+0</f>
        <v/>
      </c>
    </row>
    <row r="1637">
      <c r="A1637" t="inlineStr">
        <is>
          <t>COS - Electricity</t>
        </is>
      </c>
      <c r="B1637" t="inlineStr">
        <is>
          <t>COS</t>
        </is>
      </c>
      <c r="C1637" t="inlineStr">
        <is>
          <t>Heron View</t>
        </is>
      </c>
      <c r="D1637" t="inlineStr">
        <is>
          <t>Heron View</t>
        </is>
      </c>
      <c r="E1637" s="1" t="inlineStr">
        <is>
          <t>2023-07-31</t>
        </is>
      </c>
      <c r="F1637" t="n">
        <v>0</v>
      </c>
      <c r="G1637" t="n">
        <v>0</v>
      </c>
      <c r="H1637" s="2">
        <f>IF(F1637=0, G1637, F1637)</f>
        <v/>
      </c>
      <c r="I1637" s="1">
        <f>E1637+0</f>
        <v/>
      </c>
    </row>
    <row r="1638">
      <c r="A1638" t="inlineStr">
        <is>
          <t>COS - HV COCT Rates clearance</t>
        </is>
      </c>
      <c r="B1638" t="inlineStr">
        <is>
          <t>COS</t>
        </is>
      </c>
      <c r="C1638" t="inlineStr">
        <is>
          <t>Heron View</t>
        </is>
      </c>
      <c r="D1638" t="inlineStr">
        <is>
          <t>Heron View</t>
        </is>
      </c>
      <c r="E1638" s="1" t="inlineStr">
        <is>
          <t>2023-07-31</t>
        </is>
      </c>
      <c r="F1638" t="n">
        <v>44968.24</v>
      </c>
      <c r="G1638" t="n">
        <v>0</v>
      </c>
      <c r="H1638" s="2">
        <f>IF(F1638=0, G1638, F1638)</f>
        <v/>
      </c>
      <c r="I1638" s="1">
        <f>E1638+0</f>
        <v/>
      </c>
    </row>
    <row r="1639">
      <c r="A1639" t="inlineStr">
        <is>
          <t>COS - Heron Fields - Garden Services</t>
        </is>
      </c>
      <c r="B1639" t="inlineStr">
        <is>
          <t>COS</t>
        </is>
      </c>
      <c r="C1639" t="inlineStr">
        <is>
          <t>CPC</t>
        </is>
      </c>
      <c r="D1639" t="inlineStr">
        <is>
          <t>Heron View</t>
        </is>
      </c>
      <c r="E1639" s="1" t="inlineStr">
        <is>
          <t>2023-07-31</t>
        </is>
      </c>
      <c r="F1639" t="n">
        <v>0</v>
      </c>
      <c r="G1639" t="n">
        <v>0</v>
      </c>
      <c r="H1639" s="2">
        <f>IF(F1639=0, G1639, F1639)</f>
        <v/>
      </c>
      <c r="I1639" s="1">
        <f>E1639+0</f>
        <v/>
      </c>
    </row>
    <row r="1640">
      <c r="A1640" t="inlineStr">
        <is>
          <t>COS - Heron View</t>
        </is>
      </c>
      <c r="B1640" t="inlineStr">
        <is>
          <t>COS</t>
        </is>
      </c>
      <c r="C1640" t="inlineStr">
        <is>
          <t>Heron View</t>
        </is>
      </c>
      <c r="D1640" t="inlineStr">
        <is>
          <t>Heron View</t>
        </is>
      </c>
      <c r="E1640" s="1" t="inlineStr">
        <is>
          <t>2023-07-31</t>
        </is>
      </c>
      <c r="F1640" t="n">
        <v>0</v>
      </c>
      <c r="G1640" t="n">
        <v>0</v>
      </c>
      <c r="H1640" s="2">
        <f>IF(F1640=0, G1640, F1640)</f>
        <v/>
      </c>
      <c r="I1640" s="1">
        <f>E1640+0</f>
        <v/>
      </c>
    </row>
    <row r="1641">
      <c r="A1641" t="inlineStr">
        <is>
          <t>COS - Heron View - Construction</t>
        </is>
      </c>
      <c r="B1641" t="inlineStr">
        <is>
          <t>COS</t>
        </is>
      </c>
      <c r="C1641" t="inlineStr">
        <is>
          <t>CPC</t>
        </is>
      </c>
      <c r="D1641" t="inlineStr">
        <is>
          <t>Heron View</t>
        </is>
      </c>
      <c r="E1641" s="1" t="inlineStr">
        <is>
          <t>2023-07-31</t>
        </is>
      </c>
      <c r="F1641" t="n">
        <v>3233584.29</v>
      </c>
      <c r="G1641" t="n">
        <v>0</v>
      </c>
      <c r="H1641" s="2">
        <f>IF(F1641=0, G1641, F1641)</f>
        <v/>
      </c>
      <c r="I1641" s="1">
        <f>E1641+0</f>
        <v/>
      </c>
    </row>
    <row r="1642">
      <c r="A1642" t="inlineStr">
        <is>
          <t>COS - Heron View - P&amp;G</t>
        </is>
      </c>
      <c r="B1642" t="inlineStr">
        <is>
          <t>COS</t>
        </is>
      </c>
      <c r="C1642" t="inlineStr">
        <is>
          <t>CPC</t>
        </is>
      </c>
      <c r="D1642" t="inlineStr">
        <is>
          <t>Heron View</t>
        </is>
      </c>
      <c r="E1642" s="1" t="inlineStr">
        <is>
          <t>2023-07-31</t>
        </is>
      </c>
      <c r="F1642" t="n">
        <v>24793.88</v>
      </c>
      <c r="G1642" t="n">
        <v>0</v>
      </c>
      <c r="H1642" s="2">
        <f>IF(F1642=0, G1642, F1642)</f>
        <v/>
      </c>
      <c r="I1642" s="1">
        <f>E1642+0</f>
        <v/>
      </c>
    </row>
    <row r="1643">
      <c r="A1643" t="inlineStr">
        <is>
          <t>COS - Heron View - Printing &amp; Stationary</t>
        </is>
      </c>
      <c r="B1643" t="inlineStr">
        <is>
          <t>COS</t>
        </is>
      </c>
      <c r="C1643" t="inlineStr">
        <is>
          <t>CPC</t>
        </is>
      </c>
      <c r="D1643" t="inlineStr">
        <is>
          <t>Heron View</t>
        </is>
      </c>
      <c r="E1643" s="1" t="inlineStr">
        <is>
          <t>2023-07-31</t>
        </is>
      </c>
      <c r="F1643" t="n">
        <v>107.39</v>
      </c>
      <c r="G1643" t="n">
        <v>0</v>
      </c>
      <c r="H1643" s="2">
        <f>IF(F1643=0, G1643, F1643)</f>
        <v/>
      </c>
      <c r="I1643" s="1">
        <f>E1643+0</f>
        <v/>
      </c>
    </row>
    <row r="1644">
      <c r="A1644" t="inlineStr">
        <is>
          <t>COS - Legal Fees</t>
        </is>
      </c>
      <c r="B1644" t="inlineStr">
        <is>
          <t>COS</t>
        </is>
      </c>
      <c r="C1644" t="inlineStr">
        <is>
          <t>Heron View</t>
        </is>
      </c>
      <c r="D1644" t="inlineStr">
        <is>
          <t>Heron View</t>
        </is>
      </c>
      <c r="E1644" s="1" t="inlineStr">
        <is>
          <t>2023-07-31</t>
        </is>
      </c>
      <c r="F1644" t="n">
        <v>0</v>
      </c>
      <c r="G1644" t="n">
        <v>0</v>
      </c>
      <c r="H1644" s="2">
        <f>IF(F1644=0, G1644, F1644)</f>
        <v/>
      </c>
      <c r="I1644" s="1">
        <f>E1644+0</f>
        <v/>
      </c>
    </row>
    <row r="1645">
      <c r="A1645" t="inlineStr">
        <is>
          <t>COS - Legal Fees</t>
        </is>
      </c>
      <c r="B1645" t="inlineStr">
        <is>
          <t>COS</t>
        </is>
      </c>
      <c r="C1645" t="inlineStr">
        <is>
          <t>Heron View</t>
        </is>
      </c>
      <c r="D1645" t="inlineStr">
        <is>
          <t>Heron View</t>
        </is>
      </c>
      <c r="E1645" s="1" t="inlineStr">
        <is>
          <t>2023-07-31</t>
        </is>
      </c>
      <c r="F1645" t="n">
        <v>0</v>
      </c>
      <c r="G1645" t="n">
        <v>0</v>
      </c>
      <c r="H1645" s="2">
        <f>IF(F1645=0, G1645, F1645)</f>
        <v/>
      </c>
      <c r="I1645" s="1">
        <f>E1645+0</f>
        <v/>
      </c>
    </row>
    <row r="1646">
      <c r="A1646" t="inlineStr">
        <is>
          <t>COS - Legal Fees Opening of Sec Title Fees</t>
        </is>
      </c>
      <c r="B1646" t="inlineStr">
        <is>
          <t>COS</t>
        </is>
      </c>
      <c r="C1646" t="inlineStr">
        <is>
          <t>Heron View</t>
        </is>
      </c>
      <c r="D1646" t="inlineStr">
        <is>
          <t>Heron View</t>
        </is>
      </c>
      <c r="E1646" s="1" t="inlineStr">
        <is>
          <t>2023-07-31</t>
        </is>
      </c>
      <c r="F1646" t="n">
        <v>0</v>
      </c>
      <c r="G1646" t="n">
        <v>0</v>
      </c>
      <c r="H1646" s="2">
        <f>IF(F1646=0, G1646, F1646)</f>
        <v/>
      </c>
      <c r="I1646" s="1">
        <f>E1646+0</f>
        <v/>
      </c>
    </row>
    <row r="1647">
      <c r="A1647" t="inlineStr">
        <is>
          <t>COS - Showhouse - HV</t>
        </is>
      </c>
      <c r="B1647" t="inlineStr">
        <is>
          <t>COS</t>
        </is>
      </c>
      <c r="C1647" t="inlineStr">
        <is>
          <t>Heron View</t>
        </is>
      </c>
      <c r="D1647" t="inlineStr">
        <is>
          <t>Heron View</t>
        </is>
      </c>
      <c r="E1647" s="1" t="inlineStr">
        <is>
          <t>2023-07-31</t>
        </is>
      </c>
      <c r="F1647" t="n">
        <v>6212.85</v>
      </c>
      <c r="G1647" t="n">
        <v>0</v>
      </c>
      <c r="H1647" s="2">
        <f>IF(F1647=0, G1647, F1647)</f>
        <v/>
      </c>
      <c r="I1647" s="1">
        <f>E1647+0</f>
        <v/>
      </c>
    </row>
    <row r="1648">
      <c r="A1648" t="inlineStr">
        <is>
          <t>Consulting fees - Trustee</t>
        </is>
      </c>
      <c r="B1648" t="inlineStr">
        <is>
          <t>Operating Expenses</t>
        </is>
      </c>
      <c r="C1648" t="inlineStr">
        <is>
          <t>Heron View</t>
        </is>
      </c>
      <c r="D1648" t="inlineStr">
        <is>
          <t>Heron View</t>
        </is>
      </c>
      <c r="E1648" s="1" t="inlineStr">
        <is>
          <t>2023-07-31</t>
        </is>
      </c>
      <c r="F1648" t="n">
        <v>7250</v>
      </c>
      <c r="G1648" t="n">
        <v>0</v>
      </c>
      <c r="H1648" s="2">
        <f>IF(F1648=0, G1648, F1648)</f>
        <v/>
      </c>
      <c r="I1648" s="1">
        <f>E1648+0</f>
        <v/>
      </c>
    </row>
    <row r="1649">
      <c r="A1649" t="inlineStr">
        <is>
          <t>Consulting fees - Trustee</t>
        </is>
      </c>
      <c r="B1649" t="inlineStr">
        <is>
          <t>Operating Expenses</t>
        </is>
      </c>
      <c r="C1649" t="inlineStr">
        <is>
          <t>Heron View</t>
        </is>
      </c>
      <c r="D1649" t="inlineStr">
        <is>
          <t>Heron View</t>
        </is>
      </c>
      <c r="E1649" s="1" t="inlineStr">
        <is>
          <t>2023-07-31</t>
        </is>
      </c>
      <c r="F1649" t="n">
        <v>0</v>
      </c>
      <c r="G1649" t="n">
        <v>0</v>
      </c>
      <c r="H1649" s="2">
        <f>IF(F1649=0, G1649, F1649)</f>
        <v/>
      </c>
      <c r="I1649" s="1">
        <f>E1649+0</f>
        <v/>
      </c>
    </row>
    <row r="1650">
      <c r="A1650" t="inlineStr">
        <is>
          <t>Interest Paid - Investors @ 10%</t>
        </is>
      </c>
      <c r="B1650" t="inlineStr">
        <is>
          <t>Operating Expenses</t>
        </is>
      </c>
      <c r="C1650" t="inlineStr">
        <is>
          <t>Heron View</t>
        </is>
      </c>
      <c r="D1650" t="inlineStr">
        <is>
          <t>Heron View</t>
        </is>
      </c>
      <c r="E1650" s="1" t="inlineStr">
        <is>
          <t>2023-07-31</t>
        </is>
      </c>
      <c r="F1650" t="n">
        <v>0</v>
      </c>
      <c r="G1650" t="n">
        <v>0</v>
      </c>
      <c r="H1650" s="2">
        <f>IF(F1650=0, G1650, F1650)</f>
        <v/>
      </c>
      <c r="I1650" s="1">
        <f>E1650+0</f>
        <v/>
      </c>
    </row>
    <row r="1651">
      <c r="A1651" t="inlineStr">
        <is>
          <t>Interest Paid - Investors @ 10.5%</t>
        </is>
      </c>
      <c r="B1651" t="inlineStr">
        <is>
          <t>Operating Expenses</t>
        </is>
      </c>
      <c r="C1651" t="inlineStr">
        <is>
          <t>Heron View</t>
        </is>
      </c>
      <c r="D1651" t="inlineStr">
        <is>
          <t>Heron View</t>
        </is>
      </c>
      <c r="E1651" s="1" t="inlineStr">
        <is>
          <t>2023-07-31</t>
        </is>
      </c>
      <c r="F1651" t="n">
        <v>0</v>
      </c>
      <c r="G1651" t="n">
        <v>0</v>
      </c>
      <c r="H1651" s="2">
        <f>IF(F1651=0, G1651, F1651)</f>
        <v/>
      </c>
      <c r="I1651" s="1">
        <f>E1651+0</f>
        <v/>
      </c>
    </row>
    <row r="1652">
      <c r="A1652" t="inlineStr">
        <is>
          <t>Interest Paid - Investors @ 11%</t>
        </is>
      </c>
      <c r="B1652" t="inlineStr">
        <is>
          <t>Operating Expenses</t>
        </is>
      </c>
      <c r="C1652" t="inlineStr">
        <is>
          <t>Heron View</t>
        </is>
      </c>
      <c r="D1652" t="inlineStr">
        <is>
          <t>Heron View</t>
        </is>
      </c>
      <c r="E1652" s="1" t="inlineStr">
        <is>
          <t>2023-07-31</t>
        </is>
      </c>
      <c r="F1652" t="n">
        <v>0</v>
      </c>
      <c r="G1652" t="n">
        <v>0</v>
      </c>
      <c r="H1652" s="2">
        <f>IF(F1652=0, G1652, F1652)</f>
        <v/>
      </c>
      <c r="I1652" s="1">
        <f>E1652+0</f>
        <v/>
      </c>
    </row>
    <row r="1653">
      <c r="A1653" t="inlineStr">
        <is>
          <t>Interest Paid - Investors @ 14%</t>
        </is>
      </c>
      <c r="B1653" t="inlineStr">
        <is>
          <t>Operating Expenses</t>
        </is>
      </c>
      <c r="C1653" t="inlineStr">
        <is>
          <t>Heron View</t>
        </is>
      </c>
      <c r="D1653" t="inlineStr">
        <is>
          <t>Heron View</t>
        </is>
      </c>
      <c r="E1653" s="1" t="inlineStr">
        <is>
          <t>2023-07-31</t>
        </is>
      </c>
      <c r="F1653" t="n">
        <v>0</v>
      </c>
      <c r="G1653" t="n">
        <v>0</v>
      </c>
      <c r="H1653" s="2">
        <f>IF(F1653=0, G1653, F1653)</f>
        <v/>
      </c>
      <c r="I1653" s="1">
        <f>E1653+0</f>
        <v/>
      </c>
    </row>
    <row r="1654">
      <c r="A1654" t="inlineStr">
        <is>
          <t>Interest Paid - Investors @ 14%</t>
        </is>
      </c>
      <c r="B1654" t="inlineStr">
        <is>
          <t>Operating Expenses</t>
        </is>
      </c>
      <c r="C1654" t="inlineStr">
        <is>
          <t>Heron View</t>
        </is>
      </c>
      <c r="D1654" t="inlineStr">
        <is>
          <t>Heron View</t>
        </is>
      </c>
      <c r="E1654" s="1" t="inlineStr">
        <is>
          <t>2023-07-31</t>
        </is>
      </c>
      <c r="F1654" t="n">
        <v>0</v>
      </c>
      <c r="G1654" t="n">
        <v>0</v>
      </c>
      <c r="H1654" s="2">
        <f>IF(F1654=0, G1654, F1654)</f>
        <v/>
      </c>
      <c r="I1654" s="1">
        <f>E1654+0</f>
        <v/>
      </c>
    </row>
    <row r="1655">
      <c r="A1655" t="inlineStr">
        <is>
          <t>Interest Paid - Investors @ 16%</t>
        </is>
      </c>
      <c r="B1655" t="inlineStr">
        <is>
          <t>Operating Expenses</t>
        </is>
      </c>
      <c r="C1655" t="inlineStr">
        <is>
          <t>Heron View</t>
        </is>
      </c>
      <c r="D1655" t="inlineStr">
        <is>
          <t>Heron View</t>
        </is>
      </c>
      <c r="E1655" s="1" t="inlineStr">
        <is>
          <t>2023-07-31</t>
        </is>
      </c>
      <c r="F1655" t="n">
        <v>0</v>
      </c>
      <c r="G1655" t="n">
        <v>0</v>
      </c>
      <c r="H1655" s="2">
        <f>IF(F1655=0, G1655, F1655)</f>
        <v/>
      </c>
      <c r="I1655" s="1">
        <f>E1655+0</f>
        <v/>
      </c>
    </row>
    <row r="1656">
      <c r="A1656" t="inlineStr">
        <is>
          <t>Interest Paid - Investors @ 16%</t>
        </is>
      </c>
      <c r="B1656" t="inlineStr">
        <is>
          <t>Operating Expenses</t>
        </is>
      </c>
      <c r="C1656" t="inlineStr">
        <is>
          <t>Heron View</t>
        </is>
      </c>
      <c r="D1656" t="inlineStr">
        <is>
          <t>Heron View</t>
        </is>
      </c>
      <c r="E1656" s="1" t="inlineStr">
        <is>
          <t>2023-07-31</t>
        </is>
      </c>
      <c r="F1656" t="n">
        <v>0</v>
      </c>
      <c r="G1656" t="n">
        <v>0</v>
      </c>
      <c r="H1656" s="2">
        <f>IF(F1656=0, G1656, F1656)</f>
        <v/>
      </c>
      <c r="I1656" s="1">
        <f>E1656+0</f>
        <v/>
      </c>
    </row>
    <row r="1657">
      <c r="A1657" t="inlineStr">
        <is>
          <t>Interest Paid - Investors @ 18%</t>
        </is>
      </c>
      <c r="B1657" t="inlineStr">
        <is>
          <t>Operating Expenses</t>
        </is>
      </c>
      <c r="C1657" t="inlineStr">
        <is>
          <t>Heron View</t>
        </is>
      </c>
      <c r="D1657" t="inlineStr">
        <is>
          <t>Heron View</t>
        </is>
      </c>
      <c r="E1657" s="1" t="inlineStr">
        <is>
          <t>2023-07-31</t>
        </is>
      </c>
      <c r="F1657" t="n">
        <v>0</v>
      </c>
      <c r="G1657" t="n">
        <v>0</v>
      </c>
      <c r="H1657" s="2">
        <f>IF(F1657=0, G1657, F1657)</f>
        <v/>
      </c>
      <c r="I1657" s="1">
        <f>E1657+0</f>
        <v/>
      </c>
    </row>
    <row r="1658">
      <c r="A1658" t="inlineStr">
        <is>
          <t>Interest Paid - Investors @ 18%</t>
        </is>
      </c>
      <c r="B1658" t="inlineStr">
        <is>
          <t>Operating Expenses</t>
        </is>
      </c>
      <c r="C1658" t="inlineStr">
        <is>
          <t>Heron View</t>
        </is>
      </c>
      <c r="D1658" t="inlineStr">
        <is>
          <t>Heron View</t>
        </is>
      </c>
      <c r="E1658" s="1" t="inlineStr">
        <is>
          <t>2023-07-31</t>
        </is>
      </c>
      <c r="F1658" t="n">
        <v>0</v>
      </c>
      <c r="G1658" t="n">
        <v>0</v>
      </c>
      <c r="H1658" s="2">
        <f>IF(F1658=0, G1658, F1658)</f>
        <v/>
      </c>
      <c r="I1658" s="1">
        <f>E1658+0</f>
        <v/>
      </c>
    </row>
    <row r="1659">
      <c r="A1659" t="inlineStr">
        <is>
          <t>Interest Paid - Investors @ 7%</t>
        </is>
      </c>
      <c r="B1659" t="inlineStr">
        <is>
          <t>Operating Expenses</t>
        </is>
      </c>
      <c r="C1659" t="inlineStr">
        <is>
          <t>Heron View</t>
        </is>
      </c>
      <c r="D1659" t="inlineStr">
        <is>
          <t>Heron View</t>
        </is>
      </c>
      <c r="E1659" s="1" t="inlineStr">
        <is>
          <t>2023-07-31</t>
        </is>
      </c>
      <c r="F1659" t="n">
        <v>0</v>
      </c>
      <c r="G1659" t="n">
        <v>0</v>
      </c>
      <c r="H1659" s="2">
        <f>IF(F1659=0, G1659, F1659)</f>
        <v/>
      </c>
      <c r="I1659" s="1">
        <f>E1659+0</f>
        <v/>
      </c>
    </row>
    <row r="1660">
      <c r="A1660" t="inlineStr">
        <is>
          <t>Interest Paid - Investors @ 7%</t>
        </is>
      </c>
      <c r="B1660" t="inlineStr">
        <is>
          <t>Operating Expenses</t>
        </is>
      </c>
      <c r="C1660" t="inlineStr">
        <is>
          <t>Heron View</t>
        </is>
      </c>
      <c r="D1660" t="inlineStr">
        <is>
          <t>Heron View</t>
        </is>
      </c>
      <c r="E1660" s="1" t="inlineStr">
        <is>
          <t>2023-07-31</t>
        </is>
      </c>
      <c r="F1660" t="n">
        <v>0</v>
      </c>
      <c r="G1660" t="n">
        <v>0</v>
      </c>
      <c r="H1660" s="2">
        <f>IF(F1660=0, G1660, F1660)</f>
        <v/>
      </c>
      <c r="I1660" s="1">
        <f>E1660+0</f>
        <v/>
      </c>
    </row>
    <row r="1661">
      <c r="A1661" t="inlineStr">
        <is>
          <t>Interest Paid - Investors @ 7.5%</t>
        </is>
      </c>
      <c r="B1661" t="inlineStr">
        <is>
          <t>Operating Expenses</t>
        </is>
      </c>
      <c r="C1661" t="inlineStr">
        <is>
          <t>Heron View</t>
        </is>
      </c>
      <c r="D1661" t="inlineStr">
        <is>
          <t>Heron View</t>
        </is>
      </c>
      <c r="E1661" s="1" t="inlineStr">
        <is>
          <t>2023-07-31</t>
        </is>
      </c>
      <c r="F1661" t="n">
        <v>0</v>
      </c>
      <c r="G1661" t="n">
        <v>0</v>
      </c>
      <c r="H1661" s="2">
        <f>IF(F1661=0, G1661, F1661)</f>
        <v/>
      </c>
      <c r="I1661" s="1">
        <f>E1661+0</f>
        <v/>
      </c>
    </row>
    <row r="1662">
      <c r="A1662" t="inlineStr">
        <is>
          <t>Interest Paid - Investors @ 7.5%</t>
        </is>
      </c>
      <c r="B1662" t="inlineStr">
        <is>
          <t>Operating Expenses</t>
        </is>
      </c>
      <c r="C1662" t="inlineStr">
        <is>
          <t>Heron View</t>
        </is>
      </c>
      <c r="D1662" t="inlineStr">
        <is>
          <t>Heron View</t>
        </is>
      </c>
      <c r="E1662" s="1" t="inlineStr">
        <is>
          <t>2023-07-31</t>
        </is>
      </c>
      <c r="F1662" t="n">
        <v>0</v>
      </c>
      <c r="G1662" t="n">
        <v>0</v>
      </c>
      <c r="H1662" s="2">
        <f>IF(F1662=0, G1662, F1662)</f>
        <v/>
      </c>
      <c r="I1662" s="1">
        <f>E1662+0</f>
        <v/>
      </c>
    </row>
    <row r="1663">
      <c r="A1663" t="inlineStr">
        <is>
          <t>Interest Paid - Investors @ 8.25%</t>
        </is>
      </c>
      <c r="B1663" t="inlineStr">
        <is>
          <t>Operating Expenses</t>
        </is>
      </c>
      <c r="C1663" t="inlineStr">
        <is>
          <t>Heron View</t>
        </is>
      </c>
      <c r="D1663" t="inlineStr">
        <is>
          <t>Heron View</t>
        </is>
      </c>
      <c r="E1663" s="1" t="inlineStr">
        <is>
          <t>2023-07-31</t>
        </is>
      </c>
      <c r="F1663" t="n">
        <v>0</v>
      </c>
      <c r="G1663" t="n">
        <v>0</v>
      </c>
      <c r="H1663" s="2">
        <f>IF(F1663=0, G1663, F1663)</f>
        <v/>
      </c>
      <c r="I1663" s="1">
        <f>E1663+0</f>
        <v/>
      </c>
    </row>
    <row r="1664">
      <c r="A1664" t="inlineStr">
        <is>
          <t>Interest Paid - Investors @ 8.25%</t>
        </is>
      </c>
      <c r="B1664" t="inlineStr">
        <is>
          <t>Operating Expenses</t>
        </is>
      </c>
      <c r="C1664" t="inlineStr">
        <is>
          <t>Heron View</t>
        </is>
      </c>
      <c r="D1664" t="inlineStr">
        <is>
          <t>Heron View</t>
        </is>
      </c>
      <c r="E1664" s="1" t="inlineStr">
        <is>
          <t>2023-07-31</t>
        </is>
      </c>
      <c r="F1664" t="n">
        <v>0</v>
      </c>
      <c r="G1664" t="n">
        <v>0</v>
      </c>
      <c r="H1664" s="2">
        <f>IF(F1664=0, G1664, F1664)</f>
        <v/>
      </c>
      <c r="I1664" s="1">
        <f>E1664+0</f>
        <v/>
      </c>
    </row>
    <row r="1665">
      <c r="A1665" t="inlineStr">
        <is>
          <t>Interest Paid - Investors @ 9%</t>
        </is>
      </c>
      <c r="B1665" t="inlineStr">
        <is>
          <t>Operating Expenses</t>
        </is>
      </c>
      <c r="C1665" t="inlineStr">
        <is>
          <t>Heron View</t>
        </is>
      </c>
      <c r="D1665" t="inlineStr">
        <is>
          <t>Heron View</t>
        </is>
      </c>
      <c r="E1665" s="1" t="inlineStr">
        <is>
          <t>2023-07-31</t>
        </is>
      </c>
      <c r="F1665" t="n">
        <v>0</v>
      </c>
      <c r="G1665" t="n">
        <v>0</v>
      </c>
      <c r="H1665" s="2">
        <f>IF(F1665=0, G1665, F1665)</f>
        <v/>
      </c>
      <c r="I1665" s="1">
        <f>E1665+0</f>
        <v/>
      </c>
    </row>
    <row r="1666">
      <c r="A1666" t="inlineStr">
        <is>
          <t>Interest Paid - Investors @ 9%</t>
        </is>
      </c>
      <c r="B1666" t="inlineStr">
        <is>
          <t>Operating Expenses</t>
        </is>
      </c>
      <c r="C1666" t="inlineStr">
        <is>
          <t>Heron View</t>
        </is>
      </c>
      <c r="D1666" t="inlineStr">
        <is>
          <t>Heron View</t>
        </is>
      </c>
      <c r="E1666" s="1" t="inlineStr">
        <is>
          <t>2023-07-31</t>
        </is>
      </c>
      <c r="F1666" t="n">
        <v>0</v>
      </c>
      <c r="G1666" t="n">
        <v>0</v>
      </c>
      <c r="H1666" s="2">
        <f>IF(F1666=0, G1666, F1666)</f>
        <v/>
      </c>
      <c r="I1666" s="1">
        <f>E1666+0</f>
        <v/>
      </c>
    </row>
    <row r="1667">
      <c r="A1667" t="inlineStr">
        <is>
          <t>Interest Paid - Investors @ 9.75%</t>
        </is>
      </c>
      <c r="B1667" t="inlineStr">
        <is>
          <t>Operating Expenses</t>
        </is>
      </c>
      <c r="C1667" t="inlineStr">
        <is>
          <t>Heron View</t>
        </is>
      </c>
      <c r="D1667" t="inlineStr">
        <is>
          <t>Heron View</t>
        </is>
      </c>
      <c r="E1667" s="1" t="inlineStr">
        <is>
          <t>2023-07-31</t>
        </is>
      </c>
      <c r="F1667" t="n">
        <v>0</v>
      </c>
      <c r="G1667" t="n">
        <v>0</v>
      </c>
      <c r="H1667" s="2">
        <f>IF(F1667=0, G1667, F1667)</f>
        <v/>
      </c>
      <c r="I1667" s="1">
        <f>E1667+0</f>
        <v/>
      </c>
    </row>
    <row r="1668">
      <c r="A1668" t="inlineStr">
        <is>
          <t>Levies</t>
        </is>
      </c>
      <c r="B1668" t="inlineStr">
        <is>
          <t>Operating Expenses</t>
        </is>
      </c>
      <c r="C1668" t="inlineStr">
        <is>
          <t>Heron View</t>
        </is>
      </c>
      <c r="D1668" t="inlineStr">
        <is>
          <t>Heron View</t>
        </is>
      </c>
      <c r="E1668" s="1" t="inlineStr">
        <is>
          <t>2023-07-31</t>
        </is>
      </c>
      <c r="F1668" t="n">
        <v>0</v>
      </c>
      <c r="G1668" t="n">
        <v>0</v>
      </c>
      <c r="H1668" s="2">
        <f>IF(F1668=0, G1668, F1668)</f>
        <v/>
      </c>
      <c r="I1668" s="1">
        <f>E1668+0</f>
        <v/>
      </c>
    </row>
    <row r="1669">
      <c r="A1669" t="inlineStr">
        <is>
          <t>Levies - Developer</t>
        </is>
      </c>
      <c r="B1669" t="inlineStr">
        <is>
          <t>Operating Expenses</t>
        </is>
      </c>
      <c r="C1669" t="inlineStr">
        <is>
          <t>Heron View</t>
        </is>
      </c>
      <c r="D1669" t="inlineStr">
        <is>
          <t>Heron View</t>
        </is>
      </c>
      <c r="E1669" s="1" t="inlineStr">
        <is>
          <t>2023-07-31</t>
        </is>
      </c>
      <c r="F1669" t="n">
        <v>0</v>
      </c>
      <c r="G1669" t="n">
        <v>0</v>
      </c>
      <c r="H1669" s="2">
        <f>IF(F1669=0, G1669, F1669)</f>
        <v/>
      </c>
      <c r="I1669" s="1">
        <f>E1669+0</f>
        <v/>
      </c>
    </row>
    <row r="1670">
      <c r="A1670" t="inlineStr">
        <is>
          <t>Levies - Special Levies</t>
        </is>
      </c>
      <c r="B1670" t="inlineStr">
        <is>
          <t>Operating Expenses</t>
        </is>
      </c>
      <c r="C1670" t="inlineStr">
        <is>
          <t>Heron View</t>
        </is>
      </c>
      <c r="D1670" t="inlineStr">
        <is>
          <t>Heron View</t>
        </is>
      </c>
      <c r="E1670" s="1" t="inlineStr">
        <is>
          <t>2023-07-31</t>
        </is>
      </c>
      <c r="F1670" t="n">
        <v>0</v>
      </c>
      <c r="G1670" t="n">
        <v>0</v>
      </c>
      <c r="H1670" s="2">
        <f>IF(F1670=0, G1670, F1670)</f>
        <v/>
      </c>
      <c r="I1670" s="1">
        <f>E1670+0</f>
        <v/>
      </c>
    </row>
    <row r="1671">
      <c r="A1671" t="inlineStr">
        <is>
          <t>Management fees - OMH</t>
        </is>
      </c>
      <c r="B1671" t="inlineStr">
        <is>
          <t>Ignore per Deric</t>
        </is>
      </c>
      <c r="C1671" t="inlineStr">
        <is>
          <t>Heron View</t>
        </is>
      </c>
      <c r="D1671" t="inlineStr">
        <is>
          <t>Heron View</t>
        </is>
      </c>
      <c r="E1671" s="1" t="inlineStr">
        <is>
          <t>2023-07-31</t>
        </is>
      </c>
      <c r="F1671" t="n">
        <v>0</v>
      </c>
      <c r="G1671" t="n">
        <v>0</v>
      </c>
      <c r="H1671" s="2">
        <f>IF(F1671=0, G1671, F1671)</f>
        <v/>
      </c>
      <c r="I1671" s="1">
        <f>E1671+0</f>
        <v/>
      </c>
    </row>
    <row r="1672">
      <c r="A1672" t="inlineStr">
        <is>
          <t>Rental Income</t>
        </is>
      </c>
      <c r="B1672" t="inlineStr">
        <is>
          <t>Other Income</t>
        </is>
      </c>
      <c r="C1672" t="inlineStr">
        <is>
          <t>Heron View</t>
        </is>
      </c>
      <c r="D1672" t="inlineStr">
        <is>
          <t>Heron View</t>
        </is>
      </c>
      <c r="E1672" s="1" t="inlineStr">
        <is>
          <t>2023-07-31</t>
        </is>
      </c>
      <c r="F1672" t="n">
        <v>0</v>
      </c>
      <c r="G1672" t="n">
        <v>0</v>
      </c>
      <c r="H1672" s="2">
        <f>IF(F1672=0, G1672, F1672)</f>
        <v/>
      </c>
      <c r="I1672" s="1">
        <f>E1672+0</f>
        <v/>
      </c>
    </row>
    <row r="1673">
      <c r="A1673" t="inlineStr">
        <is>
          <t>Rental Income</t>
        </is>
      </c>
      <c r="B1673" t="inlineStr">
        <is>
          <t>Other Income</t>
        </is>
      </c>
      <c r="C1673" t="inlineStr">
        <is>
          <t>Heron View</t>
        </is>
      </c>
      <c r="D1673" t="inlineStr">
        <is>
          <t>Heron View</t>
        </is>
      </c>
      <c r="E1673" s="1" t="inlineStr">
        <is>
          <t>2023-07-31</t>
        </is>
      </c>
      <c r="F1673" t="n">
        <v>0</v>
      </c>
      <c r="G1673" t="n">
        <v>0</v>
      </c>
      <c r="H1673" s="2">
        <f>IF(F1673=0, G1673, F1673)</f>
        <v/>
      </c>
      <c r="I1673" s="1">
        <f>E1673+0</f>
        <v/>
      </c>
    </row>
    <row r="1674">
      <c r="A1674" t="inlineStr">
        <is>
          <t>Repairs _AND_ Maintenance</t>
        </is>
      </c>
      <c r="B1674" t="inlineStr">
        <is>
          <t>Operating Expenses</t>
        </is>
      </c>
      <c r="C1674" t="inlineStr">
        <is>
          <t>Heron View</t>
        </is>
      </c>
      <c r="D1674" t="inlineStr">
        <is>
          <t>Heron View</t>
        </is>
      </c>
      <c r="E1674" s="1" t="inlineStr">
        <is>
          <t>2023-07-31</t>
        </is>
      </c>
      <c r="F1674" t="n">
        <v>0</v>
      </c>
      <c r="G1674" t="n">
        <v>0</v>
      </c>
      <c r="H1674" s="2">
        <f>IF(F1674=0, G1674, F1674)</f>
        <v/>
      </c>
      <c r="I1674" s="1">
        <f>E1674+0</f>
        <v/>
      </c>
    </row>
    <row r="1675">
      <c r="A1675" t="inlineStr">
        <is>
          <t>Repairs _AND_ Maintenance</t>
        </is>
      </c>
      <c r="B1675" t="inlineStr">
        <is>
          <t>Operating Expenses</t>
        </is>
      </c>
      <c r="C1675" t="inlineStr">
        <is>
          <t>Heron View</t>
        </is>
      </c>
      <c r="D1675" t="inlineStr">
        <is>
          <t>Heron View</t>
        </is>
      </c>
      <c r="E1675" s="1" t="inlineStr">
        <is>
          <t>2023-07-31</t>
        </is>
      </c>
      <c r="F1675" t="n">
        <v>0</v>
      </c>
      <c r="G1675" t="n">
        <v>0</v>
      </c>
      <c r="H1675" s="2">
        <f>IF(F1675=0, G1675, F1675)</f>
        <v/>
      </c>
      <c r="I1675" s="1">
        <f>E1675+0</f>
        <v/>
      </c>
    </row>
    <row r="1676">
      <c r="A1676" t="inlineStr">
        <is>
          <t>Sales - Heron View Occupational Rent</t>
        </is>
      </c>
      <c r="B1676" t="inlineStr">
        <is>
          <t>Trading Income</t>
        </is>
      </c>
      <c r="C1676" t="inlineStr">
        <is>
          <t>Heron View</t>
        </is>
      </c>
      <c r="D1676" t="inlineStr">
        <is>
          <t>Heron View</t>
        </is>
      </c>
      <c r="E1676" s="1" t="inlineStr">
        <is>
          <t>2023-07-31</t>
        </is>
      </c>
      <c r="F1676" t="n">
        <v>0</v>
      </c>
      <c r="G1676" t="n">
        <v>0</v>
      </c>
      <c r="H1676" s="2">
        <f>IF(F1676=0, G1676, F1676)</f>
        <v/>
      </c>
      <c r="I1676" s="1">
        <f>E1676+0</f>
        <v/>
      </c>
    </row>
    <row r="1677">
      <c r="A1677" t="inlineStr">
        <is>
          <t>Sales - Heron View Sales</t>
        </is>
      </c>
      <c r="B1677" t="inlineStr">
        <is>
          <t>Trading Income</t>
        </is>
      </c>
      <c r="C1677" t="inlineStr">
        <is>
          <t>Heron View</t>
        </is>
      </c>
      <c r="D1677" t="inlineStr">
        <is>
          <t>Heron View</t>
        </is>
      </c>
      <c r="E1677" s="1" t="inlineStr">
        <is>
          <t>2023-07-31</t>
        </is>
      </c>
      <c r="F1677" t="n">
        <v>0</v>
      </c>
      <c r="G1677" t="n">
        <v>0</v>
      </c>
      <c r="H1677" s="2">
        <f>IF(F1677=0, G1677, F1677)</f>
        <v/>
      </c>
      <c r="I1677" s="1">
        <f>E1677+0</f>
        <v/>
      </c>
    </row>
    <row r="1678">
      <c r="A1678" t="inlineStr">
        <is>
          <t>Subscriptions - Xero</t>
        </is>
      </c>
      <c r="B1678" t="inlineStr">
        <is>
          <t>Operating Expenses</t>
        </is>
      </c>
      <c r="C1678" t="inlineStr">
        <is>
          <t>Heron View</t>
        </is>
      </c>
      <c r="D1678" t="inlineStr">
        <is>
          <t>Heron View</t>
        </is>
      </c>
      <c r="E1678" s="1" t="inlineStr">
        <is>
          <t>2023-07-31</t>
        </is>
      </c>
      <c r="F1678" t="n">
        <v>600</v>
      </c>
      <c r="G1678" t="n">
        <v>0</v>
      </c>
      <c r="H1678" s="2">
        <f>IF(F1678=0, G1678, F1678)</f>
        <v/>
      </c>
      <c r="I1678" s="1">
        <f>E1678+0</f>
        <v/>
      </c>
    </row>
    <row r="1679">
      <c r="A1679" t="inlineStr">
        <is>
          <t>Subscriptions - Xero</t>
        </is>
      </c>
      <c r="B1679" t="inlineStr">
        <is>
          <t>Operating Expenses</t>
        </is>
      </c>
      <c r="C1679" t="inlineStr">
        <is>
          <t>Heron View</t>
        </is>
      </c>
      <c r="D1679" t="inlineStr">
        <is>
          <t>Heron View</t>
        </is>
      </c>
      <c r="E1679" s="1" t="inlineStr">
        <is>
          <t>2023-07-31</t>
        </is>
      </c>
      <c r="F1679" t="n">
        <v>0</v>
      </c>
      <c r="G1679" t="n">
        <v>0</v>
      </c>
      <c r="H1679" s="2">
        <f>IF(F1679=0, G1679, F1679)</f>
        <v/>
      </c>
      <c r="I1679" s="1">
        <f>E1679+0</f>
        <v/>
      </c>
    </row>
    <row r="1680">
      <c r="A1680" t="inlineStr">
        <is>
          <t>Water</t>
        </is>
      </c>
      <c r="B1680" t="inlineStr">
        <is>
          <t>Operating Expenses</t>
        </is>
      </c>
      <c r="C1680" t="inlineStr">
        <is>
          <t>Heron View</t>
        </is>
      </c>
      <c r="D1680" t="inlineStr">
        <is>
          <t>Heron View</t>
        </is>
      </c>
      <c r="E1680" s="1" t="inlineStr">
        <is>
          <t>2023-07-31</t>
        </is>
      </c>
      <c r="F1680" t="n">
        <v>0</v>
      </c>
      <c r="G1680" t="n">
        <v>0</v>
      </c>
      <c r="H1680" s="2">
        <f>IF(F1680=0, G1680, F1680)</f>
        <v/>
      </c>
      <c r="I1680" s="1">
        <f>E1680+0</f>
        <v/>
      </c>
    </row>
    <row r="1681">
      <c r="A1681" t="inlineStr">
        <is>
          <t>Accounting - CIPC</t>
        </is>
      </c>
      <c r="B1681" t="inlineStr">
        <is>
          <t>Operating Expenses</t>
        </is>
      </c>
      <c r="C1681" t="inlineStr">
        <is>
          <t>Heron Fields</t>
        </is>
      </c>
      <c r="D1681" t="inlineStr">
        <is>
          <t>Heron Fields</t>
        </is>
      </c>
      <c r="E1681" s="1" t="inlineStr">
        <is>
          <t>2023-08-31</t>
        </is>
      </c>
      <c r="F1681" t="n">
        <v>0</v>
      </c>
      <c r="G1681" t="n">
        <v>0</v>
      </c>
      <c r="H1681" s="2">
        <f>IF(F1681=0, G1681, F1681)</f>
        <v/>
      </c>
      <c r="I1681" s="1">
        <f>E1681+0</f>
        <v/>
      </c>
    </row>
    <row r="1682">
      <c r="A1682" t="inlineStr">
        <is>
          <t>Accounting Fees</t>
        </is>
      </c>
      <c r="B1682" t="inlineStr">
        <is>
          <t>Operating Expenses</t>
        </is>
      </c>
      <c r="C1682" t="inlineStr">
        <is>
          <t>Heron Fields</t>
        </is>
      </c>
      <c r="D1682" t="inlineStr">
        <is>
          <t>Heron Fields</t>
        </is>
      </c>
      <c r="E1682" s="1" t="inlineStr">
        <is>
          <t>2023-08-31</t>
        </is>
      </c>
      <c r="F1682" t="n">
        <v>1620</v>
      </c>
      <c r="G1682" t="n">
        <v>0</v>
      </c>
      <c r="H1682" s="2">
        <f>IF(F1682=0, G1682, F1682)</f>
        <v/>
      </c>
      <c r="I1682" s="1">
        <f>E1682+0</f>
        <v/>
      </c>
    </row>
    <row r="1683">
      <c r="A1683" t="inlineStr">
        <is>
          <t>Advertising - Property24</t>
        </is>
      </c>
      <c r="B1683" t="inlineStr">
        <is>
          <t>Operating Expenses</t>
        </is>
      </c>
      <c r="C1683" t="inlineStr">
        <is>
          <t>Heron Fields</t>
        </is>
      </c>
      <c r="D1683" t="inlineStr">
        <is>
          <t>Heron Fields</t>
        </is>
      </c>
      <c r="E1683" s="1" t="inlineStr">
        <is>
          <t>2023-08-31</t>
        </is>
      </c>
      <c r="F1683" t="n">
        <v>0</v>
      </c>
      <c r="G1683" t="n">
        <v>0</v>
      </c>
      <c r="H1683" s="2">
        <f>IF(F1683=0, G1683, F1683)</f>
        <v/>
      </c>
      <c r="I1683" s="1">
        <f>E1683+0</f>
        <v/>
      </c>
    </row>
    <row r="1684">
      <c r="A1684" t="inlineStr">
        <is>
          <t>Advertising - Real Marketing</t>
        </is>
      </c>
      <c r="B1684" t="inlineStr">
        <is>
          <t>Operating Expenses</t>
        </is>
      </c>
      <c r="C1684" t="inlineStr">
        <is>
          <t>Heron Fields</t>
        </is>
      </c>
      <c r="D1684" t="inlineStr">
        <is>
          <t>Heron Fields</t>
        </is>
      </c>
      <c r="E1684" s="1" t="inlineStr">
        <is>
          <t>2023-08-31</t>
        </is>
      </c>
      <c r="F1684" t="n">
        <v>10250</v>
      </c>
      <c r="G1684" t="n">
        <v>0</v>
      </c>
      <c r="H1684" s="2">
        <f>IF(F1684=0, G1684, F1684)</f>
        <v/>
      </c>
      <c r="I1684" s="1">
        <f>E1684+0</f>
        <v/>
      </c>
    </row>
    <row r="1685">
      <c r="A1685" t="inlineStr">
        <is>
          <t>Advertising _AND_ Promotions</t>
        </is>
      </c>
      <c r="B1685" t="inlineStr">
        <is>
          <t>Operating Expenses</t>
        </is>
      </c>
      <c r="C1685" t="inlineStr">
        <is>
          <t>Heron Fields</t>
        </is>
      </c>
      <c r="D1685" t="inlineStr">
        <is>
          <t>Heron Fields</t>
        </is>
      </c>
      <c r="E1685" s="1" t="inlineStr">
        <is>
          <t>2023-08-31</t>
        </is>
      </c>
      <c r="F1685" t="n">
        <v>5439.56</v>
      </c>
      <c r="G1685" t="n">
        <v>0</v>
      </c>
      <c r="H1685" s="2">
        <f>IF(F1685=0, G1685, F1685)</f>
        <v/>
      </c>
      <c r="I1685" s="1">
        <f>E1685+0</f>
        <v/>
      </c>
    </row>
    <row r="1686">
      <c r="A1686" t="inlineStr">
        <is>
          <t>Bank Charges</t>
        </is>
      </c>
      <c r="B1686" t="inlineStr">
        <is>
          <t>Operating Expenses</t>
        </is>
      </c>
      <c r="C1686" t="inlineStr">
        <is>
          <t>Heron Fields</t>
        </is>
      </c>
      <c r="D1686" t="inlineStr">
        <is>
          <t>Heron Fields</t>
        </is>
      </c>
      <c r="E1686" s="1" t="inlineStr">
        <is>
          <t>2023-08-31</t>
        </is>
      </c>
      <c r="F1686" t="n">
        <v>390.11</v>
      </c>
      <c r="G1686" t="n">
        <v>0</v>
      </c>
      <c r="H1686" s="2">
        <f>IF(F1686=0, G1686, F1686)</f>
        <v/>
      </c>
      <c r="I1686" s="1">
        <f>E1686+0</f>
        <v/>
      </c>
    </row>
    <row r="1687">
      <c r="A1687" t="inlineStr">
        <is>
          <t>COS - Commission HF Units</t>
        </is>
      </c>
      <c r="B1687" t="inlineStr">
        <is>
          <t>COS</t>
        </is>
      </c>
      <c r="C1687" t="inlineStr">
        <is>
          <t>Heron Fields</t>
        </is>
      </c>
      <c r="D1687" t="inlineStr">
        <is>
          <t>Heron Fields</t>
        </is>
      </c>
      <c r="E1687" s="1" t="inlineStr">
        <is>
          <t>2023-08-31</t>
        </is>
      </c>
      <c r="F1687" t="n">
        <v>62604.35</v>
      </c>
      <c r="G1687" t="n">
        <v>0</v>
      </c>
      <c r="H1687" s="2">
        <f>IF(F1687=0, G1687, F1687)</f>
        <v/>
      </c>
      <c r="I1687" s="1">
        <f>E1687+0</f>
        <v/>
      </c>
    </row>
    <row r="1688">
      <c r="A1688" t="inlineStr">
        <is>
          <t>COS - Electricity</t>
        </is>
      </c>
      <c r="B1688" t="inlineStr">
        <is>
          <t>COS</t>
        </is>
      </c>
      <c r="C1688" t="inlineStr">
        <is>
          <t>Heron Fields</t>
        </is>
      </c>
      <c r="D1688" t="inlineStr">
        <is>
          <t>Heron Fields</t>
        </is>
      </c>
      <c r="E1688" s="1" t="inlineStr">
        <is>
          <t>2023-08-31</t>
        </is>
      </c>
      <c r="F1688" t="n">
        <v>0</v>
      </c>
      <c r="G1688" t="n">
        <v>0</v>
      </c>
      <c r="H1688" s="2">
        <f>IF(F1688=0, G1688, F1688)</f>
        <v/>
      </c>
      <c r="I1688" s="1">
        <f>E1688+0</f>
        <v/>
      </c>
    </row>
    <row r="1689">
      <c r="A1689" t="inlineStr">
        <is>
          <t>COS - Electricity Cost Heron Field</t>
        </is>
      </c>
      <c r="B1689" t="inlineStr">
        <is>
          <t>COS</t>
        </is>
      </c>
      <c r="C1689" t="inlineStr">
        <is>
          <t>CPC</t>
        </is>
      </c>
      <c r="D1689" t="inlineStr">
        <is>
          <t>Heron Fields</t>
        </is>
      </c>
      <c r="E1689" s="1" t="inlineStr">
        <is>
          <t>2023-08-31</t>
        </is>
      </c>
      <c r="F1689" t="n">
        <v>0</v>
      </c>
      <c r="G1689" t="n">
        <v>0</v>
      </c>
      <c r="H1689" s="2">
        <f>IF(F1689=0, G1689, F1689)</f>
        <v/>
      </c>
      <c r="I1689" s="1">
        <f>E1689+0</f>
        <v/>
      </c>
    </row>
    <row r="1690">
      <c r="A1690" t="inlineStr">
        <is>
          <t>COS - Heron - Internet</t>
        </is>
      </c>
      <c r="B1690" t="inlineStr">
        <is>
          <t>COS</t>
        </is>
      </c>
      <c r="C1690" t="inlineStr">
        <is>
          <t>CPC</t>
        </is>
      </c>
      <c r="D1690" t="inlineStr">
        <is>
          <t>Heron Fields</t>
        </is>
      </c>
      <c r="E1690" s="1" t="inlineStr">
        <is>
          <t>2023-08-31</t>
        </is>
      </c>
      <c r="F1690" t="n">
        <v>1797.39</v>
      </c>
      <c r="G1690" t="n">
        <v>0</v>
      </c>
      <c r="H1690" s="2">
        <f>IF(F1690=0, G1690, F1690)</f>
        <v/>
      </c>
      <c r="I1690" s="1">
        <f>E1690+0</f>
        <v/>
      </c>
    </row>
    <row r="1691">
      <c r="A1691" t="inlineStr">
        <is>
          <t>COS - Heron Fields - Construction</t>
        </is>
      </c>
      <c r="B1691" t="inlineStr">
        <is>
          <t>COS</t>
        </is>
      </c>
      <c r="C1691" t="inlineStr">
        <is>
          <t>CPC</t>
        </is>
      </c>
      <c r="D1691" t="inlineStr">
        <is>
          <t>Heron Fields</t>
        </is>
      </c>
      <c r="E1691" s="1" t="inlineStr">
        <is>
          <t>2023-08-31</t>
        </is>
      </c>
      <c r="F1691" t="n">
        <v>76169.75</v>
      </c>
      <c r="G1691" t="n">
        <v>0</v>
      </c>
      <c r="H1691" s="2">
        <f>IF(F1691=0, G1691, F1691)</f>
        <v/>
      </c>
      <c r="I1691" s="1">
        <f>E1691+0</f>
        <v/>
      </c>
    </row>
    <row r="1692">
      <c r="A1692" t="inlineStr">
        <is>
          <t>COS - Heron Fields - Health &amp; Safety</t>
        </is>
      </c>
      <c r="B1692" t="inlineStr">
        <is>
          <t>COS</t>
        </is>
      </c>
      <c r="C1692" t="inlineStr">
        <is>
          <t>CPC</t>
        </is>
      </c>
      <c r="D1692" t="inlineStr">
        <is>
          <t>Heron Fields</t>
        </is>
      </c>
      <c r="E1692" s="1" t="inlineStr">
        <is>
          <t>2023-08-31</t>
        </is>
      </c>
      <c r="F1692" t="n">
        <v>0</v>
      </c>
      <c r="G1692" t="n">
        <v>0</v>
      </c>
      <c r="H1692" s="2">
        <f>IF(F1692=0, G1692, F1692)</f>
        <v/>
      </c>
      <c r="I1692" s="1">
        <f>E1692+0</f>
        <v/>
      </c>
    </row>
    <row r="1693">
      <c r="A1693" t="inlineStr">
        <is>
          <t>COS - Heron Fields - P &amp; G</t>
        </is>
      </c>
      <c r="B1693" t="inlineStr">
        <is>
          <t>COS</t>
        </is>
      </c>
      <c r="C1693" t="inlineStr">
        <is>
          <t>CPC</t>
        </is>
      </c>
      <c r="D1693" t="inlineStr">
        <is>
          <t>Heron Fields</t>
        </is>
      </c>
      <c r="E1693" s="1" t="inlineStr">
        <is>
          <t>2023-08-31</t>
        </is>
      </c>
      <c r="F1693" t="n">
        <v>47477.81</v>
      </c>
      <c r="G1693" t="n">
        <v>0</v>
      </c>
      <c r="H1693" s="2">
        <f>IF(F1693=0, G1693, F1693)</f>
        <v/>
      </c>
      <c r="I1693" s="1">
        <f>E1693+0</f>
        <v/>
      </c>
    </row>
    <row r="1694">
      <c r="A1694" t="inlineStr">
        <is>
          <t>COS - Heron Fields - Printing &amp; Stationary</t>
        </is>
      </c>
      <c r="B1694" t="inlineStr">
        <is>
          <t>COS</t>
        </is>
      </c>
      <c r="C1694" t="inlineStr">
        <is>
          <t>CPC</t>
        </is>
      </c>
      <c r="D1694" t="inlineStr">
        <is>
          <t>Heron Fields</t>
        </is>
      </c>
      <c r="E1694" s="1" t="inlineStr">
        <is>
          <t>2023-08-31</t>
        </is>
      </c>
      <c r="F1694" t="n">
        <v>0</v>
      </c>
      <c r="G1694" t="n">
        <v>0</v>
      </c>
      <c r="H1694" s="2">
        <f>IF(F1694=0, G1694, F1694)</f>
        <v/>
      </c>
      <c r="I1694" s="1">
        <f>E1694+0</f>
        <v/>
      </c>
    </row>
    <row r="1695">
      <c r="A1695" t="inlineStr">
        <is>
          <t>COS - Heron View Showhouse</t>
        </is>
      </c>
      <c r="B1695" t="inlineStr">
        <is>
          <t>COS</t>
        </is>
      </c>
      <c r="C1695" t="inlineStr">
        <is>
          <t>Heron Fields</t>
        </is>
      </c>
      <c r="D1695" t="inlineStr">
        <is>
          <t>Heron Fields</t>
        </is>
      </c>
      <c r="E1695" s="1" t="inlineStr">
        <is>
          <t>2023-08-31</t>
        </is>
      </c>
      <c r="F1695" t="n">
        <v>0</v>
      </c>
      <c r="G1695" t="n">
        <v>0</v>
      </c>
      <c r="H1695" s="2">
        <f>IF(F1695=0, G1695, F1695)</f>
        <v/>
      </c>
      <c r="I1695" s="1">
        <f>E1695+0</f>
        <v/>
      </c>
    </row>
    <row r="1696">
      <c r="A1696" t="inlineStr">
        <is>
          <t>COS - Inverters</t>
        </is>
      </c>
      <c r="B1696" t="inlineStr">
        <is>
          <t>COS</t>
        </is>
      </c>
      <c r="C1696" t="inlineStr">
        <is>
          <t>Heron Fields</t>
        </is>
      </c>
      <c r="D1696" t="inlineStr">
        <is>
          <t>Heron Fields</t>
        </is>
      </c>
      <c r="E1696" s="1" t="inlineStr">
        <is>
          <t>2023-08-31</t>
        </is>
      </c>
      <c r="F1696" t="n">
        <v>0</v>
      </c>
      <c r="G1696" t="n">
        <v>0</v>
      </c>
      <c r="H1696" s="2">
        <f>IF(F1696=0, G1696, F1696)</f>
        <v/>
      </c>
      <c r="I1696" s="1">
        <f>E1696+0</f>
        <v/>
      </c>
    </row>
    <row r="1697">
      <c r="A1697" t="inlineStr">
        <is>
          <t>COS - Legal Fees</t>
        </is>
      </c>
      <c r="B1697" t="inlineStr">
        <is>
          <t>COS</t>
        </is>
      </c>
      <c r="C1697" t="inlineStr">
        <is>
          <t>Heron Fields</t>
        </is>
      </c>
      <c r="D1697" t="inlineStr">
        <is>
          <t>Heron Fields</t>
        </is>
      </c>
      <c r="E1697" s="1" t="inlineStr">
        <is>
          <t>2023-08-31</t>
        </is>
      </c>
      <c r="F1697" t="n">
        <v>0</v>
      </c>
      <c r="G1697" t="n">
        <v>0</v>
      </c>
      <c r="H1697" s="2">
        <f>IF(F1697=0, G1697, F1697)</f>
        <v/>
      </c>
      <c r="I1697" s="1">
        <f>E1697+0</f>
        <v/>
      </c>
    </row>
    <row r="1698">
      <c r="A1698" t="inlineStr">
        <is>
          <t>COS - Legal Fees Opening of Sec Title Scheme</t>
        </is>
      </c>
      <c r="B1698" t="inlineStr">
        <is>
          <t>COS</t>
        </is>
      </c>
      <c r="C1698" t="inlineStr">
        <is>
          <t>Heron Fields</t>
        </is>
      </c>
      <c r="D1698" t="inlineStr">
        <is>
          <t>Heron Fields</t>
        </is>
      </c>
      <c r="E1698" s="1" t="inlineStr">
        <is>
          <t>2023-08-31</t>
        </is>
      </c>
      <c r="F1698" t="n">
        <v>0</v>
      </c>
      <c r="G1698" t="n">
        <v>0</v>
      </c>
      <c r="H1698" s="2">
        <f>IF(F1698=0, G1698, F1698)</f>
        <v/>
      </c>
      <c r="I1698" s="1">
        <f>E1698+0</f>
        <v/>
      </c>
    </row>
    <row r="1699">
      <c r="A1699" t="inlineStr">
        <is>
          <t>COS - Levies</t>
        </is>
      </c>
      <c r="B1699" t="inlineStr">
        <is>
          <t>COS</t>
        </is>
      </c>
      <c r="C1699" t="inlineStr">
        <is>
          <t>Heron Fields</t>
        </is>
      </c>
      <c r="D1699" t="inlineStr">
        <is>
          <t>Heron Fields</t>
        </is>
      </c>
      <c r="E1699" s="1" t="inlineStr">
        <is>
          <t>2023-08-31</t>
        </is>
      </c>
      <c r="F1699" t="n">
        <v>0</v>
      </c>
      <c r="G1699" t="n">
        <v>0</v>
      </c>
      <c r="H1699" s="2">
        <f>IF(F1699=0, G1699, F1699)</f>
        <v/>
      </c>
      <c r="I1699" s="1">
        <f>E1699+0</f>
        <v/>
      </c>
    </row>
    <row r="1700">
      <c r="A1700" t="inlineStr">
        <is>
          <t>COS - Rates clearance</t>
        </is>
      </c>
      <c r="B1700" t="inlineStr">
        <is>
          <t>COS</t>
        </is>
      </c>
      <c r="C1700" t="inlineStr">
        <is>
          <t>Heron Fields</t>
        </is>
      </c>
      <c r="D1700" t="inlineStr">
        <is>
          <t>Heron Fields</t>
        </is>
      </c>
      <c r="E1700" s="1" t="inlineStr">
        <is>
          <t>2023-08-31</t>
        </is>
      </c>
      <c r="F1700" t="n">
        <v>3308.35</v>
      </c>
      <c r="G1700" t="n">
        <v>0</v>
      </c>
      <c r="H1700" s="2">
        <f>IF(F1700=0, G1700, F1700)</f>
        <v/>
      </c>
      <c r="I1700" s="1">
        <f>E1700+0</f>
        <v/>
      </c>
    </row>
    <row r="1701">
      <c r="A1701" t="inlineStr">
        <is>
          <t>COS - Showhouse - HF</t>
        </is>
      </c>
      <c r="B1701" t="inlineStr">
        <is>
          <t>COS</t>
        </is>
      </c>
      <c r="C1701" t="inlineStr">
        <is>
          <t>Heron Fields</t>
        </is>
      </c>
      <c r="D1701" t="inlineStr">
        <is>
          <t>Heron Fields</t>
        </is>
      </c>
      <c r="E1701" s="1" t="inlineStr">
        <is>
          <t>2023-08-31</t>
        </is>
      </c>
      <c r="F1701" t="n">
        <v>1005.47</v>
      </c>
      <c r="G1701" t="n">
        <v>0</v>
      </c>
      <c r="H1701" s="2">
        <f>IF(F1701=0, G1701, F1701)</f>
        <v/>
      </c>
      <c r="I1701" s="1">
        <f>E1701+0</f>
        <v/>
      </c>
    </row>
    <row r="1702">
      <c r="A1702" t="inlineStr">
        <is>
          <t>CoCT - Electricity</t>
        </is>
      </c>
      <c r="B1702" t="inlineStr">
        <is>
          <t>Operating Expenses</t>
        </is>
      </c>
      <c r="C1702" t="inlineStr">
        <is>
          <t>Heron Fields</t>
        </is>
      </c>
      <c r="D1702" t="inlineStr">
        <is>
          <t>Heron Fields</t>
        </is>
      </c>
      <c r="E1702" s="1" t="inlineStr">
        <is>
          <t>2023-08-31</t>
        </is>
      </c>
      <c r="F1702" t="n">
        <v>0</v>
      </c>
      <c r="G1702" t="n">
        <v>0</v>
      </c>
      <c r="H1702" s="2">
        <f>IF(F1702=0, G1702, F1702)</f>
        <v/>
      </c>
      <c r="I1702" s="1">
        <f>E1702+0</f>
        <v/>
      </c>
    </row>
    <row r="1703">
      <c r="A1703" t="inlineStr">
        <is>
          <t>CoCT - Refuse</t>
        </is>
      </c>
      <c r="B1703" t="inlineStr">
        <is>
          <t>Operating Expenses</t>
        </is>
      </c>
      <c r="C1703" t="inlineStr">
        <is>
          <t>Heron Fields</t>
        </is>
      </c>
      <c r="D1703" t="inlineStr">
        <is>
          <t>Heron Fields</t>
        </is>
      </c>
      <c r="E1703" s="1" t="inlineStr">
        <is>
          <t>2023-08-31</t>
        </is>
      </c>
      <c r="F1703" t="n">
        <v>0</v>
      </c>
      <c r="G1703" t="n">
        <v>0</v>
      </c>
      <c r="H1703" s="2">
        <f>IF(F1703=0, G1703, F1703)</f>
        <v/>
      </c>
      <c r="I1703" s="1">
        <f>E1703+0</f>
        <v/>
      </c>
    </row>
    <row r="1704">
      <c r="A1704" t="inlineStr">
        <is>
          <t>CoCT - Water</t>
        </is>
      </c>
      <c r="B1704" t="inlineStr">
        <is>
          <t>Operating Expenses</t>
        </is>
      </c>
      <c r="C1704" t="inlineStr">
        <is>
          <t>Heron Fields</t>
        </is>
      </c>
      <c r="D1704" t="inlineStr">
        <is>
          <t>Heron Fields</t>
        </is>
      </c>
      <c r="E1704" s="1" t="inlineStr">
        <is>
          <t>2023-08-31</t>
        </is>
      </c>
      <c r="F1704" t="n">
        <v>0</v>
      </c>
      <c r="G1704" t="n">
        <v>0</v>
      </c>
      <c r="H1704" s="2">
        <f>IF(F1704=0, G1704, F1704)</f>
        <v/>
      </c>
      <c r="I1704" s="1">
        <f>E1704+0</f>
        <v/>
      </c>
    </row>
    <row r="1705">
      <c r="A1705" t="inlineStr">
        <is>
          <t>Consulting Fees - Admin and Finance</t>
        </is>
      </c>
      <c r="B1705" t="inlineStr">
        <is>
          <t>Ignore per Deric</t>
        </is>
      </c>
      <c r="C1705" t="inlineStr">
        <is>
          <t>Heron Fields</t>
        </is>
      </c>
      <c r="D1705" t="inlineStr">
        <is>
          <t>Heron Fields</t>
        </is>
      </c>
      <c r="E1705" s="1" t="inlineStr">
        <is>
          <t>2023-08-31</t>
        </is>
      </c>
      <c r="F1705" t="n">
        <v>122083</v>
      </c>
      <c r="G1705" t="n">
        <v>0</v>
      </c>
      <c r="H1705" s="2">
        <f>IF(F1705=0, G1705, F1705)</f>
        <v/>
      </c>
      <c r="I1705" s="1">
        <f>E1705+0</f>
        <v/>
      </c>
    </row>
    <row r="1706">
      <c r="A1706" t="inlineStr">
        <is>
          <t>Consulting fees - Trustee</t>
        </is>
      </c>
      <c r="B1706" t="inlineStr">
        <is>
          <t>Operating Expenses</t>
        </is>
      </c>
      <c r="C1706" t="inlineStr">
        <is>
          <t>Heron Fields</t>
        </is>
      </c>
      <c r="D1706" t="inlineStr">
        <is>
          <t>Heron Fields</t>
        </is>
      </c>
      <c r="E1706" s="1" t="inlineStr">
        <is>
          <t>2023-08-31</t>
        </is>
      </c>
      <c r="F1706" t="n">
        <v>0</v>
      </c>
      <c r="G1706" t="n">
        <v>0</v>
      </c>
      <c r="H1706" s="2">
        <f>IF(F1706=0, G1706, F1706)</f>
        <v/>
      </c>
      <c r="I1706" s="1">
        <f>E1706+0</f>
        <v/>
      </c>
    </row>
    <row r="1707">
      <c r="A1707" t="inlineStr">
        <is>
          <t>Developers Levies</t>
        </is>
      </c>
      <c r="B1707" t="inlineStr">
        <is>
          <t>Operating Expenses</t>
        </is>
      </c>
      <c r="C1707" t="inlineStr">
        <is>
          <t>Heron Fields</t>
        </is>
      </c>
      <c r="D1707" t="inlineStr">
        <is>
          <t>Heron Fields</t>
        </is>
      </c>
      <c r="E1707" s="1" t="inlineStr">
        <is>
          <t>2023-08-31</t>
        </is>
      </c>
      <c r="F1707" t="n">
        <v>0</v>
      </c>
      <c r="G1707" t="n">
        <v>0</v>
      </c>
      <c r="H1707" s="2">
        <f>IF(F1707=0, G1707, F1707)</f>
        <v/>
      </c>
      <c r="I1707" s="1">
        <f>E1707+0</f>
        <v/>
      </c>
    </row>
    <row r="1708">
      <c r="A1708" t="inlineStr">
        <is>
          <t>Entertainment Expenses</t>
        </is>
      </c>
      <c r="B1708" t="inlineStr">
        <is>
          <t>Operating Expenses</t>
        </is>
      </c>
      <c r="C1708" t="inlineStr">
        <is>
          <t>Heron Fields</t>
        </is>
      </c>
      <c r="D1708" t="inlineStr">
        <is>
          <t>Heron Fields</t>
        </is>
      </c>
      <c r="E1708" s="1" t="inlineStr">
        <is>
          <t>2023-08-31</t>
        </is>
      </c>
      <c r="F1708" t="n">
        <v>0</v>
      </c>
      <c r="G1708" t="n">
        <v>0</v>
      </c>
      <c r="H1708" s="2">
        <f>IF(F1708=0, G1708, F1708)</f>
        <v/>
      </c>
      <c r="I1708" s="1">
        <f>E1708+0</f>
        <v/>
      </c>
    </row>
    <row r="1709">
      <c r="A1709" t="inlineStr">
        <is>
          <t>General Expenses</t>
        </is>
      </c>
      <c r="B1709" t="inlineStr">
        <is>
          <t>Operating Expenses</t>
        </is>
      </c>
      <c r="C1709" t="inlineStr">
        <is>
          <t>Heron Fields</t>
        </is>
      </c>
      <c r="D1709" t="inlineStr">
        <is>
          <t>Heron Fields</t>
        </is>
      </c>
      <c r="E1709" s="1" t="inlineStr">
        <is>
          <t>2023-08-31</t>
        </is>
      </c>
      <c r="F1709" t="n">
        <v>0</v>
      </c>
      <c r="G1709" t="n">
        <v>0</v>
      </c>
      <c r="H1709" s="2">
        <f>IF(F1709=0, G1709, F1709)</f>
        <v/>
      </c>
      <c r="I1709" s="1">
        <f>E1709+0</f>
        <v/>
      </c>
    </row>
    <row r="1710">
      <c r="A1710" t="inlineStr">
        <is>
          <t>Insurance</t>
        </is>
      </c>
      <c r="B1710" t="inlineStr">
        <is>
          <t>Operating Expenses</t>
        </is>
      </c>
      <c r="C1710" t="inlineStr">
        <is>
          <t>Heron Fields</t>
        </is>
      </c>
      <c r="D1710" t="inlineStr">
        <is>
          <t>Heron Fields</t>
        </is>
      </c>
      <c r="E1710" s="1" t="inlineStr">
        <is>
          <t>2023-08-31</t>
        </is>
      </c>
      <c r="F1710" t="n">
        <v>10516.5</v>
      </c>
      <c r="G1710" t="n">
        <v>0</v>
      </c>
      <c r="H1710" s="2">
        <f>IF(F1710=0, G1710, F1710)</f>
        <v/>
      </c>
      <c r="I1710" s="1">
        <f>E1710+0</f>
        <v/>
      </c>
    </row>
    <row r="1711">
      <c r="A1711" t="inlineStr">
        <is>
          <t>Interest Paid</t>
        </is>
      </c>
      <c r="B1711" t="inlineStr">
        <is>
          <t>Operating Expenses</t>
        </is>
      </c>
      <c r="C1711" t="inlineStr">
        <is>
          <t>Heron Fields</t>
        </is>
      </c>
      <c r="D1711" t="inlineStr">
        <is>
          <t>Heron Fields</t>
        </is>
      </c>
      <c r="E1711" s="1" t="inlineStr">
        <is>
          <t>2023-08-31</t>
        </is>
      </c>
      <c r="F1711" t="n">
        <v>0</v>
      </c>
      <c r="G1711" t="n">
        <v>0</v>
      </c>
      <c r="H1711" s="2">
        <f>IF(F1711=0, G1711, F1711)</f>
        <v/>
      </c>
      <c r="I1711" s="1">
        <f>E1711+0</f>
        <v/>
      </c>
    </row>
    <row r="1712">
      <c r="A1712" t="inlineStr">
        <is>
          <t>Interest Paid - Investors @ 14%</t>
        </is>
      </c>
      <c r="B1712" t="inlineStr">
        <is>
          <t>Operating Expenses</t>
        </is>
      </c>
      <c r="C1712" t="inlineStr">
        <is>
          <t>Heron Fields</t>
        </is>
      </c>
      <c r="D1712" t="inlineStr">
        <is>
          <t>Heron Fields</t>
        </is>
      </c>
      <c r="E1712" s="1" t="inlineStr">
        <is>
          <t>2023-08-31</t>
        </is>
      </c>
      <c r="F1712" t="n">
        <v>0</v>
      </c>
      <c r="G1712" t="n">
        <v>0</v>
      </c>
      <c r="H1712" s="2">
        <f>IF(F1712=0, G1712, F1712)</f>
        <v/>
      </c>
      <c r="I1712" s="1">
        <f>E1712+0</f>
        <v/>
      </c>
    </row>
    <row r="1713">
      <c r="A1713" t="inlineStr">
        <is>
          <t>Interest Paid - Investors @ 15%</t>
        </is>
      </c>
      <c r="B1713" t="inlineStr">
        <is>
          <t>Operating Expenses</t>
        </is>
      </c>
      <c r="C1713" t="inlineStr">
        <is>
          <t>Heron Fields</t>
        </is>
      </c>
      <c r="D1713" t="inlineStr">
        <is>
          <t>Heron Fields</t>
        </is>
      </c>
      <c r="E1713" s="1" t="inlineStr">
        <is>
          <t>2023-08-31</t>
        </is>
      </c>
      <c r="F1713" t="n">
        <v>0</v>
      </c>
      <c r="G1713" t="n">
        <v>0</v>
      </c>
      <c r="H1713" s="2">
        <f>IF(F1713=0, G1713, F1713)</f>
        <v/>
      </c>
      <c r="I1713" s="1">
        <f>E1713+0</f>
        <v/>
      </c>
    </row>
    <row r="1714">
      <c r="A1714" t="inlineStr">
        <is>
          <t>Interest Paid - Investors @ 16%</t>
        </is>
      </c>
      <c r="B1714" t="inlineStr">
        <is>
          <t>Operating Expenses</t>
        </is>
      </c>
      <c r="C1714" t="inlineStr">
        <is>
          <t>Heron Fields</t>
        </is>
      </c>
      <c r="D1714" t="inlineStr">
        <is>
          <t>Heron Fields</t>
        </is>
      </c>
      <c r="E1714" s="1" t="inlineStr">
        <is>
          <t>2023-08-31</t>
        </is>
      </c>
      <c r="F1714" t="n">
        <v>0</v>
      </c>
      <c r="G1714" t="n">
        <v>0</v>
      </c>
      <c r="H1714" s="2">
        <f>IF(F1714=0, G1714, F1714)</f>
        <v/>
      </c>
      <c r="I1714" s="1">
        <f>E1714+0</f>
        <v/>
      </c>
    </row>
    <row r="1715">
      <c r="A1715" t="inlineStr">
        <is>
          <t>Interest Paid - Investors @ 18%</t>
        </is>
      </c>
      <c r="B1715" t="inlineStr">
        <is>
          <t>Operating Expenses</t>
        </is>
      </c>
      <c r="C1715" t="inlineStr">
        <is>
          <t>Heron Fields</t>
        </is>
      </c>
      <c r="D1715" t="inlineStr">
        <is>
          <t>Heron Fields</t>
        </is>
      </c>
      <c r="E1715" s="1" t="inlineStr">
        <is>
          <t>2023-08-31</t>
        </is>
      </c>
      <c r="F1715" t="n">
        <v>0</v>
      </c>
      <c r="G1715" t="n">
        <v>0</v>
      </c>
      <c r="H1715" s="2">
        <f>IF(F1715=0, G1715, F1715)</f>
        <v/>
      </c>
      <c r="I1715" s="1">
        <f>E1715+0</f>
        <v/>
      </c>
    </row>
    <row r="1716">
      <c r="A1716" t="inlineStr">
        <is>
          <t>Interest Paid - Investors @ 6.25%</t>
        </is>
      </c>
      <c r="B1716" t="inlineStr">
        <is>
          <t>Operating Expenses</t>
        </is>
      </c>
      <c r="C1716" t="inlineStr">
        <is>
          <t>Heron Fields</t>
        </is>
      </c>
      <c r="D1716" t="inlineStr">
        <is>
          <t>Heron Fields</t>
        </is>
      </c>
      <c r="E1716" s="1" t="inlineStr">
        <is>
          <t>2023-08-31</t>
        </is>
      </c>
      <c r="F1716" t="n">
        <v>-0.09</v>
      </c>
      <c r="G1716" t="n">
        <v>0</v>
      </c>
      <c r="H1716" s="2">
        <f>IF(F1716=0, G1716, F1716)</f>
        <v/>
      </c>
      <c r="I1716" s="1">
        <f>E1716+0</f>
        <v/>
      </c>
    </row>
    <row r="1717">
      <c r="A1717" t="inlineStr">
        <is>
          <t>Interest Paid - Investors @ 6.5%</t>
        </is>
      </c>
      <c r="B1717" t="inlineStr">
        <is>
          <t>Operating Expenses</t>
        </is>
      </c>
      <c r="C1717" t="inlineStr">
        <is>
          <t>Heron Fields</t>
        </is>
      </c>
      <c r="D1717" t="inlineStr">
        <is>
          <t>Heron Fields</t>
        </is>
      </c>
      <c r="E1717" s="1" t="inlineStr">
        <is>
          <t>2023-08-31</t>
        </is>
      </c>
      <c r="F1717" t="n">
        <v>0</v>
      </c>
      <c r="G1717" t="n">
        <v>0</v>
      </c>
      <c r="H1717" s="2">
        <f>IF(F1717=0, G1717, F1717)</f>
        <v/>
      </c>
      <c r="I1717" s="1">
        <f>E1717+0</f>
        <v/>
      </c>
    </row>
    <row r="1718">
      <c r="A1718" t="inlineStr">
        <is>
          <t>Interest Paid - Investors @ 6.75%</t>
        </is>
      </c>
      <c r="B1718" t="inlineStr">
        <is>
          <t>Operating Expenses</t>
        </is>
      </c>
      <c r="C1718" t="inlineStr">
        <is>
          <t>Heron Fields</t>
        </is>
      </c>
      <c r="D1718" t="inlineStr">
        <is>
          <t>Heron Fields</t>
        </is>
      </c>
      <c r="E1718" s="1" t="inlineStr">
        <is>
          <t>2023-08-31</t>
        </is>
      </c>
      <c r="F1718" t="n">
        <v>0</v>
      </c>
      <c r="G1718" t="n">
        <v>0</v>
      </c>
      <c r="H1718" s="2">
        <f>IF(F1718=0, G1718, F1718)</f>
        <v/>
      </c>
      <c r="I1718" s="1">
        <f>E1718+0</f>
        <v/>
      </c>
    </row>
    <row r="1719">
      <c r="A1719" t="inlineStr">
        <is>
          <t>Interest Paid - Investors @ 7%</t>
        </is>
      </c>
      <c r="B1719" t="inlineStr">
        <is>
          <t>Operating Expenses</t>
        </is>
      </c>
      <c r="C1719" t="inlineStr">
        <is>
          <t>Heron Fields</t>
        </is>
      </c>
      <c r="D1719" t="inlineStr">
        <is>
          <t>Heron Fields</t>
        </is>
      </c>
      <c r="E1719" s="1" t="inlineStr">
        <is>
          <t>2023-08-31</t>
        </is>
      </c>
      <c r="F1719" t="n">
        <v>0</v>
      </c>
      <c r="G1719" t="n">
        <v>0</v>
      </c>
      <c r="H1719" s="2">
        <f>IF(F1719=0, G1719, F1719)</f>
        <v/>
      </c>
      <c r="I1719" s="1">
        <f>E1719+0</f>
        <v/>
      </c>
    </row>
    <row r="1720">
      <c r="A1720" t="inlineStr">
        <is>
          <t>Interest Paid - Investors @ 7.5%</t>
        </is>
      </c>
      <c r="B1720" t="inlineStr">
        <is>
          <t>Operating Expenses</t>
        </is>
      </c>
      <c r="C1720" t="inlineStr">
        <is>
          <t>Heron Fields</t>
        </is>
      </c>
      <c r="D1720" t="inlineStr">
        <is>
          <t>Heron Fields</t>
        </is>
      </c>
      <c r="E1720" s="1" t="inlineStr">
        <is>
          <t>2023-08-31</t>
        </is>
      </c>
      <c r="F1720" t="n">
        <v>0</v>
      </c>
      <c r="G1720" t="n">
        <v>0</v>
      </c>
      <c r="H1720" s="2">
        <f>IF(F1720=0, G1720, F1720)</f>
        <v/>
      </c>
      <c r="I1720" s="1">
        <f>E1720+0</f>
        <v/>
      </c>
    </row>
    <row r="1721">
      <c r="A1721" t="inlineStr">
        <is>
          <t>Interest Paid - Investors @ 8.25%</t>
        </is>
      </c>
      <c r="B1721" t="inlineStr">
        <is>
          <t>Operating Expenses</t>
        </is>
      </c>
      <c r="C1721" t="inlineStr">
        <is>
          <t>Heron Fields</t>
        </is>
      </c>
      <c r="D1721" t="inlineStr">
        <is>
          <t>Heron Fields</t>
        </is>
      </c>
      <c r="E1721" s="1" t="inlineStr">
        <is>
          <t>2023-08-31</t>
        </is>
      </c>
      <c r="F1721" t="n">
        <v>0</v>
      </c>
      <c r="G1721" t="n">
        <v>0</v>
      </c>
      <c r="H1721" s="2">
        <f>IF(F1721=0, G1721, F1721)</f>
        <v/>
      </c>
      <c r="I1721" s="1">
        <f>E1721+0</f>
        <v/>
      </c>
    </row>
    <row r="1722">
      <c r="A1722" t="inlineStr">
        <is>
          <t>Interest Paid - Investors @ 9%</t>
        </is>
      </c>
      <c r="B1722" t="inlineStr">
        <is>
          <t>Operating Expenses</t>
        </is>
      </c>
      <c r="C1722" t="inlineStr">
        <is>
          <t>Heron Fields</t>
        </is>
      </c>
      <c r="D1722" t="inlineStr">
        <is>
          <t>Heron Fields</t>
        </is>
      </c>
      <c r="E1722" s="1" t="inlineStr">
        <is>
          <t>2023-08-31</t>
        </is>
      </c>
      <c r="F1722" t="n">
        <v>0</v>
      </c>
      <c r="G1722" t="n">
        <v>0</v>
      </c>
      <c r="H1722" s="2">
        <f>IF(F1722=0, G1722, F1722)</f>
        <v/>
      </c>
      <c r="I1722" s="1">
        <f>E1722+0</f>
        <v/>
      </c>
    </row>
    <row r="1723">
      <c r="A1723" t="inlineStr">
        <is>
          <t>Interest Received - Deposits</t>
        </is>
      </c>
      <c r="B1723" t="inlineStr">
        <is>
          <t>Other Income</t>
        </is>
      </c>
      <c r="C1723" t="inlineStr">
        <is>
          <t>Heron Fields</t>
        </is>
      </c>
      <c r="D1723" t="inlineStr">
        <is>
          <t>Heron Fields</t>
        </is>
      </c>
      <c r="E1723" s="1" t="inlineStr">
        <is>
          <t>2023-08-31</t>
        </is>
      </c>
      <c r="F1723" t="n">
        <v>0</v>
      </c>
      <c r="G1723" t="n">
        <v>0</v>
      </c>
      <c r="H1723" s="2">
        <f>IF(F1723=0, G1723, F1723)</f>
        <v/>
      </c>
      <c r="I1723" s="1">
        <f>E1723+0</f>
        <v/>
      </c>
    </row>
    <row r="1724">
      <c r="A1724" t="inlineStr">
        <is>
          <t>Interest Received - Momentum</t>
        </is>
      </c>
      <c r="B1724" t="inlineStr">
        <is>
          <t>Other Income</t>
        </is>
      </c>
      <c r="C1724" t="inlineStr">
        <is>
          <t>Heron Fields</t>
        </is>
      </c>
      <c r="D1724" t="inlineStr">
        <is>
          <t>Heron Fields</t>
        </is>
      </c>
      <c r="E1724" s="1" t="inlineStr">
        <is>
          <t>2023-08-31</t>
        </is>
      </c>
      <c r="F1724" t="n">
        <v>241364.67</v>
      </c>
      <c r="G1724" t="n">
        <v>0</v>
      </c>
      <c r="H1724" s="2">
        <f>IF(F1724=0, G1724, F1724)</f>
        <v/>
      </c>
      <c r="I1724" s="1">
        <f>E1724+0</f>
        <v/>
      </c>
    </row>
    <row r="1725">
      <c r="A1725" t="inlineStr">
        <is>
          <t>Levies - Amari</t>
        </is>
      </c>
      <c r="B1725" t="inlineStr">
        <is>
          <t>Operating Expenses</t>
        </is>
      </c>
      <c r="C1725" t="inlineStr">
        <is>
          <t>Heron Fields</t>
        </is>
      </c>
      <c r="D1725" t="inlineStr">
        <is>
          <t>Heron Fields</t>
        </is>
      </c>
      <c r="E1725" s="1" t="inlineStr">
        <is>
          <t>2023-08-31</t>
        </is>
      </c>
      <c r="F1725" t="n">
        <v>0</v>
      </c>
      <c r="G1725" t="n">
        <v>0</v>
      </c>
      <c r="H1725" s="2">
        <f>IF(F1725=0, G1725, F1725)</f>
        <v/>
      </c>
      <c r="I1725" s="1">
        <f>E1725+0</f>
        <v/>
      </c>
    </row>
    <row r="1726">
      <c r="A1726" t="inlineStr">
        <is>
          <t>Momentum Admin Fee</t>
        </is>
      </c>
      <c r="B1726" t="inlineStr">
        <is>
          <t>Operating Expenses</t>
        </is>
      </c>
      <c r="C1726" t="inlineStr">
        <is>
          <t>Heron Fields</t>
        </is>
      </c>
      <c r="D1726" t="inlineStr">
        <is>
          <t>Heron Fields</t>
        </is>
      </c>
      <c r="E1726" s="1" t="inlineStr">
        <is>
          <t>2023-08-31</t>
        </is>
      </c>
      <c r="F1726" t="n">
        <v>12954.16</v>
      </c>
      <c r="G1726" t="n">
        <v>0</v>
      </c>
      <c r="H1726" s="2">
        <f>IF(F1726=0, G1726, F1726)</f>
        <v/>
      </c>
      <c r="I1726" s="1">
        <f>E1726+0</f>
        <v/>
      </c>
    </row>
    <row r="1727">
      <c r="A1727" t="inlineStr">
        <is>
          <t>Motor Vehicle Expenses</t>
        </is>
      </c>
      <c r="B1727" t="inlineStr">
        <is>
          <t>Operating Expenses</t>
        </is>
      </c>
      <c r="C1727" t="inlineStr">
        <is>
          <t>Heron Fields</t>
        </is>
      </c>
      <c r="D1727" t="inlineStr">
        <is>
          <t>Heron Fields</t>
        </is>
      </c>
      <c r="E1727" s="1" t="inlineStr">
        <is>
          <t>2023-08-31</t>
        </is>
      </c>
      <c r="F1727" t="n">
        <v>0</v>
      </c>
      <c r="G1727" t="n">
        <v>0</v>
      </c>
      <c r="H1727" s="2">
        <f>IF(F1727=0, G1727, F1727)</f>
        <v/>
      </c>
      <c r="I1727" s="1">
        <f>E1727+0</f>
        <v/>
      </c>
    </row>
    <row r="1728">
      <c r="A1728" t="inlineStr">
        <is>
          <t>Rates - Heron</t>
        </is>
      </c>
      <c r="B1728" t="inlineStr">
        <is>
          <t>Operating Expenses</t>
        </is>
      </c>
      <c r="C1728" t="inlineStr">
        <is>
          <t>Heron Fields</t>
        </is>
      </c>
      <c r="D1728" t="inlineStr">
        <is>
          <t>Heron Fields</t>
        </is>
      </c>
      <c r="E1728" s="1" t="inlineStr">
        <is>
          <t>2023-08-31</t>
        </is>
      </c>
      <c r="F1728" t="n">
        <v>0</v>
      </c>
      <c r="G1728" t="n">
        <v>0</v>
      </c>
      <c r="H1728" s="2">
        <f>IF(F1728=0, G1728, F1728)</f>
        <v/>
      </c>
      <c r="I1728" s="1">
        <f>E1728+0</f>
        <v/>
      </c>
    </row>
    <row r="1729">
      <c r="A1729" t="inlineStr">
        <is>
          <t>Rental Income</t>
        </is>
      </c>
      <c r="B1729" t="inlineStr">
        <is>
          <t>Other Income</t>
        </is>
      </c>
      <c r="C1729" t="inlineStr">
        <is>
          <t>Heron Fields</t>
        </is>
      </c>
      <c r="D1729" t="inlineStr">
        <is>
          <t>Heron Fields</t>
        </is>
      </c>
      <c r="E1729" s="1" t="inlineStr">
        <is>
          <t>2023-08-31</t>
        </is>
      </c>
      <c r="F1729" t="n">
        <v>30491.94</v>
      </c>
      <c r="G1729" t="n">
        <v>0</v>
      </c>
      <c r="H1729" s="2">
        <f>IF(F1729=0, G1729, F1729)</f>
        <v/>
      </c>
      <c r="I1729" s="1">
        <f>E1729+0</f>
        <v/>
      </c>
    </row>
    <row r="1730">
      <c r="A1730" t="inlineStr">
        <is>
          <t>Repairs _AND_ Maintenance</t>
        </is>
      </c>
      <c r="B1730" t="inlineStr">
        <is>
          <t>Operating Expenses</t>
        </is>
      </c>
      <c r="C1730" t="inlineStr">
        <is>
          <t>Heron Fields</t>
        </is>
      </c>
      <c r="D1730" t="inlineStr">
        <is>
          <t>Heron Fields</t>
        </is>
      </c>
      <c r="E1730" s="1" t="inlineStr">
        <is>
          <t>2023-08-31</t>
        </is>
      </c>
      <c r="F1730" t="n">
        <v>0</v>
      </c>
      <c r="G1730" t="n">
        <v>0</v>
      </c>
      <c r="H1730" s="2">
        <f>IF(F1730=0, G1730, F1730)</f>
        <v/>
      </c>
      <c r="I1730" s="1">
        <f>E1730+0</f>
        <v/>
      </c>
    </row>
    <row r="1731">
      <c r="A1731" t="inlineStr">
        <is>
          <t>Sales - Heron Fields</t>
        </is>
      </c>
      <c r="B1731" t="inlineStr">
        <is>
          <t>Trading Income</t>
        </is>
      </c>
      <c r="C1731" t="inlineStr">
        <is>
          <t>Heron Fields</t>
        </is>
      </c>
      <c r="D1731" t="inlineStr">
        <is>
          <t>Heron Fields</t>
        </is>
      </c>
      <c r="E1731" s="1" t="inlineStr">
        <is>
          <t>2023-08-31</t>
        </is>
      </c>
      <c r="F1731" t="n">
        <v>-62604.35</v>
      </c>
      <c r="G1731" t="n">
        <v>0</v>
      </c>
      <c r="H1731" s="2">
        <f>IF(F1731=0, G1731, F1731)</f>
        <v/>
      </c>
      <c r="I1731" s="1">
        <f>E1731+0</f>
        <v/>
      </c>
    </row>
    <row r="1732">
      <c r="A1732" t="inlineStr">
        <is>
          <t>Sales - Heron Fields occupational rent</t>
        </is>
      </c>
      <c r="B1732" t="inlineStr">
        <is>
          <t>Trading Income</t>
        </is>
      </c>
      <c r="C1732" t="inlineStr">
        <is>
          <t>Heron Fields</t>
        </is>
      </c>
      <c r="D1732" t="inlineStr">
        <is>
          <t>Heron Fields</t>
        </is>
      </c>
      <c r="E1732" s="1" t="inlineStr">
        <is>
          <t>2023-08-31</t>
        </is>
      </c>
      <c r="F1732" t="n">
        <v>0</v>
      </c>
      <c r="G1732" t="n">
        <v>0</v>
      </c>
      <c r="H1732" s="2">
        <f>IF(F1732=0, G1732, F1732)</f>
        <v/>
      </c>
      <c r="I1732" s="1">
        <f>E1732+0</f>
        <v/>
      </c>
    </row>
    <row r="1733">
      <c r="A1733" t="inlineStr">
        <is>
          <t>Security</t>
        </is>
      </c>
      <c r="B1733" t="inlineStr">
        <is>
          <t>Operating Expenses</t>
        </is>
      </c>
      <c r="C1733" t="inlineStr">
        <is>
          <t>Heron Fields</t>
        </is>
      </c>
      <c r="D1733" t="inlineStr">
        <is>
          <t>Heron Fields</t>
        </is>
      </c>
      <c r="E1733" s="1" t="inlineStr">
        <is>
          <t>2023-08-31</t>
        </is>
      </c>
      <c r="F1733" t="n">
        <v>0</v>
      </c>
      <c r="G1733" t="n">
        <v>0</v>
      </c>
      <c r="H1733" s="2">
        <f>IF(F1733=0, G1733, F1733)</f>
        <v/>
      </c>
      <c r="I1733" s="1">
        <f>E1733+0</f>
        <v/>
      </c>
    </row>
    <row r="1734">
      <c r="A1734" t="inlineStr">
        <is>
          <t>Security - ADT</t>
        </is>
      </c>
      <c r="B1734" t="inlineStr">
        <is>
          <t>Operating Expenses</t>
        </is>
      </c>
      <c r="C1734" t="inlineStr">
        <is>
          <t>Heron Fields</t>
        </is>
      </c>
      <c r="D1734" t="inlineStr">
        <is>
          <t>Heron Fields</t>
        </is>
      </c>
      <c r="E1734" s="1" t="inlineStr">
        <is>
          <t>2023-08-31</t>
        </is>
      </c>
      <c r="F1734" t="n">
        <v>366.14</v>
      </c>
      <c r="G1734" t="n">
        <v>0</v>
      </c>
      <c r="H1734" s="2">
        <f>IF(F1734=0, G1734, F1734)</f>
        <v/>
      </c>
      <c r="I1734" s="1">
        <f>E1734+0</f>
        <v/>
      </c>
    </row>
    <row r="1735">
      <c r="A1735" t="inlineStr">
        <is>
          <t>Subscription - NHBRC</t>
        </is>
      </c>
      <c r="B1735" t="inlineStr">
        <is>
          <t>Operating Expenses</t>
        </is>
      </c>
      <c r="C1735" t="inlineStr">
        <is>
          <t>Heron Fields</t>
        </is>
      </c>
      <c r="D1735" t="inlineStr">
        <is>
          <t>Heron Fields</t>
        </is>
      </c>
      <c r="E1735" s="1" t="inlineStr">
        <is>
          <t>2023-08-31</t>
        </is>
      </c>
      <c r="F1735" t="n">
        <v>0</v>
      </c>
      <c r="G1735" t="n">
        <v>0</v>
      </c>
      <c r="H1735" s="2">
        <f>IF(F1735=0, G1735, F1735)</f>
        <v/>
      </c>
      <c r="I1735" s="1">
        <f>E1735+0</f>
        <v/>
      </c>
    </row>
    <row r="1736">
      <c r="A1736" t="inlineStr">
        <is>
          <t>Subscriptions - Xero</t>
        </is>
      </c>
      <c r="B1736" t="inlineStr">
        <is>
          <t>Operating Expenses</t>
        </is>
      </c>
      <c r="C1736" t="inlineStr">
        <is>
          <t>Heron Fields</t>
        </is>
      </c>
      <c r="D1736" t="inlineStr">
        <is>
          <t>Heron Fields</t>
        </is>
      </c>
      <c r="E1736" s="1" t="inlineStr">
        <is>
          <t>2023-08-31</t>
        </is>
      </c>
      <c r="F1736" t="n">
        <v>600</v>
      </c>
      <c r="G1736" t="n">
        <v>0</v>
      </c>
      <c r="H1736" s="2">
        <f>IF(F1736=0, G1736, F1736)</f>
        <v/>
      </c>
      <c r="I1736" s="1">
        <f>E1736+0</f>
        <v/>
      </c>
    </row>
    <row r="1737">
      <c r="A1737" t="inlineStr">
        <is>
          <t>Advertising - Pure Brand Activation</t>
        </is>
      </c>
      <c r="B1737" t="inlineStr">
        <is>
          <t>Operating Expenses</t>
        </is>
      </c>
      <c r="C1737" t="inlineStr">
        <is>
          <t>Heron View</t>
        </is>
      </c>
      <c r="D1737" t="inlineStr">
        <is>
          <t>Heron View</t>
        </is>
      </c>
      <c r="E1737" s="1" t="inlineStr">
        <is>
          <t>2023-08-31</t>
        </is>
      </c>
      <c r="F1737" t="n">
        <v>0</v>
      </c>
      <c r="G1737" t="n">
        <v>0</v>
      </c>
      <c r="H1737" s="2">
        <f>IF(F1737=0, G1737, F1737)</f>
        <v/>
      </c>
      <c r="I1737" s="1">
        <f>E1737+0</f>
        <v/>
      </c>
    </row>
    <row r="1738">
      <c r="A1738" t="inlineStr">
        <is>
          <t>Advertising - Real Marketing</t>
        </is>
      </c>
      <c r="B1738" t="inlineStr">
        <is>
          <t>Operating Expenses</t>
        </is>
      </c>
      <c r="C1738" t="inlineStr">
        <is>
          <t>Heron View</t>
        </is>
      </c>
      <c r="D1738" t="inlineStr">
        <is>
          <t>Heron View</t>
        </is>
      </c>
      <c r="E1738" s="1" t="inlineStr">
        <is>
          <t>2023-08-31</t>
        </is>
      </c>
      <c r="F1738" t="n">
        <v>18500</v>
      </c>
      <c r="G1738" t="n">
        <v>0</v>
      </c>
      <c r="H1738" s="2">
        <f>IF(F1738=0, G1738, F1738)</f>
        <v/>
      </c>
      <c r="I1738" s="1">
        <f>E1738+0</f>
        <v/>
      </c>
    </row>
    <row r="1739">
      <c r="A1739" t="inlineStr">
        <is>
          <t>Advertising - Real Marketing</t>
        </is>
      </c>
      <c r="B1739" t="inlineStr">
        <is>
          <t>Operating Expenses</t>
        </is>
      </c>
      <c r="C1739" t="inlineStr">
        <is>
          <t>Heron View</t>
        </is>
      </c>
      <c r="D1739" t="inlineStr">
        <is>
          <t>Heron View</t>
        </is>
      </c>
      <c r="E1739" s="1" t="inlineStr">
        <is>
          <t>2023-08-31</t>
        </is>
      </c>
      <c r="F1739" t="n">
        <v>0</v>
      </c>
      <c r="G1739" t="n">
        <v>0</v>
      </c>
      <c r="H1739" s="2">
        <f>IF(F1739=0, G1739, F1739)</f>
        <v/>
      </c>
      <c r="I1739" s="1">
        <f>E1739+0</f>
        <v/>
      </c>
    </row>
    <row r="1740">
      <c r="A1740" t="inlineStr">
        <is>
          <t>Advertising - Thinkink</t>
        </is>
      </c>
      <c r="B1740" t="inlineStr">
        <is>
          <t>Operating Expenses</t>
        </is>
      </c>
      <c r="C1740" t="inlineStr">
        <is>
          <t>Heron View</t>
        </is>
      </c>
      <c r="D1740" t="inlineStr">
        <is>
          <t>Heron View</t>
        </is>
      </c>
      <c r="E1740" s="1" t="inlineStr">
        <is>
          <t>2023-08-31</t>
        </is>
      </c>
      <c r="F1740" t="n">
        <v>0</v>
      </c>
      <c r="G1740" t="n">
        <v>0</v>
      </c>
      <c r="H1740" s="2">
        <f>IF(F1740=0, G1740, F1740)</f>
        <v/>
      </c>
      <c r="I1740" s="1">
        <f>E1740+0</f>
        <v/>
      </c>
    </row>
    <row r="1741">
      <c r="A1741" t="inlineStr">
        <is>
          <t>Advertising _AND_ Promotions</t>
        </is>
      </c>
      <c r="B1741" t="inlineStr">
        <is>
          <t>Operating Expenses</t>
        </is>
      </c>
      <c r="C1741" t="inlineStr">
        <is>
          <t>Heron View</t>
        </is>
      </c>
      <c r="D1741" t="inlineStr">
        <is>
          <t>Heron View</t>
        </is>
      </c>
      <c r="E1741" s="1" t="inlineStr">
        <is>
          <t>2023-08-31</t>
        </is>
      </c>
      <c r="F1741" t="n">
        <v>0</v>
      </c>
      <c r="G1741" t="n">
        <v>0</v>
      </c>
      <c r="H1741" s="2">
        <f>IF(F1741=0, G1741, F1741)</f>
        <v/>
      </c>
      <c r="I1741" s="1">
        <f>E1741+0</f>
        <v/>
      </c>
    </row>
    <row r="1742">
      <c r="A1742" t="inlineStr">
        <is>
          <t>Advertising _AND_ Promotions</t>
        </is>
      </c>
      <c r="B1742" t="inlineStr">
        <is>
          <t>Operating Expenses</t>
        </is>
      </c>
      <c r="C1742" t="inlineStr">
        <is>
          <t>Heron View</t>
        </is>
      </c>
      <c r="D1742" t="inlineStr">
        <is>
          <t>Heron View</t>
        </is>
      </c>
      <c r="E1742" s="1" t="inlineStr">
        <is>
          <t>2023-08-31</t>
        </is>
      </c>
      <c r="F1742" t="n">
        <v>0</v>
      </c>
      <c r="G1742" t="n">
        <v>0</v>
      </c>
      <c r="H1742" s="2">
        <f>IF(F1742=0, G1742, F1742)</f>
        <v/>
      </c>
      <c r="I1742" s="1">
        <f>E1742+0</f>
        <v/>
      </c>
    </row>
    <row r="1743">
      <c r="A1743" t="inlineStr">
        <is>
          <t>COS - Commission HV Units</t>
        </is>
      </c>
      <c r="B1743" t="inlineStr">
        <is>
          <t>COS</t>
        </is>
      </c>
      <c r="C1743" t="inlineStr">
        <is>
          <t>Heron View</t>
        </is>
      </c>
      <c r="D1743" t="inlineStr">
        <is>
          <t>Heron View</t>
        </is>
      </c>
      <c r="E1743" s="1" t="inlineStr">
        <is>
          <t>2023-08-31</t>
        </is>
      </c>
      <c r="F1743" t="n">
        <v>343456.51</v>
      </c>
      <c r="G1743" t="n">
        <v>0</v>
      </c>
      <c r="H1743" s="2">
        <f>IF(F1743=0, G1743, F1743)</f>
        <v/>
      </c>
      <c r="I1743" s="1">
        <f>E1743+0</f>
        <v/>
      </c>
    </row>
    <row r="1744">
      <c r="A1744" t="inlineStr">
        <is>
          <t>COS - Electricity</t>
        </is>
      </c>
      <c r="B1744" t="inlineStr">
        <is>
          <t>COS</t>
        </is>
      </c>
      <c r="C1744" t="inlineStr">
        <is>
          <t>Heron View</t>
        </is>
      </c>
      <c r="D1744" t="inlineStr">
        <is>
          <t>Heron View</t>
        </is>
      </c>
      <c r="E1744" s="1" t="inlineStr">
        <is>
          <t>2023-08-31</t>
        </is>
      </c>
      <c r="F1744" t="n">
        <v>0</v>
      </c>
      <c r="G1744" t="n">
        <v>0</v>
      </c>
      <c r="H1744" s="2">
        <f>IF(F1744=0, G1744, F1744)</f>
        <v/>
      </c>
      <c r="I1744" s="1">
        <f>E1744+0</f>
        <v/>
      </c>
    </row>
    <row r="1745">
      <c r="A1745" t="inlineStr">
        <is>
          <t>COS - Electricity</t>
        </is>
      </c>
      <c r="B1745" t="inlineStr">
        <is>
          <t>COS</t>
        </is>
      </c>
      <c r="C1745" t="inlineStr">
        <is>
          <t>Heron View</t>
        </is>
      </c>
      <c r="D1745" t="inlineStr">
        <is>
          <t>Heron View</t>
        </is>
      </c>
      <c r="E1745" s="1" t="inlineStr">
        <is>
          <t>2023-08-31</t>
        </is>
      </c>
      <c r="F1745" t="n">
        <v>0</v>
      </c>
      <c r="G1745" t="n">
        <v>0</v>
      </c>
      <c r="H1745" s="2">
        <f>IF(F1745=0, G1745, F1745)</f>
        <v/>
      </c>
      <c r="I1745" s="1">
        <f>E1745+0</f>
        <v/>
      </c>
    </row>
    <row r="1746">
      <c r="A1746" t="inlineStr">
        <is>
          <t>COS - HV COCT Rates clearance</t>
        </is>
      </c>
      <c r="B1746" t="inlineStr">
        <is>
          <t>COS</t>
        </is>
      </c>
      <c r="C1746" t="inlineStr">
        <is>
          <t>Heron View</t>
        </is>
      </c>
      <c r="D1746" t="inlineStr">
        <is>
          <t>Heron View</t>
        </is>
      </c>
      <c r="E1746" s="1" t="inlineStr">
        <is>
          <t>2023-08-31</t>
        </is>
      </c>
      <c r="F1746" t="n">
        <v>0</v>
      </c>
      <c r="G1746" t="n">
        <v>0</v>
      </c>
      <c r="H1746" s="2">
        <f>IF(F1746=0, G1746, F1746)</f>
        <v/>
      </c>
      <c r="I1746" s="1">
        <f>E1746+0</f>
        <v/>
      </c>
    </row>
    <row r="1747">
      <c r="A1747" t="inlineStr">
        <is>
          <t>COS - Heron Fields - Garden Services</t>
        </is>
      </c>
      <c r="B1747" t="inlineStr">
        <is>
          <t>COS</t>
        </is>
      </c>
      <c r="C1747" t="inlineStr">
        <is>
          <t>CPC</t>
        </is>
      </c>
      <c r="D1747" t="inlineStr">
        <is>
          <t>Heron View</t>
        </is>
      </c>
      <c r="E1747" s="1" t="inlineStr">
        <is>
          <t>2023-08-31</t>
        </is>
      </c>
      <c r="F1747" t="n">
        <v>0</v>
      </c>
      <c r="G1747" t="n">
        <v>0</v>
      </c>
      <c r="H1747" s="2">
        <f>IF(F1747=0, G1747, F1747)</f>
        <v/>
      </c>
      <c r="I1747" s="1">
        <f>E1747+0</f>
        <v/>
      </c>
    </row>
    <row r="1748">
      <c r="A1748" t="inlineStr">
        <is>
          <t>COS - Heron View</t>
        </is>
      </c>
      <c r="B1748" t="inlineStr">
        <is>
          <t>COS</t>
        </is>
      </c>
      <c r="C1748" t="inlineStr">
        <is>
          <t>Heron View</t>
        </is>
      </c>
      <c r="D1748" t="inlineStr">
        <is>
          <t>Heron View</t>
        </is>
      </c>
      <c r="E1748" s="1" t="inlineStr">
        <is>
          <t>2023-08-31</t>
        </is>
      </c>
      <c r="F1748" t="n">
        <v>0</v>
      </c>
      <c r="G1748" t="n">
        <v>0</v>
      </c>
      <c r="H1748" s="2">
        <f>IF(F1748=0, G1748, F1748)</f>
        <v/>
      </c>
      <c r="I1748" s="1">
        <f>E1748+0</f>
        <v/>
      </c>
    </row>
    <row r="1749">
      <c r="A1749" t="inlineStr">
        <is>
          <t>COS - Heron View - Construction</t>
        </is>
      </c>
      <c r="B1749" t="inlineStr">
        <is>
          <t>COS</t>
        </is>
      </c>
      <c r="C1749" t="inlineStr">
        <is>
          <t>CPC</t>
        </is>
      </c>
      <c r="D1749" t="inlineStr">
        <is>
          <t>Heron View</t>
        </is>
      </c>
      <c r="E1749" s="1" t="inlineStr">
        <is>
          <t>2023-08-31</t>
        </is>
      </c>
      <c r="F1749" t="n">
        <v>1998124.14</v>
      </c>
      <c r="G1749" t="n">
        <v>0</v>
      </c>
      <c r="H1749" s="2">
        <f>IF(F1749=0, G1749, F1749)</f>
        <v/>
      </c>
      <c r="I1749" s="1">
        <f>E1749+0</f>
        <v/>
      </c>
    </row>
    <row r="1750">
      <c r="A1750" t="inlineStr">
        <is>
          <t>COS - Heron View - P&amp;G</t>
        </is>
      </c>
      <c r="B1750" t="inlineStr">
        <is>
          <t>COS</t>
        </is>
      </c>
      <c r="C1750" t="inlineStr">
        <is>
          <t>CPC</t>
        </is>
      </c>
      <c r="D1750" t="inlineStr">
        <is>
          <t>Heron View</t>
        </is>
      </c>
      <c r="E1750" s="1" t="inlineStr">
        <is>
          <t>2023-08-31</t>
        </is>
      </c>
      <c r="F1750" t="n">
        <v>43415.97</v>
      </c>
      <c r="G1750" t="n">
        <v>0</v>
      </c>
      <c r="H1750" s="2">
        <f>IF(F1750=0, G1750, F1750)</f>
        <v/>
      </c>
      <c r="I1750" s="1">
        <f>E1750+0</f>
        <v/>
      </c>
    </row>
    <row r="1751">
      <c r="A1751" t="inlineStr">
        <is>
          <t>COS - Heron View - Printing &amp; Stationary</t>
        </is>
      </c>
      <c r="B1751" t="inlineStr">
        <is>
          <t>COS</t>
        </is>
      </c>
      <c r="C1751" t="inlineStr">
        <is>
          <t>CPC</t>
        </is>
      </c>
      <c r="D1751" t="inlineStr">
        <is>
          <t>Heron View</t>
        </is>
      </c>
      <c r="E1751" s="1" t="inlineStr">
        <is>
          <t>2023-08-31</t>
        </is>
      </c>
      <c r="F1751" t="n">
        <v>3776.28</v>
      </c>
      <c r="G1751" t="n">
        <v>0</v>
      </c>
      <c r="H1751" s="2">
        <f>IF(F1751=0, G1751, F1751)</f>
        <v/>
      </c>
      <c r="I1751" s="1">
        <f>E1751+0</f>
        <v/>
      </c>
    </row>
    <row r="1752">
      <c r="A1752" t="inlineStr">
        <is>
          <t>COS - Legal Fees</t>
        </is>
      </c>
      <c r="B1752" t="inlineStr">
        <is>
          <t>COS</t>
        </is>
      </c>
      <c r="C1752" t="inlineStr">
        <is>
          <t>Heron View</t>
        </is>
      </c>
      <c r="D1752" t="inlineStr">
        <is>
          <t>Heron View</t>
        </is>
      </c>
      <c r="E1752" s="1" t="inlineStr">
        <is>
          <t>2023-08-31</t>
        </is>
      </c>
      <c r="F1752" t="n">
        <v>134265.54</v>
      </c>
      <c r="G1752" t="n">
        <v>0</v>
      </c>
      <c r="H1752" s="2">
        <f>IF(F1752=0, G1752, F1752)</f>
        <v/>
      </c>
      <c r="I1752" s="1">
        <f>E1752+0</f>
        <v/>
      </c>
    </row>
    <row r="1753">
      <c r="A1753" t="inlineStr">
        <is>
          <t>COS - Legal Fees</t>
        </is>
      </c>
      <c r="B1753" t="inlineStr">
        <is>
          <t>COS</t>
        </is>
      </c>
      <c r="C1753" t="inlineStr">
        <is>
          <t>Heron View</t>
        </is>
      </c>
      <c r="D1753" t="inlineStr">
        <is>
          <t>Heron View</t>
        </is>
      </c>
      <c r="E1753" s="1" t="inlineStr">
        <is>
          <t>2023-08-31</t>
        </is>
      </c>
      <c r="F1753" t="n">
        <v>0</v>
      </c>
      <c r="G1753" t="n">
        <v>0</v>
      </c>
      <c r="H1753" s="2">
        <f>IF(F1753=0, G1753, F1753)</f>
        <v/>
      </c>
      <c r="I1753" s="1">
        <f>E1753+0</f>
        <v/>
      </c>
    </row>
    <row r="1754">
      <c r="A1754" t="inlineStr">
        <is>
          <t>COS - Legal Fees Opening of Sec Title Fees</t>
        </is>
      </c>
      <c r="B1754" t="inlineStr">
        <is>
          <t>COS</t>
        </is>
      </c>
      <c r="C1754" t="inlineStr">
        <is>
          <t>Heron View</t>
        </is>
      </c>
      <c r="D1754" t="inlineStr">
        <is>
          <t>Heron View</t>
        </is>
      </c>
      <c r="E1754" s="1" t="inlineStr">
        <is>
          <t>2023-08-31</t>
        </is>
      </c>
      <c r="F1754" t="n">
        <v>30020</v>
      </c>
      <c r="G1754" t="n">
        <v>0</v>
      </c>
      <c r="H1754" s="2">
        <f>IF(F1754=0, G1754, F1754)</f>
        <v/>
      </c>
      <c r="I1754" s="1">
        <f>E1754+0</f>
        <v/>
      </c>
    </row>
    <row r="1755">
      <c r="A1755" t="inlineStr">
        <is>
          <t>COS - Showhouse - HV</t>
        </is>
      </c>
      <c r="B1755" t="inlineStr">
        <is>
          <t>COS</t>
        </is>
      </c>
      <c r="C1755" t="inlineStr">
        <is>
          <t>Heron View</t>
        </is>
      </c>
      <c r="D1755" t="inlineStr">
        <is>
          <t>Heron View</t>
        </is>
      </c>
      <c r="E1755" s="1" t="inlineStr">
        <is>
          <t>2023-08-31</t>
        </is>
      </c>
      <c r="F1755" t="n">
        <v>0</v>
      </c>
      <c r="G1755" t="n">
        <v>0</v>
      </c>
      <c r="H1755" s="2">
        <f>IF(F1755=0, G1755, F1755)</f>
        <v/>
      </c>
      <c r="I1755" s="1">
        <f>E1755+0</f>
        <v/>
      </c>
    </row>
    <row r="1756">
      <c r="A1756" t="inlineStr">
        <is>
          <t>Consulting fees - Trustee</t>
        </is>
      </c>
      <c r="B1756" t="inlineStr">
        <is>
          <t>Operating Expenses</t>
        </is>
      </c>
      <c r="C1756" t="inlineStr">
        <is>
          <t>Heron View</t>
        </is>
      </c>
      <c r="D1756" t="inlineStr">
        <is>
          <t>Heron View</t>
        </is>
      </c>
      <c r="E1756" s="1" t="inlineStr">
        <is>
          <t>2023-08-31</t>
        </is>
      </c>
      <c r="F1756" t="n">
        <v>7250</v>
      </c>
      <c r="G1756" t="n">
        <v>0</v>
      </c>
      <c r="H1756" s="2">
        <f>IF(F1756=0, G1756, F1756)</f>
        <v/>
      </c>
      <c r="I1756" s="1">
        <f>E1756+0</f>
        <v/>
      </c>
    </row>
    <row r="1757">
      <c r="A1757" t="inlineStr">
        <is>
          <t>Consulting fees - Trustee</t>
        </is>
      </c>
      <c r="B1757" t="inlineStr">
        <is>
          <t>Operating Expenses</t>
        </is>
      </c>
      <c r="C1757" t="inlineStr">
        <is>
          <t>Heron View</t>
        </is>
      </c>
      <c r="D1757" t="inlineStr">
        <is>
          <t>Heron View</t>
        </is>
      </c>
      <c r="E1757" s="1" t="inlineStr">
        <is>
          <t>2023-08-31</t>
        </is>
      </c>
      <c r="F1757" t="n">
        <v>0</v>
      </c>
      <c r="G1757" t="n">
        <v>0</v>
      </c>
      <c r="H1757" s="2">
        <f>IF(F1757=0, G1757, F1757)</f>
        <v/>
      </c>
      <c r="I1757" s="1">
        <f>E1757+0</f>
        <v/>
      </c>
    </row>
    <row r="1758">
      <c r="A1758" t="inlineStr">
        <is>
          <t>Interest Paid - Investors @ 10%</t>
        </is>
      </c>
      <c r="B1758" t="inlineStr">
        <is>
          <t>Operating Expenses</t>
        </is>
      </c>
      <c r="C1758" t="inlineStr">
        <is>
          <t>Heron View</t>
        </is>
      </c>
      <c r="D1758" t="inlineStr">
        <is>
          <t>Heron View</t>
        </is>
      </c>
      <c r="E1758" s="1" t="inlineStr">
        <is>
          <t>2023-08-31</t>
        </is>
      </c>
      <c r="F1758" t="n">
        <v>1342.47</v>
      </c>
      <c r="G1758" t="n">
        <v>0</v>
      </c>
      <c r="H1758" s="2">
        <f>IF(F1758=0, G1758, F1758)</f>
        <v/>
      </c>
      <c r="I1758" s="1">
        <f>E1758+0</f>
        <v/>
      </c>
    </row>
    <row r="1759">
      <c r="A1759" t="inlineStr">
        <is>
          <t>Interest Paid - Investors @ 10.5%</t>
        </is>
      </c>
      <c r="B1759" t="inlineStr">
        <is>
          <t>Operating Expenses</t>
        </is>
      </c>
      <c r="C1759" t="inlineStr">
        <is>
          <t>Heron View</t>
        </is>
      </c>
      <c r="D1759" t="inlineStr">
        <is>
          <t>Heron View</t>
        </is>
      </c>
      <c r="E1759" s="1" t="inlineStr">
        <is>
          <t>2023-08-31</t>
        </is>
      </c>
      <c r="F1759" t="n">
        <v>1610.96</v>
      </c>
      <c r="G1759" t="n">
        <v>0</v>
      </c>
      <c r="H1759" s="2">
        <f>IF(F1759=0, G1759, F1759)</f>
        <v/>
      </c>
      <c r="I1759" s="1">
        <f>E1759+0</f>
        <v/>
      </c>
    </row>
    <row r="1760">
      <c r="A1760" t="inlineStr">
        <is>
          <t>Interest Paid - Investors @ 11%</t>
        </is>
      </c>
      <c r="B1760" t="inlineStr">
        <is>
          <t>Operating Expenses</t>
        </is>
      </c>
      <c r="C1760" t="inlineStr">
        <is>
          <t>Heron View</t>
        </is>
      </c>
      <c r="D1760" t="inlineStr">
        <is>
          <t>Heron View</t>
        </is>
      </c>
      <c r="E1760" s="1" t="inlineStr">
        <is>
          <t>2023-08-31</t>
        </is>
      </c>
      <c r="F1760" t="n">
        <v>0</v>
      </c>
      <c r="G1760" t="n">
        <v>0</v>
      </c>
      <c r="H1760" s="2">
        <f>IF(F1760=0, G1760, F1760)</f>
        <v/>
      </c>
      <c r="I1760" s="1">
        <f>E1760+0</f>
        <v/>
      </c>
    </row>
    <row r="1761">
      <c r="A1761" t="inlineStr">
        <is>
          <t>Interest Paid - Investors @ 14%</t>
        </is>
      </c>
      <c r="B1761" t="inlineStr">
        <is>
          <t>Operating Expenses</t>
        </is>
      </c>
      <c r="C1761" t="inlineStr">
        <is>
          <t>Heron View</t>
        </is>
      </c>
      <c r="D1761" t="inlineStr">
        <is>
          <t>Heron View</t>
        </is>
      </c>
      <c r="E1761" s="1" t="inlineStr">
        <is>
          <t>2023-08-31</t>
        </is>
      </c>
      <c r="F1761" t="n">
        <v>314994.22</v>
      </c>
      <c r="G1761" t="n">
        <v>0</v>
      </c>
      <c r="H1761" s="2">
        <f>IF(F1761=0, G1761, F1761)</f>
        <v/>
      </c>
      <c r="I1761" s="1">
        <f>E1761+0</f>
        <v/>
      </c>
    </row>
    <row r="1762">
      <c r="A1762" t="inlineStr">
        <is>
          <t>Interest Paid - Investors @ 14%</t>
        </is>
      </c>
      <c r="B1762" t="inlineStr">
        <is>
          <t>Operating Expenses</t>
        </is>
      </c>
      <c r="C1762" t="inlineStr">
        <is>
          <t>Heron View</t>
        </is>
      </c>
      <c r="D1762" t="inlineStr">
        <is>
          <t>Heron View</t>
        </is>
      </c>
      <c r="E1762" s="1" t="inlineStr">
        <is>
          <t>2023-08-31</t>
        </is>
      </c>
      <c r="F1762" t="n">
        <v>0</v>
      </c>
      <c r="G1762" t="n">
        <v>0</v>
      </c>
      <c r="H1762" s="2">
        <f>IF(F1762=0, G1762, F1762)</f>
        <v/>
      </c>
      <c r="I1762" s="1">
        <f>E1762+0</f>
        <v/>
      </c>
    </row>
    <row r="1763">
      <c r="A1763" t="inlineStr">
        <is>
          <t>Interest Paid - Investors @ 16%</t>
        </is>
      </c>
      <c r="B1763" t="inlineStr">
        <is>
          <t>Operating Expenses</t>
        </is>
      </c>
      <c r="C1763" t="inlineStr">
        <is>
          <t>Heron View</t>
        </is>
      </c>
      <c r="D1763" t="inlineStr">
        <is>
          <t>Heron View</t>
        </is>
      </c>
      <c r="E1763" s="1" t="inlineStr">
        <is>
          <t>2023-08-31</t>
        </is>
      </c>
      <c r="F1763" t="n">
        <v>36699.18</v>
      </c>
      <c r="G1763" t="n">
        <v>0</v>
      </c>
      <c r="H1763" s="2">
        <f>IF(F1763=0, G1763, F1763)</f>
        <v/>
      </c>
      <c r="I1763" s="1">
        <f>E1763+0</f>
        <v/>
      </c>
    </row>
    <row r="1764">
      <c r="A1764" t="inlineStr">
        <is>
          <t>Interest Paid - Investors @ 16%</t>
        </is>
      </c>
      <c r="B1764" t="inlineStr">
        <is>
          <t>Operating Expenses</t>
        </is>
      </c>
      <c r="C1764" t="inlineStr">
        <is>
          <t>Heron View</t>
        </is>
      </c>
      <c r="D1764" t="inlineStr">
        <is>
          <t>Heron View</t>
        </is>
      </c>
      <c r="E1764" s="1" t="inlineStr">
        <is>
          <t>2023-08-31</t>
        </is>
      </c>
      <c r="F1764" t="n">
        <v>0</v>
      </c>
      <c r="G1764" t="n">
        <v>0</v>
      </c>
      <c r="H1764" s="2">
        <f>IF(F1764=0, G1764, F1764)</f>
        <v/>
      </c>
      <c r="I1764" s="1">
        <f>E1764+0</f>
        <v/>
      </c>
    </row>
    <row r="1765">
      <c r="A1765" t="inlineStr">
        <is>
          <t>Interest Paid - Investors @ 18%</t>
        </is>
      </c>
      <c r="B1765" t="inlineStr">
        <is>
          <t>Operating Expenses</t>
        </is>
      </c>
      <c r="C1765" t="inlineStr">
        <is>
          <t>Heron View</t>
        </is>
      </c>
      <c r="D1765" t="inlineStr">
        <is>
          <t>Heron View</t>
        </is>
      </c>
      <c r="E1765" s="1" t="inlineStr">
        <is>
          <t>2023-08-31</t>
        </is>
      </c>
      <c r="F1765" t="n">
        <v>403347.95</v>
      </c>
      <c r="G1765" t="n">
        <v>0</v>
      </c>
      <c r="H1765" s="2">
        <f>IF(F1765=0, G1765, F1765)</f>
        <v/>
      </c>
      <c r="I1765" s="1">
        <f>E1765+0</f>
        <v/>
      </c>
    </row>
    <row r="1766">
      <c r="A1766" t="inlineStr">
        <is>
          <t>Interest Paid - Investors @ 18%</t>
        </is>
      </c>
      <c r="B1766" t="inlineStr">
        <is>
          <t>Operating Expenses</t>
        </is>
      </c>
      <c r="C1766" t="inlineStr">
        <is>
          <t>Heron View</t>
        </is>
      </c>
      <c r="D1766" t="inlineStr">
        <is>
          <t>Heron View</t>
        </is>
      </c>
      <c r="E1766" s="1" t="inlineStr">
        <is>
          <t>2023-08-31</t>
        </is>
      </c>
      <c r="F1766" t="n">
        <v>0</v>
      </c>
      <c r="G1766" t="n">
        <v>0</v>
      </c>
      <c r="H1766" s="2">
        <f>IF(F1766=0, G1766, F1766)</f>
        <v/>
      </c>
      <c r="I1766" s="1">
        <f>E1766+0</f>
        <v/>
      </c>
    </row>
    <row r="1767">
      <c r="A1767" t="inlineStr">
        <is>
          <t>Interest Paid - Investors @ 7%</t>
        </is>
      </c>
      <c r="B1767" t="inlineStr">
        <is>
          <t>Operating Expenses</t>
        </is>
      </c>
      <c r="C1767" t="inlineStr">
        <is>
          <t>Heron View</t>
        </is>
      </c>
      <c r="D1767" t="inlineStr">
        <is>
          <t>Heron View</t>
        </is>
      </c>
      <c r="E1767" s="1" t="inlineStr">
        <is>
          <t>2023-08-31</t>
        </is>
      </c>
      <c r="F1767" t="n">
        <v>675.38</v>
      </c>
      <c r="G1767" t="n">
        <v>0</v>
      </c>
      <c r="H1767" s="2">
        <f>IF(F1767=0, G1767, F1767)</f>
        <v/>
      </c>
      <c r="I1767" s="1">
        <f>E1767+0</f>
        <v/>
      </c>
    </row>
    <row r="1768">
      <c r="A1768" t="inlineStr">
        <is>
          <t>Interest Paid - Investors @ 7%</t>
        </is>
      </c>
      <c r="B1768" t="inlineStr">
        <is>
          <t>Operating Expenses</t>
        </is>
      </c>
      <c r="C1768" t="inlineStr">
        <is>
          <t>Heron View</t>
        </is>
      </c>
      <c r="D1768" t="inlineStr">
        <is>
          <t>Heron View</t>
        </is>
      </c>
      <c r="E1768" s="1" t="inlineStr">
        <is>
          <t>2023-08-31</t>
        </is>
      </c>
      <c r="F1768" t="n">
        <v>0</v>
      </c>
      <c r="G1768" t="n">
        <v>0</v>
      </c>
      <c r="H1768" s="2">
        <f>IF(F1768=0, G1768, F1768)</f>
        <v/>
      </c>
      <c r="I1768" s="1">
        <f>E1768+0</f>
        <v/>
      </c>
    </row>
    <row r="1769">
      <c r="A1769" t="inlineStr">
        <is>
          <t>Interest Paid - Investors @ 7.5%</t>
        </is>
      </c>
      <c r="B1769" t="inlineStr">
        <is>
          <t>Operating Expenses</t>
        </is>
      </c>
      <c r="C1769" t="inlineStr">
        <is>
          <t>Heron View</t>
        </is>
      </c>
      <c r="D1769" t="inlineStr">
        <is>
          <t>Heron View</t>
        </is>
      </c>
      <c r="E1769" s="1" t="inlineStr">
        <is>
          <t>2023-08-31</t>
        </is>
      </c>
      <c r="F1769" t="n">
        <v>1424.97</v>
      </c>
      <c r="G1769" t="n">
        <v>0</v>
      </c>
      <c r="H1769" s="2">
        <f>IF(F1769=0, G1769, F1769)</f>
        <v/>
      </c>
      <c r="I1769" s="1">
        <f>E1769+0</f>
        <v/>
      </c>
    </row>
    <row r="1770">
      <c r="A1770" t="inlineStr">
        <is>
          <t>Interest Paid - Investors @ 7.5%</t>
        </is>
      </c>
      <c r="B1770" t="inlineStr">
        <is>
          <t>Operating Expenses</t>
        </is>
      </c>
      <c r="C1770" t="inlineStr">
        <is>
          <t>Heron View</t>
        </is>
      </c>
      <c r="D1770" t="inlineStr">
        <is>
          <t>Heron View</t>
        </is>
      </c>
      <c r="E1770" s="1" t="inlineStr">
        <is>
          <t>2023-08-31</t>
        </is>
      </c>
      <c r="F1770" t="n">
        <v>0</v>
      </c>
      <c r="G1770" t="n">
        <v>0</v>
      </c>
      <c r="H1770" s="2">
        <f>IF(F1770=0, G1770, F1770)</f>
        <v/>
      </c>
      <c r="I1770" s="1">
        <f>E1770+0</f>
        <v/>
      </c>
    </row>
    <row r="1771">
      <c r="A1771" t="inlineStr">
        <is>
          <t>Interest Paid - Investors @ 8.25%</t>
        </is>
      </c>
      <c r="B1771" t="inlineStr">
        <is>
          <t>Operating Expenses</t>
        </is>
      </c>
      <c r="C1771" t="inlineStr">
        <is>
          <t>Heron View</t>
        </is>
      </c>
      <c r="D1771" t="inlineStr">
        <is>
          <t>Heron View</t>
        </is>
      </c>
      <c r="E1771" s="1" t="inlineStr">
        <is>
          <t>2023-08-31</t>
        </is>
      </c>
      <c r="F1771" t="n">
        <v>0</v>
      </c>
      <c r="G1771" t="n">
        <v>0</v>
      </c>
      <c r="H1771" s="2">
        <f>IF(F1771=0, G1771, F1771)</f>
        <v/>
      </c>
      <c r="I1771" s="1">
        <f>E1771+0</f>
        <v/>
      </c>
    </row>
    <row r="1772">
      <c r="A1772" t="inlineStr">
        <is>
          <t>Interest Paid - Investors @ 8.25%</t>
        </is>
      </c>
      <c r="B1772" t="inlineStr">
        <is>
          <t>Operating Expenses</t>
        </is>
      </c>
      <c r="C1772" t="inlineStr">
        <is>
          <t>Heron View</t>
        </is>
      </c>
      <c r="D1772" t="inlineStr">
        <is>
          <t>Heron View</t>
        </is>
      </c>
      <c r="E1772" s="1" t="inlineStr">
        <is>
          <t>2023-08-31</t>
        </is>
      </c>
      <c r="F1772" t="n">
        <v>0</v>
      </c>
      <c r="G1772" t="n">
        <v>0</v>
      </c>
      <c r="H1772" s="2">
        <f>IF(F1772=0, G1772, F1772)</f>
        <v/>
      </c>
      <c r="I1772" s="1">
        <f>E1772+0</f>
        <v/>
      </c>
    </row>
    <row r="1773">
      <c r="A1773" t="inlineStr">
        <is>
          <t>Interest Paid - Investors @ 9%</t>
        </is>
      </c>
      <c r="B1773" t="inlineStr">
        <is>
          <t>Operating Expenses</t>
        </is>
      </c>
      <c r="C1773" t="inlineStr">
        <is>
          <t>Heron View</t>
        </is>
      </c>
      <c r="D1773" t="inlineStr">
        <is>
          <t>Heron View</t>
        </is>
      </c>
      <c r="E1773" s="1" t="inlineStr">
        <is>
          <t>2023-08-31</t>
        </is>
      </c>
      <c r="F1773" t="n">
        <v>28180.7</v>
      </c>
      <c r="G1773" t="n">
        <v>0</v>
      </c>
      <c r="H1773" s="2">
        <f>IF(F1773=0, G1773, F1773)</f>
        <v/>
      </c>
      <c r="I1773" s="1">
        <f>E1773+0</f>
        <v/>
      </c>
    </row>
    <row r="1774">
      <c r="A1774" t="inlineStr">
        <is>
          <t>Interest Paid - Investors @ 9%</t>
        </is>
      </c>
      <c r="B1774" t="inlineStr">
        <is>
          <t>Operating Expenses</t>
        </is>
      </c>
      <c r="C1774" t="inlineStr">
        <is>
          <t>Heron View</t>
        </is>
      </c>
      <c r="D1774" t="inlineStr">
        <is>
          <t>Heron View</t>
        </is>
      </c>
      <c r="E1774" s="1" t="inlineStr">
        <is>
          <t>2023-08-31</t>
        </is>
      </c>
      <c r="F1774" t="n">
        <v>0</v>
      </c>
      <c r="G1774" t="n">
        <v>0</v>
      </c>
      <c r="H1774" s="2">
        <f>IF(F1774=0, G1774, F1774)</f>
        <v/>
      </c>
      <c r="I1774" s="1">
        <f>E1774+0</f>
        <v/>
      </c>
    </row>
    <row r="1775">
      <c r="A1775" t="inlineStr">
        <is>
          <t>Interest Paid - Investors @ 9.75%</t>
        </is>
      </c>
      <c r="B1775" t="inlineStr">
        <is>
          <t>Operating Expenses</t>
        </is>
      </c>
      <c r="C1775" t="inlineStr">
        <is>
          <t>Heron View</t>
        </is>
      </c>
      <c r="D1775" t="inlineStr">
        <is>
          <t>Heron View</t>
        </is>
      </c>
      <c r="E1775" s="1" t="inlineStr">
        <is>
          <t>2023-08-31</t>
        </is>
      </c>
      <c r="F1775" t="n">
        <v>0</v>
      </c>
      <c r="G1775" t="n">
        <v>0</v>
      </c>
      <c r="H1775" s="2">
        <f>IF(F1775=0, G1775, F1775)</f>
        <v/>
      </c>
      <c r="I1775" s="1">
        <f>E1775+0</f>
        <v/>
      </c>
    </row>
    <row r="1776">
      <c r="A1776" t="inlineStr">
        <is>
          <t>Levies</t>
        </is>
      </c>
      <c r="B1776" t="inlineStr">
        <is>
          <t>Operating Expenses</t>
        </is>
      </c>
      <c r="C1776" t="inlineStr">
        <is>
          <t>Heron View</t>
        </is>
      </c>
      <c r="D1776" t="inlineStr">
        <is>
          <t>Heron View</t>
        </is>
      </c>
      <c r="E1776" s="1" t="inlineStr">
        <is>
          <t>2023-08-31</t>
        </is>
      </c>
      <c r="F1776" t="n">
        <v>0</v>
      </c>
      <c r="G1776" t="n">
        <v>0</v>
      </c>
      <c r="H1776" s="2">
        <f>IF(F1776=0, G1776, F1776)</f>
        <v/>
      </c>
      <c r="I1776" s="1">
        <f>E1776+0</f>
        <v/>
      </c>
    </row>
    <row r="1777">
      <c r="A1777" t="inlineStr">
        <is>
          <t>Levies - Developer</t>
        </is>
      </c>
      <c r="B1777" t="inlineStr">
        <is>
          <t>Operating Expenses</t>
        </is>
      </c>
      <c r="C1777" t="inlineStr">
        <is>
          <t>Heron View</t>
        </is>
      </c>
      <c r="D1777" t="inlineStr">
        <is>
          <t>Heron View</t>
        </is>
      </c>
      <c r="E1777" s="1" t="inlineStr">
        <is>
          <t>2023-08-31</t>
        </is>
      </c>
      <c r="F1777" t="n">
        <v>0</v>
      </c>
      <c r="G1777" t="n">
        <v>0</v>
      </c>
      <c r="H1777" s="2">
        <f>IF(F1777=0, G1777, F1777)</f>
        <v/>
      </c>
      <c r="I1777" s="1">
        <f>E1777+0</f>
        <v/>
      </c>
    </row>
    <row r="1778">
      <c r="A1778" t="inlineStr">
        <is>
          <t>Levies - Special Levies</t>
        </is>
      </c>
      <c r="B1778" t="inlineStr">
        <is>
          <t>Operating Expenses</t>
        </is>
      </c>
      <c r="C1778" t="inlineStr">
        <is>
          <t>Heron View</t>
        </is>
      </c>
      <c r="D1778" t="inlineStr">
        <is>
          <t>Heron View</t>
        </is>
      </c>
      <c r="E1778" s="1" t="inlineStr">
        <is>
          <t>2023-08-31</t>
        </is>
      </c>
      <c r="F1778" t="n">
        <v>0</v>
      </c>
      <c r="G1778" t="n">
        <v>0</v>
      </c>
      <c r="H1778" s="2">
        <f>IF(F1778=0, G1778, F1778)</f>
        <v/>
      </c>
      <c r="I1778" s="1">
        <f>E1778+0</f>
        <v/>
      </c>
    </row>
    <row r="1779">
      <c r="A1779" t="inlineStr">
        <is>
          <t>Management fees - OMH</t>
        </is>
      </c>
      <c r="B1779" t="inlineStr">
        <is>
          <t>Ignore per Deric</t>
        </is>
      </c>
      <c r="C1779" t="inlineStr">
        <is>
          <t>Heron View</t>
        </is>
      </c>
      <c r="D1779" t="inlineStr">
        <is>
          <t>Heron View</t>
        </is>
      </c>
      <c r="E1779" s="1" t="inlineStr">
        <is>
          <t>2023-08-31</t>
        </is>
      </c>
      <c r="F1779" t="n">
        <v>50000</v>
      </c>
      <c r="G1779" t="n">
        <v>0</v>
      </c>
      <c r="H1779" s="2">
        <f>IF(F1779=0, G1779, F1779)</f>
        <v/>
      </c>
      <c r="I1779" s="1">
        <f>E1779+0</f>
        <v/>
      </c>
    </row>
    <row r="1780">
      <c r="A1780" t="inlineStr">
        <is>
          <t>Rental Income</t>
        </is>
      </c>
      <c r="B1780" t="inlineStr">
        <is>
          <t>Other Income</t>
        </is>
      </c>
      <c r="C1780" t="inlineStr">
        <is>
          <t>Heron View</t>
        </is>
      </c>
      <c r="D1780" t="inlineStr">
        <is>
          <t>Heron View</t>
        </is>
      </c>
      <c r="E1780" s="1" t="inlineStr">
        <is>
          <t>2023-08-31</t>
        </is>
      </c>
      <c r="F1780" t="n">
        <v>0</v>
      </c>
      <c r="G1780" t="n">
        <v>0</v>
      </c>
      <c r="H1780" s="2">
        <f>IF(F1780=0, G1780, F1780)</f>
        <v/>
      </c>
      <c r="I1780" s="1">
        <f>E1780+0</f>
        <v/>
      </c>
    </row>
    <row r="1781">
      <c r="A1781" t="inlineStr">
        <is>
          <t>Rental Income</t>
        </is>
      </c>
      <c r="B1781" t="inlineStr">
        <is>
          <t>Other Income</t>
        </is>
      </c>
      <c r="C1781" t="inlineStr">
        <is>
          <t>Heron View</t>
        </is>
      </c>
      <c r="D1781" t="inlineStr">
        <is>
          <t>Heron View</t>
        </is>
      </c>
      <c r="E1781" s="1" t="inlineStr">
        <is>
          <t>2023-08-31</t>
        </is>
      </c>
      <c r="F1781" t="n">
        <v>0</v>
      </c>
      <c r="G1781" t="n">
        <v>0</v>
      </c>
      <c r="H1781" s="2">
        <f>IF(F1781=0, G1781, F1781)</f>
        <v/>
      </c>
      <c r="I1781" s="1">
        <f>E1781+0</f>
        <v/>
      </c>
    </row>
    <row r="1782">
      <c r="A1782" t="inlineStr">
        <is>
          <t>Repairs _AND_ Maintenance</t>
        </is>
      </c>
      <c r="B1782" t="inlineStr">
        <is>
          <t>Operating Expenses</t>
        </is>
      </c>
      <c r="C1782" t="inlineStr">
        <is>
          <t>Heron View</t>
        </is>
      </c>
      <c r="D1782" t="inlineStr">
        <is>
          <t>Heron View</t>
        </is>
      </c>
      <c r="E1782" s="1" t="inlineStr">
        <is>
          <t>2023-08-31</t>
        </is>
      </c>
      <c r="F1782" t="n">
        <v>0</v>
      </c>
      <c r="G1782" t="n">
        <v>0</v>
      </c>
      <c r="H1782" s="2">
        <f>IF(F1782=0, G1782, F1782)</f>
        <v/>
      </c>
      <c r="I1782" s="1">
        <f>E1782+0</f>
        <v/>
      </c>
    </row>
    <row r="1783">
      <c r="A1783" t="inlineStr">
        <is>
          <t>Repairs _AND_ Maintenance</t>
        </is>
      </c>
      <c r="B1783" t="inlineStr">
        <is>
          <t>Operating Expenses</t>
        </is>
      </c>
      <c r="C1783" t="inlineStr">
        <is>
          <t>Heron View</t>
        </is>
      </c>
      <c r="D1783" t="inlineStr">
        <is>
          <t>Heron View</t>
        </is>
      </c>
      <c r="E1783" s="1" t="inlineStr">
        <is>
          <t>2023-08-31</t>
        </is>
      </c>
      <c r="F1783" t="n">
        <v>0</v>
      </c>
      <c r="G1783" t="n">
        <v>0</v>
      </c>
      <c r="H1783" s="2">
        <f>IF(F1783=0, G1783, F1783)</f>
        <v/>
      </c>
      <c r="I1783" s="1">
        <f>E1783+0</f>
        <v/>
      </c>
    </row>
    <row r="1784">
      <c r="A1784" t="inlineStr">
        <is>
          <t>Sales - Heron View Occupational Rent</t>
        </is>
      </c>
      <c r="B1784" t="inlineStr">
        <is>
          <t>Trading Income</t>
        </is>
      </c>
      <c r="C1784" t="inlineStr">
        <is>
          <t>Heron View</t>
        </is>
      </c>
      <c r="D1784" t="inlineStr">
        <is>
          <t>Heron View</t>
        </is>
      </c>
      <c r="E1784" s="1" t="inlineStr">
        <is>
          <t>2023-08-31</t>
        </is>
      </c>
      <c r="F1784" t="n">
        <v>17806.45</v>
      </c>
      <c r="G1784" t="n">
        <v>0</v>
      </c>
      <c r="H1784" s="2">
        <f>IF(F1784=0, G1784, F1784)</f>
        <v/>
      </c>
      <c r="I1784" s="1">
        <f>E1784+0</f>
        <v/>
      </c>
    </row>
    <row r="1785">
      <c r="A1785" t="inlineStr">
        <is>
          <t>Sales - Heron View Sales</t>
        </is>
      </c>
      <c r="B1785" t="inlineStr">
        <is>
          <t>Trading Income</t>
        </is>
      </c>
      <c r="C1785" t="inlineStr">
        <is>
          <t>Heron View</t>
        </is>
      </c>
      <c r="D1785" t="inlineStr">
        <is>
          <t>Heron View</t>
        </is>
      </c>
      <c r="E1785" s="1" t="inlineStr">
        <is>
          <t>2023-08-31</t>
        </is>
      </c>
      <c r="F1785" t="n">
        <v>6821304.36</v>
      </c>
      <c r="G1785" t="n">
        <v>0</v>
      </c>
      <c r="H1785" s="2">
        <f>IF(F1785=0, G1785, F1785)</f>
        <v/>
      </c>
      <c r="I1785" s="1">
        <f>E1785+0</f>
        <v/>
      </c>
    </row>
    <row r="1786">
      <c r="A1786" t="inlineStr">
        <is>
          <t>Subscriptions - Xero</t>
        </is>
      </c>
      <c r="B1786" t="inlineStr">
        <is>
          <t>Operating Expenses</t>
        </is>
      </c>
      <c r="C1786" t="inlineStr">
        <is>
          <t>Heron View</t>
        </is>
      </c>
      <c r="D1786" t="inlineStr">
        <is>
          <t>Heron View</t>
        </is>
      </c>
      <c r="E1786" s="1" t="inlineStr">
        <is>
          <t>2023-08-31</t>
        </is>
      </c>
      <c r="F1786" t="n">
        <v>600</v>
      </c>
      <c r="G1786" t="n">
        <v>0</v>
      </c>
      <c r="H1786" s="2">
        <f>IF(F1786=0, G1786, F1786)</f>
        <v/>
      </c>
      <c r="I1786" s="1">
        <f>E1786+0</f>
        <v/>
      </c>
    </row>
    <row r="1787">
      <c r="A1787" t="inlineStr">
        <is>
          <t>Subscriptions - Xero</t>
        </is>
      </c>
      <c r="B1787" t="inlineStr">
        <is>
          <t>Operating Expenses</t>
        </is>
      </c>
      <c r="C1787" t="inlineStr">
        <is>
          <t>Heron View</t>
        </is>
      </c>
      <c r="D1787" t="inlineStr">
        <is>
          <t>Heron View</t>
        </is>
      </c>
      <c r="E1787" s="1" t="inlineStr">
        <is>
          <t>2023-08-31</t>
        </is>
      </c>
      <c r="F1787" t="n">
        <v>0</v>
      </c>
      <c r="G1787" t="n">
        <v>0</v>
      </c>
      <c r="H1787" s="2">
        <f>IF(F1787=0, G1787, F1787)</f>
        <v/>
      </c>
      <c r="I1787" s="1">
        <f>E1787+0</f>
        <v/>
      </c>
    </row>
    <row r="1788">
      <c r="A1788" t="inlineStr">
        <is>
          <t>Water</t>
        </is>
      </c>
      <c r="B1788" t="inlineStr">
        <is>
          <t>Operating Expenses</t>
        </is>
      </c>
      <c r="C1788" t="inlineStr">
        <is>
          <t>Heron View</t>
        </is>
      </c>
      <c r="D1788" t="inlineStr">
        <is>
          <t>Heron View</t>
        </is>
      </c>
      <c r="E1788" s="1" t="inlineStr">
        <is>
          <t>2023-08-31</t>
        </is>
      </c>
      <c r="F1788" t="n">
        <v>0</v>
      </c>
      <c r="G1788" t="n">
        <v>0</v>
      </c>
      <c r="H1788" s="2">
        <f>IF(F1788=0, G1788, F1788)</f>
        <v/>
      </c>
      <c r="I1788" s="1">
        <f>E1788+0</f>
        <v/>
      </c>
    </row>
    <row r="1789">
      <c r="A1789" t="inlineStr">
        <is>
          <t>Accounting - CIPC</t>
        </is>
      </c>
      <c r="B1789" t="inlineStr">
        <is>
          <t>Operating Expenses</t>
        </is>
      </c>
      <c r="C1789" t="inlineStr">
        <is>
          <t>Heron Fields</t>
        </is>
      </c>
      <c r="D1789" t="inlineStr">
        <is>
          <t>Heron Fields</t>
        </is>
      </c>
      <c r="E1789" s="1" t="inlineStr">
        <is>
          <t>2023-09-30</t>
        </is>
      </c>
      <c r="F1789" t="n">
        <v>0</v>
      </c>
      <c r="G1789" t="n">
        <v>0</v>
      </c>
      <c r="H1789" s="2">
        <f>IF(F1789=0, G1789, F1789)</f>
        <v/>
      </c>
      <c r="I1789" s="1">
        <f>E1789+0</f>
        <v/>
      </c>
    </row>
    <row r="1790">
      <c r="A1790" t="inlineStr">
        <is>
          <t>Accounting Fees</t>
        </is>
      </c>
      <c r="B1790" t="inlineStr">
        <is>
          <t>Operating Expenses</t>
        </is>
      </c>
      <c r="C1790" t="inlineStr">
        <is>
          <t>Heron Fields</t>
        </is>
      </c>
      <c r="D1790" t="inlineStr">
        <is>
          <t>Heron Fields</t>
        </is>
      </c>
      <c r="E1790" s="1" t="inlineStr">
        <is>
          <t>2023-09-30</t>
        </is>
      </c>
      <c r="F1790" t="n">
        <v>0</v>
      </c>
      <c r="G1790" t="n">
        <v>0</v>
      </c>
      <c r="H1790" s="2">
        <f>IF(F1790=0, G1790, F1790)</f>
        <v/>
      </c>
      <c r="I1790" s="1">
        <f>E1790+0</f>
        <v/>
      </c>
    </row>
    <row r="1791">
      <c r="A1791" t="inlineStr">
        <is>
          <t>Advertising - Property24</t>
        </is>
      </c>
      <c r="B1791" t="inlineStr">
        <is>
          <t>Operating Expenses</t>
        </is>
      </c>
      <c r="C1791" t="inlineStr">
        <is>
          <t>Heron Fields</t>
        </is>
      </c>
      <c r="D1791" t="inlineStr">
        <is>
          <t>Heron Fields</t>
        </is>
      </c>
      <c r="E1791" s="1" t="inlineStr">
        <is>
          <t>2023-09-30</t>
        </is>
      </c>
      <c r="F1791" t="n">
        <v>0</v>
      </c>
      <c r="G1791" t="n">
        <v>0</v>
      </c>
      <c r="H1791" s="2">
        <f>IF(F1791=0, G1791, F1791)</f>
        <v/>
      </c>
      <c r="I1791" s="1">
        <f>E1791+0</f>
        <v/>
      </c>
    </row>
    <row r="1792">
      <c r="A1792" t="inlineStr">
        <is>
          <t>Advertising - Real Marketing</t>
        </is>
      </c>
      <c r="B1792" t="inlineStr">
        <is>
          <t>Operating Expenses</t>
        </is>
      </c>
      <c r="C1792" t="inlineStr">
        <is>
          <t>Heron Fields</t>
        </is>
      </c>
      <c r="D1792" t="inlineStr">
        <is>
          <t>Heron Fields</t>
        </is>
      </c>
      <c r="E1792" s="1" t="inlineStr">
        <is>
          <t>2023-09-30</t>
        </is>
      </c>
      <c r="F1792" t="n">
        <v>0</v>
      </c>
      <c r="G1792" t="n">
        <v>0</v>
      </c>
      <c r="H1792" s="2">
        <f>IF(F1792=0, G1792, F1792)</f>
        <v/>
      </c>
      <c r="I1792" s="1">
        <f>E1792+0</f>
        <v/>
      </c>
    </row>
    <row r="1793">
      <c r="A1793" t="inlineStr">
        <is>
          <t>Advertising _AND_ Promotions</t>
        </is>
      </c>
      <c r="B1793" t="inlineStr">
        <is>
          <t>Operating Expenses</t>
        </is>
      </c>
      <c r="C1793" t="inlineStr">
        <is>
          <t>Heron Fields</t>
        </is>
      </c>
      <c r="D1793" t="inlineStr">
        <is>
          <t>Heron Fields</t>
        </is>
      </c>
      <c r="E1793" s="1" t="inlineStr">
        <is>
          <t>2023-09-30</t>
        </is>
      </c>
      <c r="F1793" t="n">
        <v>500</v>
      </c>
      <c r="G1793" t="n">
        <v>0</v>
      </c>
      <c r="H1793" s="2">
        <f>IF(F1793=0, G1793, F1793)</f>
        <v/>
      </c>
      <c r="I1793" s="1">
        <f>E1793+0</f>
        <v/>
      </c>
    </row>
    <row r="1794">
      <c r="A1794" t="inlineStr">
        <is>
          <t>Bank Charges</t>
        </is>
      </c>
      <c r="B1794" t="inlineStr">
        <is>
          <t>Operating Expenses</t>
        </is>
      </c>
      <c r="C1794" t="inlineStr">
        <is>
          <t>Heron Fields</t>
        </is>
      </c>
      <c r="D1794" t="inlineStr">
        <is>
          <t>Heron Fields</t>
        </is>
      </c>
      <c r="E1794" s="1" t="inlineStr">
        <is>
          <t>2023-09-30</t>
        </is>
      </c>
      <c r="F1794" t="n">
        <v>256.55</v>
      </c>
      <c r="G1794" t="n">
        <v>0</v>
      </c>
      <c r="H1794" s="2">
        <f>IF(F1794=0, G1794, F1794)</f>
        <v/>
      </c>
      <c r="I1794" s="1">
        <f>E1794+0</f>
        <v/>
      </c>
    </row>
    <row r="1795">
      <c r="A1795" t="inlineStr">
        <is>
          <t>COS - Commission HF Units</t>
        </is>
      </c>
      <c r="B1795" t="inlineStr">
        <is>
          <t>COS</t>
        </is>
      </c>
      <c r="C1795" t="inlineStr">
        <is>
          <t>Heron Fields</t>
        </is>
      </c>
      <c r="D1795" t="inlineStr">
        <is>
          <t>Heron Fields</t>
        </is>
      </c>
      <c r="E1795" s="1" t="inlineStr">
        <is>
          <t>2023-09-30</t>
        </is>
      </c>
      <c r="F1795" t="n">
        <v>0</v>
      </c>
      <c r="G1795" t="n">
        <v>0</v>
      </c>
      <c r="H1795" s="2">
        <f>IF(F1795=0, G1795, F1795)</f>
        <v/>
      </c>
      <c r="I1795" s="1">
        <f>E1795+0</f>
        <v/>
      </c>
    </row>
    <row r="1796">
      <c r="A1796" t="inlineStr">
        <is>
          <t>COS - Electricity</t>
        </is>
      </c>
      <c r="B1796" t="inlineStr">
        <is>
          <t>COS</t>
        </is>
      </c>
      <c r="C1796" t="inlineStr">
        <is>
          <t>Heron Fields</t>
        </is>
      </c>
      <c r="D1796" t="inlineStr">
        <is>
          <t>Heron Fields</t>
        </is>
      </c>
      <c r="E1796" s="1" t="inlineStr">
        <is>
          <t>2023-09-30</t>
        </is>
      </c>
      <c r="F1796" t="n">
        <v>0</v>
      </c>
      <c r="G1796" t="n">
        <v>0</v>
      </c>
      <c r="H1796" s="2">
        <f>IF(F1796=0, G1796, F1796)</f>
        <v/>
      </c>
      <c r="I1796" s="1">
        <f>E1796+0</f>
        <v/>
      </c>
    </row>
    <row r="1797">
      <c r="A1797" t="inlineStr">
        <is>
          <t>COS - Electricity Cost Heron Field</t>
        </is>
      </c>
      <c r="B1797" t="inlineStr">
        <is>
          <t>COS</t>
        </is>
      </c>
      <c r="C1797" t="inlineStr">
        <is>
          <t>CPC</t>
        </is>
      </c>
      <c r="D1797" t="inlineStr">
        <is>
          <t>Heron Fields</t>
        </is>
      </c>
      <c r="E1797" s="1" t="inlineStr">
        <is>
          <t>2023-09-30</t>
        </is>
      </c>
      <c r="F1797" t="n">
        <v>0</v>
      </c>
      <c r="G1797" t="n">
        <v>0</v>
      </c>
      <c r="H1797" s="2">
        <f>IF(F1797=0, G1797, F1797)</f>
        <v/>
      </c>
      <c r="I1797" s="1">
        <f>E1797+0</f>
        <v/>
      </c>
    </row>
    <row r="1798">
      <c r="A1798" t="inlineStr">
        <is>
          <t>COS - Heron - Internet</t>
        </is>
      </c>
      <c r="B1798" t="inlineStr">
        <is>
          <t>COS</t>
        </is>
      </c>
      <c r="C1798" t="inlineStr">
        <is>
          <t>CPC</t>
        </is>
      </c>
      <c r="D1798" t="inlineStr">
        <is>
          <t>Heron Fields</t>
        </is>
      </c>
      <c r="E1798" s="1" t="inlineStr">
        <is>
          <t>2023-09-30</t>
        </is>
      </c>
      <c r="F1798" t="n">
        <v>1797.39</v>
      </c>
      <c r="G1798" t="n">
        <v>0</v>
      </c>
      <c r="H1798" s="2">
        <f>IF(F1798=0, G1798, F1798)</f>
        <v/>
      </c>
      <c r="I1798" s="1">
        <f>E1798+0</f>
        <v/>
      </c>
    </row>
    <row r="1799">
      <c r="A1799" t="inlineStr">
        <is>
          <t>COS - Heron Fields - Construction</t>
        </is>
      </c>
      <c r="B1799" t="inlineStr">
        <is>
          <t>COS</t>
        </is>
      </c>
      <c r="C1799" t="inlineStr">
        <is>
          <t>CPC</t>
        </is>
      </c>
      <c r="D1799" t="inlineStr">
        <is>
          <t>Heron Fields</t>
        </is>
      </c>
      <c r="E1799" s="1" t="inlineStr">
        <is>
          <t>2023-09-30</t>
        </is>
      </c>
      <c r="F1799" t="n">
        <v>63191.31</v>
      </c>
      <c r="G1799" t="n">
        <v>0</v>
      </c>
      <c r="H1799" s="2">
        <f>IF(F1799=0, G1799, F1799)</f>
        <v/>
      </c>
      <c r="I1799" s="1">
        <f>E1799+0</f>
        <v/>
      </c>
    </row>
    <row r="1800">
      <c r="A1800" t="inlineStr">
        <is>
          <t>COS - Heron Fields - Health &amp; Safety</t>
        </is>
      </c>
      <c r="B1800" t="inlineStr">
        <is>
          <t>COS</t>
        </is>
      </c>
      <c r="C1800" t="inlineStr">
        <is>
          <t>CPC</t>
        </is>
      </c>
      <c r="D1800" t="inlineStr">
        <is>
          <t>Heron Fields</t>
        </is>
      </c>
      <c r="E1800" s="1" t="inlineStr">
        <is>
          <t>2023-09-30</t>
        </is>
      </c>
      <c r="F1800" t="n">
        <v>0</v>
      </c>
      <c r="G1800" t="n">
        <v>0</v>
      </c>
      <c r="H1800" s="2">
        <f>IF(F1800=0, G1800, F1800)</f>
        <v/>
      </c>
      <c r="I1800" s="1">
        <f>E1800+0</f>
        <v/>
      </c>
    </row>
    <row r="1801">
      <c r="A1801" t="inlineStr">
        <is>
          <t>COS - Heron Fields - P &amp; G</t>
        </is>
      </c>
      <c r="B1801" t="inlineStr">
        <is>
          <t>COS</t>
        </is>
      </c>
      <c r="C1801" t="inlineStr">
        <is>
          <t>CPC</t>
        </is>
      </c>
      <c r="D1801" t="inlineStr">
        <is>
          <t>Heron Fields</t>
        </is>
      </c>
      <c r="E1801" s="1" t="inlineStr">
        <is>
          <t>2023-09-30</t>
        </is>
      </c>
      <c r="F1801" t="n">
        <v>-2784.8</v>
      </c>
      <c r="G1801" t="n">
        <v>0</v>
      </c>
      <c r="H1801" s="2">
        <f>IF(F1801=0, G1801, F1801)</f>
        <v/>
      </c>
      <c r="I1801" s="1">
        <f>E1801+0</f>
        <v/>
      </c>
    </row>
    <row r="1802">
      <c r="A1802" t="inlineStr">
        <is>
          <t>COS - Heron Fields - Printing &amp; Stationary</t>
        </is>
      </c>
      <c r="B1802" t="inlineStr">
        <is>
          <t>COS</t>
        </is>
      </c>
      <c r="C1802" t="inlineStr">
        <is>
          <t>CPC</t>
        </is>
      </c>
      <c r="D1802" t="inlineStr">
        <is>
          <t>Heron Fields</t>
        </is>
      </c>
      <c r="E1802" s="1" t="inlineStr">
        <is>
          <t>2023-09-30</t>
        </is>
      </c>
      <c r="F1802" t="n">
        <v>0</v>
      </c>
      <c r="G1802" t="n">
        <v>0</v>
      </c>
      <c r="H1802" s="2">
        <f>IF(F1802=0, G1802, F1802)</f>
        <v/>
      </c>
      <c r="I1802" s="1">
        <f>E1802+0</f>
        <v/>
      </c>
    </row>
    <row r="1803">
      <c r="A1803" t="inlineStr">
        <is>
          <t>COS - Heron View Showhouse</t>
        </is>
      </c>
      <c r="B1803" t="inlineStr">
        <is>
          <t>COS</t>
        </is>
      </c>
      <c r="C1803" t="inlineStr">
        <is>
          <t>Heron Fields</t>
        </is>
      </c>
      <c r="D1803" t="inlineStr">
        <is>
          <t>Heron Fields</t>
        </is>
      </c>
      <c r="E1803" s="1" t="inlineStr">
        <is>
          <t>2023-09-30</t>
        </is>
      </c>
      <c r="F1803" t="n">
        <v>0</v>
      </c>
      <c r="G1803" t="n">
        <v>0</v>
      </c>
      <c r="H1803" s="2">
        <f>IF(F1803=0, G1803, F1803)</f>
        <v/>
      </c>
      <c r="I1803" s="1">
        <f>E1803+0</f>
        <v/>
      </c>
    </row>
    <row r="1804">
      <c r="A1804" t="inlineStr">
        <is>
          <t>COS - Inverters</t>
        </is>
      </c>
      <c r="B1804" t="inlineStr">
        <is>
          <t>COS</t>
        </is>
      </c>
      <c r="C1804" t="inlineStr">
        <is>
          <t>Heron Fields</t>
        </is>
      </c>
      <c r="D1804" t="inlineStr">
        <is>
          <t>Heron Fields</t>
        </is>
      </c>
      <c r="E1804" s="1" t="inlineStr">
        <is>
          <t>2023-09-30</t>
        </is>
      </c>
      <c r="F1804" t="n">
        <v>0</v>
      </c>
      <c r="G1804" t="n">
        <v>0</v>
      </c>
      <c r="H1804" s="2">
        <f>IF(F1804=0, G1804, F1804)</f>
        <v/>
      </c>
      <c r="I1804" s="1">
        <f>E1804+0</f>
        <v/>
      </c>
    </row>
    <row r="1805">
      <c r="A1805" t="inlineStr">
        <is>
          <t>COS - Legal Fees</t>
        </is>
      </c>
      <c r="B1805" t="inlineStr">
        <is>
          <t>COS</t>
        </is>
      </c>
      <c r="C1805" t="inlineStr">
        <is>
          <t>Heron Fields</t>
        </is>
      </c>
      <c r="D1805" t="inlineStr">
        <is>
          <t>Heron Fields</t>
        </is>
      </c>
      <c r="E1805" s="1" t="inlineStr">
        <is>
          <t>2023-09-30</t>
        </is>
      </c>
      <c r="F1805" t="n">
        <v>0</v>
      </c>
      <c r="G1805" t="n">
        <v>0</v>
      </c>
      <c r="H1805" s="2">
        <f>IF(F1805=0, G1805, F1805)</f>
        <v/>
      </c>
      <c r="I1805" s="1">
        <f>E1805+0</f>
        <v/>
      </c>
    </row>
    <row r="1806">
      <c r="A1806" t="inlineStr">
        <is>
          <t>COS - Legal Fees Opening of Sec Title Scheme</t>
        </is>
      </c>
      <c r="B1806" t="inlineStr">
        <is>
          <t>COS</t>
        </is>
      </c>
      <c r="C1806" t="inlineStr">
        <is>
          <t>Heron Fields</t>
        </is>
      </c>
      <c r="D1806" t="inlineStr">
        <is>
          <t>Heron Fields</t>
        </is>
      </c>
      <c r="E1806" s="1" t="inlineStr">
        <is>
          <t>2023-09-30</t>
        </is>
      </c>
      <c r="F1806" t="n">
        <v>0</v>
      </c>
      <c r="G1806" t="n">
        <v>0</v>
      </c>
      <c r="H1806" s="2">
        <f>IF(F1806=0, G1806, F1806)</f>
        <v/>
      </c>
      <c r="I1806" s="1">
        <f>E1806+0</f>
        <v/>
      </c>
    </row>
    <row r="1807">
      <c r="A1807" t="inlineStr">
        <is>
          <t>COS - Levies</t>
        </is>
      </c>
      <c r="B1807" t="inlineStr">
        <is>
          <t>COS</t>
        </is>
      </c>
      <c r="C1807" t="inlineStr">
        <is>
          <t>Heron Fields</t>
        </is>
      </c>
      <c r="D1807" t="inlineStr">
        <is>
          <t>Heron Fields</t>
        </is>
      </c>
      <c r="E1807" s="1" t="inlineStr">
        <is>
          <t>2023-09-30</t>
        </is>
      </c>
      <c r="F1807" t="n">
        <v>209891.04</v>
      </c>
      <c r="G1807" t="n">
        <v>0</v>
      </c>
      <c r="H1807" s="2">
        <f>IF(F1807=0, G1807, F1807)</f>
        <v/>
      </c>
      <c r="I1807" s="1">
        <f>E1807+0</f>
        <v/>
      </c>
    </row>
    <row r="1808">
      <c r="A1808" t="inlineStr">
        <is>
          <t>COS - Rates clearance</t>
        </is>
      </c>
      <c r="B1808" t="inlineStr">
        <is>
          <t>COS</t>
        </is>
      </c>
      <c r="C1808" t="inlineStr">
        <is>
          <t>Heron Fields</t>
        </is>
      </c>
      <c r="D1808" t="inlineStr">
        <is>
          <t>Heron Fields</t>
        </is>
      </c>
      <c r="E1808" s="1" t="inlineStr">
        <is>
          <t>2023-09-30</t>
        </is>
      </c>
      <c r="F1808" t="n">
        <v>0</v>
      </c>
      <c r="G1808" t="n">
        <v>0</v>
      </c>
      <c r="H1808" s="2">
        <f>IF(F1808=0, G1808, F1808)</f>
        <v/>
      </c>
      <c r="I1808" s="1">
        <f>E1808+0</f>
        <v/>
      </c>
    </row>
    <row r="1809">
      <c r="A1809" t="inlineStr">
        <is>
          <t>COS - Showhouse - HF</t>
        </is>
      </c>
      <c r="B1809" t="inlineStr">
        <is>
          <t>COS</t>
        </is>
      </c>
      <c r="C1809" t="inlineStr">
        <is>
          <t>Heron Fields</t>
        </is>
      </c>
      <c r="D1809" t="inlineStr">
        <is>
          <t>Heron Fields</t>
        </is>
      </c>
      <c r="E1809" s="1" t="inlineStr">
        <is>
          <t>2023-09-30</t>
        </is>
      </c>
      <c r="F1809" t="n">
        <v>0</v>
      </c>
      <c r="G1809" t="n">
        <v>0</v>
      </c>
      <c r="H1809" s="2">
        <f>IF(F1809=0, G1809, F1809)</f>
        <v/>
      </c>
      <c r="I1809" s="1">
        <f>E1809+0</f>
        <v/>
      </c>
    </row>
    <row r="1810">
      <c r="A1810" t="inlineStr">
        <is>
          <t>CoCT - Electricity</t>
        </is>
      </c>
      <c r="B1810" t="inlineStr">
        <is>
          <t>Operating Expenses</t>
        </is>
      </c>
      <c r="C1810" t="inlineStr">
        <is>
          <t>Heron Fields</t>
        </is>
      </c>
      <c r="D1810" t="inlineStr">
        <is>
          <t>Heron Fields</t>
        </is>
      </c>
      <c r="E1810" s="1" t="inlineStr">
        <is>
          <t>2023-09-30</t>
        </is>
      </c>
      <c r="F1810" t="n">
        <v>833.84</v>
      </c>
      <c r="G1810" t="n">
        <v>0</v>
      </c>
      <c r="H1810" s="2">
        <f>IF(F1810=0, G1810, F1810)</f>
        <v/>
      </c>
      <c r="I1810" s="1">
        <f>E1810+0</f>
        <v/>
      </c>
    </row>
    <row r="1811">
      <c r="A1811" t="inlineStr">
        <is>
          <t>CoCT - Refuse</t>
        </is>
      </c>
      <c r="B1811" t="inlineStr">
        <is>
          <t>Operating Expenses</t>
        </is>
      </c>
      <c r="C1811" t="inlineStr">
        <is>
          <t>Heron Fields</t>
        </is>
      </c>
      <c r="D1811" t="inlineStr">
        <is>
          <t>Heron Fields</t>
        </is>
      </c>
      <c r="E1811" s="1" t="inlineStr">
        <is>
          <t>2023-09-30</t>
        </is>
      </c>
      <c r="F1811" t="n">
        <v>0</v>
      </c>
      <c r="G1811" t="n">
        <v>0</v>
      </c>
      <c r="H1811" s="2">
        <f>IF(F1811=0, G1811, F1811)</f>
        <v/>
      </c>
      <c r="I1811" s="1">
        <f>E1811+0</f>
        <v/>
      </c>
    </row>
    <row r="1812">
      <c r="A1812" t="inlineStr">
        <is>
          <t>CoCT - Water</t>
        </is>
      </c>
      <c r="B1812" t="inlineStr">
        <is>
          <t>Operating Expenses</t>
        </is>
      </c>
      <c r="C1812" t="inlineStr">
        <is>
          <t>Heron Fields</t>
        </is>
      </c>
      <c r="D1812" t="inlineStr">
        <is>
          <t>Heron Fields</t>
        </is>
      </c>
      <c r="E1812" s="1" t="inlineStr">
        <is>
          <t>2023-09-30</t>
        </is>
      </c>
      <c r="F1812" t="n">
        <v>1094.18</v>
      </c>
      <c r="G1812" t="n">
        <v>0</v>
      </c>
      <c r="H1812" s="2">
        <f>IF(F1812=0, G1812, F1812)</f>
        <v/>
      </c>
      <c r="I1812" s="1">
        <f>E1812+0</f>
        <v/>
      </c>
    </row>
    <row r="1813">
      <c r="A1813" t="inlineStr">
        <is>
          <t>Consulting Fees - Admin and Finance</t>
        </is>
      </c>
      <c r="B1813" t="inlineStr">
        <is>
          <t>Ignore per Deric</t>
        </is>
      </c>
      <c r="C1813" t="inlineStr">
        <is>
          <t>Heron Fields</t>
        </is>
      </c>
      <c r="D1813" t="inlineStr">
        <is>
          <t>Heron Fields</t>
        </is>
      </c>
      <c r="E1813" s="1" t="inlineStr">
        <is>
          <t>2023-09-30</t>
        </is>
      </c>
      <c r="F1813" t="n">
        <v>128833</v>
      </c>
      <c r="G1813" t="n">
        <v>0</v>
      </c>
      <c r="H1813" s="2">
        <f>IF(F1813=0, G1813, F1813)</f>
        <v/>
      </c>
      <c r="I1813" s="1">
        <f>E1813+0</f>
        <v/>
      </c>
    </row>
    <row r="1814">
      <c r="A1814" t="inlineStr">
        <is>
          <t>Consulting fees - Trustee</t>
        </is>
      </c>
      <c r="B1814" t="inlineStr">
        <is>
          <t>Operating Expenses</t>
        </is>
      </c>
      <c r="C1814" t="inlineStr">
        <is>
          <t>Heron Fields</t>
        </is>
      </c>
      <c r="D1814" t="inlineStr">
        <is>
          <t>Heron Fields</t>
        </is>
      </c>
      <c r="E1814" s="1" t="inlineStr">
        <is>
          <t>2023-09-30</t>
        </is>
      </c>
      <c r="F1814" t="n">
        <v>0</v>
      </c>
      <c r="G1814" t="n">
        <v>0</v>
      </c>
      <c r="H1814" s="2">
        <f>IF(F1814=0, G1814, F1814)</f>
        <v/>
      </c>
      <c r="I1814" s="1">
        <f>E1814+0</f>
        <v/>
      </c>
    </row>
    <row r="1815">
      <c r="A1815" t="inlineStr">
        <is>
          <t>Developers Levies</t>
        </is>
      </c>
      <c r="B1815" t="inlineStr">
        <is>
          <t>Operating Expenses</t>
        </is>
      </c>
      <c r="C1815" t="inlineStr">
        <is>
          <t>Heron Fields</t>
        </is>
      </c>
      <c r="D1815" t="inlineStr">
        <is>
          <t>Heron Fields</t>
        </is>
      </c>
      <c r="E1815" s="1" t="inlineStr">
        <is>
          <t>2023-09-30</t>
        </is>
      </c>
      <c r="F1815" t="n">
        <v>0</v>
      </c>
      <c r="G1815" t="n">
        <v>0</v>
      </c>
      <c r="H1815" s="2">
        <f>IF(F1815=0, G1815, F1815)</f>
        <v/>
      </c>
      <c r="I1815" s="1">
        <f>E1815+0</f>
        <v/>
      </c>
    </row>
    <row r="1816">
      <c r="A1816" t="inlineStr">
        <is>
          <t>Entertainment Expenses</t>
        </is>
      </c>
      <c r="B1816" t="inlineStr">
        <is>
          <t>Operating Expenses</t>
        </is>
      </c>
      <c r="C1816" t="inlineStr">
        <is>
          <t>Heron Fields</t>
        </is>
      </c>
      <c r="D1816" t="inlineStr">
        <is>
          <t>Heron Fields</t>
        </is>
      </c>
      <c r="E1816" s="1" t="inlineStr">
        <is>
          <t>2023-09-30</t>
        </is>
      </c>
      <c r="F1816" t="n">
        <v>0</v>
      </c>
      <c r="G1816" t="n">
        <v>0</v>
      </c>
      <c r="H1816" s="2">
        <f>IF(F1816=0, G1816, F1816)</f>
        <v/>
      </c>
      <c r="I1816" s="1">
        <f>E1816+0</f>
        <v/>
      </c>
    </row>
    <row r="1817">
      <c r="A1817" t="inlineStr">
        <is>
          <t>General Expenses</t>
        </is>
      </c>
      <c r="B1817" t="inlineStr">
        <is>
          <t>Operating Expenses</t>
        </is>
      </c>
      <c r="C1817" t="inlineStr">
        <is>
          <t>Heron Fields</t>
        </is>
      </c>
      <c r="D1817" t="inlineStr">
        <is>
          <t>Heron Fields</t>
        </is>
      </c>
      <c r="E1817" s="1" t="inlineStr">
        <is>
          <t>2023-09-30</t>
        </is>
      </c>
      <c r="F1817" t="n">
        <v>0</v>
      </c>
      <c r="G1817" t="n">
        <v>0</v>
      </c>
      <c r="H1817" s="2">
        <f>IF(F1817=0, G1817, F1817)</f>
        <v/>
      </c>
      <c r="I1817" s="1">
        <f>E1817+0</f>
        <v/>
      </c>
    </row>
    <row r="1818">
      <c r="A1818" t="inlineStr">
        <is>
          <t>Insurance</t>
        </is>
      </c>
      <c r="B1818" t="inlineStr">
        <is>
          <t>Operating Expenses</t>
        </is>
      </c>
      <c r="C1818" t="inlineStr">
        <is>
          <t>Heron Fields</t>
        </is>
      </c>
      <c r="D1818" t="inlineStr">
        <is>
          <t>Heron Fields</t>
        </is>
      </c>
      <c r="E1818" s="1" t="inlineStr">
        <is>
          <t>2023-09-30</t>
        </is>
      </c>
      <c r="F1818" t="n">
        <v>13224.43</v>
      </c>
      <c r="G1818" t="n">
        <v>0</v>
      </c>
      <c r="H1818" s="2">
        <f>IF(F1818=0, G1818, F1818)</f>
        <v/>
      </c>
      <c r="I1818" s="1">
        <f>E1818+0</f>
        <v/>
      </c>
    </row>
    <row r="1819">
      <c r="A1819" t="inlineStr">
        <is>
          <t>Interest Paid</t>
        </is>
      </c>
      <c r="B1819" t="inlineStr">
        <is>
          <t>Operating Expenses</t>
        </is>
      </c>
      <c r="C1819" t="inlineStr">
        <is>
          <t>Heron Fields</t>
        </is>
      </c>
      <c r="D1819" t="inlineStr">
        <is>
          <t>Heron Fields</t>
        </is>
      </c>
      <c r="E1819" s="1" t="inlineStr">
        <is>
          <t>2023-09-30</t>
        </is>
      </c>
      <c r="F1819" t="n">
        <v>0</v>
      </c>
      <c r="G1819" t="n">
        <v>0</v>
      </c>
      <c r="H1819" s="2">
        <f>IF(F1819=0, G1819, F1819)</f>
        <v/>
      </c>
      <c r="I1819" s="1">
        <f>E1819+0</f>
        <v/>
      </c>
    </row>
    <row r="1820">
      <c r="A1820" t="inlineStr">
        <is>
          <t>Interest Paid - Investors @ 14%</t>
        </is>
      </c>
      <c r="B1820" t="inlineStr">
        <is>
          <t>Operating Expenses</t>
        </is>
      </c>
      <c r="C1820" t="inlineStr">
        <is>
          <t>Heron Fields</t>
        </is>
      </c>
      <c r="D1820" t="inlineStr">
        <is>
          <t>Heron Fields</t>
        </is>
      </c>
      <c r="E1820" s="1" t="inlineStr">
        <is>
          <t>2023-09-30</t>
        </is>
      </c>
      <c r="F1820" t="n">
        <v>0</v>
      </c>
      <c r="G1820" t="n">
        <v>0</v>
      </c>
      <c r="H1820" s="2">
        <f>IF(F1820=0, G1820, F1820)</f>
        <v/>
      </c>
      <c r="I1820" s="1">
        <f>E1820+0</f>
        <v/>
      </c>
    </row>
    <row r="1821">
      <c r="A1821" t="inlineStr">
        <is>
          <t>Interest Paid - Investors @ 15%</t>
        </is>
      </c>
      <c r="B1821" t="inlineStr">
        <is>
          <t>Operating Expenses</t>
        </is>
      </c>
      <c r="C1821" t="inlineStr">
        <is>
          <t>Heron Fields</t>
        </is>
      </c>
      <c r="D1821" t="inlineStr">
        <is>
          <t>Heron Fields</t>
        </is>
      </c>
      <c r="E1821" s="1" t="inlineStr">
        <is>
          <t>2023-09-30</t>
        </is>
      </c>
      <c r="F1821" t="n">
        <v>0</v>
      </c>
      <c r="G1821" t="n">
        <v>0</v>
      </c>
      <c r="H1821" s="2">
        <f>IF(F1821=0, G1821, F1821)</f>
        <v/>
      </c>
      <c r="I1821" s="1">
        <f>E1821+0</f>
        <v/>
      </c>
    </row>
    <row r="1822">
      <c r="A1822" t="inlineStr">
        <is>
          <t>Interest Paid - Investors @ 16%</t>
        </is>
      </c>
      <c r="B1822" t="inlineStr">
        <is>
          <t>Operating Expenses</t>
        </is>
      </c>
      <c r="C1822" t="inlineStr">
        <is>
          <t>Heron Fields</t>
        </is>
      </c>
      <c r="D1822" t="inlineStr">
        <is>
          <t>Heron Fields</t>
        </is>
      </c>
      <c r="E1822" s="1" t="inlineStr">
        <is>
          <t>2023-09-30</t>
        </is>
      </c>
      <c r="F1822" t="n">
        <v>0</v>
      </c>
      <c r="G1822" t="n">
        <v>0</v>
      </c>
      <c r="H1822" s="2">
        <f>IF(F1822=0, G1822, F1822)</f>
        <v/>
      </c>
      <c r="I1822" s="1">
        <f>E1822+0</f>
        <v/>
      </c>
    </row>
    <row r="1823">
      <c r="A1823" t="inlineStr">
        <is>
          <t>Interest Paid - Investors @ 18%</t>
        </is>
      </c>
      <c r="B1823" t="inlineStr">
        <is>
          <t>Operating Expenses</t>
        </is>
      </c>
      <c r="C1823" t="inlineStr">
        <is>
          <t>Heron Fields</t>
        </is>
      </c>
      <c r="D1823" t="inlineStr">
        <is>
          <t>Heron Fields</t>
        </is>
      </c>
      <c r="E1823" s="1" t="inlineStr">
        <is>
          <t>2023-09-30</t>
        </is>
      </c>
      <c r="F1823" t="n">
        <v>0</v>
      </c>
      <c r="G1823" t="n">
        <v>0</v>
      </c>
      <c r="H1823" s="2">
        <f>IF(F1823=0, G1823, F1823)</f>
        <v/>
      </c>
      <c r="I1823" s="1">
        <f>E1823+0</f>
        <v/>
      </c>
    </row>
    <row r="1824">
      <c r="A1824" t="inlineStr">
        <is>
          <t>Interest Paid - Investors @ 6.25%</t>
        </is>
      </c>
      <c r="B1824" t="inlineStr">
        <is>
          <t>Operating Expenses</t>
        </is>
      </c>
      <c r="C1824" t="inlineStr">
        <is>
          <t>Heron Fields</t>
        </is>
      </c>
      <c r="D1824" t="inlineStr">
        <is>
          <t>Heron Fields</t>
        </is>
      </c>
      <c r="E1824" s="1" t="inlineStr">
        <is>
          <t>2023-09-30</t>
        </is>
      </c>
      <c r="F1824" t="n">
        <v>0</v>
      </c>
      <c r="G1824" t="n">
        <v>0</v>
      </c>
      <c r="H1824" s="2">
        <f>IF(F1824=0, G1824, F1824)</f>
        <v/>
      </c>
      <c r="I1824" s="1">
        <f>E1824+0</f>
        <v/>
      </c>
    </row>
    <row r="1825">
      <c r="A1825" t="inlineStr">
        <is>
          <t>Interest Paid - Investors @ 6.5%</t>
        </is>
      </c>
      <c r="B1825" t="inlineStr">
        <is>
          <t>Operating Expenses</t>
        </is>
      </c>
      <c r="C1825" t="inlineStr">
        <is>
          <t>Heron Fields</t>
        </is>
      </c>
      <c r="D1825" t="inlineStr">
        <is>
          <t>Heron Fields</t>
        </is>
      </c>
      <c r="E1825" s="1" t="inlineStr">
        <is>
          <t>2023-09-30</t>
        </is>
      </c>
      <c r="F1825" t="n">
        <v>0</v>
      </c>
      <c r="G1825" t="n">
        <v>0</v>
      </c>
      <c r="H1825" s="2">
        <f>IF(F1825=0, G1825, F1825)</f>
        <v/>
      </c>
      <c r="I1825" s="1">
        <f>E1825+0</f>
        <v/>
      </c>
    </row>
    <row r="1826">
      <c r="A1826" t="inlineStr">
        <is>
          <t>Interest Paid - Investors @ 6.75%</t>
        </is>
      </c>
      <c r="B1826" t="inlineStr">
        <is>
          <t>Operating Expenses</t>
        </is>
      </c>
      <c r="C1826" t="inlineStr">
        <is>
          <t>Heron Fields</t>
        </is>
      </c>
      <c r="D1826" t="inlineStr">
        <is>
          <t>Heron Fields</t>
        </is>
      </c>
      <c r="E1826" s="1" t="inlineStr">
        <is>
          <t>2023-09-30</t>
        </is>
      </c>
      <c r="F1826" t="n">
        <v>0</v>
      </c>
      <c r="G1826" t="n">
        <v>0</v>
      </c>
      <c r="H1826" s="2">
        <f>IF(F1826=0, G1826, F1826)</f>
        <v/>
      </c>
      <c r="I1826" s="1">
        <f>E1826+0</f>
        <v/>
      </c>
    </row>
    <row r="1827">
      <c r="A1827" t="inlineStr">
        <is>
          <t>Interest Paid - Investors @ 7%</t>
        </is>
      </c>
      <c r="B1827" t="inlineStr">
        <is>
          <t>Operating Expenses</t>
        </is>
      </c>
      <c r="C1827" t="inlineStr">
        <is>
          <t>Heron Fields</t>
        </is>
      </c>
      <c r="D1827" t="inlineStr">
        <is>
          <t>Heron Fields</t>
        </is>
      </c>
      <c r="E1827" s="1" t="inlineStr">
        <is>
          <t>2023-09-30</t>
        </is>
      </c>
      <c r="F1827" t="n">
        <v>0</v>
      </c>
      <c r="G1827" t="n">
        <v>0</v>
      </c>
      <c r="H1827" s="2">
        <f>IF(F1827=0, G1827, F1827)</f>
        <v/>
      </c>
      <c r="I1827" s="1">
        <f>E1827+0</f>
        <v/>
      </c>
    </row>
    <row r="1828">
      <c r="A1828" t="inlineStr">
        <is>
          <t>Interest Paid - Investors @ 7.5%</t>
        </is>
      </c>
      <c r="B1828" t="inlineStr">
        <is>
          <t>Operating Expenses</t>
        </is>
      </c>
      <c r="C1828" t="inlineStr">
        <is>
          <t>Heron Fields</t>
        </is>
      </c>
      <c r="D1828" t="inlineStr">
        <is>
          <t>Heron Fields</t>
        </is>
      </c>
      <c r="E1828" s="1" t="inlineStr">
        <is>
          <t>2023-09-30</t>
        </is>
      </c>
      <c r="F1828" t="n">
        <v>0</v>
      </c>
      <c r="G1828" t="n">
        <v>0</v>
      </c>
      <c r="H1828" s="2">
        <f>IF(F1828=0, G1828, F1828)</f>
        <v/>
      </c>
      <c r="I1828" s="1">
        <f>E1828+0</f>
        <v/>
      </c>
    </row>
    <row r="1829">
      <c r="A1829" t="inlineStr">
        <is>
          <t>Interest Paid - Investors @ 8.25%</t>
        </is>
      </c>
      <c r="B1829" t="inlineStr">
        <is>
          <t>Operating Expenses</t>
        </is>
      </c>
      <c r="C1829" t="inlineStr">
        <is>
          <t>Heron Fields</t>
        </is>
      </c>
      <c r="D1829" t="inlineStr">
        <is>
          <t>Heron Fields</t>
        </is>
      </c>
      <c r="E1829" s="1" t="inlineStr">
        <is>
          <t>2023-09-30</t>
        </is>
      </c>
      <c r="F1829" t="n">
        <v>0</v>
      </c>
      <c r="G1829" t="n">
        <v>0</v>
      </c>
      <c r="H1829" s="2">
        <f>IF(F1829=0, G1829, F1829)</f>
        <v/>
      </c>
      <c r="I1829" s="1">
        <f>E1829+0</f>
        <v/>
      </c>
    </row>
    <row r="1830">
      <c r="A1830" t="inlineStr">
        <is>
          <t>Interest Paid - Investors @ 9%</t>
        </is>
      </c>
      <c r="B1830" t="inlineStr">
        <is>
          <t>Operating Expenses</t>
        </is>
      </c>
      <c r="C1830" t="inlineStr">
        <is>
          <t>Heron Fields</t>
        </is>
      </c>
      <c r="D1830" t="inlineStr">
        <is>
          <t>Heron Fields</t>
        </is>
      </c>
      <c r="E1830" s="1" t="inlineStr">
        <is>
          <t>2023-09-30</t>
        </is>
      </c>
      <c r="F1830" t="n">
        <v>0</v>
      </c>
      <c r="G1830" t="n">
        <v>0</v>
      </c>
      <c r="H1830" s="2">
        <f>IF(F1830=0, G1830, F1830)</f>
        <v/>
      </c>
      <c r="I1830" s="1">
        <f>E1830+0</f>
        <v/>
      </c>
    </row>
    <row r="1831">
      <c r="A1831" t="inlineStr">
        <is>
          <t>Interest Received - Deposits</t>
        </is>
      </c>
      <c r="B1831" t="inlineStr">
        <is>
          <t>Other Income</t>
        </is>
      </c>
      <c r="C1831" t="inlineStr">
        <is>
          <t>Heron Fields</t>
        </is>
      </c>
      <c r="D1831" t="inlineStr">
        <is>
          <t>Heron Fields</t>
        </is>
      </c>
      <c r="E1831" s="1" t="inlineStr">
        <is>
          <t>2023-09-30</t>
        </is>
      </c>
      <c r="F1831" t="n">
        <v>0</v>
      </c>
      <c r="G1831" t="n">
        <v>0</v>
      </c>
      <c r="H1831" s="2">
        <f>IF(F1831=0, G1831, F1831)</f>
        <v/>
      </c>
      <c r="I1831" s="1">
        <f>E1831+0</f>
        <v/>
      </c>
    </row>
    <row r="1832">
      <c r="A1832" t="inlineStr">
        <is>
          <t>Interest Received - Momentum</t>
        </is>
      </c>
      <c r="B1832" t="inlineStr">
        <is>
          <t>Other Income</t>
        </is>
      </c>
      <c r="C1832" t="inlineStr">
        <is>
          <t>Heron Fields</t>
        </is>
      </c>
      <c r="D1832" t="inlineStr">
        <is>
          <t>Heron Fields</t>
        </is>
      </c>
      <c r="E1832" s="1" t="inlineStr">
        <is>
          <t>2023-09-30</t>
        </is>
      </c>
      <c r="F1832" t="n">
        <v>291385.94</v>
      </c>
      <c r="G1832" t="n">
        <v>0</v>
      </c>
      <c r="H1832" s="2">
        <f>IF(F1832=0, G1832, F1832)</f>
        <v/>
      </c>
      <c r="I1832" s="1">
        <f>E1832+0</f>
        <v/>
      </c>
    </row>
    <row r="1833">
      <c r="A1833" t="inlineStr">
        <is>
          <t>Levies - Amari</t>
        </is>
      </c>
      <c r="B1833" t="inlineStr">
        <is>
          <t>Operating Expenses</t>
        </is>
      </c>
      <c r="C1833" t="inlineStr">
        <is>
          <t>Heron Fields</t>
        </is>
      </c>
      <c r="D1833" t="inlineStr">
        <is>
          <t>Heron Fields</t>
        </is>
      </c>
      <c r="E1833" s="1" t="inlineStr">
        <is>
          <t>2023-09-30</t>
        </is>
      </c>
      <c r="F1833" t="n">
        <v>4142.54</v>
      </c>
      <c r="G1833" t="n">
        <v>0</v>
      </c>
      <c r="H1833" s="2">
        <f>IF(F1833=0, G1833, F1833)</f>
        <v/>
      </c>
      <c r="I1833" s="1">
        <f>E1833+0</f>
        <v/>
      </c>
    </row>
    <row r="1834">
      <c r="A1834" t="inlineStr">
        <is>
          <t>Momentum Admin Fee</t>
        </is>
      </c>
      <c r="B1834" t="inlineStr">
        <is>
          <t>Operating Expenses</t>
        </is>
      </c>
      <c r="C1834" t="inlineStr">
        <is>
          <t>Heron Fields</t>
        </is>
      </c>
      <c r="D1834" t="inlineStr">
        <is>
          <t>Heron Fields</t>
        </is>
      </c>
      <c r="E1834" s="1" t="inlineStr">
        <is>
          <t>2023-09-30</t>
        </is>
      </c>
      <c r="F1834" t="n">
        <v>15149.62</v>
      </c>
      <c r="G1834" t="n">
        <v>0</v>
      </c>
      <c r="H1834" s="2">
        <f>IF(F1834=0, G1834, F1834)</f>
        <v/>
      </c>
      <c r="I1834" s="1">
        <f>E1834+0</f>
        <v/>
      </c>
    </row>
    <row r="1835">
      <c r="A1835" t="inlineStr">
        <is>
          <t>Motor Vehicle Expenses</t>
        </is>
      </c>
      <c r="B1835" t="inlineStr">
        <is>
          <t>Operating Expenses</t>
        </is>
      </c>
      <c r="C1835" t="inlineStr">
        <is>
          <t>Heron Fields</t>
        </is>
      </c>
      <c r="D1835" t="inlineStr">
        <is>
          <t>Heron Fields</t>
        </is>
      </c>
      <c r="E1835" s="1" t="inlineStr">
        <is>
          <t>2023-09-30</t>
        </is>
      </c>
      <c r="F1835" t="n">
        <v>0</v>
      </c>
      <c r="G1835" t="n">
        <v>0</v>
      </c>
      <c r="H1835" s="2">
        <f>IF(F1835=0, G1835, F1835)</f>
        <v/>
      </c>
      <c r="I1835" s="1">
        <f>E1835+0</f>
        <v/>
      </c>
    </row>
    <row r="1836">
      <c r="A1836" t="inlineStr">
        <is>
          <t>Rates - Heron</t>
        </is>
      </c>
      <c r="B1836" t="inlineStr">
        <is>
          <t>Operating Expenses</t>
        </is>
      </c>
      <c r="C1836" t="inlineStr">
        <is>
          <t>Heron Fields</t>
        </is>
      </c>
      <c r="D1836" t="inlineStr">
        <is>
          <t>Heron Fields</t>
        </is>
      </c>
      <c r="E1836" s="1" t="inlineStr">
        <is>
          <t>2023-09-30</t>
        </is>
      </c>
      <c r="F1836" t="n">
        <v>9078.59</v>
      </c>
      <c r="G1836" t="n">
        <v>0</v>
      </c>
      <c r="H1836" s="2">
        <f>IF(F1836=0, G1836, F1836)</f>
        <v/>
      </c>
      <c r="I1836" s="1">
        <f>E1836+0</f>
        <v/>
      </c>
    </row>
    <row r="1837">
      <c r="A1837" t="inlineStr">
        <is>
          <t>Rental Income</t>
        </is>
      </c>
      <c r="B1837" t="inlineStr">
        <is>
          <t>Other Income</t>
        </is>
      </c>
      <c r="C1837" t="inlineStr">
        <is>
          <t>Heron Fields</t>
        </is>
      </c>
      <c r="D1837" t="inlineStr">
        <is>
          <t>Heron Fields</t>
        </is>
      </c>
      <c r="E1837" s="1" t="inlineStr">
        <is>
          <t>2023-09-30</t>
        </is>
      </c>
      <c r="F1837" t="n">
        <v>14500</v>
      </c>
      <c r="G1837" t="n">
        <v>0</v>
      </c>
      <c r="H1837" s="2">
        <f>IF(F1837=0, G1837, F1837)</f>
        <v/>
      </c>
      <c r="I1837" s="1">
        <f>E1837+0</f>
        <v/>
      </c>
    </row>
    <row r="1838">
      <c r="A1838" t="inlineStr">
        <is>
          <t>Repairs _AND_ Maintenance</t>
        </is>
      </c>
      <c r="B1838" t="inlineStr">
        <is>
          <t>Operating Expenses</t>
        </is>
      </c>
      <c r="C1838" t="inlineStr">
        <is>
          <t>Heron Fields</t>
        </is>
      </c>
      <c r="D1838" t="inlineStr">
        <is>
          <t>Heron Fields</t>
        </is>
      </c>
      <c r="E1838" s="1" t="inlineStr">
        <is>
          <t>2023-09-30</t>
        </is>
      </c>
      <c r="F1838" t="n">
        <v>0</v>
      </c>
      <c r="G1838" t="n">
        <v>0</v>
      </c>
      <c r="H1838" s="2">
        <f>IF(F1838=0, G1838, F1838)</f>
        <v/>
      </c>
      <c r="I1838" s="1">
        <f>E1838+0</f>
        <v/>
      </c>
    </row>
    <row r="1839">
      <c r="A1839" t="inlineStr">
        <is>
          <t>Sales - Heron Fields</t>
        </is>
      </c>
      <c r="B1839" t="inlineStr">
        <is>
          <t>Trading Income</t>
        </is>
      </c>
      <c r="C1839" t="inlineStr">
        <is>
          <t>Heron Fields</t>
        </is>
      </c>
      <c r="D1839" t="inlineStr">
        <is>
          <t>Heron Fields</t>
        </is>
      </c>
      <c r="E1839" s="1" t="inlineStr">
        <is>
          <t>2023-09-30</t>
        </is>
      </c>
      <c r="F1839" t="n">
        <v>0</v>
      </c>
      <c r="G1839" t="n">
        <v>0</v>
      </c>
      <c r="H1839" s="2">
        <f>IF(F1839=0, G1839, F1839)</f>
        <v/>
      </c>
      <c r="I1839" s="1">
        <f>E1839+0</f>
        <v/>
      </c>
    </row>
    <row r="1840">
      <c r="A1840" t="inlineStr">
        <is>
          <t>Sales - Heron Fields occupational rent</t>
        </is>
      </c>
      <c r="B1840" t="inlineStr">
        <is>
          <t>Trading Income</t>
        </is>
      </c>
      <c r="C1840" t="inlineStr">
        <is>
          <t>Heron Fields</t>
        </is>
      </c>
      <c r="D1840" t="inlineStr">
        <is>
          <t>Heron Fields</t>
        </is>
      </c>
      <c r="E1840" s="1" t="inlineStr">
        <is>
          <t>2023-09-30</t>
        </is>
      </c>
      <c r="F1840" t="n">
        <v>0</v>
      </c>
      <c r="G1840" t="n">
        <v>0</v>
      </c>
      <c r="H1840" s="2">
        <f>IF(F1840=0, G1840, F1840)</f>
        <v/>
      </c>
      <c r="I1840" s="1">
        <f>E1840+0</f>
        <v/>
      </c>
    </row>
    <row r="1841">
      <c r="A1841" t="inlineStr">
        <is>
          <t>Security</t>
        </is>
      </c>
      <c r="B1841" t="inlineStr">
        <is>
          <t>Operating Expenses</t>
        </is>
      </c>
      <c r="C1841" t="inlineStr">
        <is>
          <t>Heron Fields</t>
        </is>
      </c>
      <c r="D1841" t="inlineStr">
        <is>
          <t>Heron Fields</t>
        </is>
      </c>
      <c r="E1841" s="1" t="inlineStr">
        <is>
          <t>2023-09-30</t>
        </is>
      </c>
      <c r="F1841" t="n">
        <v>0</v>
      </c>
      <c r="G1841" t="n">
        <v>0</v>
      </c>
      <c r="H1841" s="2">
        <f>IF(F1841=0, G1841, F1841)</f>
        <v/>
      </c>
      <c r="I1841" s="1">
        <f>E1841+0</f>
        <v/>
      </c>
    </row>
    <row r="1842">
      <c r="A1842" t="inlineStr">
        <is>
          <t>Security - ADT</t>
        </is>
      </c>
      <c r="B1842" t="inlineStr">
        <is>
          <t>Operating Expenses</t>
        </is>
      </c>
      <c r="C1842" t="inlineStr">
        <is>
          <t>Heron Fields</t>
        </is>
      </c>
      <c r="D1842" t="inlineStr">
        <is>
          <t>Heron Fields</t>
        </is>
      </c>
      <c r="E1842" s="1" t="inlineStr">
        <is>
          <t>2023-09-30</t>
        </is>
      </c>
      <c r="F1842" t="n">
        <v>366.14</v>
      </c>
      <c r="G1842" t="n">
        <v>0</v>
      </c>
      <c r="H1842" s="2">
        <f>IF(F1842=0, G1842, F1842)</f>
        <v/>
      </c>
      <c r="I1842" s="1">
        <f>E1842+0</f>
        <v/>
      </c>
    </row>
    <row r="1843">
      <c r="A1843" t="inlineStr">
        <is>
          <t>Subscription - NHBRC</t>
        </is>
      </c>
      <c r="B1843" t="inlineStr">
        <is>
          <t>Operating Expenses</t>
        </is>
      </c>
      <c r="C1843" t="inlineStr">
        <is>
          <t>Heron Fields</t>
        </is>
      </c>
      <c r="D1843" t="inlineStr">
        <is>
          <t>Heron Fields</t>
        </is>
      </c>
      <c r="E1843" s="1" t="inlineStr">
        <is>
          <t>2023-09-30</t>
        </is>
      </c>
      <c r="F1843" t="n">
        <v>0</v>
      </c>
      <c r="G1843" t="n">
        <v>0</v>
      </c>
      <c r="H1843" s="2">
        <f>IF(F1843=0, G1843, F1843)</f>
        <v/>
      </c>
      <c r="I1843" s="1">
        <f>E1843+0</f>
        <v/>
      </c>
    </row>
    <row r="1844">
      <c r="A1844" t="inlineStr">
        <is>
          <t>Subscriptions - Xero</t>
        </is>
      </c>
      <c r="B1844" t="inlineStr">
        <is>
          <t>Operating Expenses</t>
        </is>
      </c>
      <c r="C1844" t="inlineStr">
        <is>
          <t>Heron Fields</t>
        </is>
      </c>
      <c r="D1844" t="inlineStr">
        <is>
          <t>Heron Fields</t>
        </is>
      </c>
      <c r="E1844" s="1" t="inlineStr">
        <is>
          <t>2023-09-30</t>
        </is>
      </c>
      <c r="F1844" t="n">
        <v>600</v>
      </c>
      <c r="G1844" t="n">
        <v>0</v>
      </c>
      <c r="H1844" s="2">
        <f>IF(F1844=0, G1844, F1844)</f>
        <v/>
      </c>
      <c r="I1844" s="1">
        <f>E1844+0</f>
        <v/>
      </c>
    </row>
    <row r="1845">
      <c r="A1845" t="inlineStr">
        <is>
          <t>Advertising - Pure Brand Activation</t>
        </is>
      </c>
      <c r="B1845" t="inlineStr">
        <is>
          <t>Operating Expenses</t>
        </is>
      </c>
      <c r="C1845" t="inlineStr">
        <is>
          <t>Heron View</t>
        </is>
      </c>
      <c r="D1845" t="inlineStr">
        <is>
          <t>Heron View</t>
        </is>
      </c>
      <c r="E1845" s="1" t="inlineStr">
        <is>
          <t>2023-09-30</t>
        </is>
      </c>
      <c r="F1845" t="n">
        <v>9967.1</v>
      </c>
      <c r="G1845" t="n">
        <v>0</v>
      </c>
      <c r="H1845" s="2">
        <f>IF(F1845=0, G1845, F1845)</f>
        <v/>
      </c>
      <c r="I1845" s="1">
        <f>E1845+0</f>
        <v/>
      </c>
    </row>
    <row r="1846">
      <c r="A1846" t="inlineStr">
        <is>
          <t>Advertising - Real Marketing</t>
        </is>
      </c>
      <c r="B1846" t="inlineStr">
        <is>
          <t>Operating Expenses</t>
        </is>
      </c>
      <c r="C1846" t="inlineStr">
        <is>
          <t>Heron View</t>
        </is>
      </c>
      <c r="D1846" t="inlineStr">
        <is>
          <t>Heron View</t>
        </is>
      </c>
      <c r="E1846" s="1" t="inlineStr">
        <is>
          <t>2023-09-30</t>
        </is>
      </c>
      <c r="F1846" t="n">
        <v>0</v>
      </c>
      <c r="G1846" t="n">
        <v>0</v>
      </c>
      <c r="H1846" s="2">
        <f>IF(F1846=0, G1846, F1846)</f>
        <v/>
      </c>
      <c r="I1846" s="1">
        <f>E1846+0</f>
        <v/>
      </c>
    </row>
    <row r="1847">
      <c r="A1847" t="inlineStr">
        <is>
          <t>Advertising - Real Marketing</t>
        </is>
      </c>
      <c r="B1847" t="inlineStr">
        <is>
          <t>Operating Expenses</t>
        </is>
      </c>
      <c r="C1847" t="inlineStr">
        <is>
          <t>Heron View</t>
        </is>
      </c>
      <c r="D1847" t="inlineStr">
        <is>
          <t>Heron View</t>
        </is>
      </c>
      <c r="E1847" s="1" t="inlineStr">
        <is>
          <t>2023-09-30</t>
        </is>
      </c>
      <c r="F1847" t="n">
        <v>0</v>
      </c>
      <c r="G1847" t="n">
        <v>0</v>
      </c>
      <c r="H1847" s="2">
        <f>IF(F1847=0, G1847, F1847)</f>
        <v/>
      </c>
      <c r="I1847" s="1">
        <f>E1847+0</f>
        <v/>
      </c>
    </row>
    <row r="1848">
      <c r="A1848" t="inlineStr">
        <is>
          <t>Advertising - Thinkink</t>
        </is>
      </c>
      <c r="B1848" t="inlineStr">
        <is>
          <t>Operating Expenses</t>
        </is>
      </c>
      <c r="C1848" t="inlineStr">
        <is>
          <t>Heron View</t>
        </is>
      </c>
      <c r="D1848" t="inlineStr">
        <is>
          <t>Heron View</t>
        </is>
      </c>
      <c r="E1848" s="1" t="inlineStr">
        <is>
          <t>2023-09-30</t>
        </is>
      </c>
      <c r="F1848" t="n">
        <v>745</v>
      </c>
      <c r="G1848" t="n">
        <v>0</v>
      </c>
      <c r="H1848" s="2">
        <f>IF(F1848=0, G1848, F1848)</f>
        <v/>
      </c>
      <c r="I1848" s="1">
        <f>E1848+0</f>
        <v/>
      </c>
    </row>
    <row r="1849">
      <c r="A1849" t="inlineStr">
        <is>
          <t>Advertising _AND_ Promotions</t>
        </is>
      </c>
      <c r="B1849" t="inlineStr">
        <is>
          <t>Operating Expenses</t>
        </is>
      </c>
      <c r="C1849" t="inlineStr">
        <is>
          <t>Heron View</t>
        </is>
      </c>
      <c r="D1849" t="inlineStr">
        <is>
          <t>Heron View</t>
        </is>
      </c>
      <c r="E1849" s="1" t="inlineStr">
        <is>
          <t>2023-09-30</t>
        </is>
      </c>
      <c r="F1849" t="n">
        <v>9750</v>
      </c>
      <c r="G1849" t="n">
        <v>0</v>
      </c>
      <c r="H1849" s="2">
        <f>IF(F1849=0, G1849, F1849)</f>
        <v/>
      </c>
      <c r="I1849" s="1">
        <f>E1849+0</f>
        <v/>
      </c>
    </row>
    <row r="1850">
      <c r="A1850" t="inlineStr">
        <is>
          <t>Advertising _AND_ Promotions</t>
        </is>
      </c>
      <c r="B1850" t="inlineStr">
        <is>
          <t>Operating Expenses</t>
        </is>
      </c>
      <c r="C1850" t="inlineStr">
        <is>
          <t>Heron View</t>
        </is>
      </c>
      <c r="D1850" t="inlineStr">
        <is>
          <t>Heron View</t>
        </is>
      </c>
      <c r="E1850" s="1" t="inlineStr">
        <is>
          <t>2023-09-30</t>
        </is>
      </c>
      <c r="F1850" t="n">
        <v>0</v>
      </c>
      <c r="G1850" t="n">
        <v>0</v>
      </c>
      <c r="H1850" s="2">
        <f>IF(F1850=0, G1850, F1850)</f>
        <v/>
      </c>
      <c r="I1850" s="1">
        <f>E1850+0</f>
        <v/>
      </c>
    </row>
    <row r="1851">
      <c r="A1851" t="inlineStr">
        <is>
          <t>COS - Commission HV Units</t>
        </is>
      </c>
      <c r="B1851" t="inlineStr">
        <is>
          <t>COS</t>
        </is>
      </c>
      <c r="C1851" t="inlineStr">
        <is>
          <t>Heron View</t>
        </is>
      </c>
      <c r="D1851" t="inlineStr">
        <is>
          <t>Heron View</t>
        </is>
      </c>
      <c r="E1851" s="1" t="inlineStr">
        <is>
          <t>2023-09-30</t>
        </is>
      </c>
      <c r="F1851" t="n">
        <v>650395.63</v>
      </c>
      <c r="G1851" t="n">
        <v>0</v>
      </c>
      <c r="H1851" s="2">
        <f>IF(F1851=0, G1851, F1851)</f>
        <v/>
      </c>
      <c r="I1851" s="1">
        <f>E1851+0</f>
        <v/>
      </c>
    </row>
    <row r="1852">
      <c r="A1852" t="inlineStr">
        <is>
          <t>COS - Electricity</t>
        </is>
      </c>
      <c r="B1852" t="inlineStr">
        <is>
          <t>COS</t>
        </is>
      </c>
      <c r="C1852" t="inlineStr">
        <is>
          <t>Heron View</t>
        </is>
      </c>
      <c r="D1852" t="inlineStr">
        <is>
          <t>Heron View</t>
        </is>
      </c>
      <c r="E1852" s="1" t="inlineStr">
        <is>
          <t>2023-09-30</t>
        </is>
      </c>
      <c r="F1852" t="n">
        <v>100</v>
      </c>
      <c r="G1852" t="n">
        <v>0</v>
      </c>
      <c r="H1852" s="2">
        <f>IF(F1852=0, G1852, F1852)</f>
        <v/>
      </c>
      <c r="I1852" s="1">
        <f>E1852+0</f>
        <v/>
      </c>
    </row>
    <row r="1853">
      <c r="A1853" t="inlineStr">
        <is>
          <t>COS - Electricity</t>
        </is>
      </c>
      <c r="B1853" t="inlineStr">
        <is>
          <t>COS</t>
        </is>
      </c>
      <c r="C1853" t="inlineStr">
        <is>
          <t>Heron View</t>
        </is>
      </c>
      <c r="D1853" t="inlineStr">
        <is>
          <t>Heron View</t>
        </is>
      </c>
      <c r="E1853" s="1" t="inlineStr">
        <is>
          <t>2023-09-30</t>
        </is>
      </c>
      <c r="F1853" t="n">
        <v>0</v>
      </c>
      <c r="G1853" t="n">
        <v>0</v>
      </c>
      <c r="H1853" s="2">
        <f>IF(F1853=0, G1853, F1853)</f>
        <v/>
      </c>
      <c r="I1853" s="1">
        <f>E1853+0</f>
        <v/>
      </c>
    </row>
    <row r="1854">
      <c r="A1854" t="inlineStr">
        <is>
          <t>COS - HV COCT Rates clearance</t>
        </is>
      </c>
      <c r="B1854" t="inlineStr">
        <is>
          <t>COS</t>
        </is>
      </c>
      <c r="C1854" t="inlineStr">
        <is>
          <t>Heron View</t>
        </is>
      </c>
      <c r="D1854" t="inlineStr">
        <is>
          <t>Heron View</t>
        </is>
      </c>
      <c r="E1854" s="1" t="inlineStr">
        <is>
          <t>2023-09-30</t>
        </is>
      </c>
      <c r="F1854" t="n">
        <v>0</v>
      </c>
      <c r="G1854" t="n">
        <v>0</v>
      </c>
      <c r="H1854" s="2">
        <f>IF(F1854=0, G1854, F1854)</f>
        <v/>
      </c>
      <c r="I1854" s="1">
        <f>E1854+0</f>
        <v/>
      </c>
    </row>
    <row r="1855">
      <c r="A1855" t="inlineStr">
        <is>
          <t>COS - Heron Fields - Garden Services</t>
        </is>
      </c>
      <c r="B1855" t="inlineStr">
        <is>
          <t>COS</t>
        </is>
      </c>
      <c r="C1855" t="inlineStr">
        <is>
          <t>CPC</t>
        </is>
      </c>
      <c r="D1855" t="inlineStr">
        <is>
          <t>Heron View</t>
        </is>
      </c>
      <c r="E1855" s="1" t="inlineStr">
        <is>
          <t>2023-09-30</t>
        </is>
      </c>
      <c r="F1855" t="n">
        <v>0</v>
      </c>
      <c r="G1855" t="n">
        <v>0</v>
      </c>
      <c r="H1855" s="2">
        <f>IF(F1855=0, G1855, F1855)</f>
        <v/>
      </c>
      <c r="I1855" s="1">
        <f>E1855+0</f>
        <v/>
      </c>
    </row>
    <row r="1856">
      <c r="A1856" t="inlineStr">
        <is>
          <t>COS - Heron View</t>
        </is>
      </c>
      <c r="B1856" t="inlineStr">
        <is>
          <t>COS</t>
        </is>
      </c>
      <c r="C1856" t="inlineStr">
        <is>
          <t>Heron View</t>
        </is>
      </c>
      <c r="D1856" t="inlineStr">
        <is>
          <t>Heron View</t>
        </is>
      </c>
      <c r="E1856" s="1" t="inlineStr">
        <is>
          <t>2023-09-30</t>
        </is>
      </c>
      <c r="F1856" t="n">
        <v>0</v>
      </c>
      <c r="G1856" t="n">
        <v>0</v>
      </c>
      <c r="H1856" s="2">
        <f>IF(F1856=0, G1856, F1856)</f>
        <v/>
      </c>
      <c r="I1856" s="1">
        <f>E1856+0</f>
        <v/>
      </c>
    </row>
    <row r="1857">
      <c r="A1857" t="inlineStr">
        <is>
          <t>COS - Heron View - Construction</t>
        </is>
      </c>
      <c r="B1857" t="inlineStr">
        <is>
          <t>COS</t>
        </is>
      </c>
      <c r="C1857" t="inlineStr">
        <is>
          <t>CPC</t>
        </is>
      </c>
      <c r="D1857" t="inlineStr">
        <is>
          <t>Heron View</t>
        </is>
      </c>
      <c r="E1857" s="1" t="inlineStr">
        <is>
          <t>2023-09-30</t>
        </is>
      </c>
      <c r="F1857" t="n">
        <v>4150526.94</v>
      </c>
      <c r="G1857" t="n">
        <v>0</v>
      </c>
      <c r="H1857" s="2">
        <f>IF(F1857=0, G1857, F1857)</f>
        <v/>
      </c>
      <c r="I1857" s="1">
        <f>E1857+0</f>
        <v/>
      </c>
    </row>
    <row r="1858">
      <c r="A1858" t="inlineStr">
        <is>
          <t>COS - Heron View - P&amp;G</t>
        </is>
      </c>
      <c r="B1858" t="inlineStr">
        <is>
          <t>COS</t>
        </is>
      </c>
      <c r="C1858" t="inlineStr">
        <is>
          <t>CPC</t>
        </is>
      </c>
      <c r="D1858" t="inlineStr">
        <is>
          <t>Heron View</t>
        </is>
      </c>
      <c r="E1858" s="1" t="inlineStr">
        <is>
          <t>2023-09-30</t>
        </is>
      </c>
      <c r="F1858" t="n">
        <v>10445.36</v>
      </c>
      <c r="G1858" t="n">
        <v>0</v>
      </c>
      <c r="H1858" s="2">
        <f>IF(F1858=0, G1858, F1858)</f>
        <v/>
      </c>
      <c r="I1858" s="1">
        <f>E1858+0</f>
        <v/>
      </c>
    </row>
    <row r="1859">
      <c r="A1859" t="inlineStr">
        <is>
          <t>COS - Heron View - Printing &amp; Stationary</t>
        </is>
      </c>
      <c r="B1859" t="inlineStr">
        <is>
          <t>COS</t>
        </is>
      </c>
      <c r="C1859" t="inlineStr">
        <is>
          <t>CPC</t>
        </is>
      </c>
      <c r="D1859" t="inlineStr">
        <is>
          <t>Heron View</t>
        </is>
      </c>
      <c r="E1859" s="1" t="inlineStr">
        <is>
          <t>2023-09-30</t>
        </is>
      </c>
      <c r="F1859" t="n">
        <v>5743.47</v>
      </c>
      <c r="G1859" t="n">
        <v>0</v>
      </c>
      <c r="H1859" s="2">
        <f>IF(F1859=0, G1859, F1859)</f>
        <v/>
      </c>
      <c r="I1859" s="1">
        <f>E1859+0</f>
        <v/>
      </c>
    </row>
    <row r="1860">
      <c r="A1860" t="inlineStr">
        <is>
          <t>COS - Legal Fees</t>
        </is>
      </c>
      <c r="B1860" t="inlineStr">
        <is>
          <t>COS</t>
        </is>
      </c>
      <c r="C1860" t="inlineStr">
        <is>
          <t>Heron View</t>
        </is>
      </c>
      <c r="D1860" t="inlineStr">
        <is>
          <t>Heron View</t>
        </is>
      </c>
      <c r="E1860" s="1" t="inlineStr">
        <is>
          <t>2023-09-30</t>
        </is>
      </c>
      <c r="F1860" t="n">
        <v>316983.01</v>
      </c>
      <c r="G1860" t="n">
        <v>0</v>
      </c>
      <c r="H1860" s="2">
        <f>IF(F1860=0, G1860, F1860)</f>
        <v/>
      </c>
      <c r="I1860" s="1">
        <f>E1860+0</f>
        <v/>
      </c>
    </row>
    <row r="1861">
      <c r="A1861" t="inlineStr">
        <is>
          <t>COS - Legal Fees</t>
        </is>
      </c>
      <c r="B1861" t="inlineStr">
        <is>
          <t>COS</t>
        </is>
      </c>
      <c r="C1861" t="inlineStr">
        <is>
          <t>Heron View</t>
        </is>
      </c>
      <c r="D1861" t="inlineStr">
        <is>
          <t>Heron View</t>
        </is>
      </c>
      <c r="E1861" s="1" t="inlineStr">
        <is>
          <t>2023-09-30</t>
        </is>
      </c>
      <c r="F1861" t="n">
        <v>0</v>
      </c>
      <c r="G1861" t="n">
        <v>0</v>
      </c>
      <c r="H1861" s="2">
        <f>IF(F1861=0, G1861, F1861)</f>
        <v/>
      </c>
      <c r="I1861" s="1">
        <f>E1861+0</f>
        <v/>
      </c>
    </row>
    <row r="1862">
      <c r="A1862" t="inlineStr">
        <is>
          <t>COS - Legal Fees Opening of Sec Title Fees</t>
        </is>
      </c>
      <c r="B1862" t="inlineStr">
        <is>
          <t>COS</t>
        </is>
      </c>
      <c r="C1862" t="inlineStr">
        <is>
          <t>Heron View</t>
        </is>
      </c>
      <c r="D1862" t="inlineStr">
        <is>
          <t>Heron View</t>
        </is>
      </c>
      <c r="E1862" s="1" t="inlineStr">
        <is>
          <t>2023-09-30</t>
        </is>
      </c>
      <c r="F1862" t="n">
        <v>16847</v>
      </c>
      <c r="G1862" t="n">
        <v>0</v>
      </c>
      <c r="H1862" s="2">
        <f>IF(F1862=0, G1862, F1862)</f>
        <v/>
      </c>
      <c r="I1862" s="1">
        <f>E1862+0</f>
        <v/>
      </c>
    </row>
    <row r="1863">
      <c r="A1863" t="inlineStr">
        <is>
          <t>COS - Showhouse - HV</t>
        </is>
      </c>
      <c r="B1863" t="inlineStr">
        <is>
          <t>COS</t>
        </is>
      </c>
      <c r="C1863" t="inlineStr">
        <is>
          <t>Heron View</t>
        </is>
      </c>
      <c r="D1863" t="inlineStr">
        <is>
          <t>Heron View</t>
        </is>
      </c>
      <c r="E1863" s="1" t="inlineStr">
        <is>
          <t>2023-09-30</t>
        </is>
      </c>
      <c r="F1863" t="n">
        <v>0</v>
      </c>
      <c r="G1863" t="n">
        <v>0</v>
      </c>
      <c r="H1863" s="2">
        <f>IF(F1863=0, G1863, F1863)</f>
        <v/>
      </c>
      <c r="I1863" s="1">
        <f>E1863+0</f>
        <v/>
      </c>
    </row>
    <row r="1864">
      <c r="A1864" t="inlineStr">
        <is>
          <t>Consulting fees - Trustee</t>
        </is>
      </c>
      <c r="B1864" t="inlineStr">
        <is>
          <t>Operating Expenses</t>
        </is>
      </c>
      <c r="C1864" t="inlineStr">
        <is>
          <t>Heron View</t>
        </is>
      </c>
      <c r="D1864" t="inlineStr">
        <is>
          <t>Heron View</t>
        </is>
      </c>
      <c r="E1864" s="1" t="inlineStr">
        <is>
          <t>2023-09-30</t>
        </is>
      </c>
      <c r="F1864" t="n">
        <v>7250</v>
      </c>
      <c r="G1864" t="n">
        <v>0</v>
      </c>
      <c r="H1864" s="2">
        <f>IF(F1864=0, G1864, F1864)</f>
        <v/>
      </c>
      <c r="I1864" s="1">
        <f>E1864+0</f>
        <v/>
      </c>
    </row>
    <row r="1865">
      <c r="A1865" t="inlineStr">
        <is>
          <t>Consulting fees - Trustee</t>
        </is>
      </c>
      <c r="B1865" t="inlineStr">
        <is>
          <t>Operating Expenses</t>
        </is>
      </c>
      <c r="C1865" t="inlineStr">
        <is>
          <t>Heron View</t>
        </is>
      </c>
      <c r="D1865" t="inlineStr">
        <is>
          <t>Heron View</t>
        </is>
      </c>
      <c r="E1865" s="1" t="inlineStr">
        <is>
          <t>2023-09-30</t>
        </is>
      </c>
      <c r="F1865" t="n">
        <v>0</v>
      </c>
      <c r="G1865" t="n">
        <v>0</v>
      </c>
      <c r="H1865" s="2">
        <f>IF(F1865=0, G1865, F1865)</f>
        <v/>
      </c>
      <c r="I1865" s="1">
        <f>E1865+0</f>
        <v/>
      </c>
    </row>
    <row r="1866">
      <c r="A1866" t="inlineStr">
        <is>
          <t>Cost to Complete Project</t>
        </is>
      </c>
      <c r="B1866" t="inlineStr">
        <is>
          <t>Cost To Complete</t>
        </is>
      </c>
      <c r="C1866" t="inlineStr">
        <is>
          <t>Cashflow</t>
        </is>
      </c>
      <c r="D1866" t="inlineStr">
        <is>
          <t>Heron View</t>
        </is>
      </c>
      <c r="E1866" s="1" t="inlineStr">
        <is>
          <t>2023-09-30</t>
        </is>
      </c>
      <c r="F1866" t="n">
        <v>0</v>
      </c>
      <c r="G1866" t="n">
        <v>0</v>
      </c>
      <c r="H1866" s="2">
        <f>IF(F1866=0, G1866, F1866)</f>
        <v/>
      </c>
      <c r="I1866" s="1">
        <f>E1866+0</f>
        <v/>
      </c>
    </row>
    <row r="1867">
      <c r="A1867" t="inlineStr">
        <is>
          <t>Interest Paid - Investors @ 10%</t>
        </is>
      </c>
      <c r="B1867" t="inlineStr">
        <is>
          <t>Operating Expenses</t>
        </is>
      </c>
      <c r="C1867" t="inlineStr">
        <is>
          <t>Heron View</t>
        </is>
      </c>
      <c r="D1867" t="inlineStr">
        <is>
          <t>Heron View</t>
        </is>
      </c>
      <c r="E1867" s="1" t="inlineStr">
        <is>
          <t>2023-09-30</t>
        </is>
      </c>
      <c r="F1867" t="n">
        <v>4367.12</v>
      </c>
      <c r="G1867" t="n">
        <v>0</v>
      </c>
      <c r="H1867" s="2">
        <f>IF(F1867=0, G1867, F1867)</f>
        <v/>
      </c>
      <c r="I1867" s="1">
        <f>E1867+0</f>
        <v/>
      </c>
    </row>
    <row r="1868">
      <c r="A1868" t="inlineStr">
        <is>
          <t>Interest Paid - Investors @ 10.5%</t>
        </is>
      </c>
      <c r="B1868" t="inlineStr">
        <is>
          <t>Operating Expenses</t>
        </is>
      </c>
      <c r="C1868" t="inlineStr">
        <is>
          <t>Heron View</t>
        </is>
      </c>
      <c r="D1868" t="inlineStr">
        <is>
          <t>Heron View</t>
        </is>
      </c>
      <c r="E1868" s="1" t="inlineStr">
        <is>
          <t>2023-09-30</t>
        </is>
      </c>
      <c r="F1868" t="n">
        <v>17723.42</v>
      </c>
      <c r="G1868" t="n">
        <v>0</v>
      </c>
      <c r="H1868" s="2">
        <f>IF(F1868=0, G1868, F1868)</f>
        <v/>
      </c>
      <c r="I1868" s="1">
        <f>E1868+0</f>
        <v/>
      </c>
    </row>
    <row r="1869">
      <c r="A1869" t="inlineStr">
        <is>
          <t>Interest Paid - Investors @ 11%</t>
        </is>
      </c>
      <c r="B1869" t="inlineStr">
        <is>
          <t>Operating Expenses</t>
        </is>
      </c>
      <c r="C1869" t="inlineStr">
        <is>
          <t>Heron View</t>
        </is>
      </c>
      <c r="D1869" t="inlineStr">
        <is>
          <t>Heron View</t>
        </is>
      </c>
      <c r="E1869" s="1" t="inlineStr">
        <is>
          <t>2023-09-30</t>
        </is>
      </c>
      <c r="F1869" t="n">
        <v>9131.51</v>
      </c>
      <c r="G1869" t="n">
        <v>0</v>
      </c>
      <c r="H1869" s="2">
        <f>IF(F1869=0, G1869, F1869)</f>
        <v/>
      </c>
      <c r="I1869" s="1">
        <f>E1869+0</f>
        <v/>
      </c>
    </row>
    <row r="1870">
      <c r="A1870" t="inlineStr">
        <is>
          <t>Interest Paid - Investors @ 14%</t>
        </is>
      </c>
      <c r="B1870" t="inlineStr">
        <is>
          <t>Operating Expenses</t>
        </is>
      </c>
      <c r="C1870" t="inlineStr">
        <is>
          <t>Heron View</t>
        </is>
      </c>
      <c r="D1870" t="inlineStr">
        <is>
          <t>Heron View</t>
        </is>
      </c>
      <c r="E1870" s="1" t="inlineStr">
        <is>
          <t>2023-09-30</t>
        </is>
      </c>
      <c r="F1870" t="n">
        <v>274749.93</v>
      </c>
      <c r="G1870" t="n">
        <v>0</v>
      </c>
      <c r="H1870" s="2">
        <f>IF(F1870=0, G1870, F1870)</f>
        <v/>
      </c>
      <c r="I1870" s="1">
        <f>E1870+0</f>
        <v/>
      </c>
    </row>
    <row r="1871">
      <c r="A1871" t="inlineStr">
        <is>
          <t>Interest Paid - Investors @ 14%</t>
        </is>
      </c>
      <c r="B1871" t="inlineStr">
        <is>
          <t>Operating Expenses</t>
        </is>
      </c>
      <c r="C1871" t="inlineStr">
        <is>
          <t>Heron View</t>
        </is>
      </c>
      <c r="D1871" t="inlineStr">
        <is>
          <t>Heron View</t>
        </is>
      </c>
      <c r="E1871" s="1" t="inlineStr">
        <is>
          <t>2023-09-30</t>
        </is>
      </c>
      <c r="F1871" t="n">
        <v>0</v>
      </c>
      <c r="G1871" t="n">
        <v>0</v>
      </c>
      <c r="H1871" s="2">
        <f>IF(F1871=0, G1871, F1871)</f>
        <v/>
      </c>
      <c r="I1871" s="1">
        <f>E1871+0</f>
        <v/>
      </c>
    </row>
    <row r="1872">
      <c r="A1872" t="inlineStr">
        <is>
          <t>Interest Paid - Investors @ 16%</t>
        </is>
      </c>
      <c r="B1872" t="inlineStr">
        <is>
          <t>Operating Expenses</t>
        </is>
      </c>
      <c r="C1872" t="inlineStr">
        <is>
          <t>Heron View</t>
        </is>
      </c>
      <c r="D1872" t="inlineStr">
        <is>
          <t>Heron View</t>
        </is>
      </c>
      <c r="E1872" s="1" t="inlineStr">
        <is>
          <t>2023-09-30</t>
        </is>
      </c>
      <c r="F1872" t="n">
        <v>91616.44</v>
      </c>
      <c r="G1872" t="n">
        <v>0</v>
      </c>
      <c r="H1872" s="2">
        <f>IF(F1872=0, G1872, F1872)</f>
        <v/>
      </c>
      <c r="I1872" s="1">
        <f>E1872+0</f>
        <v/>
      </c>
    </row>
    <row r="1873">
      <c r="A1873" t="inlineStr">
        <is>
          <t>Interest Paid - Investors @ 16%</t>
        </is>
      </c>
      <c r="B1873" t="inlineStr">
        <is>
          <t>Operating Expenses</t>
        </is>
      </c>
      <c r="C1873" t="inlineStr">
        <is>
          <t>Heron View</t>
        </is>
      </c>
      <c r="D1873" t="inlineStr">
        <is>
          <t>Heron View</t>
        </is>
      </c>
      <c r="E1873" s="1" t="inlineStr">
        <is>
          <t>2023-09-30</t>
        </is>
      </c>
      <c r="F1873" t="n">
        <v>0</v>
      </c>
      <c r="G1873" t="n">
        <v>0</v>
      </c>
      <c r="H1873" s="2">
        <f>IF(F1873=0, G1873, F1873)</f>
        <v/>
      </c>
      <c r="I1873" s="1">
        <f>E1873+0</f>
        <v/>
      </c>
    </row>
    <row r="1874">
      <c r="A1874" t="inlineStr">
        <is>
          <t>Interest Paid - Investors @ 18%</t>
        </is>
      </c>
      <c r="B1874" t="inlineStr">
        <is>
          <t>Operating Expenses</t>
        </is>
      </c>
      <c r="C1874" t="inlineStr">
        <is>
          <t>Heron View</t>
        </is>
      </c>
      <c r="D1874" t="inlineStr">
        <is>
          <t>Heron View</t>
        </is>
      </c>
      <c r="E1874" s="1" t="inlineStr">
        <is>
          <t>2023-09-30</t>
        </is>
      </c>
      <c r="F1874" t="n">
        <v>1025053.74</v>
      </c>
      <c r="G1874" t="n">
        <v>0</v>
      </c>
      <c r="H1874" s="2">
        <f>IF(F1874=0, G1874, F1874)</f>
        <v/>
      </c>
      <c r="I1874" s="1">
        <f>E1874+0</f>
        <v/>
      </c>
    </row>
    <row r="1875">
      <c r="A1875" t="inlineStr">
        <is>
          <t>Interest Paid - Investors @ 18%</t>
        </is>
      </c>
      <c r="B1875" t="inlineStr">
        <is>
          <t>Operating Expenses</t>
        </is>
      </c>
      <c r="C1875" t="inlineStr">
        <is>
          <t>Heron View</t>
        </is>
      </c>
      <c r="D1875" t="inlineStr">
        <is>
          <t>Heron View</t>
        </is>
      </c>
      <c r="E1875" s="1" t="inlineStr">
        <is>
          <t>2023-09-30</t>
        </is>
      </c>
      <c r="F1875" t="n">
        <v>0</v>
      </c>
      <c r="G1875" t="n">
        <v>0</v>
      </c>
      <c r="H1875" s="2">
        <f>IF(F1875=0, G1875, F1875)</f>
        <v/>
      </c>
      <c r="I1875" s="1">
        <f>E1875+0</f>
        <v/>
      </c>
    </row>
    <row r="1876">
      <c r="A1876" t="inlineStr">
        <is>
          <t>Interest Paid - Investors @ 7%</t>
        </is>
      </c>
      <c r="B1876" t="inlineStr">
        <is>
          <t>Operating Expenses</t>
        </is>
      </c>
      <c r="C1876" t="inlineStr">
        <is>
          <t>Heron View</t>
        </is>
      </c>
      <c r="D1876" t="inlineStr">
        <is>
          <t>Heron View</t>
        </is>
      </c>
      <c r="E1876" s="1" t="inlineStr">
        <is>
          <t>2023-09-30</t>
        </is>
      </c>
      <c r="F1876" t="n">
        <v>932.4</v>
      </c>
      <c r="G1876" t="n">
        <v>0</v>
      </c>
      <c r="H1876" s="2">
        <f>IF(F1876=0, G1876, F1876)</f>
        <v/>
      </c>
      <c r="I1876" s="1">
        <f>E1876+0</f>
        <v/>
      </c>
    </row>
    <row r="1877">
      <c r="A1877" t="inlineStr">
        <is>
          <t>Interest Paid - Investors @ 7%</t>
        </is>
      </c>
      <c r="B1877" t="inlineStr">
        <is>
          <t>Operating Expenses</t>
        </is>
      </c>
      <c r="C1877" t="inlineStr">
        <is>
          <t>Heron View</t>
        </is>
      </c>
      <c r="D1877" t="inlineStr">
        <is>
          <t>Heron View</t>
        </is>
      </c>
      <c r="E1877" s="1" t="inlineStr">
        <is>
          <t>2023-09-30</t>
        </is>
      </c>
      <c r="F1877" t="n">
        <v>0</v>
      </c>
      <c r="G1877" t="n">
        <v>0</v>
      </c>
      <c r="H1877" s="2">
        <f>IF(F1877=0, G1877, F1877)</f>
        <v/>
      </c>
      <c r="I1877" s="1">
        <f>E1877+0</f>
        <v/>
      </c>
    </row>
    <row r="1878">
      <c r="A1878" t="inlineStr">
        <is>
          <t>Interest Paid - Investors @ 7.5%</t>
        </is>
      </c>
      <c r="B1878" t="inlineStr">
        <is>
          <t>Operating Expenses</t>
        </is>
      </c>
      <c r="C1878" t="inlineStr">
        <is>
          <t>Heron View</t>
        </is>
      </c>
      <c r="D1878" t="inlineStr">
        <is>
          <t>Heron View</t>
        </is>
      </c>
      <c r="E1878" s="1" t="inlineStr">
        <is>
          <t>2023-09-30</t>
        </is>
      </c>
      <c r="F1878" t="n">
        <v>82.19</v>
      </c>
      <c r="G1878" t="n">
        <v>0</v>
      </c>
      <c r="H1878" s="2">
        <f>IF(F1878=0, G1878, F1878)</f>
        <v/>
      </c>
      <c r="I1878" s="1">
        <f>E1878+0</f>
        <v/>
      </c>
    </row>
    <row r="1879">
      <c r="A1879" t="inlineStr">
        <is>
          <t>Interest Paid - Investors @ 7.5%</t>
        </is>
      </c>
      <c r="B1879" t="inlineStr">
        <is>
          <t>Operating Expenses</t>
        </is>
      </c>
      <c r="C1879" t="inlineStr">
        <is>
          <t>Heron View</t>
        </is>
      </c>
      <c r="D1879" t="inlineStr">
        <is>
          <t>Heron View</t>
        </is>
      </c>
      <c r="E1879" s="1" t="inlineStr">
        <is>
          <t>2023-09-30</t>
        </is>
      </c>
      <c r="F1879" t="n">
        <v>0</v>
      </c>
      <c r="G1879" t="n">
        <v>0</v>
      </c>
      <c r="H1879" s="2">
        <f>IF(F1879=0, G1879, F1879)</f>
        <v/>
      </c>
      <c r="I1879" s="1">
        <f>E1879+0</f>
        <v/>
      </c>
    </row>
    <row r="1880">
      <c r="A1880" t="inlineStr">
        <is>
          <t>Interest Paid - Investors @ 8.25%</t>
        </is>
      </c>
      <c r="B1880" t="inlineStr">
        <is>
          <t>Operating Expenses</t>
        </is>
      </c>
      <c r="C1880" t="inlineStr">
        <is>
          <t>Heron View</t>
        </is>
      </c>
      <c r="D1880" t="inlineStr">
        <is>
          <t>Heron View</t>
        </is>
      </c>
      <c r="E1880" s="1" t="inlineStr">
        <is>
          <t>2023-09-30</t>
        </is>
      </c>
      <c r="F1880" t="n">
        <v>26106.19</v>
      </c>
      <c r="G1880" t="n">
        <v>0</v>
      </c>
      <c r="H1880" s="2">
        <f>IF(F1880=0, G1880, F1880)</f>
        <v/>
      </c>
      <c r="I1880" s="1">
        <f>E1880+0</f>
        <v/>
      </c>
    </row>
    <row r="1881">
      <c r="A1881" t="inlineStr">
        <is>
          <t>Interest Paid - Investors @ 8.25%</t>
        </is>
      </c>
      <c r="B1881" t="inlineStr">
        <is>
          <t>Operating Expenses</t>
        </is>
      </c>
      <c r="C1881" t="inlineStr">
        <is>
          <t>Heron View</t>
        </is>
      </c>
      <c r="D1881" t="inlineStr">
        <is>
          <t>Heron View</t>
        </is>
      </c>
      <c r="E1881" s="1" t="inlineStr">
        <is>
          <t>2023-09-30</t>
        </is>
      </c>
      <c r="F1881" t="n">
        <v>0</v>
      </c>
      <c r="G1881" t="n">
        <v>0</v>
      </c>
      <c r="H1881" s="2">
        <f>IF(F1881=0, G1881, F1881)</f>
        <v/>
      </c>
      <c r="I1881" s="1">
        <f>E1881+0</f>
        <v/>
      </c>
    </row>
    <row r="1882">
      <c r="A1882" t="inlineStr">
        <is>
          <t>Interest Paid - Investors @ 9%</t>
        </is>
      </c>
      <c r="B1882" t="inlineStr">
        <is>
          <t>Operating Expenses</t>
        </is>
      </c>
      <c r="C1882" t="inlineStr">
        <is>
          <t>Heron View</t>
        </is>
      </c>
      <c r="D1882" t="inlineStr">
        <is>
          <t>Heron View</t>
        </is>
      </c>
      <c r="E1882" s="1" t="inlineStr">
        <is>
          <t>2023-09-30</t>
        </is>
      </c>
      <c r="F1882" t="n">
        <v>34057.67</v>
      </c>
      <c r="G1882" t="n">
        <v>0</v>
      </c>
      <c r="H1882" s="2">
        <f>IF(F1882=0, G1882, F1882)</f>
        <v/>
      </c>
      <c r="I1882" s="1">
        <f>E1882+0</f>
        <v/>
      </c>
    </row>
    <row r="1883">
      <c r="A1883" t="inlineStr">
        <is>
          <t>Interest Paid - Investors @ 9%</t>
        </is>
      </c>
      <c r="B1883" t="inlineStr">
        <is>
          <t>Operating Expenses</t>
        </is>
      </c>
      <c r="C1883" t="inlineStr">
        <is>
          <t>Heron View</t>
        </is>
      </c>
      <c r="D1883" t="inlineStr">
        <is>
          <t>Heron View</t>
        </is>
      </c>
      <c r="E1883" s="1" t="inlineStr">
        <is>
          <t>2023-09-30</t>
        </is>
      </c>
      <c r="F1883" t="n">
        <v>0</v>
      </c>
      <c r="G1883" t="n">
        <v>0</v>
      </c>
      <c r="H1883" s="2">
        <f>IF(F1883=0, G1883, F1883)</f>
        <v/>
      </c>
      <c r="I1883" s="1">
        <f>E1883+0</f>
        <v/>
      </c>
    </row>
    <row r="1884">
      <c r="A1884" t="inlineStr">
        <is>
          <t>Interest Paid - Investors @ 9.75%</t>
        </is>
      </c>
      <c r="B1884" t="inlineStr">
        <is>
          <t>Operating Expenses</t>
        </is>
      </c>
      <c r="C1884" t="inlineStr">
        <is>
          <t>Heron View</t>
        </is>
      </c>
      <c r="D1884" t="inlineStr">
        <is>
          <t>Heron View</t>
        </is>
      </c>
      <c r="E1884" s="1" t="inlineStr">
        <is>
          <t>2023-09-30</t>
        </is>
      </c>
      <c r="F1884" t="n">
        <v>2537.9</v>
      </c>
      <c r="G1884" t="n">
        <v>0</v>
      </c>
      <c r="H1884" s="2">
        <f>IF(F1884=0, G1884, F1884)</f>
        <v/>
      </c>
      <c r="I1884" s="1">
        <f>E1884+0</f>
        <v/>
      </c>
    </row>
    <row r="1885">
      <c r="A1885" t="inlineStr">
        <is>
          <t>Levies</t>
        </is>
      </c>
      <c r="B1885" t="inlineStr">
        <is>
          <t>Operating Expenses</t>
        </is>
      </c>
      <c r="C1885" t="inlineStr">
        <is>
          <t>Heron View</t>
        </is>
      </c>
      <c r="D1885" t="inlineStr">
        <is>
          <t>Heron View</t>
        </is>
      </c>
      <c r="E1885" s="1" t="inlineStr">
        <is>
          <t>2023-09-30</t>
        </is>
      </c>
      <c r="F1885" t="n">
        <v>95314.44</v>
      </c>
      <c r="G1885" t="n">
        <v>0</v>
      </c>
      <c r="H1885" s="2">
        <f>IF(F1885=0, G1885, F1885)</f>
        <v/>
      </c>
      <c r="I1885" s="1">
        <f>E1885+0</f>
        <v/>
      </c>
    </row>
    <row r="1886">
      <c r="A1886" t="inlineStr">
        <is>
          <t>Levies - Developer</t>
        </is>
      </c>
      <c r="B1886" t="inlineStr">
        <is>
          <t>Operating Expenses</t>
        </is>
      </c>
      <c r="C1886" t="inlineStr">
        <is>
          <t>Heron View</t>
        </is>
      </c>
      <c r="D1886" t="inlineStr">
        <is>
          <t>Heron View</t>
        </is>
      </c>
      <c r="E1886" s="1" t="inlineStr">
        <is>
          <t>2023-09-30</t>
        </is>
      </c>
      <c r="F1886" t="n">
        <v>0</v>
      </c>
      <c r="G1886" t="n">
        <v>0</v>
      </c>
      <c r="H1886" s="2">
        <f>IF(F1886=0, G1886, F1886)</f>
        <v/>
      </c>
      <c r="I1886" s="1">
        <f>E1886+0</f>
        <v/>
      </c>
    </row>
    <row r="1887">
      <c r="A1887" t="inlineStr">
        <is>
          <t>Levies - Special Levies</t>
        </is>
      </c>
      <c r="B1887" t="inlineStr">
        <is>
          <t>Operating Expenses</t>
        </is>
      </c>
      <c r="C1887" t="inlineStr">
        <is>
          <t>Heron View</t>
        </is>
      </c>
      <c r="D1887" t="inlineStr">
        <is>
          <t>Heron View</t>
        </is>
      </c>
      <c r="E1887" s="1" t="inlineStr">
        <is>
          <t>2023-09-30</t>
        </is>
      </c>
      <c r="F1887" t="n">
        <v>0</v>
      </c>
      <c r="G1887" t="n">
        <v>0</v>
      </c>
      <c r="H1887" s="2">
        <f>IF(F1887=0, G1887, F1887)</f>
        <v/>
      </c>
      <c r="I1887" s="1">
        <f>E1887+0</f>
        <v/>
      </c>
    </row>
    <row r="1888">
      <c r="A1888" t="inlineStr">
        <is>
          <t>Management fees - OMH</t>
        </is>
      </c>
      <c r="B1888" t="inlineStr">
        <is>
          <t>Ignore per Deric</t>
        </is>
      </c>
      <c r="C1888" t="inlineStr">
        <is>
          <t>Heron View</t>
        </is>
      </c>
      <c r="D1888" t="inlineStr">
        <is>
          <t>Heron View</t>
        </is>
      </c>
      <c r="E1888" s="1" t="inlineStr">
        <is>
          <t>2023-09-30</t>
        </is>
      </c>
      <c r="F1888" t="n">
        <v>0</v>
      </c>
      <c r="G1888" t="n">
        <v>0</v>
      </c>
      <c r="H1888" s="2">
        <f>IF(F1888=0, G1888, F1888)</f>
        <v/>
      </c>
      <c r="I1888" s="1">
        <f>E1888+0</f>
        <v/>
      </c>
    </row>
    <row r="1889">
      <c r="A1889" t="inlineStr">
        <is>
          <t>Rental Income</t>
        </is>
      </c>
      <c r="B1889" t="inlineStr">
        <is>
          <t>Other Income</t>
        </is>
      </c>
      <c r="C1889" t="inlineStr">
        <is>
          <t>Heron View</t>
        </is>
      </c>
      <c r="D1889" t="inlineStr">
        <is>
          <t>Heron View</t>
        </is>
      </c>
      <c r="E1889" s="1" t="inlineStr">
        <is>
          <t>2023-09-30</t>
        </is>
      </c>
      <c r="F1889" t="n">
        <v>0</v>
      </c>
      <c r="G1889" t="n">
        <v>0</v>
      </c>
      <c r="H1889" s="2">
        <f>IF(F1889=0, G1889, F1889)</f>
        <v/>
      </c>
      <c r="I1889" s="1">
        <f>E1889+0</f>
        <v/>
      </c>
    </row>
    <row r="1890">
      <c r="A1890" t="inlineStr">
        <is>
          <t>Rental Income</t>
        </is>
      </c>
      <c r="B1890" t="inlineStr">
        <is>
          <t>Other Income</t>
        </is>
      </c>
      <c r="C1890" t="inlineStr">
        <is>
          <t>Heron View</t>
        </is>
      </c>
      <c r="D1890" t="inlineStr">
        <is>
          <t>Heron View</t>
        </is>
      </c>
      <c r="E1890" s="1" t="inlineStr">
        <is>
          <t>2023-09-30</t>
        </is>
      </c>
      <c r="F1890" t="n">
        <v>0</v>
      </c>
      <c r="G1890" t="n">
        <v>0</v>
      </c>
      <c r="H1890" s="2">
        <f>IF(F1890=0, G1890, F1890)</f>
        <v/>
      </c>
      <c r="I1890" s="1">
        <f>E1890+0</f>
        <v/>
      </c>
    </row>
    <row r="1891">
      <c r="A1891" t="inlineStr">
        <is>
          <t>Repairs _AND_ Maintenance</t>
        </is>
      </c>
      <c r="B1891" t="inlineStr">
        <is>
          <t>Operating Expenses</t>
        </is>
      </c>
      <c r="C1891" t="inlineStr">
        <is>
          <t>Heron View</t>
        </is>
      </c>
      <c r="D1891" t="inlineStr">
        <is>
          <t>Heron View</t>
        </is>
      </c>
      <c r="E1891" s="1" t="inlineStr">
        <is>
          <t>2023-09-30</t>
        </is>
      </c>
      <c r="F1891" t="n">
        <v>16566.56</v>
      </c>
      <c r="G1891" t="n">
        <v>0</v>
      </c>
      <c r="H1891" s="2">
        <f>IF(F1891=0, G1891, F1891)</f>
        <v/>
      </c>
      <c r="I1891" s="1">
        <f>E1891+0</f>
        <v/>
      </c>
    </row>
    <row r="1892">
      <c r="A1892" t="inlineStr">
        <is>
          <t>Repairs _AND_ Maintenance</t>
        </is>
      </c>
      <c r="B1892" t="inlineStr">
        <is>
          <t>Operating Expenses</t>
        </is>
      </c>
      <c r="C1892" t="inlineStr">
        <is>
          <t>Heron View</t>
        </is>
      </c>
      <c r="D1892" t="inlineStr">
        <is>
          <t>Heron View</t>
        </is>
      </c>
      <c r="E1892" s="1" t="inlineStr">
        <is>
          <t>2023-09-30</t>
        </is>
      </c>
      <c r="F1892" t="n">
        <v>0</v>
      </c>
      <c r="G1892" t="n">
        <v>0</v>
      </c>
      <c r="H1892" s="2">
        <f>IF(F1892=0, G1892, F1892)</f>
        <v/>
      </c>
      <c r="I1892" s="1">
        <f>E1892+0</f>
        <v/>
      </c>
    </row>
    <row r="1893">
      <c r="A1893" t="inlineStr">
        <is>
          <t>Sales - Heron View Occupational Rent</t>
        </is>
      </c>
      <c r="B1893" t="inlineStr">
        <is>
          <t>Trading Income</t>
        </is>
      </c>
      <c r="C1893" t="inlineStr">
        <is>
          <t>Heron View</t>
        </is>
      </c>
      <c r="D1893" t="inlineStr">
        <is>
          <t>Heron View</t>
        </is>
      </c>
      <c r="E1893" s="1" t="inlineStr">
        <is>
          <t>2023-09-30</t>
        </is>
      </c>
      <c r="F1893" t="n">
        <v>61019.35</v>
      </c>
      <c r="G1893" t="n">
        <v>0</v>
      </c>
      <c r="H1893" s="2">
        <f>IF(F1893=0, G1893, F1893)</f>
        <v/>
      </c>
      <c r="I1893" s="1">
        <f>E1893+0</f>
        <v/>
      </c>
    </row>
    <row r="1894">
      <c r="A1894" t="inlineStr">
        <is>
          <t>Sales - Heron View Sales</t>
        </is>
      </c>
      <c r="B1894" t="inlineStr">
        <is>
          <t>Trading Income</t>
        </is>
      </c>
      <c r="C1894" t="inlineStr">
        <is>
          <t>Heron View</t>
        </is>
      </c>
      <c r="D1894" t="inlineStr">
        <is>
          <t>Heron View</t>
        </is>
      </c>
      <c r="E1894" s="1" t="inlineStr">
        <is>
          <t>2023-09-30</t>
        </is>
      </c>
      <c r="F1894" t="n">
        <v>13012260.88</v>
      </c>
      <c r="G1894" t="n">
        <v>0</v>
      </c>
      <c r="H1894" s="2">
        <f>IF(F1894=0, G1894, F1894)</f>
        <v/>
      </c>
      <c r="I1894" s="1">
        <f>E1894+0</f>
        <v/>
      </c>
    </row>
    <row r="1895">
      <c r="A1895" t="inlineStr">
        <is>
          <t>Subscriptions - Xero</t>
        </is>
      </c>
      <c r="B1895" t="inlineStr">
        <is>
          <t>Operating Expenses</t>
        </is>
      </c>
      <c r="C1895" t="inlineStr">
        <is>
          <t>Heron View</t>
        </is>
      </c>
      <c r="D1895" t="inlineStr">
        <is>
          <t>Heron View</t>
        </is>
      </c>
      <c r="E1895" s="1" t="inlineStr">
        <is>
          <t>2023-09-30</t>
        </is>
      </c>
      <c r="F1895" t="n">
        <v>600</v>
      </c>
      <c r="G1895" t="n">
        <v>0</v>
      </c>
      <c r="H1895" s="2">
        <f>IF(F1895=0, G1895, F1895)</f>
        <v/>
      </c>
      <c r="I1895" s="1">
        <f>E1895+0</f>
        <v/>
      </c>
    </row>
    <row r="1896">
      <c r="A1896" t="inlineStr">
        <is>
          <t>Subscriptions - Xero</t>
        </is>
      </c>
      <c r="B1896" t="inlineStr">
        <is>
          <t>Operating Expenses</t>
        </is>
      </c>
      <c r="C1896" t="inlineStr">
        <is>
          <t>Heron View</t>
        </is>
      </c>
      <c r="D1896" t="inlineStr">
        <is>
          <t>Heron View</t>
        </is>
      </c>
      <c r="E1896" s="1" t="inlineStr">
        <is>
          <t>2023-09-30</t>
        </is>
      </c>
      <c r="F1896" t="n">
        <v>0</v>
      </c>
      <c r="G1896" t="n">
        <v>0</v>
      </c>
      <c r="H1896" s="2">
        <f>IF(F1896=0, G1896, F1896)</f>
        <v/>
      </c>
      <c r="I1896" s="1">
        <f>E1896+0</f>
        <v/>
      </c>
    </row>
    <row r="1897">
      <c r="A1897" t="inlineStr">
        <is>
          <t>Water</t>
        </is>
      </c>
      <c r="B1897" t="inlineStr">
        <is>
          <t>Operating Expenses</t>
        </is>
      </c>
      <c r="C1897" t="inlineStr">
        <is>
          <t>Heron View</t>
        </is>
      </c>
      <c r="D1897" t="inlineStr">
        <is>
          <t>Heron View</t>
        </is>
      </c>
      <c r="E1897" s="1" t="inlineStr">
        <is>
          <t>2023-09-30</t>
        </is>
      </c>
      <c r="F1897" t="n">
        <v>0</v>
      </c>
      <c r="G1897" t="n">
        <v>0</v>
      </c>
      <c r="H1897" s="2">
        <f>IF(F1897=0, G1897, F1897)</f>
        <v/>
      </c>
      <c r="I1897" s="1">
        <f>E1897+0</f>
        <v/>
      </c>
    </row>
    <row r="1898">
      <c r="A1898" t="inlineStr">
        <is>
          <t>Accounting - CIPC</t>
        </is>
      </c>
      <c r="B1898" t="inlineStr">
        <is>
          <t>Operating Expenses</t>
        </is>
      </c>
      <c r="C1898" t="inlineStr">
        <is>
          <t>Heron Fields</t>
        </is>
      </c>
      <c r="D1898" t="inlineStr">
        <is>
          <t>Heron Fields</t>
        </is>
      </c>
      <c r="E1898" s="1" t="inlineStr">
        <is>
          <t>2023-10-31</t>
        </is>
      </c>
      <c r="F1898" t="n">
        <v>0</v>
      </c>
      <c r="G1898" t="n">
        <v>0</v>
      </c>
      <c r="H1898" s="2">
        <f>IF(F1898=0, G1898, F1898)</f>
        <v/>
      </c>
      <c r="I1898" s="1">
        <f>E1898+0</f>
        <v/>
      </c>
    </row>
    <row r="1899">
      <c r="A1899" t="inlineStr">
        <is>
          <t>Accounting Fees</t>
        </is>
      </c>
      <c r="B1899" t="inlineStr">
        <is>
          <t>Operating Expenses</t>
        </is>
      </c>
      <c r="C1899" t="inlineStr">
        <is>
          <t>Heron Fields</t>
        </is>
      </c>
      <c r="D1899" t="inlineStr">
        <is>
          <t>Heron Fields</t>
        </is>
      </c>
      <c r="E1899" s="1" t="inlineStr">
        <is>
          <t>2023-10-31</t>
        </is>
      </c>
      <c r="F1899" t="n">
        <v>0</v>
      </c>
      <c r="G1899" t="n">
        <v>0</v>
      </c>
      <c r="H1899" s="2">
        <f>IF(F1899=0, G1899, F1899)</f>
        <v/>
      </c>
      <c r="I1899" s="1">
        <f>E1899+0</f>
        <v/>
      </c>
    </row>
    <row r="1900">
      <c r="A1900" t="inlineStr">
        <is>
          <t>Advertising - Property24</t>
        </is>
      </c>
      <c r="B1900" t="inlineStr">
        <is>
          <t>Operating Expenses</t>
        </is>
      </c>
      <c r="C1900" t="inlineStr">
        <is>
          <t>Heron Fields</t>
        </is>
      </c>
      <c r="D1900" t="inlineStr">
        <is>
          <t>Heron Fields</t>
        </is>
      </c>
      <c r="E1900" s="1" t="inlineStr">
        <is>
          <t>2023-10-31</t>
        </is>
      </c>
      <c r="F1900" t="n">
        <v>0</v>
      </c>
      <c r="G1900" t="n">
        <v>0</v>
      </c>
      <c r="H1900" s="2">
        <f>IF(F1900=0, G1900, F1900)</f>
        <v/>
      </c>
      <c r="I1900" s="1">
        <f>E1900+0</f>
        <v/>
      </c>
    </row>
    <row r="1901">
      <c r="A1901" t="inlineStr">
        <is>
          <t>Advertising - Real Marketing</t>
        </is>
      </c>
      <c r="B1901" t="inlineStr">
        <is>
          <t>Operating Expenses</t>
        </is>
      </c>
      <c r="C1901" t="inlineStr">
        <is>
          <t>Heron Fields</t>
        </is>
      </c>
      <c r="D1901" t="inlineStr">
        <is>
          <t>Heron Fields</t>
        </is>
      </c>
      <c r="E1901" s="1" t="inlineStr">
        <is>
          <t>2023-10-31</t>
        </is>
      </c>
      <c r="F1901" t="n">
        <v>0</v>
      </c>
      <c r="G1901" t="n">
        <v>0</v>
      </c>
      <c r="H1901" s="2">
        <f>IF(F1901=0, G1901, F1901)</f>
        <v/>
      </c>
      <c r="I1901" s="1">
        <f>E1901+0</f>
        <v/>
      </c>
    </row>
    <row r="1902">
      <c r="A1902" t="inlineStr">
        <is>
          <t>Advertising _AND_ Promotions</t>
        </is>
      </c>
      <c r="B1902" t="inlineStr">
        <is>
          <t>Operating Expenses</t>
        </is>
      </c>
      <c r="C1902" t="inlineStr">
        <is>
          <t>Heron Fields</t>
        </is>
      </c>
      <c r="D1902" t="inlineStr">
        <is>
          <t>Heron Fields</t>
        </is>
      </c>
      <c r="E1902" s="1" t="inlineStr">
        <is>
          <t>2023-10-31</t>
        </is>
      </c>
      <c r="F1902" t="n">
        <v>500</v>
      </c>
      <c r="G1902" t="n">
        <v>0</v>
      </c>
      <c r="H1902" s="2">
        <f>IF(F1902=0, G1902, F1902)</f>
        <v/>
      </c>
      <c r="I1902" s="1">
        <f>E1902+0</f>
        <v/>
      </c>
    </row>
    <row r="1903">
      <c r="A1903" t="inlineStr">
        <is>
          <t>Bank Charges</t>
        </is>
      </c>
      <c r="B1903" t="inlineStr">
        <is>
          <t>Operating Expenses</t>
        </is>
      </c>
      <c r="C1903" t="inlineStr">
        <is>
          <t>Heron Fields</t>
        </is>
      </c>
      <c r="D1903" t="inlineStr">
        <is>
          <t>Heron Fields</t>
        </is>
      </c>
      <c r="E1903" s="1" t="inlineStr">
        <is>
          <t>2023-10-31</t>
        </is>
      </c>
      <c r="F1903" t="n">
        <v>369.15</v>
      </c>
      <c r="G1903" t="n">
        <v>0</v>
      </c>
      <c r="H1903" s="2">
        <f>IF(F1903=0, G1903, F1903)</f>
        <v/>
      </c>
      <c r="I1903" s="1">
        <f>E1903+0</f>
        <v/>
      </c>
    </row>
    <row r="1904">
      <c r="A1904" t="inlineStr">
        <is>
          <t>COCT Bulk Levy</t>
        </is>
      </c>
      <c r="B1904" t="inlineStr">
        <is>
          <t>COS</t>
        </is>
      </c>
      <c r="C1904" t="inlineStr">
        <is>
          <t>Heron Fields</t>
        </is>
      </c>
      <c r="D1904" t="inlineStr">
        <is>
          <t>Heron Fields</t>
        </is>
      </c>
      <c r="E1904" s="1" t="inlineStr">
        <is>
          <t>2023-10-31</t>
        </is>
      </c>
      <c r="F1904" t="n">
        <v>0</v>
      </c>
      <c r="G1904" t="n">
        <v>4925460.79</v>
      </c>
      <c r="H1904" s="2">
        <f>IF(F1904=0, G1904, F1904)</f>
        <v/>
      </c>
      <c r="I1904" s="1">
        <f>E1904+0</f>
        <v/>
      </c>
    </row>
    <row r="1905">
      <c r="A1905" t="inlineStr">
        <is>
          <t>COS - Commission HF Units</t>
        </is>
      </c>
      <c r="B1905" t="inlineStr">
        <is>
          <t>COS</t>
        </is>
      </c>
      <c r="C1905" t="inlineStr">
        <is>
          <t>Heron Fields</t>
        </is>
      </c>
      <c r="D1905" t="inlineStr">
        <is>
          <t>Heron Fields</t>
        </is>
      </c>
      <c r="E1905" s="1" t="inlineStr">
        <is>
          <t>2023-10-31</t>
        </is>
      </c>
      <c r="F1905" t="n">
        <v>62169.57</v>
      </c>
      <c r="G1905" t="n">
        <v>0</v>
      </c>
      <c r="H1905" s="2">
        <f>IF(F1905=0, G1905, F1905)</f>
        <v/>
      </c>
      <c r="I1905" s="1">
        <f>E1905+0</f>
        <v/>
      </c>
    </row>
    <row r="1906">
      <c r="A1906" t="inlineStr">
        <is>
          <t>COS - Electricity</t>
        </is>
      </c>
      <c r="B1906" t="inlineStr">
        <is>
          <t>COS</t>
        </is>
      </c>
      <c r="C1906" t="inlineStr">
        <is>
          <t>Heron Fields</t>
        </is>
      </c>
      <c r="D1906" t="inlineStr">
        <is>
          <t>Heron Fields</t>
        </is>
      </c>
      <c r="E1906" s="1" t="inlineStr">
        <is>
          <t>2023-10-31</t>
        </is>
      </c>
      <c r="F1906" t="n">
        <v>0</v>
      </c>
      <c r="G1906" t="n">
        <v>0</v>
      </c>
      <c r="H1906" s="2">
        <f>IF(F1906=0, G1906, F1906)</f>
        <v/>
      </c>
      <c r="I1906" s="1">
        <f>E1906+0</f>
        <v/>
      </c>
    </row>
    <row r="1907">
      <c r="A1907" t="inlineStr">
        <is>
          <t>COS - Electricity Cost Heron Field</t>
        </is>
      </c>
      <c r="B1907" t="inlineStr">
        <is>
          <t>COS</t>
        </is>
      </c>
      <c r="C1907" t="inlineStr">
        <is>
          <t>CPC</t>
        </is>
      </c>
      <c r="D1907" t="inlineStr">
        <is>
          <t>Heron Fields</t>
        </is>
      </c>
      <c r="E1907" s="1" t="inlineStr">
        <is>
          <t>2023-10-31</t>
        </is>
      </c>
      <c r="F1907" t="n">
        <v>0</v>
      </c>
      <c r="G1907" t="n">
        <v>0</v>
      </c>
      <c r="H1907" s="2">
        <f>IF(F1907=0, G1907, F1907)</f>
        <v/>
      </c>
      <c r="I1907" s="1">
        <f>E1907+0</f>
        <v/>
      </c>
    </row>
    <row r="1908">
      <c r="A1908" t="inlineStr">
        <is>
          <t>COS - Heron - Internet</t>
        </is>
      </c>
      <c r="B1908" t="inlineStr">
        <is>
          <t>COS</t>
        </is>
      </c>
      <c r="C1908" t="inlineStr">
        <is>
          <t>CPC</t>
        </is>
      </c>
      <c r="D1908" t="inlineStr">
        <is>
          <t>Heron Fields</t>
        </is>
      </c>
      <c r="E1908" s="1" t="inlineStr">
        <is>
          <t>2023-10-31</t>
        </is>
      </c>
      <c r="F1908" t="n">
        <v>1797.39</v>
      </c>
      <c r="G1908" t="n">
        <v>0</v>
      </c>
      <c r="H1908" s="2">
        <f>IF(F1908=0, G1908, F1908)</f>
        <v/>
      </c>
      <c r="I1908" s="1">
        <f>E1908+0</f>
        <v/>
      </c>
    </row>
    <row r="1909">
      <c r="A1909" t="inlineStr">
        <is>
          <t>COS - Heron Fields - Construction</t>
        </is>
      </c>
      <c r="B1909" t="inlineStr">
        <is>
          <t>COS</t>
        </is>
      </c>
      <c r="C1909" t="inlineStr">
        <is>
          <t>CPC</t>
        </is>
      </c>
      <c r="D1909" t="inlineStr">
        <is>
          <t>Heron Fields</t>
        </is>
      </c>
      <c r="E1909" s="1" t="inlineStr">
        <is>
          <t>2023-10-31</t>
        </is>
      </c>
      <c r="F1909" t="n">
        <v>44920.98</v>
      </c>
      <c r="G1909" t="n">
        <v>0</v>
      </c>
      <c r="H1909" s="2">
        <f>IF(F1909=0, G1909, F1909)</f>
        <v/>
      </c>
      <c r="I1909" s="1">
        <f>E1909+0</f>
        <v/>
      </c>
    </row>
    <row r="1910">
      <c r="A1910" t="inlineStr">
        <is>
          <t>COS - Heron Fields - Health &amp; Safety</t>
        </is>
      </c>
      <c r="B1910" t="inlineStr">
        <is>
          <t>COS</t>
        </is>
      </c>
      <c r="C1910" t="inlineStr">
        <is>
          <t>CPC</t>
        </is>
      </c>
      <c r="D1910" t="inlineStr">
        <is>
          <t>Heron Fields</t>
        </is>
      </c>
      <c r="E1910" s="1" t="inlineStr">
        <is>
          <t>2023-10-31</t>
        </is>
      </c>
      <c r="F1910" t="n">
        <v>0</v>
      </c>
      <c r="G1910" t="n">
        <v>0</v>
      </c>
      <c r="H1910" s="2">
        <f>IF(F1910=0, G1910, F1910)</f>
        <v/>
      </c>
      <c r="I1910" s="1">
        <f>E1910+0</f>
        <v/>
      </c>
    </row>
    <row r="1911">
      <c r="A1911" t="inlineStr">
        <is>
          <t>COS - Heron Fields - P &amp; G</t>
        </is>
      </c>
      <c r="B1911" t="inlineStr">
        <is>
          <t>COS</t>
        </is>
      </c>
      <c r="C1911" t="inlineStr">
        <is>
          <t>CPC</t>
        </is>
      </c>
      <c r="D1911" t="inlineStr">
        <is>
          <t>Heron Fields</t>
        </is>
      </c>
      <c r="E1911" s="1" t="inlineStr">
        <is>
          <t>2023-10-31</t>
        </is>
      </c>
      <c r="F1911" t="n">
        <v>4396.05</v>
      </c>
      <c r="G1911" t="n">
        <v>0</v>
      </c>
      <c r="H1911" s="2">
        <f>IF(F1911=0, G1911, F1911)</f>
        <v/>
      </c>
      <c r="I1911" s="1">
        <f>E1911+0</f>
        <v/>
      </c>
    </row>
    <row r="1912">
      <c r="A1912" t="inlineStr">
        <is>
          <t>COS - Heron Fields - Printing &amp; Stationary</t>
        </is>
      </c>
      <c r="B1912" t="inlineStr">
        <is>
          <t>COS</t>
        </is>
      </c>
      <c r="C1912" t="inlineStr">
        <is>
          <t>CPC</t>
        </is>
      </c>
      <c r="D1912" t="inlineStr">
        <is>
          <t>Heron Fields</t>
        </is>
      </c>
      <c r="E1912" s="1" t="inlineStr">
        <is>
          <t>2023-10-31</t>
        </is>
      </c>
      <c r="F1912" t="n">
        <v>0</v>
      </c>
      <c r="G1912" t="n">
        <v>0</v>
      </c>
      <c r="H1912" s="2">
        <f>IF(F1912=0, G1912, F1912)</f>
        <v/>
      </c>
      <c r="I1912" s="1">
        <f>E1912+0</f>
        <v/>
      </c>
    </row>
    <row r="1913">
      <c r="A1913" t="inlineStr">
        <is>
          <t>COS - Heron View Showhouse</t>
        </is>
      </c>
      <c r="B1913" t="inlineStr">
        <is>
          <t>COS</t>
        </is>
      </c>
      <c r="C1913" t="inlineStr">
        <is>
          <t>Heron Fields</t>
        </is>
      </c>
      <c r="D1913" t="inlineStr">
        <is>
          <t>Heron Fields</t>
        </is>
      </c>
      <c r="E1913" s="1" t="inlineStr">
        <is>
          <t>2023-10-31</t>
        </is>
      </c>
      <c r="F1913" t="n">
        <v>0</v>
      </c>
      <c r="G1913" t="n">
        <v>0</v>
      </c>
      <c r="H1913" s="2">
        <f>IF(F1913=0, G1913, F1913)</f>
        <v/>
      </c>
      <c r="I1913" s="1">
        <f>E1913+0</f>
        <v/>
      </c>
    </row>
    <row r="1914">
      <c r="A1914" t="inlineStr">
        <is>
          <t>COS - Inverters</t>
        </is>
      </c>
      <c r="B1914" t="inlineStr">
        <is>
          <t>COS</t>
        </is>
      </c>
      <c r="C1914" t="inlineStr">
        <is>
          <t>Heron Fields</t>
        </is>
      </c>
      <c r="D1914" t="inlineStr">
        <is>
          <t>Heron Fields</t>
        </is>
      </c>
      <c r="E1914" s="1" t="inlineStr">
        <is>
          <t>2023-10-31</t>
        </is>
      </c>
      <c r="F1914" t="n">
        <v>0</v>
      </c>
      <c r="G1914" t="n">
        <v>0</v>
      </c>
      <c r="H1914" s="2">
        <f>IF(F1914=0, G1914, F1914)</f>
        <v/>
      </c>
      <c r="I1914" s="1">
        <f>E1914+0</f>
        <v/>
      </c>
    </row>
    <row r="1915">
      <c r="A1915" t="inlineStr">
        <is>
          <t>COS - Legal Fees</t>
        </is>
      </c>
      <c r="B1915" t="inlineStr">
        <is>
          <t>COS</t>
        </is>
      </c>
      <c r="C1915" t="inlineStr">
        <is>
          <t>Heron Fields</t>
        </is>
      </c>
      <c r="D1915" t="inlineStr">
        <is>
          <t>Heron Fields</t>
        </is>
      </c>
      <c r="E1915" s="1" t="inlineStr">
        <is>
          <t>2023-10-31</t>
        </is>
      </c>
      <c r="F1915" t="n">
        <v>36756.85</v>
      </c>
      <c r="G1915" t="n">
        <v>0</v>
      </c>
      <c r="H1915" s="2">
        <f>IF(F1915=0, G1915, F1915)</f>
        <v/>
      </c>
      <c r="I1915" s="1">
        <f>E1915+0</f>
        <v/>
      </c>
    </row>
    <row r="1916">
      <c r="A1916" t="inlineStr">
        <is>
          <t>COS - Legal Fees Opening of Sec Title Scheme</t>
        </is>
      </c>
      <c r="B1916" t="inlineStr">
        <is>
          <t>COS</t>
        </is>
      </c>
      <c r="C1916" t="inlineStr">
        <is>
          <t>Heron Fields</t>
        </is>
      </c>
      <c r="D1916" t="inlineStr">
        <is>
          <t>Heron Fields</t>
        </is>
      </c>
      <c r="E1916" s="1" t="inlineStr">
        <is>
          <t>2023-10-31</t>
        </is>
      </c>
      <c r="F1916" t="n">
        <v>10540</v>
      </c>
      <c r="G1916" t="n">
        <v>0</v>
      </c>
      <c r="H1916" s="2">
        <f>IF(F1916=0, G1916, F1916)</f>
        <v/>
      </c>
      <c r="I1916" s="1">
        <f>E1916+0</f>
        <v/>
      </c>
    </row>
    <row r="1917">
      <c r="A1917" t="inlineStr">
        <is>
          <t>COS - Levies</t>
        </is>
      </c>
      <c r="B1917" t="inlineStr">
        <is>
          <t>COS</t>
        </is>
      </c>
      <c r="C1917" t="inlineStr">
        <is>
          <t>Heron Fields</t>
        </is>
      </c>
      <c r="D1917" t="inlineStr">
        <is>
          <t>Heron Fields</t>
        </is>
      </c>
      <c r="E1917" s="1" t="inlineStr">
        <is>
          <t>2023-10-31</t>
        </is>
      </c>
      <c r="F1917" t="n">
        <v>0</v>
      </c>
      <c r="G1917" t="n">
        <v>0</v>
      </c>
      <c r="H1917" s="2">
        <f>IF(F1917=0, G1917, F1917)</f>
        <v/>
      </c>
      <c r="I1917" s="1">
        <f>E1917+0</f>
        <v/>
      </c>
    </row>
    <row r="1918">
      <c r="A1918" t="inlineStr">
        <is>
          <t>COS - Rates clearance</t>
        </is>
      </c>
      <c r="B1918" t="inlineStr">
        <is>
          <t>COS</t>
        </is>
      </c>
      <c r="C1918" t="inlineStr">
        <is>
          <t>Heron Fields</t>
        </is>
      </c>
      <c r="D1918" t="inlineStr">
        <is>
          <t>Heron Fields</t>
        </is>
      </c>
      <c r="E1918" s="1" t="inlineStr">
        <is>
          <t>2023-10-31</t>
        </is>
      </c>
      <c r="F1918" t="n">
        <v>19519.47</v>
      </c>
      <c r="G1918" t="n">
        <v>0</v>
      </c>
      <c r="H1918" s="2">
        <f>IF(F1918=0, G1918, F1918)</f>
        <v/>
      </c>
      <c r="I1918" s="1">
        <f>E1918+0</f>
        <v/>
      </c>
    </row>
    <row r="1919">
      <c r="A1919" t="inlineStr">
        <is>
          <t>COS - Showhouse - HF</t>
        </is>
      </c>
      <c r="B1919" t="inlineStr">
        <is>
          <t>COS</t>
        </is>
      </c>
      <c r="C1919" t="inlineStr">
        <is>
          <t>Heron Fields</t>
        </is>
      </c>
      <c r="D1919" t="inlineStr">
        <is>
          <t>Heron Fields</t>
        </is>
      </c>
      <c r="E1919" s="1" t="inlineStr">
        <is>
          <t>2023-10-31</t>
        </is>
      </c>
      <c r="F1919" t="n">
        <v>0</v>
      </c>
      <c r="G1919" t="n">
        <v>0</v>
      </c>
      <c r="H1919" s="2">
        <f>IF(F1919=0, G1919, F1919)</f>
        <v/>
      </c>
      <c r="I1919" s="1">
        <f>E1919+0</f>
        <v/>
      </c>
    </row>
    <row r="1920">
      <c r="A1920" t="inlineStr">
        <is>
          <t>Civil and Electrical</t>
        </is>
      </c>
      <c r="B1920" t="inlineStr">
        <is>
          <t>COS</t>
        </is>
      </c>
      <c r="C1920" t="inlineStr">
        <is>
          <t>Heron Fields</t>
        </is>
      </c>
      <c r="D1920" t="inlineStr">
        <is>
          <t>Heron Fields</t>
        </is>
      </c>
      <c r="E1920" s="1" t="inlineStr">
        <is>
          <t>2023-10-31</t>
        </is>
      </c>
      <c r="F1920" t="n">
        <v>0</v>
      </c>
      <c r="G1920" t="n">
        <v>11741246.42</v>
      </c>
      <c r="H1920" s="2">
        <f>IF(F1920=0, G1920, F1920)</f>
        <v/>
      </c>
      <c r="I1920" s="1">
        <f>E1920+0</f>
        <v/>
      </c>
    </row>
    <row r="1921">
      <c r="A1921" t="inlineStr">
        <is>
          <t>CoCT - Electricity</t>
        </is>
      </c>
      <c r="B1921" t="inlineStr">
        <is>
          <t>Operating Expenses</t>
        </is>
      </c>
      <c r="C1921" t="inlineStr">
        <is>
          <t>Heron Fields</t>
        </is>
      </c>
      <c r="D1921" t="inlineStr">
        <is>
          <t>Heron Fields</t>
        </is>
      </c>
      <c r="E1921" s="1" t="inlineStr">
        <is>
          <t>2023-10-31</t>
        </is>
      </c>
      <c r="F1921" t="n">
        <v>12352.28</v>
      </c>
      <c r="G1921" t="n">
        <v>0</v>
      </c>
      <c r="H1921" s="2">
        <f>IF(F1921=0, G1921, F1921)</f>
        <v/>
      </c>
      <c r="I1921" s="1">
        <f>E1921+0</f>
        <v/>
      </c>
    </row>
    <row r="1922">
      <c r="A1922" t="inlineStr">
        <is>
          <t>CoCT - Refuse</t>
        </is>
      </c>
      <c r="B1922" t="inlineStr">
        <is>
          <t>Operating Expenses</t>
        </is>
      </c>
      <c r="C1922" t="inlineStr">
        <is>
          <t>Heron Fields</t>
        </is>
      </c>
      <c r="D1922" t="inlineStr">
        <is>
          <t>Heron Fields</t>
        </is>
      </c>
      <c r="E1922" s="1" t="inlineStr">
        <is>
          <t>2023-10-31</t>
        </is>
      </c>
      <c r="F1922" t="n">
        <v>36288.17</v>
      </c>
      <c r="G1922" t="n">
        <v>0</v>
      </c>
      <c r="H1922" s="2">
        <f>IF(F1922=0, G1922, F1922)</f>
        <v/>
      </c>
      <c r="I1922" s="1">
        <f>E1922+0</f>
        <v/>
      </c>
    </row>
    <row r="1923">
      <c r="A1923" t="inlineStr">
        <is>
          <t>CoCT - Water</t>
        </is>
      </c>
      <c r="B1923" t="inlineStr">
        <is>
          <t>Operating Expenses</t>
        </is>
      </c>
      <c r="C1923" t="inlineStr">
        <is>
          <t>Heron Fields</t>
        </is>
      </c>
      <c r="D1923" t="inlineStr">
        <is>
          <t>Heron Fields</t>
        </is>
      </c>
      <c r="E1923" s="1" t="inlineStr">
        <is>
          <t>2023-10-31</t>
        </is>
      </c>
      <c r="F1923" t="n">
        <v>47156.78</v>
      </c>
      <c r="G1923" t="n">
        <v>0</v>
      </c>
      <c r="H1923" s="2">
        <f>IF(F1923=0, G1923, F1923)</f>
        <v/>
      </c>
      <c r="I1923" s="1">
        <f>E1923+0</f>
        <v/>
      </c>
    </row>
    <row r="1924">
      <c r="A1924" t="inlineStr">
        <is>
          <t>Consulting Fees - Admin and Finance</t>
        </is>
      </c>
      <c r="B1924" t="inlineStr">
        <is>
          <t>Ignore per Deric</t>
        </is>
      </c>
      <c r="C1924" t="inlineStr">
        <is>
          <t>Heron Fields</t>
        </is>
      </c>
      <c r="D1924" t="inlineStr">
        <is>
          <t>Heron Fields</t>
        </is>
      </c>
      <c r="E1924" s="1" t="inlineStr">
        <is>
          <t>2023-10-31</t>
        </is>
      </c>
      <c r="F1924" t="n">
        <v>115333</v>
      </c>
      <c r="G1924" t="n">
        <v>0</v>
      </c>
      <c r="H1924" s="2">
        <f>IF(F1924=0, G1924, F1924)</f>
        <v/>
      </c>
      <c r="I1924" s="1">
        <f>E1924+0</f>
        <v/>
      </c>
    </row>
    <row r="1925">
      <c r="A1925" t="inlineStr">
        <is>
          <t>Consulting fees - Trustee</t>
        </is>
      </c>
      <c r="B1925" t="inlineStr">
        <is>
          <t>Operating Expenses</t>
        </is>
      </c>
      <c r="C1925" t="inlineStr">
        <is>
          <t>Heron Fields</t>
        </is>
      </c>
      <c r="D1925" t="inlineStr">
        <is>
          <t>Heron Fields</t>
        </is>
      </c>
      <c r="E1925" s="1" t="inlineStr">
        <is>
          <t>2023-10-31</t>
        </is>
      </c>
      <c r="F1925" t="n">
        <v>5700</v>
      </c>
      <c r="G1925" t="n">
        <v>0</v>
      </c>
      <c r="H1925" s="2">
        <f>IF(F1925=0, G1925, F1925)</f>
        <v/>
      </c>
      <c r="I1925" s="1">
        <f>E1925+0</f>
        <v/>
      </c>
    </row>
    <row r="1926">
      <c r="A1926" t="inlineStr">
        <is>
          <t>Developers Levies</t>
        </is>
      </c>
      <c r="B1926" t="inlineStr">
        <is>
          <t>Operating Expenses</t>
        </is>
      </c>
      <c r="C1926" t="inlineStr">
        <is>
          <t>Heron Fields</t>
        </is>
      </c>
      <c r="D1926" t="inlineStr">
        <is>
          <t>Heron Fields</t>
        </is>
      </c>
      <c r="E1926" s="1" t="inlineStr">
        <is>
          <t>2023-10-31</t>
        </is>
      </c>
      <c r="F1926" t="n">
        <v>0</v>
      </c>
      <c r="G1926" t="n">
        <v>0</v>
      </c>
      <c r="H1926" s="2">
        <f>IF(F1926=0, G1926, F1926)</f>
        <v/>
      </c>
      <c r="I1926" s="1">
        <f>E1926+0</f>
        <v/>
      </c>
    </row>
    <row r="1927">
      <c r="A1927" t="inlineStr">
        <is>
          <t>Entertainment Expenses</t>
        </is>
      </c>
      <c r="B1927" t="inlineStr">
        <is>
          <t>Operating Expenses</t>
        </is>
      </c>
      <c r="C1927" t="inlineStr">
        <is>
          <t>Heron Fields</t>
        </is>
      </c>
      <c r="D1927" t="inlineStr">
        <is>
          <t>Heron Fields</t>
        </is>
      </c>
      <c r="E1927" s="1" t="inlineStr">
        <is>
          <t>2023-10-31</t>
        </is>
      </c>
      <c r="F1927" t="n">
        <v>0</v>
      </c>
      <c r="G1927" t="n">
        <v>0</v>
      </c>
      <c r="H1927" s="2">
        <f>IF(F1927=0, G1927, F1927)</f>
        <v/>
      </c>
      <c r="I1927" s="1">
        <f>E1927+0</f>
        <v/>
      </c>
    </row>
    <row r="1928">
      <c r="A1928" t="inlineStr">
        <is>
          <t>General Expenses</t>
        </is>
      </c>
      <c r="B1928" t="inlineStr">
        <is>
          <t>Operating Expenses</t>
        </is>
      </c>
      <c r="C1928" t="inlineStr">
        <is>
          <t>Heron Fields</t>
        </is>
      </c>
      <c r="D1928" t="inlineStr">
        <is>
          <t>Heron Fields</t>
        </is>
      </c>
      <c r="E1928" s="1" t="inlineStr">
        <is>
          <t>2023-10-31</t>
        </is>
      </c>
      <c r="F1928" t="n">
        <v>0</v>
      </c>
      <c r="G1928" t="n">
        <v>0</v>
      </c>
      <c r="H1928" s="2">
        <f>IF(F1928=0, G1928, F1928)</f>
        <v/>
      </c>
      <c r="I1928" s="1">
        <f>E1928+0</f>
        <v/>
      </c>
    </row>
    <row r="1929">
      <c r="A1929" t="inlineStr">
        <is>
          <t>Insurance</t>
        </is>
      </c>
      <c r="B1929" t="inlineStr">
        <is>
          <t>Operating Expenses</t>
        </is>
      </c>
      <c r="C1929" t="inlineStr">
        <is>
          <t>Heron Fields</t>
        </is>
      </c>
      <c r="D1929" t="inlineStr">
        <is>
          <t>Heron Fields</t>
        </is>
      </c>
      <c r="E1929" s="1" t="inlineStr">
        <is>
          <t>2023-10-31</t>
        </is>
      </c>
      <c r="F1929" t="n">
        <v>12147.19</v>
      </c>
      <c r="G1929" t="n">
        <v>0</v>
      </c>
      <c r="H1929" s="2">
        <f>IF(F1929=0, G1929, F1929)</f>
        <v/>
      </c>
      <c r="I1929" s="1">
        <f>E1929+0</f>
        <v/>
      </c>
    </row>
    <row r="1930">
      <c r="A1930" t="inlineStr">
        <is>
          <t>Interest Paid</t>
        </is>
      </c>
      <c r="B1930" t="inlineStr">
        <is>
          <t>Operating Expenses</t>
        </is>
      </c>
      <c r="C1930" t="inlineStr">
        <is>
          <t>Heron Fields</t>
        </is>
      </c>
      <c r="D1930" t="inlineStr">
        <is>
          <t>Heron Fields</t>
        </is>
      </c>
      <c r="E1930" s="1" t="inlineStr">
        <is>
          <t>2023-10-31</t>
        </is>
      </c>
      <c r="F1930" t="n">
        <v>0</v>
      </c>
      <c r="G1930" t="n">
        <v>0</v>
      </c>
      <c r="H1930" s="2">
        <f>IF(F1930=0, G1930, F1930)</f>
        <v/>
      </c>
      <c r="I1930" s="1">
        <f>E1930+0</f>
        <v/>
      </c>
    </row>
    <row r="1931">
      <c r="A1931" t="inlineStr">
        <is>
          <t>Interest Paid - Investors @ 14%</t>
        </is>
      </c>
      <c r="B1931" t="inlineStr">
        <is>
          <t>Operating Expenses</t>
        </is>
      </c>
      <c r="C1931" t="inlineStr">
        <is>
          <t>Heron Fields</t>
        </is>
      </c>
      <c r="D1931" t="inlineStr">
        <is>
          <t>Heron Fields</t>
        </is>
      </c>
      <c r="E1931" s="1" t="inlineStr">
        <is>
          <t>2023-10-31</t>
        </is>
      </c>
      <c r="F1931" t="n">
        <v>0</v>
      </c>
      <c r="G1931" t="n">
        <v>0</v>
      </c>
      <c r="H1931" s="2">
        <f>IF(F1931=0, G1931, F1931)</f>
        <v/>
      </c>
      <c r="I1931" s="1">
        <f>E1931+0</f>
        <v/>
      </c>
    </row>
    <row r="1932">
      <c r="A1932" t="inlineStr">
        <is>
          <t>Interest Paid - Investors @ 15%</t>
        </is>
      </c>
      <c r="B1932" t="inlineStr">
        <is>
          <t>Operating Expenses</t>
        </is>
      </c>
      <c r="C1932" t="inlineStr">
        <is>
          <t>Heron Fields</t>
        </is>
      </c>
      <c r="D1932" t="inlineStr">
        <is>
          <t>Heron Fields</t>
        </is>
      </c>
      <c r="E1932" s="1" t="inlineStr">
        <is>
          <t>2023-10-31</t>
        </is>
      </c>
      <c r="F1932" t="n">
        <v>0</v>
      </c>
      <c r="G1932" t="n">
        <v>0</v>
      </c>
      <c r="H1932" s="2">
        <f>IF(F1932=0, G1932, F1932)</f>
        <v/>
      </c>
      <c r="I1932" s="1">
        <f>E1932+0</f>
        <v/>
      </c>
    </row>
    <row r="1933">
      <c r="A1933" t="inlineStr">
        <is>
          <t>Interest Paid - Investors @ 16%</t>
        </is>
      </c>
      <c r="B1933" t="inlineStr">
        <is>
          <t>Operating Expenses</t>
        </is>
      </c>
      <c r="C1933" t="inlineStr">
        <is>
          <t>Heron Fields</t>
        </is>
      </c>
      <c r="D1933" t="inlineStr">
        <is>
          <t>Heron Fields</t>
        </is>
      </c>
      <c r="E1933" s="1" t="inlineStr">
        <is>
          <t>2023-10-31</t>
        </is>
      </c>
      <c r="F1933" t="n">
        <v>0</v>
      </c>
      <c r="G1933" t="n">
        <v>0</v>
      </c>
      <c r="H1933" s="2">
        <f>IF(F1933=0, G1933, F1933)</f>
        <v/>
      </c>
      <c r="I1933" s="1">
        <f>E1933+0</f>
        <v/>
      </c>
    </row>
    <row r="1934">
      <c r="A1934" t="inlineStr">
        <is>
          <t>Interest Paid - Investors @ 18%</t>
        </is>
      </c>
      <c r="B1934" t="inlineStr">
        <is>
          <t>Operating Expenses</t>
        </is>
      </c>
      <c r="C1934" t="inlineStr">
        <is>
          <t>Heron Fields</t>
        </is>
      </c>
      <c r="D1934" t="inlineStr">
        <is>
          <t>Heron Fields</t>
        </is>
      </c>
      <c r="E1934" s="1" t="inlineStr">
        <is>
          <t>2023-10-31</t>
        </is>
      </c>
      <c r="F1934" t="n">
        <v>0</v>
      </c>
      <c r="G1934" t="n">
        <v>0</v>
      </c>
      <c r="H1934" s="2">
        <f>IF(F1934=0, G1934, F1934)</f>
        <v/>
      </c>
      <c r="I1934" s="1">
        <f>E1934+0</f>
        <v/>
      </c>
    </row>
    <row r="1935">
      <c r="A1935" t="inlineStr">
        <is>
          <t>Interest Paid - Investors @ 6.25%</t>
        </is>
      </c>
      <c r="B1935" t="inlineStr">
        <is>
          <t>Operating Expenses</t>
        </is>
      </c>
      <c r="C1935" t="inlineStr">
        <is>
          <t>Heron Fields</t>
        </is>
      </c>
      <c r="D1935" t="inlineStr">
        <is>
          <t>Heron Fields</t>
        </is>
      </c>
      <c r="E1935" s="1" t="inlineStr">
        <is>
          <t>2023-10-31</t>
        </is>
      </c>
      <c r="F1935" t="n">
        <v>0</v>
      </c>
      <c r="G1935" t="n">
        <v>0</v>
      </c>
      <c r="H1935" s="2">
        <f>IF(F1935=0, G1935, F1935)</f>
        <v/>
      </c>
      <c r="I1935" s="1">
        <f>E1935+0</f>
        <v/>
      </c>
    </row>
    <row r="1936">
      <c r="A1936" t="inlineStr">
        <is>
          <t>Interest Paid - Investors @ 6.5%</t>
        </is>
      </c>
      <c r="B1936" t="inlineStr">
        <is>
          <t>Operating Expenses</t>
        </is>
      </c>
      <c r="C1936" t="inlineStr">
        <is>
          <t>Heron Fields</t>
        </is>
      </c>
      <c r="D1936" t="inlineStr">
        <is>
          <t>Heron Fields</t>
        </is>
      </c>
      <c r="E1936" s="1" t="inlineStr">
        <is>
          <t>2023-10-31</t>
        </is>
      </c>
      <c r="F1936" t="n">
        <v>0</v>
      </c>
      <c r="G1936" t="n">
        <v>0</v>
      </c>
      <c r="H1936" s="2">
        <f>IF(F1936=0, G1936, F1936)</f>
        <v/>
      </c>
      <c r="I1936" s="1">
        <f>E1936+0</f>
        <v/>
      </c>
    </row>
    <row r="1937">
      <c r="A1937" t="inlineStr">
        <is>
          <t>Interest Paid - Investors @ 6.75%</t>
        </is>
      </c>
      <c r="B1937" t="inlineStr">
        <is>
          <t>Operating Expenses</t>
        </is>
      </c>
      <c r="C1937" t="inlineStr">
        <is>
          <t>Heron Fields</t>
        </is>
      </c>
      <c r="D1937" t="inlineStr">
        <is>
          <t>Heron Fields</t>
        </is>
      </c>
      <c r="E1937" s="1" t="inlineStr">
        <is>
          <t>2023-10-31</t>
        </is>
      </c>
      <c r="F1937" t="n">
        <v>0</v>
      </c>
      <c r="G1937" t="n">
        <v>0</v>
      </c>
      <c r="H1937" s="2">
        <f>IF(F1937=0, G1937, F1937)</f>
        <v/>
      </c>
      <c r="I1937" s="1">
        <f>E1937+0</f>
        <v/>
      </c>
    </row>
    <row r="1938">
      <c r="A1938" t="inlineStr">
        <is>
          <t>Interest Paid - Investors @ 7%</t>
        </is>
      </c>
      <c r="B1938" t="inlineStr">
        <is>
          <t>Operating Expenses</t>
        </is>
      </c>
      <c r="C1938" t="inlineStr">
        <is>
          <t>Heron Fields</t>
        </is>
      </c>
      <c r="D1938" t="inlineStr">
        <is>
          <t>Heron Fields</t>
        </is>
      </c>
      <c r="E1938" s="1" t="inlineStr">
        <is>
          <t>2023-10-31</t>
        </is>
      </c>
      <c r="F1938" t="n">
        <v>0</v>
      </c>
      <c r="G1938" t="n">
        <v>0</v>
      </c>
      <c r="H1938" s="2">
        <f>IF(F1938=0, G1938, F1938)</f>
        <v/>
      </c>
      <c r="I1938" s="1">
        <f>E1938+0</f>
        <v/>
      </c>
    </row>
    <row r="1939">
      <c r="A1939" t="inlineStr">
        <is>
          <t>Interest Paid - Investors @ 7.5%</t>
        </is>
      </c>
      <c r="B1939" t="inlineStr">
        <is>
          <t>Operating Expenses</t>
        </is>
      </c>
      <c r="C1939" t="inlineStr">
        <is>
          <t>Heron Fields</t>
        </is>
      </c>
      <c r="D1939" t="inlineStr">
        <is>
          <t>Heron Fields</t>
        </is>
      </c>
      <c r="E1939" s="1" t="inlineStr">
        <is>
          <t>2023-10-31</t>
        </is>
      </c>
      <c r="F1939" t="n">
        <v>0</v>
      </c>
      <c r="G1939" t="n">
        <v>0</v>
      </c>
      <c r="H1939" s="2">
        <f>IF(F1939=0, G1939, F1939)</f>
        <v/>
      </c>
      <c r="I1939" s="1">
        <f>E1939+0</f>
        <v/>
      </c>
    </row>
    <row r="1940">
      <c r="A1940" t="inlineStr">
        <is>
          <t>Interest Paid - Investors @ 8.25%</t>
        </is>
      </c>
      <c r="B1940" t="inlineStr">
        <is>
          <t>Operating Expenses</t>
        </is>
      </c>
      <c r="C1940" t="inlineStr">
        <is>
          <t>Heron Fields</t>
        </is>
      </c>
      <c r="D1940" t="inlineStr">
        <is>
          <t>Heron Fields</t>
        </is>
      </c>
      <c r="E1940" s="1" t="inlineStr">
        <is>
          <t>2023-10-31</t>
        </is>
      </c>
      <c r="F1940" t="n">
        <v>0</v>
      </c>
      <c r="G1940" t="n">
        <v>0</v>
      </c>
      <c r="H1940" s="2">
        <f>IF(F1940=0, G1940, F1940)</f>
        <v/>
      </c>
      <c r="I1940" s="1">
        <f>E1940+0</f>
        <v/>
      </c>
    </row>
    <row r="1941">
      <c r="A1941" t="inlineStr">
        <is>
          <t>Interest Paid - Investors @ 9%</t>
        </is>
      </c>
      <c r="B1941" t="inlineStr">
        <is>
          <t>Operating Expenses</t>
        </is>
      </c>
      <c r="C1941" t="inlineStr">
        <is>
          <t>Heron Fields</t>
        </is>
      </c>
      <c r="D1941" t="inlineStr">
        <is>
          <t>Heron Fields</t>
        </is>
      </c>
      <c r="E1941" s="1" t="inlineStr">
        <is>
          <t>2023-10-31</t>
        </is>
      </c>
      <c r="F1941" t="n">
        <v>0</v>
      </c>
      <c r="G1941" t="n">
        <v>0</v>
      </c>
      <c r="H1941" s="2">
        <f>IF(F1941=0, G1941, F1941)</f>
        <v/>
      </c>
      <c r="I1941" s="1">
        <f>E1941+0</f>
        <v/>
      </c>
    </row>
    <row r="1942">
      <c r="A1942" t="inlineStr">
        <is>
          <t>Interest Received - Deposits</t>
        </is>
      </c>
      <c r="B1942" t="inlineStr">
        <is>
          <t>Other Income</t>
        </is>
      </c>
      <c r="C1942" t="inlineStr">
        <is>
          <t>Heron Fields</t>
        </is>
      </c>
      <c r="D1942" t="inlineStr">
        <is>
          <t>Heron Fields</t>
        </is>
      </c>
      <c r="E1942" s="1" t="inlineStr">
        <is>
          <t>2023-10-31</t>
        </is>
      </c>
      <c r="F1942" t="n">
        <v>0</v>
      </c>
      <c r="G1942" t="n">
        <v>0</v>
      </c>
      <c r="H1942" s="2">
        <f>IF(F1942=0, G1942, F1942)</f>
        <v/>
      </c>
      <c r="I1942" s="1">
        <f>E1942+0</f>
        <v/>
      </c>
    </row>
    <row r="1943">
      <c r="A1943" t="inlineStr">
        <is>
          <t>Interest Received - Momentum</t>
        </is>
      </c>
      <c r="B1943" t="inlineStr">
        <is>
          <t>Other Income</t>
        </is>
      </c>
      <c r="C1943" t="inlineStr">
        <is>
          <t>Heron Fields</t>
        </is>
      </c>
      <c r="D1943" t="inlineStr">
        <is>
          <t>Heron Fields</t>
        </is>
      </c>
      <c r="E1943" s="1" t="inlineStr">
        <is>
          <t>2023-10-31</t>
        </is>
      </c>
      <c r="F1943" t="n">
        <v>342091.9</v>
      </c>
      <c r="G1943" t="n">
        <v>0</v>
      </c>
      <c r="H1943" s="2">
        <f>IF(F1943=0, G1943, F1943)</f>
        <v/>
      </c>
      <c r="I1943" s="1">
        <f>E1943+0</f>
        <v/>
      </c>
    </row>
    <row r="1944">
      <c r="A1944" t="inlineStr">
        <is>
          <t>Land</t>
        </is>
      </c>
      <c r="B1944" t="inlineStr">
        <is>
          <t>COS</t>
        </is>
      </c>
      <c r="C1944" t="inlineStr">
        <is>
          <t>Heron Fields</t>
        </is>
      </c>
      <c r="D1944" t="inlineStr">
        <is>
          <t>Heron Fields</t>
        </is>
      </c>
      <c r="E1944" s="1" t="inlineStr">
        <is>
          <t>2023-10-31</t>
        </is>
      </c>
      <c r="F1944" t="n">
        <v>0</v>
      </c>
      <c r="G1944" t="n">
        <v>26200000</v>
      </c>
      <c r="H1944" s="2">
        <f>IF(F1944=0, G1944, F1944)</f>
        <v/>
      </c>
      <c r="I1944" s="1">
        <f>E1944+0</f>
        <v/>
      </c>
    </row>
    <row r="1945">
      <c r="A1945" t="inlineStr">
        <is>
          <t>Levies - Amari</t>
        </is>
      </c>
      <c r="B1945" t="inlineStr">
        <is>
          <t>Operating Expenses</t>
        </is>
      </c>
      <c r="C1945" t="inlineStr">
        <is>
          <t>Heron Fields</t>
        </is>
      </c>
      <c r="D1945" t="inlineStr">
        <is>
          <t>Heron Fields</t>
        </is>
      </c>
      <c r="E1945" s="1" t="inlineStr">
        <is>
          <t>2023-10-31</t>
        </is>
      </c>
      <c r="F1945" t="n">
        <v>9670.93</v>
      </c>
      <c r="G1945" t="n">
        <v>0</v>
      </c>
      <c r="H1945" s="2">
        <f>IF(F1945=0, G1945, F1945)</f>
        <v/>
      </c>
      <c r="I1945" s="1">
        <f>E1945+0</f>
        <v/>
      </c>
    </row>
    <row r="1946">
      <c r="A1946" t="inlineStr">
        <is>
          <t>Momentum Admin Fee</t>
        </is>
      </c>
      <c r="B1946" t="inlineStr">
        <is>
          <t>Operating Expenses</t>
        </is>
      </c>
      <c r="C1946" t="inlineStr">
        <is>
          <t>Heron Fields</t>
        </is>
      </c>
      <c r="D1946" t="inlineStr">
        <is>
          <t>Heron Fields</t>
        </is>
      </c>
      <c r="E1946" s="1" t="inlineStr">
        <is>
          <t>2023-10-31</t>
        </is>
      </c>
      <c r="F1946" t="n">
        <v>19033.8</v>
      </c>
      <c r="G1946" t="n">
        <v>0</v>
      </c>
      <c r="H1946" s="2">
        <f>IF(F1946=0, G1946, F1946)</f>
        <v/>
      </c>
      <c r="I1946" s="1">
        <f>E1946+0</f>
        <v/>
      </c>
    </row>
    <row r="1947">
      <c r="A1947" t="inlineStr">
        <is>
          <t>Motor Vehicle Expenses</t>
        </is>
      </c>
      <c r="B1947" t="inlineStr">
        <is>
          <t>Operating Expenses</t>
        </is>
      </c>
      <c r="C1947" t="inlineStr">
        <is>
          <t>Heron Fields</t>
        </is>
      </c>
      <c r="D1947" t="inlineStr">
        <is>
          <t>Heron Fields</t>
        </is>
      </c>
      <c r="E1947" s="1" t="inlineStr">
        <is>
          <t>2023-10-31</t>
        </is>
      </c>
      <c r="F1947" t="n">
        <v>0</v>
      </c>
      <c r="G1947" t="n">
        <v>0</v>
      </c>
      <c r="H1947" s="2">
        <f>IF(F1947=0, G1947, F1947)</f>
        <v/>
      </c>
      <c r="I1947" s="1">
        <f>E1947+0</f>
        <v/>
      </c>
    </row>
    <row r="1948">
      <c r="A1948" t="inlineStr">
        <is>
          <t>Professional Fees</t>
        </is>
      </c>
      <c r="B1948" t="inlineStr">
        <is>
          <t>COS</t>
        </is>
      </c>
      <c r="C1948" t="inlineStr">
        <is>
          <t>Heron Fields</t>
        </is>
      </c>
      <c r="D1948" t="inlineStr">
        <is>
          <t>Heron Fields</t>
        </is>
      </c>
      <c r="E1948" s="1" t="inlineStr">
        <is>
          <t>2023-10-31</t>
        </is>
      </c>
      <c r="F1948" t="n">
        <v>0</v>
      </c>
      <c r="G1948" t="n">
        <v>5361342.92</v>
      </c>
      <c r="H1948" s="2">
        <f>IF(F1948=0, G1948, F1948)</f>
        <v/>
      </c>
      <c r="I1948" s="1">
        <f>E1948+0</f>
        <v/>
      </c>
    </row>
    <row r="1949">
      <c r="A1949" t="inlineStr">
        <is>
          <t>Rates - Heron</t>
        </is>
      </c>
      <c r="B1949" t="inlineStr">
        <is>
          <t>Operating Expenses</t>
        </is>
      </c>
      <c r="C1949" t="inlineStr">
        <is>
          <t>Heron Fields</t>
        </is>
      </c>
      <c r="D1949" t="inlineStr">
        <is>
          <t>Heron Fields</t>
        </is>
      </c>
      <c r="E1949" s="1" t="inlineStr">
        <is>
          <t>2023-10-31</t>
        </is>
      </c>
      <c r="F1949" t="n">
        <v>0</v>
      </c>
      <c r="G1949" t="n">
        <v>0</v>
      </c>
      <c r="H1949" s="2">
        <f>IF(F1949=0, G1949, F1949)</f>
        <v/>
      </c>
      <c r="I1949" s="1">
        <f>E1949+0</f>
        <v/>
      </c>
    </row>
    <row r="1950">
      <c r="A1950" t="inlineStr">
        <is>
          <t>Rental Income</t>
        </is>
      </c>
      <c r="B1950" t="inlineStr">
        <is>
          <t>Other Income</t>
        </is>
      </c>
      <c r="C1950" t="inlineStr">
        <is>
          <t>Heron Fields</t>
        </is>
      </c>
      <c r="D1950" t="inlineStr">
        <is>
          <t>Heron Fields</t>
        </is>
      </c>
      <c r="E1950" s="1" t="inlineStr">
        <is>
          <t>2023-10-31</t>
        </is>
      </c>
      <c r="F1950" t="n">
        <v>32138.13</v>
      </c>
      <c r="G1950" t="n">
        <v>0</v>
      </c>
      <c r="H1950" s="2">
        <f>IF(F1950=0, G1950, F1950)</f>
        <v/>
      </c>
      <c r="I1950" s="1">
        <f>E1950+0</f>
        <v/>
      </c>
    </row>
    <row r="1951">
      <c r="A1951" t="inlineStr">
        <is>
          <t>Repairs _AND_ Maintenance</t>
        </is>
      </c>
      <c r="B1951" t="inlineStr">
        <is>
          <t>Operating Expenses</t>
        </is>
      </c>
      <c r="C1951" t="inlineStr">
        <is>
          <t>Heron Fields</t>
        </is>
      </c>
      <c r="D1951" t="inlineStr">
        <is>
          <t>Heron Fields</t>
        </is>
      </c>
      <c r="E1951" s="1" t="inlineStr">
        <is>
          <t>2023-10-31</t>
        </is>
      </c>
      <c r="F1951" t="n">
        <v>900</v>
      </c>
      <c r="G1951" t="n">
        <v>0</v>
      </c>
      <c r="H1951" s="2">
        <f>IF(F1951=0, G1951, F1951)</f>
        <v/>
      </c>
      <c r="I1951" s="1">
        <f>E1951+0</f>
        <v/>
      </c>
    </row>
    <row r="1952">
      <c r="A1952" t="inlineStr">
        <is>
          <t>Sales - Heron Fields</t>
        </is>
      </c>
      <c r="B1952" t="inlineStr">
        <is>
          <t>Trading Income</t>
        </is>
      </c>
      <c r="C1952" t="inlineStr">
        <is>
          <t>Heron Fields</t>
        </is>
      </c>
      <c r="D1952" t="inlineStr">
        <is>
          <t>Heron Fields</t>
        </is>
      </c>
      <c r="E1952" s="1" t="inlineStr">
        <is>
          <t>2023-10-31</t>
        </is>
      </c>
      <c r="F1952" t="n">
        <v>1243391.3</v>
      </c>
      <c r="G1952" t="n">
        <v>0</v>
      </c>
      <c r="H1952" s="2">
        <f>IF(F1952=0, G1952, F1952)</f>
        <v/>
      </c>
      <c r="I1952" s="1">
        <f>E1952+0</f>
        <v/>
      </c>
    </row>
    <row r="1953">
      <c r="A1953" t="inlineStr">
        <is>
          <t>Sales - Heron Fields occupational rent</t>
        </is>
      </c>
      <c r="B1953" t="inlineStr">
        <is>
          <t>Trading Income</t>
        </is>
      </c>
      <c r="C1953" t="inlineStr">
        <is>
          <t>Heron Fields</t>
        </is>
      </c>
      <c r="D1953" t="inlineStr">
        <is>
          <t>Heron Fields</t>
        </is>
      </c>
      <c r="E1953" s="1" t="inlineStr">
        <is>
          <t>2023-10-31</t>
        </is>
      </c>
      <c r="F1953" t="n">
        <v>0</v>
      </c>
      <c r="G1953" t="n">
        <v>0</v>
      </c>
      <c r="H1953" s="2">
        <f>IF(F1953=0, G1953, F1953)</f>
        <v/>
      </c>
      <c r="I1953" s="1">
        <f>E1953+0</f>
        <v/>
      </c>
    </row>
    <row r="1954">
      <c r="A1954" t="inlineStr">
        <is>
          <t>Security</t>
        </is>
      </c>
      <c r="B1954" t="inlineStr">
        <is>
          <t>Operating Expenses</t>
        </is>
      </c>
      <c r="C1954" t="inlineStr">
        <is>
          <t>Heron Fields</t>
        </is>
      </c>
      <c r="D1954" t="inlineStr">
        <is>
          <t>Heron Fields</t>
        </is>
      </c>
      <c r="E1954" s="1" t="inlineStr">
        <is>
          <t>2023-10-31</t>
        </is>
      </c>
      <c r="F1954" t="n">
        <v>0</v>
      </c>
      <c r="G1954" t="n">
        <v>0</v>
      </c>
      <c r="H1954" s="2">
        <f>IF(F1954=0, G1954, F1954)</f>
        <v/>
      </c>
      <c r="I1954" s="1">
        <f>E1954+0</f>
        <v/>
      </c>
    </row>
    <row r="1955">
      <c r="A1955" t="inlineStr">
        <is>
          <t>Security - ADT</t>
        </is>
      </c>
      <c r="B1955" t="inlineStr">
        <is>
          <t>Operating Expenses</t>
        </is>
      </c>
      <c r="C1955" t="inlineStr">
        <is>
          <t>Heron Fields</t>
        </is>
      </c>
      <c r="D1955" t="inlineStr">
        <is>
          <t>Heron Fields</t>
        </is>
      </c>
      <c r="E1955" s="1" t="inlineStr">
        <is>
          <t>2023-10-31</t>
        </is>
      </c>
      <c r="F1955" t="n">
        <v>366.14</v>
      </c>
      <c r="G1955" t="n">
        <v>0</v>
      </c>
      <c r="H1955" s="2">
        <f>IF(F1955=0, G1955, F1955)</f>
        <v/>
      </c>
      <c r="I1955" s="1">
        <f>E1955+0</f>
        <v/>
      </c>
    </row>
    <row r="1956">
      <c r="A1956" t="inlineStr">
        <is>
          <t>Subscription - NHBRC</t>
        </is>
      </c>
      <c r="B1956" t="inlineStr">
        <is>
          <t>Operating Expenses</t>
        </is>
      </c>
      <c r="C1956" t="inlineStr">
        <is>
          <t>Heron Fields</t>
        </is>
      </c>
      <c r="D1956" t="inlineStr">
        <is>
          <t>Heron Fields</t>
        </is>
      </c>
      <c r="E1956" s="1" t="inlineStr">
        <is>
          <t>2023-10-31</t>
        </is>
      </c>
      <c r="F1956" t="n">
        <v>526.3200000000001</v>
      </c>
      <c r="G1956" t="n">
        <v>0</v>
      </c>
      <c r="H1956" s="2">
        <f>IF(F1956=0, G1956, F1956)</f>
        <v/>
      </c>
      <c r="I1956" s="1">
        <f>E1956+0</f>
        <v/>
      </c>
    </row>
    <row r="1957">
      <c r="A1957" t="inlineStr">
        <is>
          <t>Subscriptions - Xero</t>
        </is>
      </c>
      <c r="B1957" t="inlineStr">
        <is>
          <t>Operating Expenses</t>
        </is>
      </c>
      <c r="C1957" t="inlineStr">
        <is>
          <t>Heron Fields</t>
        </is>
      </c>
      <c r="D1957" t="inlineStr">
        <is>
          <t>Heron Fields</t>
        </is>
      </c>
      <c r="E1957" s="1" t="inlineStr">
        <is>
          <t>2023-10-31</t>
        </is>
      </c>
      <c r="F1957" t="n">
        <v>600</v>
      </c>
      <c r="G1957" t="n">
        <v>0</v>
      </c>
      <c r="H1957" s="2">
        <f>IF(F1957=0, G1957, F1957)</f>
        <v/>
      </c>
      <c r="I1957" s="1">
        <f>E1957+0</f>
        <v/>
      </c>
    </row>
    <row r="1958">
      <c r="A1958" t="inlineStr">
        <is>
          <t>Advertising - Pure Brand Activation</t>
        </is>
      </c>
      <c r="B1958" t="inlineStr">
        <is>
          <t>Operating Expenses</t>
        </is>
      </c>
      <c r="C1958" t="inlineStr">
        <is>
          <t>Heron View</t>
        </is>
      </c>
      <c r="D1958" t="inlineStr">
        <is>
          <t>Heron View</t>
        </is>
      </c>
      <c r="E1958" s="1" t="inlineStr">
        <is>
          <t>2023-10-31</t>
        </is>
      </c>
      <c r="F1958" t="n">
        <v>0</v>
      </c>
      <c r="G1958" t="n">
        <v>0</v>
      </c>
      <c r="H1958" s="2">
        <f>IF(F1958=0, G1958, F1958)</f>
        <v/>
      </c>
      <c r="I1958" s="1">
        <f>E1958+0</f>
        <v/>
      </c>
    </row>
    <row r="1959">
      <c r="A1959" t="inlineStr">
        <is>
          <t>Advertising - Real Marketing</t>
        </is>
      </c>
      <c r="B1959" t="inlineStr">
        <is>
          <t>Operating Expenses</t>
        </is>
      </c>
      <c r="C1959" t="inlineStr">
        <is>
          <t>Heron View</t>
        </is>
      </c>
      <c r="D1959" t="inlineStr">
        <is>
          <t>Heron View</t>
        </is>
      </c>
      <c r="E1959" s="1" t="inlineStr">
        <is>
          <t>2023-10-31</t>
        </is>
      </c>
      <c r="F1959" t="n">
        <v>0</v>
      </c>
      <c r="G1959" t="n">
        <v>0</v>
      </c>
      <c r="H1959" s="2">
        <f>IF(F1959=0, G1959, F1959)</f>
        <v/>
      </c>
      <c r="I1959" s="1">
        <f>E1959+0</f>
        <v/>
      </c>
    </row>
    <row r="1960">
      <c r="A1960" t="inlineStr">
        <is>
          <t>Advertising - Real Marketing</t>
        </is>
      </c>
      <c r="B1960" t="inlineStr">
        <is>
          <t>Operating Expenses</t>
        </is>
      </c>
      <c r="C1960" t="inlineStr">
        <is>
          <t>Heron View</t>
        </is>
      </c>
      <c r="D1960" t="inlineStr">
        <is>
          <t>Heron View</t>
        </is>
      </c>
      <c r="E1960" s="1" t="inlineStr">
        <is>
          <t>2023-10-31</t>
        </is>
      </c>
      <c r="F1960" t="n">
        <v>0</v>
      </c>
      <c r="G1960" t="n">
        <v>0</v>
      </c>
      <c r="H1960" s="2">
        <f>IF(F1960=0, G1960, F1960)</f>
        <v/>
      </c>
      <c r="I1960" s="1">
        <f>E1960+0</f>
        <v/>
      </c>
    </row>
    <row r="1961">
      <c r="A1961" t="inlineStr">
        <is>
          <t>Advertising - Thinkink</t>
        </is>
      </c>
      <c r="B1961" t="inlineStr">
        <is>
          <t>Operating Expenses</t>
        </is>
      </c>
      <c r="C1961" t="inlineStr">
        <is>
          <t>Heron View</t>
        </is>
      </c>
      <c r="D1961" t="inlineStr">
        <is>
          <t>Heron View</t>
        </is>
      </c>
      <c r="E1961" s="1" t="inlineStr">
        <is>
          <t>2023-10-31</t>
        </is>
      </c>
      <c r="F1961" t="n">
        <v>17110</v>
      </c>
      <c r="G1961" t="n">
        <v>0</v>
      </c>
      <c r="H1961" s="2">
        <f>IF(F1961=0, G1961, F1961)</f>
        <v/>
      </c>
      <c r="I1961" s="1">
        <f>E1961+0</f>
        <v/>
      </c>
    </row>
    <row r="1962">
      <c r="A1962" t="inlineStr">
        <is>
          <t>Advertising _AND_ Promotions</t>
        </is>
      </c>
      <c r="B1962" t="inlineStr">
        <is>
          <t>Operating Expenses</t>
        </is>
      </c>
      <c r="C1962" t="inlineStr">
        <is>
          <t>Heron View</t>
        </is>
      </c>
      <c r="D1962" t="inlineStr">
        <is>
          <t>Heron View</t>
        </is>
      </c>
      <c r="E1962" s="1" t="inlineStr">
        <is>
          <t>2023-10-31</t>
        </is>
      </c>
      <c r="F1962" t="n">
        <v>1500</v>
      </c>
      <c r="G1962" t="n">
        <v>0</v>
      </c>
      <c r="H1962" s="2">
        <f>IF(F1962=0, G1962, F1962)</f>
        <v/>
      </c>
      <c r="I1962" s="1">
        <f>E1962+0</f>
        <v/>
      </c>
    </row>
    <row r="1963">
      <c r="A1963" t="inlineStr">
        <is>
          <t>Advertising _AND_ Promotions</t>
        </is>
      </c>
      <c r="B1963" t="inlineStr">
        <is>
          <t>Operating Expenses</t>
        </is>
      </c>
      <c r="C1963" t="inlineStr">
        <is>
          <t>Heron View</t>
        </is>
      </c>
      <c r="D1963" t="inlineStr">
        <is>
          <t>Heron View</t>
        </is>
      </c>
      <c r="E1963" s="1" t="inlineStr">
        <is>
          <t>2023-10-31</t>
        </is>
      </c>
      <c r="F1963" t="n">
        <v>0</v>
      </c>
      <c r="G1963" t="n">
        <v>0</v>
      </c>
      <c r="H1963" s="2">
        <f>IF(F1963=0, G1963, F1963)</f>
        <v/>
      </c>
      <c r="I1963" s="1">
        <f>E1963+0</f>
        <v/>
      </c>
    </row>
    <row r="1964">
      <c r="A1964" t="inlineStr">
        <is>
          <t>Attorneys Deposit</t>
        </is>
      </c>
      <c r="B1964" t="inlineStr">
        <is>
          <t>Attorneys Deposit</t>
        </is>
      </c>
      <c r="C1964" t="inlineStr">
        <is>
          <t>Heron View</t>
        </is>
      </c>
      <c r="D1964" t="inlineStr">
        <is>
          <t>Heron View</t>
        </is>
      </c>
      <c r="E1964" s="1" t="inlineStr">
        <is>
          <t>2023-10-31</t>
        </is>
      </c>
      <c r="F1964" t="n">
        <v>0</v>
      </c>
      <c r="G1964" t="n">
        <v>0</v>
      </c>
      <c r="H1964" s="2">
        <f>IF(F1964=0, G1964, F1964)</f>
        <v/>
      </c>
      <c r="I1964" s="1">
        <f>E1964+0</f>
        <v/>
      </c>
    </row>
    <row r="1965">
      <c r="A1965" t="inlineStr">
        <is>
          <t>COS - Commission HV Units</t>
        </is>
      </c>
      <c r="B1965" t="inlineStr">
        <is>
          <t>COS</t>
        </is>
      </c>
      <c r="C1965" t="inlineStr">
        <is>
          <t>Heron View</t>
        </is>
      </c>
      <c r="D1965" t="inlineStr">
        <is>
          <t>Heron View</t>
        </is>
      </c>
      <c r="E1965" s="1" t="inlineStr">
        <is>
          <t>2023-10-31</t>
        </is>
      </c>
      <c r="F1965" t="n">
        <v>0</v>
      </c>
      <c r="G1965" t="n">
        <v>0</v>
      </c>
      <c r="H1965" s="2">
        <f>IF(F1965=0, G1965, F1965)</f>
        <v/>
      </c>
      <c r="I1965" s="1">
        <f>E1965+0</f>
        <v/>
      </c>
    </row>
    <row r="1966">
      <c r="A1966" t="inlineStr">
        <is>
          <t>COS - Electricity</t>
        </is>
      </c>
      <c r="B1966" t="inlineStr">
        <is>
          <t>COS</t>
        </is>
      </c>
      <c r="C1966" t="inlineStr">
        <is>
          <t>Heron View</t>
        </is>
      </c>
      <c r="D1966" t="inlineStr">
        <is>
          <t>Heron View</t>
        </is>
      </c>
      <c r="E1966" s="1" t="inlineStr">
        <is>
          <t>2023-10-31</t>
        </is>
      </c>
      <c r="F1966" t="n">
        <v>86.95999999999999</v>
      </c>
      <c r="G1966" t="n">
        <v>0</v>
      </c>
      <c r="H1966" s="2">
        <f>IF(F1966=0, G1966, F1966)</f>
        <v/>
      </c>
      <c r="I1966" s="1">
        <f>E1966+0</f>
        <v/>
      </c>
    </row>
    <row r="1967">
      <c r="A1967" t="inlineStr">
        <is>
          <t>COS - Electricity</t>
        </is>
      </c>
      <c r="B1967" t="inlineStr">
        <is>
          <t>COS</t>
        </is>
      </c>
      <c r="C1967" t="inlineStr">
        <is>
          <t>Heron View</t>
        </is>
      </c>
      <c r="D1967" t="inlineStr">
        <is>
          <t>Heron View</t>
        </is>
      </c>
      <c r="E1967" s="1" t="inlineStr">
        <is>
          <t>2023-10-31</t>
        </is>
      </c>
      <c r="F1967" t="n">
        <v>0</v>
      </c>
      <c r="G1967" t="n">
        <v>0</v>
      </c>
      <c r="H1967" s="2">
        <f>IF(F1967=0, G1967, F1967)</f>
        <v/>
      </c>
      <c r="I1967" s="1">
        <f>E1967+0</f>
        <v/>
      </c>
    </row>
    <row r="1968">
      <c r="A1968" t="inlineStr">
        <is>
          <t>COS - HV COCT Rates clearance</t>
        </is>
      </c>
      <c r="B1968" t="inlineStr">
        <is>
          <t>COS</t>
        </is>
      </c>
      <c r="C1968" t="inlineStr">
        <is>
          <t>Heron View</t>
        </is>
      </c>
      <c r="D1968" t="inlineStr">
        <is>
          <t>Heron View</t>
        </is>
      </c>
      <c r="E1968" s="1" t="inlineStr">
        <is>
          <t>2023-10-31</t>
        </is>
      </c>
      <c r="F1968" t="n">
        <v>0</v>
      </c>
      <c r="G1968" t="n">
        <v>0</v>
      </c>
      <c r="H1968" s="2">
        <f>IF(F1968=0, G1968, F1968)</f>
        <v/>
      </c>
      <c r="I1968" s="1">
        <f>E1968+0</f>
        <v/>
      </c>
    </row>
    <row r="1969">
      <c r="A1969" t="inlineStr">
        <is>
          <t>COS - Heron Fields - Garden Services</t>
        </is>
      </c>
      <c r="B1969" t="inlineStr">
        <is>
          <t>COS</t>
        </is>
      </c>
      <c r="C1969" t="inlineStr">
        <is>
          <t>CPC</t>
        </is>
      </c>
      <c r="D1969" t="inlineStr">
        <is>
          <t>Heron View</t>
        </is>
      </c>
      <c r="E1969" s="1" t="inlineStr">
        <is>
          <t>2023-10-31</t>
        </is>
      </c>
      <c r="F1969" t="n">
        <v>0</v>
      </c>
      <c r="G1969" t="n">
        <v>0</v>
      </c>
      <c r="H1969" s="2">
        <f>IF(F1969=0, G1969, F1969)</f>
        <v/>
      </c>
      <c r="I1969" s="1">
        <f>E1969+0</f>
        <v/>
      </c>
    </row>
    <row r="1970">
      <c r="A1970" t="inlineStr">
        <is>
          <t>COS - Heron View</t>
        </is>
      </c>
      <c r="B1970" t="inlineStr">
        <is>
          <t>COS</t>
        </is>
      </c>
      <c r="C1970" t="inlineStr">
        <is>
          <t>Heron View</t>
        </is>
      </c>
      <c r="D1970" t="inlineStr">
        <is>
          <t>Heron View</t>
        </is>
      </c>
      <c r="E1970" s="1" t="inlineStr">
        <is>
          <t>2023-10-31</t>
        </is>
      </c>
      <c r="F1970" t="n">
        <v>0</v>
      </c>
      <c r="G1970" t="n">
        <v>0</v>
      </c>
      <c r="H1970" s="2">
        <f>IF(F1970=0, G1970, F1970)</f>
        <v/>
      </c>
      <c r="I1970" s="1">
        <f>E1970+0</f>
        <v/>
      </c>
    </row>
    <row r="1971">
      <c r="A1971" t="inlineStr">
        <is>
          <t>COS - Heron View - Construction</t>
        </is>
      </c>
      <c r="B1971" t="inlineStr">
        <is>
          <t>COS</t>
        </is>
      </c>
      <c r="C1971" t="inlineStr">
        <is>
          <t>CPC</t>
        </is>
      </c>
      <c r="D1971" t="inlineStr">
        <is>
          <t>Heron View</t>
        </is>
      </c>
      <c r="E1971" s="1" t="inlineStr">
        <is>
          <t>2023-10-31</t>
        </is>
      </c>
      <c r="F1971" t="n">
        <v>5221094.52</v>
      </c>
      <c r="G1971" t="n">
        <v>0</v>
      </c>
      <c r="H1971" s="2">
        <f>IF(F1971=0, G1971, F1971)</f>
        <v/>
      </c>
      <c r="I1971" s="1">
        <f>E1971+0</f>
        <v/>
      </c>
    </row>
    <row r="1972">
      <c r="A1972" t="inlineStr">
        <is>
          <t>COS - Heron View - P&amp;G</t>
        </is>
      </c>
      <c r="B1972" t="inlineStr">
        <is>
          <t>COS</t>
        </is>
      </c>
      <c r="C1972" t="inlineStr">
        <is>
          <t>CPC</t>
        </is>
      </c>
      <c r="D1972" t="inlineStr">
        <is>
          <t>Heron View</t>
        </is>
      </c>
      <c r="E1972" s="1" t="inlineStr">
        <is>
          <t>2023-10-31</t>
        </is>
      </c>
      <c r="F1972" t="n">
        <v>2652.6</v>
      </c>
      <c r="G1972" t="n">
        <v>0</v>
      </c>
      <c r="H1972" s="2">
        <f>IF(F1972=0, G1972, F1972)</f>
        <v/>
      </c>
      <c r="I1972" s="1">
        <f>E1972+0</f>
        <v/>
      </c>
    </row>
    <row r="1973">
      <c r="A1973" t="inlineStr">
        <is>
          <t>COS - Heron View - Printing &amp; Stationary</t>
        </is>
      </c>
      <c r="B1973" t="inlineStr">
        <is>
          <t>COS</t>
        </is>
      </c>
      <c r="C1973" t="inlineStr">
        <is>
          <t>CPC</t>
        </is>
      </c>
      <c r="D1973" t="inlineStr">
        <is>
          <t>Heron View</t>
        </is>
      </c>
      <c r="E1973" s="1" t="inlineStr">
        <is>
          <t>2023-10-31</t>
        </is>
      </c>
      <c r="F1973" t="n">
        <v>1652.17</v>
      </c>
      <c r="G1973" t="n">
        <v>0</v>
      </c>
      <c r="H1973" s="2">
        <f>IF(F1973=0, G1973, F1973)</f>
        <v/>
      </c>
      <c r="I1973" s="1">
        <f>E1973+0</f>
        <v/>
      </c>
    </row>
    <row r="1974">
      <c r="A1974" t="inlineStr">
        <is>
          <t>COS - Legal Fees</t>
        </is>
      </c>
      <c r="B1974" t="inlineStr">
        <is>
          <t>COS</t>
        </is>
      </c>
      <c r="C1974" t="inlineStr">
        <is>
          <t>Heron View</t>
        </is>
      </c>
      <c r="D1974" t="inlineStr">
        <is>
          <t>Heron View</t>
        </is>
      </c>
      <c r="E1974" s="1" t="inlineStr">
        <is>
          <t>2023-10-31</t>
        </is>
      </c>
      <c r="F1974" t="n">
        <v>0</v>
      </c>
      <c r="G1974" t="n">
        <v>0</v>
      </c>
      <c r="H1974" s="2">
        <f>IF(F1974=0, G1974, F1974)</f>
        <v/>
      </c>
      <c r="I1974" s="1">
        <f>E1974+0</f>
        <v/>
      </c>
    </row>
    <row r="1975">
      <c r="A1975" t="inlineStr">
        <is>
          <t>COS - Legal Fees</t>
        </is>
      </c>
      <c r="B1975" t="inlineStr">
        <is>
          <t>COS</t>
        </is>
      </c>
      <c r="C1975" t="inlineStr">
        <is>
          <t>Heron View</t>
        </is>
      </c>
      <c r="D1975" t="inlineStr">
        <is>
          <t>Heron View</t>
        </is>
      </c>
      <c r="E1975" s="1" t="inlineStr">
        <is>
          <t>2023-10-31</t>
        </is>
      </c>
      <c r="F1975" t="n">
        <v>0</v>
      </c>
      <c r="G1975" t="n">
        <v>0</v>
      </c>
      <c r="H1975" s="2">
        <f>IF(F1975=0, G1975, F1975)</f>
        <v/>
      </c>
      <c r="I1975" s="1">
        <f>E1975+0</f>
        <v/>
      </c>
    </row>
    <row r="1976">
      <c r="A1976" t="inlineStr">
        <is>
          <t>COS - Legal Fees</t>
        </is>
      </c>
      <c r="B1976" t="inlineStr">
        <is>
          <t>COS</t>
        </is>
      </c>
      <c r="C1976" t="inlineStr">
        <is>
          <t>Heron View</t>
        </is>
      </c>
      <c r="D1976" t="inlineStr">
        <is>
          <t>Heron View</t>
        </is>
      </c>
      <c r="E1976" s="1" t="inlineStr">
        <is>
          <t>2023-10-31</t>
        </is>
      </c>
      <c r="F1976" t="n">
        <v>0</v>
      </c>
      <c r="G1976" t="n">
        <v>0</v>
      </c>
      <c r="H1976" s="2">
        <f>IF(F1976=0, G1976, F1976)</f>
        <v/>
      </c>
      <c r="I1976" s="1">
        <f>E1976+0</f>
        <v/>
      </c>
    </row>
    <row r="1977">
      <c r="A1977" t="inlineStr">
        <is>
          <t>COS - Legal Fees Opening of Sec Title Fees</t>
        </is>
      </c>
      <c r="B1977" t="inlineStr">
        <is>
          <t>COS</t>
        </is>
      </c>
      <c r="C1977" t="inlineStr">
        <is>
          <t>Heron View</t>
        </is>
      </c>
      <c r="D1977" t="inlineStr">
        <is>
          <t>Heron View</t>
        </is>
      </c>
      <c r="E1977" s="1" t="inlineStr">
        <is>
          <t>2023-10-31</t>
        </is>
      </c>
      <c r="F1977" t="n">
        <v>0</v>
      </c>
      <c r="G1977" t="n">
        <v>0</v>
      </c>
      <c r="H1977" s="2">
        <f>IF(F1977=0, G1977, F1977)</f>
        <v/>
      </c>
      <c r="I1977" s="1">
        <f>E1977+0</f>
        <v/>
      </c>
    </row>
    <row r="1978">
      <c r="A1978" t="inlineStr">
        <is>
          <t>COS - Showhouse - HV</t>
        </is>
      </c>
      <c r="B1978" t="inlineStr">
        <is>
          <t>COS</t>
        </is>
      </c>
      <c r="C1978" t="inlineStr">
        <is>
          <t>Heron View</t>
        </is>
      </c>
      <c r="D1978" t="inlineStr">
        <is>
          <t>Heron View</t>
        </is>
      </c>
      <c r="E1978" s="1" t="inlineStr">
        <is>
          <t>2023-10-31</t>
        </is>
      </c>
      <c r="F1978" t="n">
        <v>0</v>
      </c>
      <c r="G1978" t="n">
        <v>0</v>
      </c>
      <c r="H1978" s="2">
        <f>IF(F1978=0, G1978, F1978)</f>
        <v/>
      </c>
      <c r="I1978" s="1">
        <f>E1978+0</f>
        <v/>
      </c>
    </row>
    <row r="1979">
      <c r="A1979" t="inlineStr">
        <is>
          <t>CPSD</t>
        </is>
      </c>
      <c r="B1979" t="inlineStr">
        <is>
          <t>COS</t>
        </is>
      </c>
      <c r="C1979" t="inlineStr">
        <is>
          <t>Heron View</t>
        </is>
      </c>
      <c r="D1979" t="inlineStr">
        <is>
          <t>Heron View</t>
        </is>
      </c>
      <c r="E1979" s="1" t="inlineStr">
        <is>
          <t>2023-10-31</t>
        </is>
      </c>
      <c r="F1979" t="n">
        <v>0</v>
      </c>
      <c r="G1979" t="n">
        <v>5125504.85</v>
      </c>
      <c r="H1979" s="2">
        <f>IF(F1979=0, G1979, F1979)</f>
        <v/>
      </c>
      <c r="I1979" s="1">
        <f>E1979+0</f>
        <v/>
      </c>
    </row>
    <row r="1980">
      <c r="A1980" t="inlineStr">
        <is>
          <t>Consulting fees - Trustee</t>
        </is>
      </c>
      <c r="B1980" t="inlineStr">
        <is>
          <t>Operating Expenses</t>
        </is>
      </c>
      <c r="C1980" t="inlineStr">
        <is>
          <t>Heron View</t>
        </is>
      </c>
      <c r="D1980" t="inlineStr">
        <is>
          <t>Heron View</t>
        </is>
      </c>
      <c r="E1980" s="1" t="inlineStr">
        <is>
          <t>2023-10-31</t>
        </is>
      </c>
      <c r="F1980" t="n">
        <v>11750</v>
      </c>
      <c r="G1980" t="n">
        <v>0</v>
      </c>
      <c r="H1980" s="2">
        <f>IF(F1980=0, G1980, F1980)</f>
        <v/>
      </c>
      <c r="I1980" s="1">
        <f>E1980+0</f>
        <v/>
      </c>
    </row>
    <row r="1981">
      <c r="A1981" t="inlineStr">
        <is>
          <t>Consulting fees - Trustee</t>
        </is>
      </c>
      <c r="B1981" t="inlineStr">
        <is>
          <t>Operating Expenses</t>
        </is>
      </c>
      <c r="C1981" t="inlineStr">
        <is>
          <t>Heron View</t>
        </is>
      </c>
      <c r="D1981" t="inlineStr">
        <is>
          <t>Heron View</t>
        </is>
      </c>
      <c r="E1981" s="1" t="inlineStr">
        <is>
          <t>2023-10-31</t>
        </is>
      </c>
      <c r="F1981" t="n">
        <v>0</v>
      </c>
      <c r="G1981" t="n">
        <v>0</v>
      </c>
      <c r="H1981" s="2">
        <f>IF(F1981=0, G1981, F1981)</f>
        <v/>
      </c>
      <c r="I1981" s="1">
        <f>E1981+0</f>
        <v/>
      </c>
    </row>
    <row r="1982">
      <c r="A1982" t="inlineStr">
        <is>
          <t>Cost to Complete Project</t>
        </is>
      </c>
      <c r="B1982" t="inlineStr">
        <is>
          <t>Cost To Complete</t>
        </is>
      </c>
      <c r="C1982" t="inlineStr">
        <is>
          <t>Cashflow</t>
        </is>
      </c>
      <c r="D1982" t="inlineStr">
        <is>
          <t>Heron View</t>
        </is>
      </c>
      <c r="E1982" s="1" t="inlineStr">
        <is>
          <t>2023-10-31</t>
        </is>
      </c>
      <c r="F1982" t="n">
        <v>0</v>
      </c>
      <c r="G1982" t="n">
        <v>0</v>
      </c>
      <c r="H1982" s="2">
        <f>IF(F1982=0, G1982, F1982)</f>
        <v/>
      </c>
      <c r="I1982" s="1">
        <f>E1982+0</f>
        <v/>
      </c>
    </row>
    <row r="1983">
      <c r="A1983" t="inlineStr">
        <is>
          <t>FNB Bank Account</t>
        </is>
      </c>
      <c r="B1983" t="inlineStr">
        <is>
          <t>FNB Bank Account</t>
        </is>
      </c>
      <c r="C1983" t="inlineStr">
        <is>
          <t>Heron View</t>
        </is>
      </c>
      <c r="D1983" t="inlineStr">
        <is>
          <t>Heron View</t>
        </is>
      </c>
      <c r="E1983" s="1" t="inlineStr">
        <is>
          <t>2023-10-31</t>
        </is>
      </c>
      <c r="F1983" t="n">
        <v>0</v>
      </c>
      <c r="G1983" t="n">
        <v>0</v>
      </c>
      <c r="H1983" s="2">
        <f>IF(F1983=0, G1983, F1983)</f>
        <v/>
      </c>
      <c r="I1983" s="1">
        <f>E1983+0</f>
        <v/>
      </c>
    </row>
    <row r="1984">
      <c r="A1984" t="inlineStr">
        <is>
          <t>Interest Paid - Investors @ 10%</t>
        </is>
      </c>
      <c r="B1984" t="inlineStr">
        <is>
          <t>Operating Expenses</t>
        </is>
      </c>
      <c r="C1984" t="inlineStr">
        <is>
          <t>Heron View</t>
        </is>
      </c>
      <c r="D1984" t="inlineStr">
        <is>
          <t>Heron View</t>
        </is>
      </c>
      <c r="E1984" s="1" t="inlineStr">
        <is>
          <t>2023-10-31</t>
        </is>
      </c>
      <c r="F1984" t="n">
        <v>0</v>
      </c>
      <c r="G1984" t="n">
        <v>0</v>
      </c>
      <c r="H1984" s="2">
        <f>IF(F1984=0, G1984, F1984)</f>
        <v/>
      </c>
      <c r="I1984" s="1">
        <f>E1984+0</f>
        <v/>
      </c>
    </row>
    <row r="1985">
      <c r="A1985" t="inlineStr">
        <is>
          <t>Interest Paid - Investors @ 10.5%</t>
        </is>
      </c>
      <c r="B1985" t="inlineStr">
        <is>
          <t>Operating Expenses</t>
        </is>
      </c>
      <c r="C1985" t="inlineStr">
        <is>
          <t>Heron View</t>
        </is>
      </c>
      <c r="D1985" t="inlineStr">
        <is>
          <t>Heron View</t>
        </is>
      </c>
      <c r="E1985" s="1" t="inlineStr">
        <is>
          <t>2023-10-31</t>
        </is>
      </c>
      <c r="F1985" t="n">
        <v>0</v>
      </c>
      <c r="G1985" t="n">
        <v>0</v>
      </c>
      <c r="H1985" s="2">
        <f>IF(F1985=0, G1985, F1985)</f>
        <v/>
      </c>
      <c r="I1985" s="1">
        <f>E1985+0</f>
        <v/>
      </c>
    </row>
    <row r="1986">
      <c r="A1986" t="inlineStr">
        <is>
          <t>Interest Paid - Investors @ 11%</t>
        </is>
      </c>
      <c r="B1986" t="inlineStr">
        <is>
          <t>Operating Expenses</t>
        </is>
      </c>
      <c r="C1986" t="inlineStr">
        <is>
          <t>Heron View</t>
        </is>
      </c>
      <c r="D1986" t="inlineStr">
        <is>
          <t>Heron View</t>
        </is>
      </c>
      <c r="E1986" s="1" t="inlineStr">
        <is>
          <t>2023-10-31</t>
        </is>
      </c>
      <c r="F1986" t="n">
        <v>0</v>
      </c>
      <c r="G1986" t="n">
        <v>0</v>
      </c>
      <c r="H1986" s="2">
        <f>IF(F1986=0, G1986, F1986)</f>
        <v/>
      </c>
      <c r="I1986" s="1">
        <f>E1986+0</f>
        <v/>
      </c>
    </row>
    <row r="1987">
      <c r="A1987" t="inlineStr">
        <is>
          <t>Interest Paid - Investors @ 14%</t>
        </is>
      </c>
      <c r="B1987" t="inlineStr">
        <is>
          <t>Operating Expenses</t>
        </is>
      </c>
      <c r="C1987" t="inlineStr">
        <is>
          <t>Heron View</t>
        </is>
      </c>
      <c r="D1987" t="inlineStr">
        <is>
          <t>Heron View</t>
        </is>
      </c>
      <c r="E1987" s="1" t="inlineStr">
        <is>
          <t>2023-10-31</t>
        </is>
      </c>
      <c r="F1987" t="n">
        <v>0</v>
      </c>
      <c r="G1987" t="n">
        <v>0</v>
      </c>
      <c r="H1987" s="2">
        <f>IF(F1987=0, G1987, F1987)</f>
        <v/>
      </c>
      <c r="I1987" s="1">
        <f>E1987+0</f>
        <v/>
      </c>
    </row>
    <row r="1988">
      <c r="A1988" t="inlineStr">
        <is>
          <t>Interest Paid - Investors @ 14%</t>
        </is>
      </c>
      <c r="B1988" t="inlineStr">
        <is>
          <t>Operating Expenses</t>
        </is>
      </c>
      <c r="C1988" t="inlineStr">
        <is>
          <t>Heron View</t>
        </is>
      </c>
      <c r="D1988" t="inlineStr">
        <is>
          <t>Heron View</t>
        </is>
      </c>
      <c r="E1988" s="1" t="inlineStr">
        <is>
          <t>2023-10-31</t>
        </is>
      </c>
      <c r="F1988" t="n">
        <v>0</v>
      </c>
      <c r="G1988" t="n">
        <v>0</v>
      </c>
      <c r="H1988" s="2">
        <f>IF(F1988=0, G1988, F1988)</f>
        <v/>
      </c>
      <c r="I1988" s="1">
        <f>E1988+0</f>
        <v/>
      </c>
    </row>
    <row r="1989">
      <c r="A1989" t="inlineStr">
        <is>
          <t>Interest Paid - Investors @ 15%</t>
        </is>
      </c>
      <c r="B1989" t="inlineStr">
        <is>
          <t>Operating Expenses</t>
        </is>
      </c>
      <c r="C1989" t="inlineStr">
        <is>
          <t>Heron View</t>
        </is>
      </c>
      <c r="D1989" t="inlineStr">
        <is>
          <t>Heron View</t>
        </is>
      </c>
      <c r="E1989" s="1" t="inlineStr">
        <is>
          <t>2023-10-31</t>
        </is>
      </c>
      <c r="F1989" t="n">
        <v>0</v>
      </c>
      <c r="G1989" t="n">
        <v>0</v>
      </c>
      <c r="H1989" s="2">
        <f>IF(F1989=0, G1989, F1989)</f>
        <v/>
      </c>
      <c r="I1989" s="1">
        <f>E1989+0</f>
        <v/>
      </c>
    </row>
    <row r="1990">
      <c r="A1990" t="inlineStr">
        <is>
          <t>Interest Paid - Investors @ 15%</t>
        </is>
      </c>
      <c r="B1990" t="inlineStr">
        <is>
          <t>Operating Expenses</t>
        </is>
      </c>
      <c r="C1990" t="inlineStr">
        <is>
          <t>Heron View</t>
        </is>
      </c>
      <c r="D1990" t="inlineStr">
        <is>
          <t>Heron View</t>
        </is>
      </c>
      <c r="E1990" s="1" t="inlineStr">
        <is>
          <t>2023-10-31</t>
        </is>
      </c>
      <c r="F1990" t="n">
        <v>0</v>
      </c>
      <c r="G1990" t="n">
        <v>0</v>
      </c>
      <c r="H1990" s="2">
        <f>IF(F1990=0, G1990, F1990)</f>
        <v/>
      </c>
      <c r="I1990" s="1">
        <f>E1990+0</f>
        <v/>
      </c>
    </row>
    <row r="1991">
      <c r="A1991" t="inlineStr">
        <is>
          <t>Interest Paid - Investors @ 16%</t>
        </is>
      </c>
      <c r="B1991" t="inlineStr">
        <is>
          <t>Operating Expenses</t>
        </is>
      </c>
      <c r="C1991" t="inlineStr">
        <is>
          <t>Heron View</t>
        </is>
      </c>
      <c r="D1991" t="inlineStr">
        <is>
          <t>Heron View</t>
        </is>
      </c>
      <c r="E1991" s="1" t="inlineStr">
        <is>
          <t>2023-10-31</t>
        </is>
      </c>
      <c r="F1991" t="n">
        <v>0</v>
      </c>
      <c r="G1991" t="n">
        <v>0</v>
      </c>
      <c r="H1991" s="2">
        <f>IF(F1991=0, G1991, F1991)</f>
        <v/>
      </c>
      <c r="I1991" s="1">
        <f>E1991+0</f>
        <v/>
      </c>
    </row>
    <row r="1992">
      <c r="A1992" t="inlineStr">
        <is>
          <t>Interest Paid - Investors @ 16%</t>
        </is>
      </c>
      <c r="B1992" t="inlineStr">
        <is>
          <t>Operating Expenses</t>
        </is>
      </c>
      <c r="C1992" t="inlineStr">
        <is>
          <t>Heron View</t>
        </is>
      </c>
      <c r="D1992" t="inlineStr">
        <is>
          <t>Heron View</t>
        </is>
      </c>
      <c r="E1992" s="1" t="inlineStr">
        <is>
          <t>2023-10-31</t>
        </is>
      </c>
      <c r="F1992" t="n">
        <v>0</v>
      </c>
      <c r="G1992" t="n">
        <v>0</v>
      </c>
      <c r="H1992" s="2">
        <f>IF(F1992=0, G1992, F1992)</f>
        <v/>
      </c>
      <c r="I1992" s="1">
        <f>E1992+0</f>
        <v/>
      </c>
    </row>
    <row r="1993">
      <c r="A1993" t="inlineStr">
        <is>
          <t>Interest Paid - Investors @ 18%</t>
        </is>
      </c>
      <c r="B1993" t="inlineStr">
        <is>
          <t>Operating Expenses</t>
        </is>
      </c>
      <c r="C1993" t="inlineStr">
        <is>
          <t>Heron View</t>
        </is>
      </c>
      <c r="D1993" t="inlineStr">
        <is>
          <t>Heron View</t>
        </is>
      </c>
      <c r="E1993" s="1" t="inlineStr">
        <is>
          <t>2023-10-31</t>
        </is>
      </c>
      <c r="F1993" t="n">
        <v>0</v>
      </c>
      <c r="G1993" t="n">
        <v>0</v>
      </c>
      <c r="H1993" s="2">
        <f>IF(F1993=0, G1993, F1993)</f>
        <v/>
      </c>
      <c r="I1993" s="1">
        <f>E1993+0</f>
        <v/>
      </c>
    </row>
    <row r="1994">
      <c r="A1994" t="inlineStr">
        <is>
          <t>Interest Paid - Investors @ 18%</t>
        </is>
      </c>
      <c r="B1994" t="inlineStr">
        <is>
          <t>Operating Expenses</t>
        </is>
      </c>
      <c r="C1994" t="inlineStr">
        <is>
          <t>Heron View</t>
        </is>
      </c>
      <c r="D1994" t="inlineStr">
        <is>
          <t>Heron View</t>
        </is>
      </c>
      <c r="E1994" s="1" t="inlineStr">
        <is>
          <t>2023-10-31</t>
        </is>
      </c>
      <c r="F1994" t="n">
        <v>0</v>
      </c>
      <c r="G1994" t="n">
        <v>0</v>
      </c>
      <c r="H1994" s="2">
        <f>IF(F1994=0, G1994, F1994)</f>
        <v/>
      </c>
      <c r="I1994" s="1">
        <f>E1994+0</f>
        <v/>
      </c>
    </row>
    <row r="1995">
      <c r="A1995" t="inlineStr">
        <is>
          <t>Interest Paid - Investors @ 6.25%</t>
        </is>
      </c>
      <c r="B1995" t="inlineStr">
        <is>
          <t>Operating Expenses</t>
        </is>
      </c>
      <c r="C1995" t="inlineStr">
        <is>
          <t>Heron View</t>
        </is>
      </c>
      <c r="D1995" t="inlineStr">
        <is>
          <t>Heron View</t>
        </is>
      </c>
      <c r="E1995" s="1" t="inlineStr">
        <is>
          <t>2023-10-31</t>
        </is>
      </c>
      <c r="F1995" t="n">
        <v>0</v>
      </c>
      <c r="G1995" t="n">
        <v>0</v>
      </c>
      <c r="H1995" s="2">
        <f>IF(F1995=0, G1995, F1995)</f>
        <v/>
      </c>
      <c r="I1995" s="1">
        <f>E1995+0</f>
        <v/>
      </c>
    </row>
    <row r="1996">
      <c r="A1996" t="inlineStr">
        <is>
          <t>Interest Paid - Investors @ 6.25%</t>
        </is>
      </c>
      <c r="B1996" t="inlineStr">
        <is>
          <t>Operating Expenses</t>
        </is>
      </c>
      <c r="C1996" t="inlineStr">
        <is>
          <t>Heron View</t>
        </is>
      </c>
      <c r="D1996" t="inlineStr">
        <is>
          <t>Heron View</t>
        </is>
      </c>
      <c r="E1996" s="1" t="inlineStr">
        <is>
          <t>2023-10-31</t>
        </is>
      </c>
      <c r="F1996" t="n">
        <v>0</v>
      </c>
      <c r="G1996" t="n">
        <v>0</v>
      </c>
      <c r="H1996" s="2">
        <f>IF(F1996=0, G1996, F1996)</f>
        <v/>
      </c>
      <c r="I1996" s="1">
        <f>E1996+0</f>
        <v/>
      </c>
    </row>
    <row r="1997">
      <c r="A1997" t="inlineStr">
        <is>
          <t>Interest Paid - Investors @ 6.5%</t>
        </is>
      </c>
      <c r="B1997" t="inlineStr">
        <is>
          <t>Operating Expenses</t>
        </is>
      </c>
      <c r="C1997" t="inlineStr">
        <is>
          <t>Heron View</t>
        </is>
      </c>
      <c r="D1997" t="inlineStr">
        <is>
          <t>Heron View</t>
        </is>
      </c>
      <c r="E1997" s="1" t="inlineStr">
        <is>
          <t>2023-10-31</t>
        </is>
      </c>
      <c r="F1997" t="n">
        <v>0</v>
      </c>
      <c r="G1997" t="n">
        <v>0</v>
      </c>
      <c r="H1997" s="2">
        <f>IF(F1997=0, G1997, F1997)</f>
        <v/>
      </c>
      <c r="I1997" s="1">
        <f>E1997+0</f>
        <v/>
      </c>
    </row>
    <row r="1998">
      <c r="A1998" t="inlineStr">
        <is>
          <t>Interest Paid - Investors @ 6.5%</t>
        </is>
      </c>
      <c r="B1998" t="inlineStr">
        <is>
          <t>Operating Expenses</t>
        </is>
      </c>
      <c r="C1998" t="inlineStr">
        <is>
          <t>Heron View</t>
        </is>
      </c>
      <c r="D1998" t="inlineStr">
        <is>
          <t>Heron View</t>
        </is>
      </c>
      <c r="E1998" s="1" t="inlineStr">
        <is>
          <t>2023-10-31</t>
        </is>
      </c>
      <c r="F1998" t="n">
        <v>0</v>
      </c>
      <c r="G1998" t="n">
        <v>0</v>
      </c>
      <c r="H1998" s="2">
        <f>IF(F1998=0, G1998, F1998)</f>
        <v/>
      </c>
      <c r="I1998" s="1">
        <f>E1998+0</f>
        <v/>
      </c>
    </row>
    <row r="1999">
      <c r="A1999" t="inlineStr">
        <is>
          <t>Interest Paid - Investors @ 6.75%</t>
        </is>
      </c>
      <c r="B1999" t="inlineStr">
        <is>
          <t>Operating Expenses</t>
        </is>
      </c>
      <c r="C1999" t="inlineStr">
        <is>
          <t>Heron View</t>
        </is>
      </c>
      <c r="D1999" t="inlineStr">
        <is>
          <t>Heron View</t>
        </is>
      </c>
      <c r="E1999" s="1" t="inlineStr">
        <is>
          <t>2023-10-31</t>
        </is>
      </c>
      <c r="F1999" t="n">
        <v>0</v>
      </c>
      <c r="G1999" t="n">
        <v>0</v>
      </c>
      <c r="H1999" s="2">
        <f>IF(F1999=0, G1999, F1999)</f>
        <v/>
      </c>
      <c r="I1999" s="1">
        <f>E1999+0</f>
        <v/>
      </c>
    </row>
    <row r="2000">
      <c r="A2000" t="inlineStr">
        <is>
          <t>Interest Paid - Investors @ 6.75%</t>
        </is>
      </c>
      <c r="B2000" t="inlineStr">
        <is>
          <t>Operating Expenses</t>
        </is>
      </c>
      <c r="C2000" t="inlineStr">
        <is>
          <t>Heron View</t>
        </is>
      </c>
      <c r="D2000" t="inlineStr">
        <is>
          <t>Heron View</t>
        </is>
      </c>
      <c r="E2000" s="1" t="inlineStr">
        <is>
          <t>2023-10-31</t>
        </is>
      </c>
      <c r="F2000" t="n">
        <v>0</v>
      </c>
      <c r="G2000" t="n">
        <v>0</v>
      </c>
      <c r="H2000" s="2">
        <f>IF(F2000=0, G2000, F2000)</f>
        <v/>
      </c>
      <c r="I2000" s="1">
        <f>E2000+0</f>
        <v/>
      </c>
    </row>
    <row r="2001">
      <c r="A2001" t="inlineStr">
        <is>
          <t>Interest Paid - Investors @ 7%</t>
        </is>
      </c>
      <c r="B2001" t="inlineStr">
        <is>
          <t>Operating Expenses</t>
        </is>
      </c>
      <c r="C2001" t="inlineStr">
        <is>
          <t>Heron View</t>
        </is>
      </c>
      <c r="D2001" t="inlineStr">
        <is>
          <t>Heron View</t>
        </is>
      </c>
      <c r="E2001" s="1" t="inlineStr">
        <is>
          <t>2023-10-31</t>
        </is>
      </c>
      <c r="F2001" t="n">
        <v>0</v>
      </c>
      <c r="G2001" t="n">
        <v>0</v>
      </c>
      <c r="H2001" s="2">
        <f>IF(F2001=0, G2001, F2001)</f>
        <v/>
      </c>
      <c r="I2001" s="1">
        <f>E2001+0</f>
        <v/>
      </c>
    </row>
    <row r="2002">
      <c r="A2002" t="inlineStr">
        <is>
          <t>Interest Paid - Investors @ 7%</t>
        </is>
      </c>
      <c r="B2002" t="inlineStr">
        <is>
          <t>Operating Expenses</t>
        </is>
      </c>
      <c r="C2002" t="inlineStr">
        <is>
          <t>Heron View</t>
        </is>
      </c>
      <c r="D2002" t="inlineStr">
        <is>
          <t>Heron View</t>
        </is>
      </c>
      <c r="E2002" s="1" t="inlineStr">
        <is>
          <t>2023-10-31</t>
        </is>
      </c>
      <c r="F2002" t="n">
        <v>0</v>
      </c>
      <c r="G2002" t="n">
        <v>0</v>
      </c>
      <c r="H2002" s="2">
        <f>IF(F2002=0, G2002, F2002)</f>
        <v/>
      </c>
      <c r="I2002" s="1">
        <f>E2002+0</f>
        <v/>
      </c>
    </row>
    <row r="2003">
      <c r="A2003" t="inlineStr">
        <is>
          <t>Interest Paid - Investors @ 7.5%</t>
        </is>
      </c>
      <c r="B2003" t="inlineStr">
        <is>
          <t>Operating Expenses</t>
        </is>
      </c>
      <c r="C2003" t="inlineStr">
        <is>
          <t>Heron View</t>
        </is>
      </c>
      <c r="D2003" t="inlineStr">
        <is>
          <t>Heron View</t>
        </is>
      </c>
      <c r="E2003" s="1" t="inlineStr">
        <is>
          <t>2023-10-31</t>
        </is>
      </c>
      <c r="F2003" t="n">
        <v>0</v>
      </c>
      <c r="G2003" t="n">
        <v>0</v>
      </c>
      <c r="H2003" s="2">
        <f>IF(F2003=0, G2003, F2003)</f>
        <v/>
      </c>
      <c r="I2003" s="1">
        <f>E2003+0</f>
        <v/>
      </c>
    </row>
    <row r="2004">
      <c r="A2004" t="inlineStr">
        <is>
          <t>Interest Paid - Investors @ 7.5%</t>
        </is>
      </c>
      <c r="B2004" t="inlineStr">
        <is>
          <t>Operating Expenses</t>
        </is>
      </c>
      <c r="C2004" t="inlineStr">
        <is>
          <t>Heron View</t>
        </is>
      </c>
      <c r="D2004" t="inlineStr">
        <is>
          <t>Heron View</t>
        </is>
      </c>
      <c r="E2004" s="1" t="inlineStr">
        <is>
          <t>2023-10-31</t>
        </is>
      </c>
      <c r="F2004" t="n">
        <v>0</v>
      </c>
      <c r="G2004" t="n">
        <v>0</v>
      </c>
      <c r="H2004" s="2">
        <f>IF(F2004=0, G2004, F2004)</f>
        <v/>
      </c>
      <c r="I2004" s="1">
        <f>E2004+0</f>
        <v/>
      </c>
    </row>
    <row r="2005">
      <c r="A2005" t="inlineStr">
        <is>
          <t>Interest Paid - Investors @ 8.25%</t>
        </is>
      </c>
      <c r="B2005" t="inlineStr">
        <is>
          <t>Operating Expenses</t>
        </is>
      </c>
      <c r="C2005" t="inlineStr">
        <is>
          <t>Heron View</t>
        </is>
      </c>
      <c r="D2005" t="inlineStr">
        <is>
          <t>Heron View</t>
        </is>
      </c>
      <c r="E2005" s="1" t="inlineStr">
        <is>
          <t>2023-10-31</t>
        </is>
      </c>
      <c r="F2005" t="n">
        <v>0</v>
      </c>
      <c r="G2005" t="n">
        <v>0</v>
      </c>
      <c r="H2005" s="2">
        <f>IF(F2005=0, G2005, F2005)</f>
        <v/>
      </c>
      <c r="I2005" s="1">
        <f>E2005+0</f>
        <v/>
      </c>
    </row>
    <row r="2006">
      <c r="A2006" t="inlineStr">
        <is>
          <t>Interest Paid - Investors @ 8.25%</t>
        </is>
      </c>
      <c r="B2006" t="inlineStr">
        <is>
          <t>Operating Expenses</t>
        </is>
      </c>
      <c r="C2006" t="inlineStr">
        <is>
          <t>Heron View</t>
        </is>
      </c>
      <c r="D2006" t="inlineStr">
        <is>
          <t>Heron View</t>
        </is>
      </c>
      <c r="E2006" s="1" t="inlineStr">
        <is>
          <t>2023-10-31</t>
        </is>
      </c>
      <c r="F2006" t="n">
        <v>0</v>
      </c>
      <c r="G2006" t="n">
        <v>0</v>
      </c>
      <c r="H2006" s="2">
        <f>IF(F2006=0, G2006, F2006)</f>
        <v/>
      </c>
      <c r="I2006" s="1">
        <f>E2006+0</f>
        <v/>
      </c>
    </row>
    <row r="2007">
      <c r="A2007" t="inlineStr">
        <is>
          <t>Interest Paid - Investors @ 9%</t>
        </is>
      </c>
      <c r="B2007" t="inlineStr">
        <is>
          <t>Operating Expenses</t>
        </is>
      </c>
      <c r="C2007" t="inlineStr">
        <is>
          <t>Heron View</t>
        </is>
      </c>
      <c r="D2007" t="inlineStr">
        <is>
          <t>Heron View</t>
        </is>
      </c>
      <c r="E2007" s="1" t="inlineStr">
        <is>
          <t>2023-10-31</t>
        </is>
      </c>
      <c r="F2007" t="n">
        <v>0</v>
      </c>
      <c r="G2007" t="n">
        <v>0</v>
      </c>
      <c r="H2007" s="2">
        <f>IF(F2007=0, G2007, F2007)</f>
        <v/>
      </c>
      <c r="I2007" s="1">
        <f>E2007+0</f>
        <v/>
      </c>
    </row>
    <row r="2008">
      <c r="A2008" t="inlineStr">
        <is>
          <t>Interest Paid - Investors @ 9%</t>
        </is>
      </c>
      <c r="B2008" t="inlineStr">
        <is>
          <t>Operating Expenses</t>
        </is>
      </c>
      <c r="C2008" t="inlineStr">
        <is>
          <t>Heron View</t>
        </is>
      </c>
      <c r="D2008" t="inlineStr">
        <is>
          <t>Heron View</t>
        </is>
      </c>
      <c r="E2008" s="1" t="inlineStr">
        <is>
          <t>2023-10-31</t>
        </is>
      </c>
      <c r="F2008" t="n">
        <v>0</v>
      </c>
      <c r="G2008" t="n">
        <v>0</v>
      </c>
      <c r="H2008" s="2">
        <f>IF(F2008=0, G2008, F2008)</f>
        <v/>
      </c>
      <c r="I2008" s="1">
        <f>E2008+0</f>
        <v/>
      </c>
    </row>
    <row r="2009">
      <c r="A2009" t="inlineStr">
        <is>
          <t>Interest Paid - Investors @ 9.75%</t>
        </is>
      </c>
      <c r="B2009" t="inlineStr">
        <is>
          <t>Operating Expenses</t>
        </is>
      </c>
      <c r="C2009" t="inlineStr">
        <is>
          <t>Heron View</t>
        </is>
      </c>
      <c r="D2009" t="inlineStr">
        <is>
          <t>Heron View</t>
        </is>
      </c>
      <c r="E2009" s="1" t="inlineStr">
        <is>
          <t>2023-10-31</t>
        </is>
      </c>
      <c r="F2009" t="n">
        <v>0</v>
      </c>
      <c r="G2009" t="n">
        <v>0</v>
      </c>
      <c r="H2009" s="2">
        <f>IF(F2009=0, G2009, F2009)</f>
        <v/>
      </c>
      <c r="I2009" s="1">
        <f>E2009+0</f>
        <v/>
      </c>
    </row>
    <row r="2010">
      <c r="A2010" t="inlineStr">
        <is>
          <t>Levies</t>
        </is>
      </c>
      <c r="B2010" t="inlineStr">
        <is>
          <t>Operating Expenses</t>
        </is>
      </c>
      <c r="C2010" t="inlineStr">
        <is>
          <t>Heron View</t>
        </is>
      </c>
      <c r="D2010" t="inlineStr">
        <is>
          <t>Heron View</t>
        </is>
      </c>
      <c r="E2010" s="1" t="inlineStr">
        <is>
          <t>2023-10-31</t>
        </is>
      </c>
      <c r="F2010" t="n">
        <v>0</v>
      </c>
      <c r="G2010" t="n">
        <v>0</v>
      </c>
      <c r="H2010" s="2">
        <f>IF(F2010=0, G2010, F2010)</f>
        <v/>
      </c>
      <c r="I2010" s="1">
        <f>E2010+0</f>
        <v/>
      </c>
    </row>
    <row r="2011">
      <c r="A2011" t="inlineStr">
        <is>
          <t>Levies - Developer</t>
        </is>
      </c>
      <c r="B2011" t="inlineStr">
        <is>
          <t>Operating Expenses</t>
        </is>
      </c>
      <c r="C2011" t="inlineStr">
        <is>
          <t>Heron View</t>
        </is>
      </c>
      <c r="D2011" t="inlineStr">
        <is>
          <t>Heron View</t>
        </is>
      </c>
      <c r="E2011" s="1" t="inlineStr">
        <is>
          <t>2023-10-31</t>
        </is>
      </c>
      <c r="F2011" t="n">
        <v>0</v>
      </c>
      <c r="G2011" t="n">
        <v>0</v>
      </c>
      <c r="H2011" s="2">
        <f>IF(F2011=0, G2011, F2011)</f>
        <v/>
      </c>
      <c r="I2011" s="1">
        <f>E2011+0</f>
        <v/>
      </c>
    </row>
    <row r="2012">
      <c r="A2012" t="inlineStr">
        <is>
          <t>Levies - Special Levies</t>
        </is>
      </c>
      <c r="B2012" t="inlineStr">
        <is>
          <t>Operating Expenses</t>
        </is>
      </c>
      <c r="C2012" t="inlineStr">
        <is>
          <t>Heron View</t>
        </is>
      </c>
      <c r="D2012" t="inlineStr">
        <is>
          <t>Heron View</t>
        </is>
      </c>
      <c r="E2012" s="1" t="inlineStr">
        <is>
          <t>2023-10-31</t>
        </is>
      </c>
      <c r="F2012" t="n">
        <v>0</v>
      </c>
      <c r="G2012" t="n">
        <v>0</v>
      </c>
      <c r="H2012" s="2">
        <f>IF(F2012=0, G2012, F2012)</f>
        <v/>
      </c>
      <c r="I2012" s="1">
        <f>E2012+0</f>
        <v/>
      </c>
    </row>
    <row r="2013">
      <c r="A2013" t="inlineStr">
        <is>
          <t>Management fees - OMH</t>
        </is>
      </c>
      <c r="B2013" t="inlineStr">
        <is>
          <t>Ignore per Deric</t>
        </is>
      </c>
      <c r="C2013" t="inlineStr">
        <is>
          <t>Heron View</t>
        </is>
      </c>
      <c r="D2013" t="inlineStr">
        <is>
          <t>Heron View</t>
        </is>
      </c>
      <c r="E2013" s="1" t="inlineStr">
        <is>
          <t>2023-10-31</t>
        </is>
      </c>
      <c r="F2013" t="n">
        <v>0</v>
      </c>
      <c r="G2013" t="n">
        <v>0</v>
      </c>
      <c r="H2013" s="2">
        <f>IF(F2013=0, G2013, F2013)</f>
        <v/>
      </c>
      <c r="I2013" s="1">
        <f>E2013+0</f>
        <v/>
      </c>
    </row>
    <row r="2014">
      <c r="A2014" t="inlineStr">
        <is>
          <t>Momentum Interest</t>
        </is>
      </c>
      <c r="B2014" t="inlineStr">
        <is>
          <t>Momentum Interest</t>
        </is>
      </c>
      <c r="C2014" t="inlineStr">
        <is>
          <t>Heron View</t>
        </is>
      </c>
      <c r="D2014" t="inlineStr">
        <is>
          <t>Heron View</t>
        </is>
      </c>
      <c r="E2014" s="1" t="inlineStr">
        <is>
          <t>2023-10-31</t>
        </is>
      </c>
      <c r="F2014" t="n">
        <v>0</v>
      </c>
      <c r="G2014" t="n">
        <v>0</v>
      </c>
      <c r="H2014" s="2">
        <f>IF(F2014=0, G2014, F2014)</f>
        <v/>
      </c>
      <c r="I2014" s="1">
        <f>E2014+0</f>
        <v/>
      </c>
    </row>
    <row r="2015">
      <c r="A2015" t="inlineStr">
        <is>
          <t>Opp Invest</t>
        </is>
      </c>
      <c r="B2015" t="inlineStr">
        <is>
          <t>COS</t>
        </is>
      </c>
      <c r="C2015" t="inlineStr">
        <is>
          <t>Heron View</t>
        </is>
      </c>
      <c r="D2015" t="inlineStr">
        <is>
          <t>Heron View</t>
        </is>
      </c>
      <c r="E2015" s="1" t="inlineStr">
        <is>
          <t>2023-10-31</t>
        </is>
      </c>
      <c r="F2015" t="n">
        <v>0</v>
      </c>
      <c r="G2015" t="n">
        <v>5676905</v>
      </c>
      <c r="H2015" s="2">
        <f>IF(F2015=0, G2015, F2015)</f>
        <v/>
      </c>
      <c r="I2015" s="1">
        <f>E2015+0</f>
        <v/>
      </c>
    </row>
    <row r="2016">
      <c r="A2016" t="inlineStr">
        <is>
          <t>Projected Heron Projects Income</t>
        </is>
      </c>
      <c r="B2016" t="inlineStr">
        <is>
          <t>Projected Heron Projects Income</t>
        </is>
      </c>
      <c r="C2016" t="inlineStr">
        <is>
          <t>Heron View</t>
        </is>
      </c>
      <c r="D2016" t="inlineStr">
        <is>
          <t>Heron View</t>
        </is>
      </c>
      <c r="E2016" s="1" t="inlineStr">
        <is>
          <t>2023-10-31</t>
        </is>
      </c>
      <c r="F2016" t="n">
        <v>0</v>
      </c>
      <c r="G2016" t="n">
        <v>0</v>
      </c>
      <c r="H2016" s="2">
        <f>IF(F2016=0, G2016, F2016)</f>
        <v/>
      </c>
      <c r="I2016" s="1">
        <f>E2016+0</f>
        <v/>
      </c>
    </row>
    <row r="2017">
      <c r="A2017" t="inlineStr">
        <is>
          <t>Rent Salaries and Wages</t>
        </is>
      </c>
      <c r="B2017" t="inlineStr">
        <is>
          <t>COS</t>
        </is>
      </c>
      <c r="C2017" t="inlineStr">
        <is>
          <t>Heron View</t>
        </is>
      </c>
      <c r="D2017" t="inlineStr">
        <is>
          <t>Heron View</t>
        </is>
      </c>
      <c r="E2017" s="1" t="inlineStr">
        <is>
          <t>2023-10-31</t>
        </is>
      </c>
      <c r="F2017" t="n">
        <v>0</v>
      </c>
      <c r="G2017" t="n">
        <v>17272544</v>
      </c>
      <c r="H2017" s="2">
        <f>IF(F2017=0, G2017, F2017)</f>
        <v/>
      </c>
      <c r="I2017" s="1">
        <f>E2017+0</f>
        <v/>
      </c>
    </row>
    <row r="2018">
      <c r="A2018" t="inlineStr">
        <is>
          <t>Rental Income</t>
        </is>
      </c>
      <c r="B2018" t="inlineStr">
        <is>
          <t>Other Income</t>
        </is>
      </c>
      <c r="C2018" t="inlineStr">
        <is>
          <t>Heron View</t>
        </is>
      </c>
      <c r="D2018" t="inlineStr">
        <is>
          <t>Heron View</t>
        </is>
      </c>
      <c r="E2018" s="1" t="inlineStr">
        <is>
          <t>2023-10-31</t>
        </is>
      </c>
      <c r="F2018" t="n">
        <v>13883</v>
      </c>
      <c r="G2018" t="n">
        <v>0</v>
      </c>
      <c r="H2018" s="2">
        <f>IF(F2018=0, G2018, F2018)</f>
        <v/>
      </c>
      <c r="I2018" s="1">
        <f>E2018+0</f>
        <v/>
      </c>
    </row>
    <row r="2019">
      <c r="A2019" t="inlineStr">
        <is>
          <t>Rental Income</t>
        </is>
      </c>
      <c r="B2019" t="inlineStr">
        <is>
          <t>Other Income</t>
        </is>
      </c>
      <c r="C2019" t="inlineStr">
        <is>
          <t>Heron View</t>
        </is>
      </c>
      <c r="D2019" t="inlineStr">
        <is>
          <t>Heron View</t>
        </is>
      </c>
      <c r="E2019" s="1" t="inlineStr">
        <is>
          <t>2023-10-31</t>
        </is>
      </c>
      <c r="F2019" t="n">
        <v>0</v>
      </c>
      <c r="G2019" t="n">
        <v>0</v>
      </c>
      <c r="H2019" s="2">
        <f>IF(F2019=0, G2019, F2019)</f>
        <v/>
      </c>
      <c r="I2019" s="1">
        <f>E2019+0</f>
        <v/>
      </c>
    </row>
    <row r="2020">
      <c r="A2020" t="inlineStr">
        <is>
          <t>Repairs _AND_ Maintenance</t>
        </is>
      </c>
      <c r="B2020" t="inlineStr">
        <is>
          <t>Operating Expenses</t>
        </is>
      </c>
      <c r="C2020" t="inlineStr">
        <is>
          <t>Heron View</t>
        </is>
      </c>
      <c r="D2020" t="inlineStr">
        <is>
          <t>Heron View</t>
        </is>
      </c>
      <c r="E2020" s="1" t="inlineStr">
        <is>
          <t>2023-10-31</t>
        </is>
      </c>
      <c r="F2020" t="n">
        <v>-1003.07</v>
      </c>
      <c r="G2020" t="n">
        <v>0</v>
      </c>
      <c r="H2020" s="2">
        <f>IF(F2020=0, G2020, F2020)</f>
        <v/>
      </c>
      <c r="I2020" s="1">
        <f>E2020+0</f>
        <v/>
      </c>
    </row>
    <row r="2021">
      <c r="A2021" t="inlineStr">
        <is>
          <t>Repairs _AND_ Maintenance</t>
        </is>
      </c>
      <c r="B2021" t="inlineStr">
        <is>
          <t>Operating Expenses</t>
        </is>
      </c>
      <c r="C2021" t="inlineStr">
        <is>
          <t>Heron View</t>
        </is>
      </c>
      <c r="D2021" t="inlineStr">
        <is>
          <t>Heron View</t>
        </is>
      </c>
      <c r="E2021" s="1" t="inlineStr">
        <is>
          <t>2023-10-31</t>
        </is>
      </c>
      <c r="F2021" t="n">
        <v>0</v>
      </c>
      <c r="G2021" t="n">
        <v>0</v>
      </c>
      <c r="H2021" s="2">
        <f>IF(F2021=0, G2021, F2021)</f>
        <v/>
      </c>
      <c r="I2021" s="1">
        <f>E2021+0</f>
        <v/>
      </c>
    </row>
    <row r="2022">
      <c r="A2022" t="inlineStr">
        <is>
          <t>Sales - Heron View Occupational Rent</t>
        </is>
      </c>
      <c r="B2022" t="inlineStr">
        <is>
          <t>Trading Income</t>
        </is>
      </c>
      <c r="C2022" t="inlineStr">
        <is>
          <t>Heron View</t>
        </is>
      </c>
      <c r="D2022" t="inlineStr">
        <is>
          <t>Heron View</t>
        </is>
      </c>
      <c r="E2022" s="1" t="inlineStr">
        <is>
          <t>2023-10-31</t>
        </is>
      </c>
      <c r="F2022" t="n">
        <v>0</v>
      </c>
      <c r="G2022" t="n">
        <v>0</v>
      </c>
      <c r="H2022" s="2">
        <f>IF(F2022=0, G2022, F2022)</f>
        <v/>
      </c>
      <c r="I2022" s="1">
        <f>E2022+0</f>
        <v/>
      </c>
    </row>
    <row r="2023">
      <c r="A2023" t="inlineStr">
        <is>
          <t>Sales - Heron View Sales</t>
        </is>
      </c>
      <c r="B2023" t="inlineStr">
        <is>
          <t>Trading Income</t>
        </is>
      </c>
      <c r="C2023" t="inlineStr">
        <is>
          <t>Heron View</t>
        </is>
      </c>
      <c r="D2023" t="inlineStr">
        <is>
          <t>Heron View</t>
        </is>
      </c>
      <c r="E2023" s="1" t="inlineStr">
        <is>
          <t>2023-10-31</t>
        </is>
      </c>
      <c r="F2023" t="n">
        <v>0</v>
      </c>
      <c r="G2023" t="n">
        <v>0</v>
      </c>
      <c r="H2023" s="2">
        <f>IF(F2023=0, G2023, F2023)</f>
        <v/>
      </c>
      <c r="I2023" s="1">
        <f>E2023+0</f>
        <v/>
      </c>
    </row>
    <row r="2024">
      <c r="A2024" t="inlineStr">
        <is>
          <t>Subscriptions - Xero</t>
        </is>
      </c>
      <c r="B2024" t="inlineStr">
        <is>
          <t>Operating Expenses</t>
        </is>
      </c>
      <c r="C2024" t="inlineStr">
        <is>
          <t>Heron View</t>
        </is>
      </c>
      <c r="D2024" t="inlineStr">
        <is>
          <t>Heron View</t>
        </is>
      </c>
      <c r="E2024" s="1" t="inlineStr">
        <is>
          <t>2023-10-31</t>
        </is>
      </c>
      <c r="F2024" t="n">
        <v>600</v>
      </c>
      <c r="G2024" t="n">
        <v>0</v>
      </c>
      <c r="H2024" s="2">
        <f>IF(F2024=0, G2024, F2024)</f>
        <v/>
      </c>
      <c r="I2024" s="1">
        <f>E2024+0</f>
        <v/>
      </c>
    </row>
    <row r="2025">
      <c r="A2025" t="inlineStr">
        <is>
          <t>Subscriptions - Xero</t>
        </is>
      </c>
      <c r="B2025" t="inlineStr">
        <is>
          <t>Operating Expenses</t>
        </is>
      </c>
      <c r="C2025" t="inlineStr">
        <is>
          <t>Heron View</t>
        </is>
      </c>
      <c r="D2025" t="inlineStr">
        <is>
          <t>Heron View</t>
        </is>
      </c>
      <c r="E2025" s="1" t="inlineStr">
        <is>
          <t>2023-10-31</t>
        </is>
      </c>
      <c r="F2025" t="n">
        <v>0</v>
      </c>
      <c r="G2025" t="n">
        <v>0</v>
      </c>
      <c r="H2025" s="2">
        <f>IF(F2025=0, G2025, F2025)</f>
        <v/>
      </c>
      <c r="I2025" s="1">
        <f>E2025+0</f>
        <v/>
      </c>
    </row>
    <row r="2026">
      <c r="A2026" t="inlineStr">
        <is>
          <t>Total Draw funds available</t>
        </is>
      </c>
      <c r="B2026" t="inlineStr">
        <is>
          <t>Total Draw funds available</t>
        </is>
      </c>
      <c r="C2026" t="inlineStr">
        <is>
          <t>Heron View</t>
        </is>
      </c>
      <c r="D2026" t="inlineStr">
        <is>
          <t>Heron View</t>
        </is>
      </c>
      <c r="E2026" s="1" t="inlineStr">
        <is>
          <t>2023-10-31</t>
        </is>
      </c>
      <c r="F2026" t="n">
        <v>0</v>
      </c>
      <c r="G2026" t="n">
        <v>0</v>
      </c>
      <c r="H2026" s="2">
        <f>IF(F2026=0, G2026, F2026)</f>
        <v/>
      </c>
      <c r="I2026" s="1">
        <f>E2026+0</f>
        <v/>
      </c>
    </row>
    <row r="2027">
      <c r="A2027" t="inlineStr">
        <is>
          <t>Unforseen</t>
        </is>
      </c>
      <c r="B2027" t="inlineStr">
        <is>
          <t>COS</t>
        </is>
      </c>
      <c r="C2027" t="inlineStr">
        <is>
          <t>Heron View</t>
        </is>
      </c>
      <c r="D2027" t="inlineStr">
        <is>
          <t>Heron View</t>
        </is>
      </c>
      <c r="E2027" s="1" t="inlineStr">
        <is>
          <t>2023-10-31</t>
        </is>
      </c>
      <c r="F2027" t="n">
        <v>0</v>
      </c>
      <c r="G2027" t="n">
        <v>1533515.22</v>
      </c>
      <c r="H2027" s="2">
        <f>IF(F2027=0, G2027, F2027)</f>
        <v/>
      </c>
      <c r="I2027" s="1">
        <f>E2027+0</f>
        <v/>
      </c>
    </row>
    <row r="2028">
      <c r="A2028" t="inlineStr">
        <is>
          <t>Water</t>
        </is>
      </c>
      <c r="B2028" t="inlineStr">
        <is>
          <t>Operating Expenses</t>
        </is>
      </c>
      <c r="C2028" t="inlineStr">
        <is>
          <t>Heron View</t>
        </is>
      </c>
      <c r="D2028" t="inlineStr">
        <is>
          <t>Heron View</t>
        </is>
      </c>
      <c r="E2028" s="1" t="inlineStr">
        <is>
          <t>2023-10-31</t>
        </is>
      </c>
      <c r="F2028" t="n">
        <v>0</v>
      </c>
      <c r="G2028" t="n">
        <v>0</v>
      </c>
      <c r="H2028" s="2">
        <f>IF(F2028=0, G2028, F2028)</f>
        <v/>
      </c>
      <c r="I2028" s="1">
        <f>E2028+0</f>
        <v/>
      </c>
    </row>
    <row r="2029">
      <c r="A2029" t="inlineStr">
        <is>
          <t>Accounting - CIPC</t>
        </is>
      </c>
      <c r="B2029" t="inlineStr">
        <is>
          <t>Operating Expenses</t>
        </is>
      </c>
      <c r="C2029" t="inlineStr">
        <is>
          <t>Heron Fields</t>
        </is>
      </c>
      <c r="D2029" t="inlineStr">
        <is>
          <t>Heron Fields</t>
        </is>
      </c>
      <c r="E2029" s="1" t="inlineStr">
        <is>
          <t>2023-11-30</t>
        </is>
      </c>
      <c r="F2029" t="n">
        <v>0</v>
      </c>
      <c r="G2029" t="n">
        <v>0</v>
      </c>
      <c r="H2029" s="2">
        <f>IF(F2029=0, G2029, F2029)</f>
        <v/>
      </c>
      <c r="I2029" s="1">
        <f>E2029+0</f>
        <v/>
      </c>
    </row>
    <row r="2030">
      <c r="A2030" t="inlineStr">
        <is>
          <t>Accounting Fees</t>
        </is>
      </c>
      <c r="B2030" t="inlineStr">
        <is>
          <t>Operating Expenses</t>
        </is>
      </c>
      <c r="C2030" t="inlineStr">
        <is>
          <t>Heron Fields</t>
        </is>
      </c>
      <c r="D2030" t="inlineStr">
        <is>
          <t>Heron Fields</t>
        </is>
      </c>
      <c r="E2030" s="1" t="inlineStr">
        <is>
          <t>2023-11-30</t>
        </is>
      </c>
      <c r="F2030" t="n">
        <v>0</v>
      </c>
      <c r="G2030" t="n">
        <v>0</v>
      </c>
      <c r="H2030" s="2">
        <f>IF(F2030=0, G2030, F2030)</f>
        <v/>
      </c>
      <c r="I2030" s="1">
        <f>E2030+0</f>
        <v/>
      </c>
    </row>
    <row r="2031">
      <c r="A2031" t="inlineStr">
        <is>
          <t>Advertising - Property24</t>
        </is>
      </c>
      <c r="B2031" t="inlineStr">
        <is>
          <t>Operating Expenses</t>
        </is>
      </c>
      <c r="C2031" t="inlineStr">
        <is>
          <t>Heron Fields</t>
        </is>
      </c>
      <c r="D2031" t="inlineStr">
        <is>
          <t>Heron Fields</t>
        </is>
      </c>
      <c r="E2031" s="1" t="inlineStr">
        <is>
          <t>2023-11-30</t>
        </is>
      </c>
      <c r="F2031" t="n">
        <v>0</v>
      </c>
      <c r="G2031" t="n">
        <v>0</v>
      </c>
      <c r="H2031" s="2">
        <f>IF(F2031=0, G2031, F2031)</f>
        <v/>
      </c>
      <c r="I2031" s="1">
        <f>E2031+0</f>
        <v/>
      </c>
    </row>
    <row r="2032">
      <c r="A2032" t="inlineStr">
        <is>
          <t>Advertising - Real Marketing</t>
        </is>
      </c>
      <c r="B2032" t="inlineStr">
        <is>
          <t>Operating Expenses</t>
        </is>
      </c>
      <c r="C2032" t="inlineStr">
        <is>
          <t>Heron Fields</t>
        </is>
      </c>
      <c r="D2032" t="inlineStr">
        <is>
          <t>Heron Fields</t>
        </is>
      </c>
      <c r="E2032" s="1" t="inlineStr">
        <is>
          <t>2023-11-30</t>
        </is>
      </c>
      <c r="F2032" t="n">
        <v>0</v>
      </c>
      <c r="G2032" t="n">
        <v>0</v>
      </c>
      <c r="H2032" s="2">
        <f>IF(F2032=0, G2032, F2032)</f>
        <v/>
      </c>
      <c r="I2032" s="1">
        <f>E2032+0</f>
        <v/>
      </c>
    </row>
    <row r="2033">
      <c r="A2033" t="inlineStr">
        <is>
          <t>Advertising - Real Marketing</t>
        </is>
      </c>
      <c r="B2033" t="inlineStr">
        <is>
          <t>Operating Expenses</t>
        </is>
      </c>
      <c r="C2033" t="inlineStr">
        <is>
          <t>Heron Fields</t>
        </is>
      </c>
      <c r="D2033" t="inlineStr">
        <is>
          <t>Heron Fields</t>
        </is>
      </c>
      <c r="E2033" s="1" t="inlineStr">
        <is>
          <t>2023-11-30</t>
        </is>
      </c>
      <c r="F2033" t="n">
        <v>0</v>
      </c>
      <c r="G2033" t="n">
        <v>0</v>
      </c>
      <c r="H2033" s="2">
        <f>IF(F2033=0, G2033, F2033)</f>
        <v/>
      </c>
      <c r="I2033" s="1">
        <f>E2033+0</f>
        <v/>
      </c>
    </row>
    <row r="2034">
      <c r="A2034" t="inlineStr">
        <is>
          <t>Advertising _AND_ Promotions</t>
        </is>
      </c>
      <c r="B2034" t="inlineStr">
        <is>
          <t>Operating Expenses</t>
        </is>
      </c>
      <c r="C2034" t="inlineStr">
        <is>
          <t>Heron Fields</t>
        </is>
      </c>
      <c r="D2034" t="inlineStr">
        <is>
          <t>Heron Fields</t>
        </is>
      </c>
      <c r="E2034" s="1" t="inlineStr">
        <is>
          <t>2023-11-30</t>
        </is>
      </c>
      <c r="F2034" t="n">
        <v>7641.04</v>
      </c>
      <c r="G2034" t="n">
        <v>0</v>
      </c>
      <c r="H2034" s="2">
        <f>IF(F2034=0, G2034, F2034)</f>
        <v/>
      </c>
      <c r="I2034" s="1">
        <f>E2034+0</f>
        <v/>
      </c>
    </row>
    <row r="2035">
      <c r="A2035" t="inlineStr">
        <is>
          <t>Advertising _AND_ Promotions</t>
        </is>
      </c>
      <c r="B2035" t="inlineStr">
        <is>
          <t>Operating Expenses</t>
        </is>
      </c>
      <c r="C2035" t="inlineStr">
        <is>
          <t>Heron Fields</t>
        </is>
      </c>
      <c r="D2035" t="inlineStr">
        <is>
          <t>Heron Fields</t>
        </is>
      </c>
      <c r="E2035" s="1" t="inlineStr">
        <is>
          <t>2023-11-30</t>
        </is>
      </c>
      <c r="F2035" t="n">
        <v>0</v>
      </c>
      <c r="G2035" t="n">
        <v>0</v>
      </c>
      <c r="H2035" s="2">
        <f>IF(F2035=0, G2035, F2035)</f>
        <v/>
      </c>
      <c r="I2035" s="1">
        <f>E2035+0</f>
        <v/>
      </c>
    </row>
    <row r="2036">
      <c r="A2036" t="inlineStr">
        <is>
          <t>Bank Charges</t>
        </is>
      </c>
      <c r="B2036" t="inlineStr">
        <is>
          <t>Operating Expenses</t>
        </is>
      </c>
      <c r="C2036" t="inlineStr">
        <is>
          <t>Heron Fields</t>
        </is>
      </c>
      <c r="D2036" t="inlineStr">
        <is>
          <t>Heron Fields</t>
        </is>
      </c>
      <c r="E2036" s="1" t="inlineStr">
        <is>
          <t>2023-11-30</t>
        </is>
      </c>
      <c r="F2036" t="n">
        <v>398.2</v>
      </c>
      <c r="G2036" t="n">
        <v>0</v>
      </c>
      <c r="H2036" s="2">
        <f>IF(F2036=0, G2036, F2036)</f>
        <v/>
      </c>
      <c r="I2036" s="1">
        <f>E2036+0</f>
        <v/>
      </c>
    </row>
    <row r="2037">
      <c r="A2037" t="inlineStr">
        <is>
          <t>COS - Commission HF Units</t>
        </is>
      </c>
      <c r="B2037" t="inlineStr">
        <is>
          <t>COS</t>
        </is>
      </c>
      <c r="C2037" t="inlineStr">
        <is>
          <t>Heron Fields</t>
        </is>
      </c>
      <c r="D2037" t="inlineStr">
        <is>
          <t>Heron Fields</t>
        </is>
      </c>
      <c r="E2037" s="1" t="inlineStr">
        <is>
          <t>2023-11-30</t>
        </is>
      </c>
      <c r="F2037" t="n">
        <v>0</v>
      </c>
      <c r="G2037" t="n">
        <v>0</v>
      </c>
      <c r="H2037" s="2">
        <f>IF(F2037=0, G2037, F2037)</f>
        <v/>
      </c>
      <c r="I2037" s="1">
        <f>E2037+0</f>
        <v/>
      </c>
    </row>
    <row r="2038">
      <c r="A2038" t="inlineStr">
        <is>
          <t>COS - Electricity</t>
        </is>
      </c>
      <c r="B2038" t="inlineStr">
        <is>
          <t>COS</t>
        </is>
      </c>
      <c r="C2038" t="inlineStr">
        <is>
          <t>Heron Fields</t>
        </is>
      </c>
      <c r="D2038" t="inlineStr">
        <is>
          <t>Heron Fields</t>
        </is>
      </c>
      <c r="E2038" s="1" t="inlineStr">
        <is>
          <t>2023-11-30</t>
        </is>
      </c>
      <c r="F2038" t="n">
        <v>0</v>
      </c>
      <c r="G2038" t="n">
        <v>0</v>
      </c>
      <c r="H2038" s="2">
        <f>IF(F2038=0, G2038, F2038)</f>
        <v/>
      </c>
      <c r="I2038" s="1">
        <f>E2038+0</f>
        <v/>
      </c>
    </row>
    <row r="2039">
      <c r="A2039" t="inlineStr">
        <is>
          <t>COS - Electricity</t>
        </is>
      </c>
      <c r="B2039" t="inlineStr">
        <is>
          <t>COS</t>
        </is>
      </c>
      <c r="C2039" t="inlineStr">
        <is>
          <t>Heron Fields</t>
        </is>
      </c>
      <c r="D2039" t="inlineStr">
        <is>
          <t>Heron Fields</t>
        </is>
      </c>
      <c r="E2039" s="1" t="inlineStr">
        <is>
          <t>2023-11-30</t>
        </is>
      </c>
      <c r="F2039" t="n">
        <v>0</v>
      </c>
      <c r="G2039" t="n">
        <v>0</v>
      </c>
      <c r="H2039" s="2">
        <f>IF(F2039=0, G2039, F2039)</f>
        <v/>
      </c>
      <c r="I2039" s="1">
        <f>E2039+0</f>
        <v/>
      </c>
    </row>
    <row r="2040">
      <c r="A2040" t="inlineStr">
        <is>
          <t>COS - Heron View Showhouse</t>
        </is>
      </c>
      <c r="B2040" t="inlineStr">
        <is>
          <t>COS</t>
        </is>
      </c>
      <c r="C2040" t="inlineStr">
        <is>
          <t>Heron Fields</t>
        </is>
      </c>
      <c r="D2040" t="inlineStr">
        <is>
          <t>Heron Fields</t>
        </is>
      </c>
      <c r="E2040" s="1" t="inlineStr">
        <is>
          <t>2023-11-30</t>
        </is>
      </c>
      <c r="F2040" t="n">
        <v>0</v>
      </c>
      <c r="G2040" t="n">
        <v>0</v>
      </c>
      <c r="H2040" s="2">
        <f>IF(F2040=0, G2040, F2040)</f>
        <v/>
      </c>
      <c r="I2040" s="1">
        <f>E2040+0</f>
        <v/>
      </c>
    </row>
    <row r="2041">
      <c r="A2041" t="inlineStr">
        <is>
          <t>COS - Inverters</t>
        </is>
      </c>
      <c r="B2041" t="inlineStr">
        <is>
          <t>COS</t>
        </is>
      </c>
      <c r="C2041" t="inlineStr">
        <is>
          <t>Heron Fields</t>
        </is>
      </c>
      <c r="D2041" t="inlineStr">
        <is>
          <t>Heron Fields</t>
        </is>
      </c>
      <c r="E2041" s="1" t="inlineStr">
        <is>
          <t>2023-11-30</t>
        </is>
      </c>
      <c r="F2041" t="n">
        <v>0</v>
      </c>
      <c r="G2041" t="n">
        <v>0</v>
      </c>
      <c r="H2041" s="2">
        <f>IF(F2041=0, G2041, F2041)</f>
        <v/>
      </c>
      <c r="I2041" s="1">
        <f>E2041+0</f>
        <v/>
      </c>
    </row>
    <row r="2042">
      <c r="A2042" t="inlineStr">
        <is>
          <t>COS - Legal Fees</t>
        </is>
      </c>
      <c r="B2042" t="inlineStr">
        <is>
          <t>COS</t>
        </is>
      </c>
      <c r="C2042" t="inlineStr">
        <is>
          <t>Heron Fields</t>
        </is>
      </c>
      <c r="D2042" t="inlineStr">
        <is>
          <t>Heron Fields</t>
        </is>
      </c>
      <c r="E2042" s="1" t="inlineStr">
        <is>
          <t>2023-11-30</t>
        </is>
      </c>
      <c r="F2042" t="n">
        <v>0</v>
      </c>
      <c r="G2042" t="n">
        <v>0</v>
      </c>
      <c r="H2042" s="2">
        <f>IF(F2042=0, G2042, F2042)</f>
        <v/>
      </c>
      <c r="I2042" s="1">
        <f>E2042+0</f>
        <v/>
      </c>
    </row>
    <row r="2043">
      <c r="A2043" t="inlineStr">
        <is>
          <t>COS - Legal Fees Opening of Sec Title Scheme</t>
        </is>
      </c>
      <c r="B2043" t="inlineStr">
        <is>
          <t>COS</t>
        </is>
      </c>
      <c r="C2043" t="inlineStr">
        <is>
          <t>Heron Fields</t>
        </is>
      </c>
      <c r="D2043" t="inlineStr">
        <is>
          <t>Heron Fields</t>
        </is>
      </c>
      <c r="E2043" s="1" t="inlineStr">
        <is>
          <t>2023-11-30</t>
        </is>
      </c>
      <c r="F2043" t="n">
        <v>0</v>
      </c>
      <c r="G2043" t="n">
        <v>0</v>
      </c>
      <c r="H2043" s="2">
        <f>IF(F2043=0, G2043, F2043)</f>
        <v/>
      </c>
      <c r="I2043" s="1">
        <f>E2043+0</f>
        <v/>
      </c>
    </row>
    <row r="2044">
      <c r="A2044" t="inlineStr">
        <is>
          <t>COS - Levies</t>
        </is>
      </c>
      <c r="B2044" t="inlineStr">
        <is>
          <t>COS</t>
        </is>
      </c>
      <c r="C2044" t="inlineStr">
        <is>
          <t>Heron Fields</t>
        </is>
      </c>
      <c r="D2044" t="inlineStr">
        <is>
          <t>Heron Fields</t>
        </is>
      </c>
      <c r="E2044" s="1" t="inlineStr">
        <is>
          <t>2023-11-30</t>
        </is>
      </c>
      <c r="F2044" t="n">
        <v>0</v>
      </c>
      <c r="G2044" t="n">
        <v>0</v>
      </c>
      <c r="H2044" s="2">
        <f>IF(F2044=0, G2044, F2044)</f>
        <v/>
      </c>
      <c r="I2044" s="1">
        <f>E2044+0</f>
        <v/>
      </c>
    </row>
    <row r="2045">
      <c r="A2045" t="inlineStr">
        <is>
          <t>COS - Rates clearance</t>
        </is>
      </c>
      <c r="B2045" t="inlineStr">
        <is>
          <t>COS</t>
        </is>
      </c>
      <c r="C2045" t="inlineStr">
        <is>
          <t>Heron Fields</t>
        </is>
      </c>
      <c r="D2045" t="inlineStr">
        <is>
          <t>Heron Fields</t>
        </is>
      </c>
      <c r="E2045" s="1" t="inlineStr">
        <is>
          <t>2023-11-30</t>
        </is>
      </c>
      <c r="F2045" t="n">
        <v>0</v>
      </c>
      <c r="G2045" t="n">
        <v>0</v>
      </c>
      <c r="H2045" s="2">
        <f>IF(F2045=0, G2045, F2045)</f>
        <v/>
      </c>
      <c r="I2045" s="1">
        <f>E2045+0</f>
        <v/>
      </c>
    </row>
    <row r="2046">
      <c r="A2046" t="inlineStr">
        <is>
          <t>COS - Showhouse - HF</t>
        </is>
      </c>
      <c r="B2046" t="inlineStr">
        <is>
          <t>COS</t>
        </is>
      </c>
      <c r="C2046" t="inlineStr">
        <is>
          <t>Heron Fields</t>
        </is>
      </c>
      <c r="D2046" t="inlineStr">
        <is>
          <t>Heron Fields</t>
        </is>
      </c>
      <c r="E2046" s="1" t="inlineStr">
        <is>
          <t>2023-11-30</t>
        </is>
      </c>
      <c r="F2046" t="n">
        <v>0</v>
      </c>
      <c r="G2046" t="n">
        <v>0</v>
      </c>
      <c r="H2046" s="2">
        <f>IF(F2046=0, G2046, F2046)</f>
        <v/>
      </c>
      <c r="I2046" s="1">
        <f>E2046+0</f>
        <v/>
      </c>
    </row>
    <row r="2047">
      <c r="A2047" t="inlineStr">
        <is>
          <t>CoCT - Electricity</t>
        </is>
      </c>
      <c r="B2047" t="inlineStr">
        <is>
          <t>Operating Expenses</t>
        </is>
      </c>
      <c r="C2047" t="inlineStr">
        <is>
          <t>Heron Fields</t>
        </is>
      </c>
      <c r="D2047" t="inlineStr">
        <is>
          <t>Heron Fields</t>
        </is>
      </c>
      <c r="E2047" s="1" t="inlineStr">
        <is>
          <t>2023-11-30</t>
        </is>
      </c>
      <c r="F2047" t="n">
        <v>498.69</v>
      </c>
      <c r="G2047" t="n">
        <v>0</v>
      </c>
      <c r="H2047" s="2">
        <f>IF(F2047=0, G2047, F2047)</f>
        <v/>
      </c>
      <c r="I2047" s="1">
        <f>E2047+0</f>
        <v/>
      </c>
    </row>
    <row r="2048">
      <c r="A2048" t="inlineStr">
        <is>
          <t>CoCT - Refuse</t>
        </is>
      </c>
      <c r="B2048" t="inlineStr">
        <is>
          <t>Operating Expenses</t>
        </is>
      </c>
      <c r="C2048" t="inlineStr">
        <is>
          <t>Heron Fields</t>
        </is>
      </c>
      <c r="D2048" t="inlineStr">
        <is>
          <t>Heron Fields</t>
        </is>
      </c>
      <c r="E2048" s="1" t="inlineStr">
        <is>
          <t>2023-11-30</t>
        </is>
      </c>
      <c r="F2048" t="n">
        <v>0</v>
      </c>
      <c r="G2048" t="n">
        <v>0</v>
      </c>
      <c r="H2048" s="2">
        <f>IF(F2048=0, G2048, F2048)</f>
        <v/>
      </c>
      <c r="I2048" s="1">
        <f>E2048+0</f>
        <v/>
      </c>
    </row>
    <row r="2049">
      <c r="A2049" t="inlineStr">
        <is>
          <t>CoCT - Water</t>
        </is>
      </c>
      <c r="B2049" t="inlineStr">
        <is>
          <t>Operating Expenses</t>
        </is>
      </c>
      <c r="C2049" t="inlineStr">
        <is>
          <t>Heron Fields</t>
        </is>
      </c>
      <c r="D2049" t="inlineStr">
        <is>
          <t>Heron Fields</t>
        </is>
      </c>
      <c r="E2049" s="1" t="inlineStr">
        <is>
          <t>2023-11-30</t>
        </is>
      </c>
      <c r="F2049" t="n">
        <v>478.58</v>
      </c>
      <c r="G2049" t="n">
        <v>0</v>
      </c>
      <c r="H2049" s="2">
        <f>IF(F2049=0, G2049, F2049)</f>
        <v/>
      </c>
      <c r="I2049" s="1">
        <f>E2049+0</f>
        <v/>
      </c>
    </row>
    <row r="2050">
      <c r="A2050" t="inlineStr">
        <is>
          <t>Consulting Fees - Admin and Finance</t>
        </is>
      </c>
      <c r="B2050" t="inlineStr">
        <is>
          <t>Ignore per Deric</t>
        </is>
      </c>
      <c r="C2050" t="inlineStr">
        <is>
          <t>Heron Fields</t>
        </is>
      </c>
      <c r="D2050" t="inlineStr">
        <is>
          <t>Heron Fields</t>
        </is>
      </c>
      <c r="E2050" s="1" t="inlineStr">
        <is>
          <t>2023-11-30</t>
        </is>
      </c>
      <c r="F2050" t="n">
        <v>115333</v>
      </c>
      <c r="G2050" t="n">
        <v>0</v>
      </c>
      <c r="H2050" s="2">
        <f>IF(F2050=0, G2050, F2050)</f>
        <v/>
      </c>
      <c r="I2050" s="1">
        <f>E2050+0</f>
        <v/>
      </c>
    </row>
    <row r="2051">
      <c r="A2051" t="inlineStr">
        <is>
          <t>Consulting fees - Trustee</t>
        </is>
      </c>
      <c r="B2051" t="inlineStr">
        <is>
          <t>Operating Expenses</t>
        </is>
      </c>
      <c r="C2051" t="inlineStr">
        <is>
          <t>Heron Fields</t>
        </is>
      </c>
      <c r="D2051" t="inlineStr">
        <is>
          <t>Heron Fields</t>
        </is>
      </c>
      <c r="E2051" s="1" t="inlineStr">
        <is>
          <t>2023-11-30</t>
        </is>
      </c>
      <c r="F2051" t="n">
        <v>4200</v>
      </c>
      <c r="G2051" t="n">
        <v>0</v>
      </c>
      <c r="H2051" s="2">
        <f>IF(F2051=0, G2051, F2051)</f>
        <v/>
      </c>
      <c r="I2051" s="1">
        <f>E2051+0</f>
        <v/>
      </c>
    </row>
    <row r="2052">
      <c r="A2052" t="inlineStr">
        <is>
          <t>Consulting fees - Trustee</t>
        </is>
      </c>
      <c r="B2052" t="inlineStr">
        <is>
          <t>Operating Expenses</t>
        </is>
      </c>
      <c r="C2052" t="inlineStr">
        <is>
          <t>Heron Fields</t>
        </is>
      </c>
      <c r="D2052" t="inlineStr">
        <is>
          <t>Heron Fields</t>
        </is>
      </c>
      <c r="E2052" s="1" t="inlineStr">
        <is>
          <t>2023-11-30</t>
        </is>
      </c>
      <c r="F2052" t="n">
        <v>0</v>
      </c>
      <c r="G2052" t="n">
        <v>0</v>
      </c>
      <c r="H2052" s="2">
        <f>IF(F2052=0, G2052, F2052)</f>
        <v/>
      </c>
      <c r="I2052" s="1">
        <f>E2052+0</f>
        <v/>
      </c>
    </row>
    <row r="2053">
      <c r="A2053" t="inlineStr">
        <is>
          <t>Developers Levies</t>
        </is>
      </c>
      <c r="B2053" t="inlineStr">
        <is>
          <t>Operating Expenses</t>
        </is>
      </c>
      <c r="C2053" t="inlineStr">
        <is>
          <t>Heron Fields</t>
        </is>
      </c>
      <c r="D2053" t="inlineStr">
        <is>
          <t>Heron Fields</t>
        </is>
      </c>
      <c r="E2053" s="1" t="inlineStr">
        <is>
          <t>2023-11-30</t>
        </is>
      </c>
      <c r="F2053" t="n">
        <v>0</v>
      </c>
      <c r="G2053" t="n">
        <v>0</v>
      </c>
      <c r="H2053" s="2">
        <f>IF(F2053=0, G2053, F2053)</f>
        <v/>
      </c>
      <c r="I2053" s="1">
        <f>E2053+0</f>
        <v/>
      </c>
    </row>
    <row r="2054">
      <c r="A2054" t="inlineStr">
        <is>
          <t>Entertainment Expenses</t>
        </is>
      </c>
      <c r="B2054" t="inlineStr">
        <is>
          <t>Operating Expenses</t>
        </is>
      </c>
      <c r="C2054" t="inlineStr">
        <is>
          <t>Heron Fields</t>
        </is>
      </c>
      <c r="D2054" t="inlineStr">
        <is>
          <t>Heron Fields</t>
        </is>
      </c>
      <c r="E2054" s="1" t="inlineStr">
        <is>
          <t>2023-11-30</t>
        </is>
      </c>
      <c r="F2054" t="n">
        <v>0</v>
      </c>
      <c r="G2054" t="n">
        <v>0</v>
      </c>
      <c r="H2054" s="2">
        <f>IF(F2054=0, G2054, F2054)</f>
        <v/>
      </c>
      <c r="I2054" s="1">
        <f>E2054+0</f>
        <v/>
      </c>
    </row>
    <row r="2055">
      <c r="A2055" t="inlineStr">
        <is>
          <t>General Expenses</t>
        </is>
      </c>
      <c r="B2055" t="inlineStr">
        <is>
          <t>Operating Expenses</t>
        </is>
      </c>
      <c r="C2055" t="inlineStr">
        <is>
          <t>Heron Fields</t>
        </is>
      </c>
      <c r="D2055" t="inlineStr">
        <is>
          <t>Heron Fields</t>
        </is>
      </c>
      <c r="E2055" s="1" t="inlineStr">
        <is>
          <t>2023-11-30</t>
        </is>
      </c>
      <c r="F2055" t="n">
        <v>0</v>
      </c>
      <c r="G2055" t="n">
        <v>0</v>
      </c>
      <c r="H2055" s="2">
        <f>IF(F2055=0, G2055, F2055)</f>
        <v/>
      </c>
      <c r="I2055" s="1">
        <f>E2055+0</f>
        <v/>
      </c>
    </row>
    <row r="2056">
      <c r="A2056" t="inlineStr">
        <is>
          <t>Insurance</t>
        </is>
      </c>
      <c r="B2056" t="inlineStr">
        <is>
          <t>Operating Expenses</t>
        </is>
      </c>
      <c r="C2056" t="inlineStr">
        <is>
          <t>Heron Fields</t>
        </is>
      </c>
      <c r="D2056" t="inlineStr">
        <is>
          <t>Heron Fields</t>
        </is>
      </c>
      <c r="E2056" s="1" t="inlineStr">
        <is>
          <t>2023-11-30</t>
        </is>
      </c>
      <c r="F2056" t="n">
        <v>12118.18</v>
      </c>
      <c r="G2056" t="n">
        <v>0</v>
      </c>
      <c r="H2056" s="2">
        <f>IF(F2056=0, G2056, F2056)</f>
        <v/>
      </c>
      <c r="I2056" s="1">
        <f>E2056+0</f>
        <v/>
      </c>
    </row>
    <row r="2057">
      <c r="A2057" t="inlineStr">
        <is>
          <t>Interest Paid</t>
        </is>
      </c>
      <c r="B2057" t="inlineStr">
        <is>
          <t>Operating Expenses</t>
        </is>
      </c>
      <c r="C2057" t="inlineStr">
        <is>
          <t>Heron Fields</t>
        </is>
      </c>
      <c r="D2057" t="inlineStr">
        <is>
          <t>Heron Fields</t>
        </is>
      </c>
      <c r="E2057" s="1" t="inlineStr">
        <is>
          <t>2023-11-30</t>
        </is>
      </c>
      <c r="F2057" t="n">
        <v>0</v>
      </c>
      <c r="G2057" t="n">
        <v>0</v>
      </c>
      <c r="H2057" s="2">
        <f>IF(F2057=0, G2057, F2057)</f>
        <v/>
      </c>
      <c r="I2057" s="1">
        <f>E2057+0</f>
        <v/>
      </c>
    </row>
    <row r="2058">
      <c r="A2058" t="inlineStr">
        <is>
          <t>Interest Paid - Investors @ 14%</t>
        </is>
      </c>
      <c r="B2058" t="inlineStr">
        <is>
          <t>Operating Expenses</t>
        </is>
      </c>
      <c r="C2058" t="inlineStr">
        <is>
          <t>Heron Fields</t>
        </is>
      </c>
      <c r="D2058" t="inlineStr">
        <is>
          <t>Heron Fields</t>
        </is>
      </c>
      <c r="E2058" s="1" t="inlineStr">
        <is>
          <t>2023-11-30</t>
        </is>
      </c>
      <c r="F2058" t="n">
        <v>0</v>
      </c>
      <c r="G2058" t="n">
        <v>0</v>
      </c>
      <c r="H2058" s="2">
        <f>IF(F2058=0, G2058, F2058)</f>
        <v/>
      </c>
      <c r="I2058" s="1">
        <f>E2058+0</f>
        <v/>
      </c>
    </row>
    <row r="2059">
      <c r="A2059" t="inlineStr">
        <is>
          <t>Interest Paid - Investors @ 15%</t>
        </is>
      </c>
      <c r="B2059" t="inlineStr">
        <is>
          <t>Operating Expenses</t>
        </is>
      </c>
      <c r="C2059" t="inlineStr">
        <is>
          <t>Heron Fields</t>
        </is>
      </c>
      <c r="D2059" t="inlineStr">
        <is>
          <t>Heron Fields</t>
        </is>
      </c>
      <c r="E2059" s="1" t="inlineStr">
        <is>
          <t>2023-11-30</t>
        </is>
      </c>
      <c r="F2059" t="n">
        <v>0</v>
      </c>
      <c r="G2059" t="n">
        <v>0</v>
      </c>
      <c r="H2059" s="2">
        <f>IF(F2059=0, G2059, F2059)</f>
        <v/>
      </c>
      <c r="I2059" s="1">
        <f>E2059+0</f>
        <v/>
      </c>
    </row>
    <row r="2060">
      <c r="A2060" t="inlineStr">
        <is>
          <t>Interest Paid - Investors @ 16%</t>
        </is>
      </c>
      <c r="B2060" t="inlineStr">
        <is>
          <t>Operating Expenses</t>
        </is>
      </c>
      <c r="C2060" t="inlineStr">
        <is>
          <t>Heron Fields</t>
        </is>
      </c>
      <c r="D2060" t="inlineStr">
        <is>
          <t>Heron Fields</t>
        </is>
      </c>
      <c r="E2060" s="1" t="inlineStr">
        <is>
          <t>2023-11-30</t>
        </is>
      </c>
      <c r="F2060" t="n">
        <v>0</v>
      </c>
      <c r="G2060" t="n">
        <v>0</v>
      </c>
      <c r="H2060" s="2">
        <f>IF(F2060=0, G2060, F2060)</f>
        <v/>
      </c>
      <c r="I2060" s="1">
        <f>E2060+0</f>
        <v/>
      </c>
    </row>
    <row r="2061">
      <c r="A2061" t="inlineStr">
        <is>
          <t>Interest Paid - Investors @ 16%</t>
        </is>
      </c>
      <c r="B2061" t="inlineStr">
        <is>
          <t>Operating Expenses</t>
        </is>
      </c>
      <c r="C2061" t="inlineStr">
        <is>
          <t>Heron Fields</t>
        </is>
      </c>
      <c r="D2061" t="inlineStr">
        <is>
          <t>Heron Fields</t>
        </is>
      </c>
      <c r="E2061" s="1" t="inlineStr">
        <is>
          <t>2023-11-30</t>
        </is>
      </c>
      <c r="F2061" t="n">
        <v>0</v>
      </c>
      <c r="G2061" t="n">
        <v>0</v>
      </c>
      <c r="H2061" s="2">
        <f>IF(F2061=0, G2061, F2061)</f>
        <v/>
      </c>
      <c r="I2061" s="1">
        <f>E2061+0</f>
        <v/>
      </c>
    </row>
    <row r="2062">
      <c r="A2062" t="inlineStr">
        <is>
          <t>Interest Paid - Investors @ 18%</t>
        </is>
      </c>
      <c r="B2062" t="inlineStr">
        <is>
          <t>Operating Expenses</t>
        </is>
      </c>
      <c r="C2062" t="inlineStr">
        <is>
          <t>Heron Fields</t>
        </is>
      </c>
      <c r="D2062" t="inlineStr">
        <is>
          <t>Heron Fields</t>
        </is>
      </c>
      <c r="E2062" s="1" t="inlineStr">
        <is>
          <t>2023-11-30</t>
        </is>
      </c>
      <c r="F2062" t="n">
        <v>0</v>
      </c>
      <c r="G2062" t="n">
        <v>0</v>
      </c>
      <c r="H2062" s="2">
        <f>IF(F2062=0, G2062, F2062)</f>
        <v/>
      </c>
      <c r="I2062" s="1">
        <f>E2062+0</f>
        <v/>
      </c>
    </row>
    <row r="2063">
      <c r="A2063" t="inlineStr">
        <is>
          <t>Interest Paid - Investors @ 6.25%</t>
        </is>
      </c>
      <c r="B2063" t="inlineStr">
        <is>
          <t>Operating Expenses</t>
        </is>
      </c>
      <c r="C2063" t="inlineStr">
        <is>
          <t>Heron Fields</t>
        </is>
      </c>
      <c r="D2063" t="inlineStr">
        <is>
          <t>Heron Fields</t>
        </is>
      </c>
      <c r="E2063" s="1" t="inlineStr">
        <is>
          <t>2023-11-30</t>
        </is>
      </c>
      <c r="F2063" t="n">
        <v>0</v>
      </c>
      <c r="G2063" t="n">
        <v>0</v>
      </c>
      <c r="H2063" s="2">
        <f>IF(F2063=0, G2063, F2063)</f>
        <v/>
      </c>
      <c r="I2063" s="1">
        <f>E2063+0</f>
        <v/>
      </c>
    </row>
    <row r="2064">
      <c r="A2064" t="inlineStr">
        <is>
          <t>Interest Paid - Investors @ 6.5%</t>
        </is>
      </c>
      <c r="B2064" t="inlineStr">
        <is>
          <t>Operating Expenses</t>
        </is>
      </c>
      <c r="C2064" t="inlineStr">
        <is>
          <t>Heron Fields</t>
        </is>
      </c>
      <c r="D2064" t="inlineStr">
        <is>
          <t>Heron Fields</t>
        </is>
      </c>
      <c r="E2064" s="1" t="inlineStr">
        <is>
          <t>2023-11-30</t>
        </is>
      </c>
      <c r="F2064" t="n">
        <v>0</v>
      </c>
      <c r="G2064" t="n">
        <v>0</v>
      </c>
      <c r="H2064" s="2">
        <f>IF(F2064=0, G2064, F2064)</f>
        <v/>
      </c>
      <c r="I2064" s="1">
        <f>E2064+0</f>
        <v/>
      </c>
    </row>
    <row r="2065">
      <c r="A2065" t="inlineStr">
        <is>
          <t>Interest Paid - Investors @ 6.75%</t>
        </is>
      </c>
      <c r="B2065" t="inlineStr">
        <is>
          <t>Operating Expenses</t>
        </is>
      </c>
      <c r="C2065" t="inlineStr">
        <is>
          <t>Heron Fields</t>
        </is>
      </c>
      <c r="D2065" t="inlineStr">
        <is>
          <t>Heron Fields</t>
        </is>
      </c>
      <c r="E2065" s="1" t="inlineStr">
        <is>
          <t>2023-11-30</t>
        </is>
      </c>
      <c r="F2065" t="n">
        <v>0</v>
      </c>
      <c r="G2065" t="n">
        <v>0</v>
      </c>
      <c r="H2065" s="2">
        <f>IF(F2065=0, G2065, F2065)</f>
        <v/>
      </c>
      <c r="I2065" s="1">
        <f>E2065+0</f>
        <v/>
      </c>
    </row>
    <row r="2066">
      <c r="A2066" t="inlineStr">
        <is>
          <t>Interest Paid - Investors @ 7%</t>
        </is>
      </c>
      <c r="B2066" t="inlineStr">
        <is>
          <t>Operating Expenses</t>
        </is>
      </c>
      <c r="C2066" t="inlineStr">
        <is>
          <t>Heron Fields</t>
        </is>
      </c>
      <c r="D2066" t="inlineStr">
        <is>
          <t>Heron Fields</t>
        </is>
      </c>
      <c r="E2066" s="1" t="inlineStr">
        <is>
          <t>2023-11-30</t>
        </is>
      </c>
      <c r="F2066" t="n">
        <v>0</v>
      </c>
      <c r="G2066" t="n">
        <v>0</v>
      </c>
      <c r="H2066" s="2">
        <f>IF(F2066=0, G2066, F2066)</f>
        <v/>
      </c>
      <c r="I2066" s="1">
        <f>E2066+0</f>
        <v/>
      </c>
    </row>
    <row r="2067">
      <c r="A2067" t="inlineStr">
        <is>
          <t>Interest Paid - Investors @ 7%</t>
        </is>
      </c>
      <c r="B2067" t="inlineStr">
        <is>
          <t>Operating Expenses</t>
        </is>
      </c>
      <c r="C2067" t="inlineStr">
        <is>
          <t>Heron Fields</t>
        </is>
      </c>
      <c r="D2067" t="inlineStr">
        <is>
          <t>Heron Fields</t>
        </is>
      </c>
      <c r="E2067" s="1" t="inlineStr">
        <is>
          <t>2023-11-30</t>
        </is>
      </c>
      <c r="F2067" t="n">
        <v>0</v>
      </c>
      <c r="G2067" t="n">
        <v>0</v>
      </c>
      <c r="H2067" s="2">
        <f>IF(F2067=0, G2067, F2067)</f>
        <v/>
      </c>
      <c r="I2067" s="1">
        <f>E2067+0</f>
        <v/>
      </c>
    </row>
    <row r="2068">
      <c r="A2068" t="inlineStr">
        <is>
          <t>Interest Paid - Investors @ 7.5%</t>
        </is>
      </c>
      <c r="B2068" t="inlineStr">
        <is>
          <t>Operating Expenses</t>
        </is>
      </c>
      <c r="C2068" t="inlineStr">
        <is>
          <t>Heron Fields</t>
        </is>
      </c>
      <c r="D2068" t="inlineStr">
        <is>
          <t>Heron Fields</t>
        </is>
      </c>
      <c r="E2068" s="1" t="inlineStr">
        <is>
          <t>2023-11-30</t>
        </is>
      </c>
      <c r="F2068" t="n">
        <v>0</v>
      </c>
      <c r="G2068" t="n">
        <v>0</v>
      </c>
      <c r="H2068" s="2">
        <f>IF(F2068=0, G2068, F2068)</f>
        <v/>
      </c>
      <c r="I2068" s="1">
        <f>E2068+0</f>
        <v/>
      </c>
    </row>
    <row r="2069">
      <c r="A2069" t="inlineStr">
        <is>
          <t>Interest Paid - Investors @ 8.25%</t>
        </is>
      </c>
      <c r="B2069" t="inlineStr">
        <is>
          <t>Operating Expenses</t>
        </is>
      </c>
      <c r="C2069" t="inlineStr">
        <is>
          <t>Heron Fields</t>
        </is>
      </c>
      <c r="D2069" t="inlineStr">
        <is>
          <t>Heron Fields</t>
        </is>
      </c>
      <c r="E2069" s="1" t="inlineStr">
        <is>
          <t>2023-11-30</t>
        </is>
      </c>
      <c r="F2069" t="n">
        <v>0</v>
      </c>
      <c r="G2069" t="n">
        <v>0</v>
      </c>
      <c r="H2069" s="2">
        <f>IF(F2069=0, G2069, F2069)</f>
        <v/>
      </c>
      <c r="I2069" s="1">
        <f>E2069+0</f>
        <v/>
      </c>
    </row>
    <row r="2070">
      <c r="A2070" t="inlineStr">
        <is>
          <t>Interest Paid - Investors @ 9%</t>
        </is>
      </c>
      <c r="B2070" t="inlineStr">
        <is>
          <t>Operating Expenses</t>
        </is>
      </c>
      <c r="C2070" t="inlineStr">
        <is>
          <t>Heron Fields</t>
        </is>
      </c>
      <c r="D2070" t="inlineStr">
        <is>
          <t>Heron Fields</t>
        </is>
      </c>
      <c r="E2070" s="1" t="inlineStr">
        <is>
          <t>2023-11-30</t>
        </is>
      </c>
      <c r="F2070" t="n">
        <v>0</v>
      </c>
      <c r="G2070" t="n">
        <v>0</v>
      </c>
      <c r="H2070" s="2">
        <f>IF(F2070=0, G2070, F2070)</f>
        <v/>
      </c>
      <c r="I2070" s="1">
        <f>E2070+0</f>
        <v/>
      </c>
    </row>
    <row r="2071">
      <c r="A2071" t="inlineStr">
        <is>
          <t>Interest Received - Deposits</t>
        </is>
      </c>
      <c r="B2071" t="inlineStr">
        <is>
          <t>Other Income</t>
        </is>
      </c>
      <c r="C2071" t="inlineStr">
        <is>
          <t>Heron Fields</t>
        </is>
      </c>
      <c r="D2071" t="inlineStr">
        <is>
          <t>Heron Fields</t>
        </is>
      </c>
      <c r="E2071" s="1" t="inlineStr">
        <is>
          <t>2023-11-30</t>
        </is>
      </c>
      <c r="F2071" t="n">
        <v>0</v>
      </c>
      <c r="G2071" t="n">
        <v>0</v>
      </c>
      <c r="H2071" s="2">
        <f>IF(F2071=0, G2071, F2071)</f>
        <v/>
      </c>
      <c r="I2071" s="1">
        <f>E2071+0</f>
        <v/>
      </c>
    </row>
    <row r="2072">
      <c r="A2072" t="inlineStr">
        <is>
          <t>Interest Received - Momentum</t>
        </is>
      </c>
      <c r="B2072" t="inlineStr">
        <is>
          <t>Other Income</t>
        </is>
      </c>
      <c r="C2072" t="inlineStr">
        <is>
          <t>Heron Fields</t>
        </is>
      </c>
      <c r="D2072" t="inlineStr">
        <is>
          <t>Heron Fields</t>
        </is>
      </c>
      <c r="E2072" s="1" t="inlineStr">
        <is>
          <t>2023-11-30</t>
        </is>
      </c>
      <c r="F2072" t="n">
        <v>289283.88</v>
      </c>
      <c r="G2072" t="n">
        <v>0</v>
      </c>
      <c r="H2072" s="2">
        <f>IF(F2072=0, G2072, F2072)</f>
        <v/>
      </c>
      <c r="I2072" s="1">
        <f>E2072+0</f>
        <v/>
      </c>
    </row>
    <row r="2073">
      <c r="A2073" t="inlineStr">
        <is>
          <t>Levies - Amari</t>
        </is>
      </c>
      <c r="B2073" t="inlineStr">
        <is>
          <t>Operating Expenses</t>
        </is>
      </c>
      <c r="C2073" t="inlineStr">
        <is>
          <t>Heron Fields</t>
        </is>
      </c>
      <c r="D2073" t="inlineStr">
        <is>
          <t>Heron Fields</t>
        </is>
      </c>
      <c r="E2073" s="1" t="inlineStr">
        <is>
          <t>2023-11-30</t>
        </is>
      </c>
      <c r="F2073" t="n">
        <v>5862.1</v>
      </c>
      <c r="G2073" t="n">
        <v>0</v>
      </c>
      <c r="H2073" s="2">
        <f>IF(F2073=0, G2073, F2073)</f>
        <v/>
      </c>
      <c r="I2073" s="1">
        <f>E2073+0</f>
        <v/>
      </c>
    </row>
    <row r="2074">
      <c r="A2074" t="inlineStr">
        <is>
          <t>Momentum Admin Fee</t>
        </is>
      </c>
      <c r="B2074" t="inlineStr">
        <is>
          <t>Operating Expenses</t>
        </is>
      </c>
      <c r="C2074" t="inlineStr">
        <is>
          <t>Heron Fields</t>
        </is>
      </c>
      <c r="D2074" t="inlineStr">
        <is>
          <t>Heron Fields</t>
        </is>
      </c>
      <c r="E2074" s="1" t="inlineStr">
        <is>
          <t>2023-11-30</t>
        </is>
      </c>
      <c r="F2074" t="n">
        <v>17979.75</v>
      </c>
      <c r="G2074" t="n">
        <v>0</v>
      </c>
      <c r="H2074" s="2">
        <f>IF(F2074=0, G2074, F2074)</f>
        <v/>
      </c>
      <c r="I2074" s="1">
        <f>E2074+0</f>
        <v/>
      </c>
    </row>
    <row r="2075">
      <c r="A2075" t="inlineStr">
        <is>
          <t>Motor Vehicle Expenses</t>
        </is>
      </c>
      <c r="B2075" t="inlineStr">
        <is>
          <t>Operating Expenses</t>
        </is>
      </c>
      <c r="C2075" t="inlineStr">
        <is>
          <t>Heron Fields</t>
        </is>
      </c>
      <c r="D2075" t="inlineStr">
        <is>
          <t>Heron Fields</t>
        </is>
      </c>
      <c r="E2075" s="1" t="inlineStr">
        <is>
          <t>2023-11-30</t>
        </is>
      </c>
      <c r="F2075" t="n">
        <v>0</v>
      </c>
      <c r="G2075" t="n">
        <v>0</v>
      </c>
      <c r="H2075" s="2">
        <f>IF(F2075=0, G2075, F2075)</f>
        <v/>
      </c>
      <c r="I2075" s="1">
        <f>E2075+0</f>
        <v/>
      </c>
    </row>
    <row r="2076">
      <c r="A2076" t="inlineStr">
        <is>
          <t>Rates - Heron</t>
        </is>
      </c>
      <c r="B2076" t="inlineStr">
        <is>
          <t>Operating Expenses</t>
        </is>
      </c>
      <c r="C2076" t="inlineStr">
        <is>
          <t>Heron Fields</t>
        </is>
      </c>
      <c r="D2076" t="inlineStr">
        <is>
          <t>Heron Fields</t>
        </is>
      </c>
      <c r="E2076" s="1" t="inlineStr">
        <is>
          <t>2023-11-30</t>
        </is>
      </c>
      <c r="F2076" t="n">
        <v>213951.5</v>
      </c>
      <c r="G2076" t="n">
        <v>0</v>
      </c>
      <c r="H2076" s="2">
        <f>IF(F2076=0, G2076, F2076)</f>
        <v/>
      </c>
      <c r="I2076" s="1">
        <f>E2076+0</f>
        <v/>
      </c>
    </row>
    <row r="2077">
      <c r="A2077" t="inlineStr">
        <is>
          <t>Rental Income</t>
        </is>
      </c>
      <c r="B2077" t="inlineStr">
        <is>
          <t>Other Income</t>
        </is>
      </c>
      <c r="C2077" t="inlineStr">
        <is>
          <t>Heron Fields</t>
        </is>
      </c>
      <c r="D2077" t="inlineStr">
        <is>
          <t>Heron Fields</t>
        </is>
      </c>
      <c r="E2077" s="1" t="inlineStr">
        <is>
          <t>2023-11-30</t>
        </is>
      </c>
      <c r="F2077" t="n">
        <v>34500</v>
      </c>
      <c r="G2077" t="n">
        <v>0</v>
      </c>
      <c r="H2077" s="2">
        <f>IF(F2077=0, G2077, F2077)</f>
        <v/>
      </c>
      <c r="I2077" s="1">
        <f>E2077+0</f>
        <v/>
      </c>
    </row>
    <row r="2078">
      <c r="A2078" t="inlineStr">
        <is>
          <t>Rental Income</t>
        </is>
      </c>
      <c r="B2078" t="inlineStr">
        <is>
          <t>Other Income</t>
        </is>
      </c>
      <c r="C2078" t="inlineStr">
        <is>
          <t>Heron Fields</t>
        </is>
      </c>
      <c r="D2078" t="inlineStr">
        <is>
          <t>Heron Fields</t>
        </is>
      </c>
      <c r="E2078" s="1" t="inlineStr">
        <is>
          <t>2023-11-30</t>
        </is>
      </c>
      <c r="F2078" t="n">
        <v>0</v>
      </c>
      <c r="G2078" t="n">
        <v>0</v>
      </c>
      <c r="H2078" s="2">
        <f>IF(F2078=0, G2078, F2078)</f>
        <v/>
      </c>
      <c r="I2078" s="1">
        <f>E2078+0</f>
        <v/>
      </c>
    </row>
    <row r="2079">
      <c r="A2079" t="inlineStr">
        <is>
          <t>Repairs _AND_ Maintenance</t>
        </is>
      </c>
      <c r="B2079" t="inlineStr">
        <is>
          <t>Operating Expenses</t>
        </is>
      </c>
      <c r="C2079" t="inlineStr">
        <is>
          <t>Heron Fields</t>
        </is>
      </c>
      <c r="D2079" t="inlineStr">
        <is>
          <t>Heron Fields</t>
        </is>
      </c>
      <c r="E2079" s="1" t="inlineStr">
        <is>
          <t>2023-11-30</t>
        </is>
      </c>
      <c r="F2079" t="n">
        <v>0</v>
      </c>
      <c r="G2079" t="n">
        <v>0</v>
      </c>
      <c r="H2079" s="2">
        <f>IF(F2079=0, G2079, F2079)</f>
        <v/>
      </c>
      <c r="I2079" s="1">
        <f>E2079+0</f>
        <v/>
      </c>
    </row>
    <row r="2080">
      <c r="A2080" t="inlineStr">
        <is>
          <t>Repairs _AND_ Maintenance</t>
        </is>
      </c>
      <c r="B2080" t="inlineStr">
        <is>
          <t>Operating Expenses</t>
        </is>
      </c>
      <c r="C2080" t="inlineStr">
        <is>
          <t>Heron Fields</t>
        </is>
      </c>
      <c r="D2080" t="inlineStr">
        <is>
          <t>Heron Fields</t>
        </is>
      </c>
      <c r="E2080" s="1" t="inlineStr">
        <is>
          <t>2023-11-30</t>
        </is>
      </c>
      <c r="F2080" t="n">
        <v>0</v>
      </c>
      <c r="G2080" t="n">
        <v>0</v>
      </c>
      <c r="H2080" s="2">
        <f>IF(F2080=0, G2080, F2080)</f>
        <v/>
      </c>
      <c r="I2080" s="1">
        <f>E2080+0</f>
        <v/>
      </c>
    </row>
    <row r="2081">
      <c r="A2081" t="inlineStr">
        <is>
          <t>Sales - Heron Fields</t>
        </is>
      </c>
      <c r="B2081" t="inlineStr">
        <is>
          <t>Trading Income</t>
        </is>
      </c>
      <c r="C2081" t="inlineStr">
        <is>
          <t>Heron Fields</t>
        </is>
      </c>
      <c r="D2081" t="inlineStr">
        <is>
          <t>Heron Fields</t>
        </is>
      </c>
      <c r="E2081" s="1" t="inlineStr">
        <is>
          <t>2023-11-30</t>
        </is>
      </c>
      <c r="F2081" t="n">
        <v>0</v>
      </c>
      <c r="G2081" t="n">
        <v>0</v>
      </c>
      <c r="H2081" s="2">
        <f>IF(F2081=0, G2081, F2081)</f>
        <v/>
      </c>
      <c r="I2081" s="1">
        <f>E2081+0</f>
        <v/>
      </c>
    </row>
    <row r="2082">
      <c r="A2082" t="inlineStr">
        <is>
          <t>Sales - Heron Fields occupational rent</t>
        </is>
      </c>
      <c r="B2082" t="inlineStr">
        <is>
          <t>Trading Income</t>
        </is>
      </c>
      <c r="C2082" t="inlineStr">
        <is>
          <t>Heron Fields</t>
        </is>
      </c>
      <c r="D2082" t="inlineStr">
        <is>
          <t>Heron Fields</t>
        </is>
      </c>
      <c r="E2082" s="1" t="inlineStr">
        <is>
          <t>2023-11-30</t>
        </is>
      </c>
      <c r="F2082" t="n">
        <v>0</v>
      </c>
      <c r="G2082" t="n">
        <v>0</v>
      </c>
      <c r="H2082" s="2">
        <f>IF(F2082=0, G2082, F2082)</f>
        <v/>
      </c>
      <c r="I2082" s="1">
        <f>E2082+0</f>
        <v/>
      </c>
    </row>
    <row r="2083">
      <c r="A2083" t="inlineStr">
        <is>
          <t>Security</t>
        </is>
      </c>
      <c r="B2083" t="inlineStr">
        <is>
          <t>Operating Expenses</t>
        </is>
      </c>
      <c r="C2083" t="inlineStr">
        <is>
          <t>Heron Fields</t>
        </is>
      </c>
      <c r="D2083" t="inlineStr">
        <is>
          <t>Heron Fields</t>
        </is>
      </c>
      <c r="E2083" s="1" t="inlineStr">
        <is>
          <t>2023-11-30</t>
        </is>
      </c>
      <c r="F2083" t="n">
        <v>7198.71</v>
      </c>
      <c r="G2083" t="n">
        <v>0</v>
      </c>
      <c r="H2083" s="2">
        <f>IF(F2083=0, G2083, F2083)</f>
        <v/>
      </c>
      <c r="I2083" s="1">
        <f>E2083+0</f>
        <v/>
      </c>
    </row>
    <row r="2084">
      <c r="A2084" t="inlineStr">
        <is>
          <t>Security - ADT</t>
        </is>
      </c>
      <c r="B2084" t="inlineStr">
        <is>
          <t>Operating Expenses</t>
        </is>
      </c>
      <c r="C2084" t="inlineStr">
        <is>
          <t>Heron Fields</t>
        </is>
      </c>
      <c r="D2084" t="inlineStr">
        <is>
          <t>Heron Fields</t>
        </is>
      </c>
      <c r="E2084" s="1" t="inlineStr">
        <is>
          <t>2023-11-30</t>
        </is>
      </c>
      <c r="F2084" t="n">
        <v>366.14</v>
      </c>
      <c r="G2084" t="n">
        <v>0</v>
      </c>
      <c r="H2084" s="2">
        <f>IF(F2084=0, G2084, F2084)</f>
        <v/>
      </c>
      <c r="I2084" s="1">
        <f>E2084+0</f>
        <v/>
      </c>
    </row>
    <row r="2085">
      <c r="A2085" t="inlineStr">
        <is>
          <t>Subscription - NHBRC</t>
        </is>
      </c>
      <c r="B2085" t="inlineStr">
        <is>
          <t>Operating Expenses</t>
        </is>
      </c>
      <c r="C2085" t="inlineStr">
        <is>
          <t>Heron Fields</t>
        </is>
      </c>
      <c r="D2085" t="inlineStr">
        <is>
          <t>Heron Fields</t>
        </is>
      </c>
      <c r="E2085" s="1" t="inlineStr">
        <is>
          <t>2023-11-30</t>
        </is>
      </c>
      <c r="F2085" t="n">
        <v>0</v>
      </c>
      <c r="G2085" t="n">
        <v>0</v>
      </c>
      <c r="H2085" s="2">
        <f>IF(F2085=0, G2085, F2085)</f>
        <v/>
      </c>
      <c r="I2085" s="1">
        <f>E2085+0</f>
        <v/>
      </c>
    </row>
    <row r="2086">
      <c r="A2086" t="inlineStr">
        <is>
          <t>Subscriptions - Xero</t>
        </is>
      </c>
      <c r="B2086" t="inlineStr">
        <is>
          <t>Operating Expenses</t>
        </is>
      </c>
      <c r="C2086" t="inlineStr">
        <is>
          <t>Heron Fields</t>
        </is>
      </c>
      <c r="D2086" t="inlineStr">
        <is>
          <t>Heron Fields</t>
        </is>
      </c>
      <c r="E2086" s="1" t="inlineStr">
        <is>
          <t>2023-11-30</t>
        </is>
      </c>
      <c r="F2086" t="n">
        <v>600</v>
      </c>
      <c r="G2086" t="n">
        <v>0</v>
      </c>
      <c r="H2086" s="2">
        <f>IF(F2086=0, G2086, F2086)</f>
        <v/>
      </c>
      <c r="I2086" s="1">
        <f>E2086+0</f>
        <v/>
      </c>
    </row>
    <row r="2087">
      <c r="A2087" t="inlineStr">
        <is>
          <t>Subscriptions - Xero</t>
        </is>
      </c>
      <c r="B2087" t="inlineStr">
        <is>
          <t>Operating Expenses</t>
        </is>
      </c>
      <c r="C2087" t="inlineStr">
        <is>
          <t>Heron Fields</t>
        </is>
      </c>
      <c r="D2087" t="inlineStr">
        <is>
          <t>Heron Fields</t>
        </is>
      </c>
      <c r="E2087" s="1" t="inlineStr">
        <is>
          <t>2023-11-30</t>
        </is>
      </c>
      <c r="F2087" t="n">
        <v>0</v>
      </c>
      <c r="G2087" t="n">
        <v>0</v>
      </c>
      <c r="H2087" s="2">
        <f>IF(F2087=0, G2087, F2087)</f>
        <v/>
      </c>
      <c r="I2087" s="1">
        <f>E2087+0</f>
        <v/>
      </c>
    </row>
    <row r="2088">
      <c r="A2088" t="inlineStr">
        <is>
          <t>Advertising - Pure Brand Activation</t>
        </is>
      </c>
      <c r="B2088" t="inlineStr">
        <is>
          <t>Operating Expenses</t>
        </is>
      </c>
      <c r="C2088" t="inlineStr">
        <is>
          <t>Heron View</t>
        </is>
      </c>
      <c r="D2088" t="inlineStr">
        <is>
          <t>Heron View</t>
        </is>
      </c>
      <c r="E2088" s="1" t="inlineStr">
        <is>
          <t>2023-11-30</t>
        </is>
      </c>
      <c r="F2088" t="n">
        <v>0</v>
      </c>
      <c r="G2088" t="n">
        <v>0</v>
      </c>
      <c r="H2088" s="2">
        <f>IF(F2088=0, G2088, F2088)</f>
        <v/>
      </c>
      <c r="I2088" s="1">
        <f>E2088+0</f>
        <v/>
      </c>
    </row>
    <row r="2089">
      <c r="A2089" t="inlineStr">
        <is>
          <t>Advertising - Real Marketing</t>
        </is>
      </c>
      <c r="B2089" t="inlineStr">
        <is>
          <t>Operating Expenses</t>
        </is>
      </c>
      <c r="C2089" t="inlineStr">
        <is>
          <t>Heron View</t>
        </is>
      </c>
      <c r="D2089" t="inlineStr">
        <is>
          <t>Heron View</t>
        </is>
      </c>
      <c r="E2089" s="1" t="inlineStr">
        <is>
          <t>2023-11-30</t>
        </is>
      </c>
      <c r="F2089" t="n">
        <v>0</v>
      </c>
      <c r="G2089" t="n">
        <v>0</v>
      </c>
      <c r="H2089" s="2">
        <f>IF(F2089=0, G2089, F2089)</f>
        <v/>
      </c>
      <c r="I2089" s="1">
        <f>E2089+0</f>
        <v/>
      </c>
    </row>
    <row r="2090">
      <c r="A2090" t="inlineStr">
        <is>
          <t>Advertising - Thinkink</t>
        </is>
      </c>
      <c r="B2090" t="inlineStr">
        <is>
          <t>Operating Expenses</t>
        </is>
      </c>
      <c r="C2090" t="inlineStr">
        <is>
          <t>Heron View</t>
        </is>
      </c>
      <c r="D2090" t="inlineStr">
        <is>
          <t>Heron View</t>
        </is>
      </c>
      <c r="E2090" s="1" t="inlineStr">
        <is>
          <t>2023-11-30</t>
        </is>
      </c>
      <c r="F2090" t="n">
        <v>0</v>
      </c>
      <c r="G2090" t="n">
        <v>0</v>
      </c>
      <c r="H2090" s="2">
        <f>IF(F2090=0, G2090, F2090)</f>
        <v/>
      </c>
      <c r="I2090" s="1">
        <f>E2090+0</f>
        <v/>
      </c>
    </row>
    <row r="2091">
      <c r="A2091" t="inlineStr">
        <is>
          <t>Advertising _AND_ Promotions</t>
        </is>
      </c>
      <c r="B2091" t="inlineStr">
        <is>
          <t>Operating Expenses</t>
        </is>
      </c>
      <c r="C2091" t="inlineStr">
        <is>
          <t>Heron View</t>
        </is>
      </c>
      <c r="D2091" t="inlineStr">
        <is>
          <t>Heron View</t>
        </is>
      </c>
      <c r="E2091" s="1" t="inlineStr">
        <is>
          <t>2023-11-30</t>
        </is>
      </c>
      <c r="F2091" t="n">
        <v>0</v>
      </c>
      <c r="G2091" t="n">
        <v>0</v>
      </c>
      <c r="H2091" s="2">
        <f>IF(F2091=0, G2091, F2091)</f>
        <v/>
      </c>
      <c r="I2091" s="1">
        <f>E2091+0</f>
        <v/>
      </c>
    </row>
    <row r="2092">
      <c r="A2092" t="inlineStr">
        <is>
          <t>COS - Commission HV Units</t>
        </is>
      </c>
      <c r="B2092" t="inlineStr">
        <is>
          <t>COS</t>
        </is>
      </c>
      <c r="C2092" t="inlineStr">
        <is>
          <t>Heron View</t>
        </is>
      </c>
      <c r="D2092" t="inlineStr">
        <is>
          <t>Heron View</t>
        </is>
      </c>
      <c r="E2092" s="1" t="inlineStr">
        <is>
          <t>2023-11-30</t>
        </is>
      </c>
      <c r="F2092" t="n">
        <v>74778.25999999999</v>
      </c>
      <c r="G2092" t="n">
        <v>0</v>
      </c>
      <c r="H2092" s="2">
        <f>IF(F2092=0, G2092, F2092)</f>
        <v/>
      </c>
      <c r="I2092" s="1">
        <f>E2092+0</f>
        <v/>
      </c>
    </row>
    <row r="2093">
      <c r="A2093" t="inlineStr">
        <is>
          <t>COS - Electricity</t>
        </is>
      </c>
      <c r="B2093" t="inlineStr">
        <is>
          <t>COS</t>
        </is>
      </c>
      <c r="C2093" t="inlineStr">
        <is>
          <t>Heron View</t>
        </is>
      </c>
      <c r="D2093" t="inlineStr">
        <is>
          <t>Heron View</t>
        </is>
      </c>
      <c r="E2093" s="1" t="inlineStr">
        <is>
          <t>2023-11-30</t>
        </is>
      </c>
      <c r="F2093" t="n">
        <v>86.95999999999999</v>
      </c>
      <c r="G2093" t="n">
        <v>0</v>
      </c>
      <c r="H2093" s="2">
        <f>IF(F2093=0, G2093, F2093)</f>
        <v/>
      </c>
      <c r="I2093" s="1">
        <f>E2093+0</f>
        <v/>
      </c>
    </row>
    <row r="2094">
      <c r="A2094" t="inlineStr">
        <is>
          <t>COS - Electricity Cost Heron Field</t>
        </is>
      </c>
      <c r="B2094" t="inlineStr">
        <is>
          <t>COS</t>
        </is>
      </c>
      <c r="C2094" t="inlineStr">
        <is>
          <t>CPC</t>
        </is>
      </c>
      <c r="D2094" t="inlineStr">
        <is>
          <t>Heron View</t>
        </is>
      </c>
      <c r="E2094" s="1" t="inlineStr">
        <is>
          <t>2023-11-30</t>
        </is>
      </c>
      <c r="F2094" t="n">
        <v>0</v>
      </c>
      <c r="G2094" t="n">
        <v>0</v>
      </c>
      <c r="H2094" s="2">
        <f>IF(F2094=0, G2094, F2094)</f>
        <v/>
      </c>
      <c r="I2094" s="1">
        <f>E2094+0</f>
        <v/>
      </c>
    </row>
    <row r="2095">
      <c r="A2095" t="inlineStr">
        <is>
          <t>COS - HV COCT Rates clearance</t>
        </is>
      </c>
      <c r="B2095" t="inlineStr">
        <is>
          <t>COS</t>
        </is>
      </c>
      <c r="C2095" t="inlineStr">
        <is>
          <t>Heron View</t>
        </is>
      </c>
      <c r="D2095" t="inlineStr">
        <is>
          <t>Heron View</t>
        </is>
      </c>
      <c r="E2095" s="1" t="inlineStr">
        <is>
          <t>2023-11-30</t>
        </is>
      </c>
      <c r="F2095" t="n">
        <v>0</v>
      </c>
      <c r="G2095" t="n">
        <v>0</v>
      </c>
      <c r="H2095" s="2">
        <f>IF(F2095=0, G2095, F2095)</f>
        <v/>
      </c>
      <c r="I2095" s="1">
        <f>E2095+0</f>
        <v/>
      </c>
    </row>
    <row r="2096">
      <c r="A2096" t="inlineStr">
        <is>
          <t>COS - Heron - Internet</t>
        </is>
      </c>
      <c r="B2096" t="inlineStr">
        <is>
          <t>COS</t>
        </is>
      </c>
      <c r="C2096" t="inlineStr">
        <is>
          <t>CPC</t>
        </is>
      </c>
      <c r="D2096" t="inlineStr">
        <is>
          <t>Heron View</t>
        </is>
      </c>
      <c r="E2096" s="1" t="inlineStr">
        <is>
          <t>2023-11-30</t>
        </is>
      </c>
      <c r="F2096" t="n">
        <v>1797.39</v>
      </c>
      <c r="G2096" t="n">
        <v>0</v>
      </c>
      <c r="H2096" s="2">
        <f>IF(F2096=0, G2096, F2096)</f>
        <v/>
      </c>
      <c r="I2096" s="1">
        <f>E2096+0</f>
        <v/>
      </c>
    </row>
    <row r="2097">
      <c r="A2097" t="inlineStr">
        <is>
          <t>COS - Heron Fields - Construction</t>
        </is>
      </c>
      <c r="B2097" t="inlineStr">
        <is>
          <t>COS</t>
        </is>
      </c>
      <c r="C2097" t="inlineStr">
        <is>
          <t>CPC</t>
        </is>
      </c>
      <c r="D2097" t="inlineStr">
        <is>
          <t>Heron View</t>
        </is>
      </c>
      <c r="E2097" s="1" t="inlineStr">
        <is>
          <t>2023-11-30</t>
        </is>
      </c>
      <c r="F2097" t="n">
        <v>34156.45</v>
      </c>
      <c r="G2097" t="n">
        <v>0</v>
      </c>
      <c r="H2097" s="2">
        <f>IF(F2097=0, G2097, F2097)</f>
        <v/>
      </c>
      <c r="I2097" s="1">
        <f>E2097+0</f>
        <v/>
      </c>
    </row>
    <row r="2098">
      <c r="A2098" t="inlineStr">
        <is>
          <t>COS - Heron Fields - Garden Services</t>
        </is>
      </c>
      <c r="B2098" t="inlineStr">
        <is>
          <t>COS</t>
        </is>
      </c>
      <c r="C2098" t="inlineStr">
        <is>
          <t>CPC</t>
        </is>
      </c>
      <c r="D2098" t="inlineStr">
        <is>
          <t>Heron View</t>
        </is>
      </c>
      <c r="E2098" s="1" t="inlineStr">
        <is>
          <t>2023-11-30</t>
        </is>
      </c>
      <c r="F2098" t="n">
        <v>0</v>
      </c>
      <c r="G2098" t="n">
        <v>0</v>
      </c>
      <c r="H2098" s="2">
        <f>IF(F2098=0, G2098, F2098)</f>
        <v/>
      </c>
      <c r="I2098" s="1">
        <f>E2098+0</f>
        <v/>
      </c>
    </row>
    <row r="2099">
      <c r="A2099" t="inlineStr">
        <is>
          <t>COS - Heron Fields - Health &amp; Safety</t>
        </is>
      </c>
      <c r="B2099" t="inlineStr">
        <is>
          <t>COS</t>
        </is>
      </c>
      <c r="C2099" t="inlineStr">
        <is>
          <t>CPC</t>
        </is>
      </c>
      <c r="D2099" t="inlineStr">
        <is>
          <t>Heron View</t>
        </is>
      </c>
      <c r="E2099" s="1" t="inlineStr">
        <is>
          <t>2023-11-30</t>
        </is>
      </c>
      <c r="F2099" t="n">
        <v>0</v>
      </c>
      <c r="G2099" t="n">
        <v>0</v>
      </c>
      <c r="H2099" s="2">
        <f>IF(F2099=0, G2099, F2099)</f>
        <v/>
      </c>
      <c r="I2099" s="1">
        <f>E2099+0</f>
        <v/>
      </c>
    </row>
    <row r="2100">
      <c r="A2100" t="inlineStr">
        <is>
          <t>COS - Heron Fields - P &amp; G</t>
        </is>
      </c>
      <c r="B2100" t="inlineStr">
        <is>
          <t>COS</t>
        </is>
      </c>
      <c r="C2100" t="inlineStr">
        <is>
          <t>CPC</t>
        </is>
      </c>
      <c r="D2100" t="inlineStr">
        <is>
          <t>Heron View</t>
        </is>
      </c>
      <c r="E2100" s="1" t="inlineStr">
        <is>
          <t>2023-11-30</t>
        </is>
      </c>
      <c r="F2100" t="n">
        <v>4110.17</v>
      </c>
      <c r="G2100" t="n">
        <v>0</v>
      </c>
      <c r="H2100" s="2">
        <f>IF(F2100=0, G2100, F2100)</f>
        <v/>
      </c>
      <c r="I2100" s="1">
        <f>E2100+0</f>
        <v/>
      </c>
    </row>
    <row r="2101">
      <c r="A2101" t="inlineStr">
        <is>
          <t>COS - Heron Fields - Printing &amp; Stationary</t>
        </is>
      </c>
      <c r="B2101" t="inlineStr">
        <is>
          <t>COS</t>
        </is>
      </c>
      <c r="C2101" t="inlineStr">
        <is>
          <t>CPC</t>
        </is>
      </c>
      <c r="D2101" t="inlineStr">
        <is>
          <t>Heron View</t>
        </is>
      </c>
      <c r="E2101" s="1" t="inlineStr">
        <is>
          <t>2023-11-30</t>
        </is>
      </c>
      <c r="F2101" t="n">
        <v>0</v>
      </c>
      <c r="G2101" t="n">
        <v>0</v>
      </c>
      <c r="H2101" s="2">
        <f>IF(F2101=0, G2101, F2101)</f>
        <v/>
      </c>
      <c r="I2101" s="1">
        <f>E2101+0</f>
        <v/>
      </c>
    </row>
    <row r="2102">
      <c r="A2102" t="inlineStr">
        <is>
          <t>COS - Heron View - Construction</t>
        </is>
      </c>
      <c r="B2102" t="inlineStr">
        <is>
          <t>COS</t>
        </is>
      </c>
      <c r="C2102" t="inlineStr">
        <is>
          <t>CPC</t>
        </is>
      </c>
      <c r="D2102" t="inlineStr">
        <is>
          <t>Heron View</t>
        </is>
      </c>
      <c r="E2102" s="1" t="inlineStr">
        <is>
          <t>2023-11-30</t>
        </is>
      </c>
      <c r="F2102" t="n">
        <v>10559669.02</v>
      </c>
      <c r="G2102" t="n">
        <v>0</v>
      </c>
      <c r="H2102" s="2">
        <f>IF(F2102=0, G2102, F2102)</f>
        <v/>
      </c>
      <c r="I2102" s="1">
        <f>E2102+0</f>
        <v/>
      </c>
    </row>
    <row r="2103">
      <c r="A2103" t="inlineStr">
        <is>
          <t>COS - Heron View - P&amp;G</t>
        </is>
      </c>
      <c r="B2103" t="inlineStr">
        <is>
          <t>COS</t>
        </is>
      </c>
      <c r="C2103" t="inlineStr">
        <is>
          <t>CPC</t>
        </is>
      </c>
      <c r="D2103" t="inlineStr">
        <is>
          <t>Heron View</t>
        </is>
      </c>
      <c r="E2103" s="1" t="inlineStr">
        <is>
          <t>2023-11-30</t>
        </is>
      </c>
      <c r="F2103" t="n">
        <v>1665.25</v>
      </c>
      <c r="G2103" t="n">
        <v>0</v>
      </c>
      <c r="H2103" s="2">
        <f>IF(F2103=0, G2103, F2103)</f>
        <v/>
      </c>
      <c r="I2103" s="1">
        <f>E2103+0</f>
        <v/>
      </c>
    </row>
    <row r="2104">
      <c r="A2104" t="inlineStr">
        <is>
          <t>COS - Heron View - Printing &amp; Stationary</t>
        </is>
      </c>
      <c r="B2104" t="inlineStr">
        <is>
          <t>COS</t>
        </is>
      </c>
      <c r="C2104" t="inlineStr">
        <is>
          <t>CPC</t>
        </is>
      </c>
      <c r="D2104" t="inlineStr">
        <is>
          <t>Heron View</t>
        </is>
      </c>
      <c r="E2104" s="1" t="inlineStr">
        <is>
          <t>2023-11-30</t>
        </is>
      </c>
      <c r="F2104" t="n">
        <v>5843.48</v>
      </c>
      <c r="G2104" t="n">
        <v>0</v>
      </c>
      <c r="H2104" s="2">
        <f>IF(F2104=0, G2104, F2104)</f>
        <v/>
      </c>
      <c r="I2104" s="1">
        <f>E2104+0</f>
        <v/>
      </c>
    </row>
    <row r="2105">
      <c r="A2105" t="inlineStr">
        <is>
          <t>COS - Legal Fees</t>
        </is>
      </c>
      <c r="B2105" t="inlineStr">
        <is>
          <t>COS</t>
        </is>
      </c>
      <c r="C2105" t="inlineStr">
        <is>
          <t>Heron View</t>
        </is>
      </c>
      <c r="D2105" t="inlineStr">
        <is>
          <t>Heron View</t>
        </is>
      </c>
      <c r="E2105" s="1" t="inlineStr">
        <is>
          <t>2023-11-30</t>
        </is>
      </c>
      <c r="F2105" t="n">
        <v>23865.75</v>
      </c>
      <c r="G2105" t="n">
        <v>0</v>
      </c>
      <c r="H2105" s="2">
        <f>IF(F2105=0, G2105, F2105)</f>
        <v/>
      </c>
      <c r="I2105" s="1">
        <f>E2105+0</f>
        <v/>
      </c>
    </row>
    <row r="2106">
      <c r="A2106" t="inlineStr">
        <is>
          <t>COS - Legal Fees</t>
        </is>
      </c>
      <c r="B2106" t="inlineStr">
        <is>
          <t>COS</t>
        </is>
      </c>
      <c r="C2106" t="inlineStr">
        <is>
          <t>Heron View</t>
        </is>
      </c>
      <c r="D2106" t="inlineStr">
        <is>
          <t>Heron View</t>
        </is>
      </c>
      <c r="E2106" s="1" t="inlineStr">
        <is>
          <t>2023-11-30</t>
        </is>
      </c>
      <c r="F2106" t="n">
        <v>0</v>
      </c>
      <c r="G2106" t="n">
        <v>0</v>
      </c>
      <c r="H2106" s="2">
        <f>IF(F2106=0, G2106, F2106)</f>
        <v/>
      </c>
      <c r="I2106" s="1">
        <f>E2106+0</f>
        <v/>
      </c>
    </row>
    <row r="2107">
      <c r="A2107" t="inlineStr">
        <is>
          <t>COS - Legal Fees Opening of Sec Title Fees</t>
        </is>
      </c>
      <c r="B2107" t="inlineStr">
        <is>
          <t>COS</t>
        </is>
      </c>
      <c r="C2107" t="inlineStr">
        <is>
          <t>Heron View</t>
        </is>
      </c>
      <c r="D2107" t="inlineStr">
        <is>
          <t>Heron View</t>
        </is>
      </c>
      <c r="E2107" s="1" t="inlineStr">
        <is>
          <t>2023-11-30</t>
        </is>
      </c>
      <c r="F2107" t="n">
        <v>17618</v>
      </c>
      <c r="G2107" t="n">
        <v>0</v>
      </c>
      <c r="H2107" s="2">
        <f>IF(F2107=0, G2107, F2107)</f>
        <v/>
      </c>
      <c r="I2107" s="1">
        <f>E2107+0</f>
        <v/>
      </c>
    </row>
    <row r="2108">
      <c r="A2108" t="inlineStr">
        <is>
          <t>COS - Showhouse - HV</t>
        </is>
      </c>
      <c r="B2108" t="inlineStr">
        <is>
          <t>COS</t>
        </is>
      </c>
      <c r="C2108" t="inlineStr">
        <is>
          <t>Heron View</t>
        </is>
      </c>
      <c r="D2108" t="inlineStr">
        <is>
          <t>Heron View</t>
        </is>
      </c>
      <c r="E2108" s="1" t="inlineStr">
        <is>
          <t>2023-11-30</t>
        </is>
      </c>
      <c r="F2108" t="n">
        <v>0</v>
      </c>
      <c r="G2108" t="n">
        <v>0</v>
      </c>
      <c r="H2108" s="2">
        <f>IF(F2108=0, G2108, F2108)</f>
        <v/>
      </c>
      <c r="I2108" s="1">
        <f>E2108+0</f>
        <v/>
      </c>
    </row>
    <row r="2109">
      <c r="A2109" t="inlineStr">
        <is>
          <t>CPSD</t>
        </is>
      </c>
      <c r="B2109" t="inlineStr">
        <is>
          <t>COS</t>
        </is>
      </c>
      <c r="C2109" t="inlineStr">
        <is>
          <t>Heron View</t>
        </is>
      </c>
      <c r="D2109" t="inlineStr">
        <is>
          <t>Heron View</t>
        </is>
      </c>
      <c r="E2109" s="1" t="inlineStr">
        <is>
          <t>2023-11-30</t>
        </is>
      </c>
      <c r="F2109" t="n">
        <v>0</v>
      </c>
      <c r="G2109" t="n">
        <v>314037.881</v>
      </c>
      <c r="H2109" s="2">
        <f>IF(F2109=0, G2109, F2109)</f>
        <v/>
      </c>
      <c r="I2109" s="1">
        <f>E2109+0</f>
        <v/>
      </c>
    </row>
    <row r="2110">
      <c r="A2110" t="inlineStr">
        <is>
          <t>Consulting fees - Trustee</t>
        </is>
      </c>
      <c r="B2110" t="inlineStr">
        <is>
          <t>Operating Expenses</t>
        </is>
      </c>
      <c r="C2110" t="inlineStr">
        <is>
          <t>Heron View</t>
        </is>
      </c>
      <c r="D2110" t="inlineStr">
        <is>
          <t>Heron View</t>
        </is>
      </c>
      <c r="E2110" s="1" t="inlineStr">
        <is>
          <t>2023-11-30</t>
        </is>
      </c>
      <c r="F2110" t="n">
        <v>11250</v>
      </c>
      <c r="G2110" t="n">
        <v>0</v>
      </c>
      <c r="H2110" s="2">
        <f>IF(F2110=0, G2110, F2110)</f>
        <v/>
      </c>
      <c r="I2110" s="1">
        <f>E2110+0</f>
        <v/>
      </c>
    </row>
    <row r="2111">
      <c r="A2111" t="inlineStr">
        <is>
          <t>Cost to Complete Project</t>
        </is>
      </c>
      <c r="B2111" t="inlineStr">
        <is>
          <t>Cost To Complete</t>
        </is>
      </c>
      <c r="C2111" t="inlineStr">
        <is>
          <t>Cashflow</t>
        </is>
      </c>
      <c r="D2111" t="inlineStr">
        <is>
          <t>Heron View</t>
        </is>
      </c>
      <c r="E2111" s="1" t="inlineStr">
        <is>
          <t>2023-11-30</t>
        </is>
      </c>
      <c r="F2111" t="n">
        <v>0</v>
      </c>
      <c r="G2111" t="n">
        <v>0</v>
      </c>
      <c r="H2111" s="2">
        <f>IF(F2111=0, G2111, F2111)</f>
        <v/>
      </c>
      <c r="I2111" s="1">
        <f>E2111+0</f>
        <v/>
      </c>
    </row>
    <row r="2112">
      <c r="A2112" t="inlineStr">
        <is>
          <t>Interest Paid - Investors @ 10%</t>
        </is>
      </c>
      <c r="B2112" t="inlineStr">
        <is>
          <t>Operating Expenses</t>
        </is>
      </c>
      <c r="C2112" t="inlineStr">
        <is>
          <t>Heron View</t>
        </is>
      </c>
      <c r="D2112" t="inlineStr">
        <is>
          <t>Heron View</t>
        </is>
      </c>
      <c r="E2112" s="1" t="inlineStr">
        <is>
          <t>2023-11-30</t>
        </is>
      </c>
      <c r="F2112" t="n">
        <v>0</v>
      </c>
      <c r="G2112" t="n">
        <v>0</v>
      </c>
      <c r="H2112" s="2">
        <f>IF(F2112=0, G2112, F2112)</f>
        <v/>
      </c>
      <c r="I2112" s="1">
        <f>E2112+0</f>
        <v/>
      </c>
    </row>
    <row r="2113">
      <c r="A2113" t="inlineStr">
        <is>
          <t>Interest Paid - Investors @ 10.5%</t>
        </is>
      </c>
      <c r="B2113" t="inlineStr">
        <is>
          <t>Operating Expenses</t>
        </is>
      </c>
      <c r="C2113" t="inlineStr">
        <is>
          <t>Heron View</t>
        </is>
      </c>
      <c r="D2113" t="inlineStr">
        <is>
          <t>Heron View</t>
        </is>
      </c>
      <c r="E2113" s="1" t="inlineStr">
        <is>
          <t>2023-11-30</t>
        </is>
      </c>
      <c r="F2113" t="n">
        <v>0</v>
      </c>
      <c r="G2113" t="n">
        <v>0</v>
      </c>
      <c r="H2113" s="2">
        <f>IF(F2113=0, G2113, F2113)</f>
        <v/>
      </c>
      <c r="I2113" s="1">
        <f>E2113+0</f>
        <v/>
      </c>
    </row>
    <row r="2114">
      <c r="A2114" t="inlineStr">
        <is>
          <t>Interest Paid - Investors @ 11%</t>
        </is>
      </c>
      <c r="B2114" t="inlineStr">
        <is>
          <t>Operating Expenses</t>
        </is>
      </c>
      <c r="C2114" t="inlineStr">
        <is>
          <t>Heron View</t>
        </is>
      </c>
      <c r="D2114" t="inlineStr">
        <is>
          <t>Heron View</t>
        </is>
      </c>
      <c r="E2114" s="1" t="inlineStr">
        <is>
          <t>2023-11-30</t>
        </is>
      </c>
      <c r="F2114" t="n">
        <v>0</v>
      </c>
      <c r="G2114" t="n">
        <v>0</v>
      </c>
      <c r="H2114" s="2">
        <f>IF(F2114=0, G2114, F2114)</f>
        <v/>
      </c>
      <c r="I2114" s="1">
        <f>E2114+0</f>
        <v/>
      </c>
    </row>
    <row r="2115">
      <c r="A2115" t="inlineStr">
        <is>
          <t>Interest Paid - Investors @ 14%</t>
        </is>
      </c>
      <c r="B2115" t="inlineStr">
        <is>
          <t>Operating Expenses</t>
        </is>
      </c>
      <c r="C2115" t="inlineStr">
        <is>
          <t>Heron View</t>
        </is>
      </c>
      <c r="D2115" t="inlineStr">
        <is>
          <t>Heron View</t>
        </is>
      </c>
      <c r="E2115" s="1" t="inlineStr">
        <is>
          <t>2023-11-30</t>
        </is>
      </c>
      <c r="F2115" t="n">
        <v>15468.15</v>
      </c>
      <c r="G2115" t="n">
        <v>0</v>
      </c>
      <c r="H2115" s="2">
        <f>IF(F2115=0, G2115, F2115)</f>
        <v/>
      </c>
      <c r="I2115" s="1">
        <f>E2115+0</f>
        <v/>
      </c>
    </row>
    <row r="2116">
      <c r="A2116" t="inlineStr">
        <is>
          <t>Interest Paid - Investors @ 14%</t>
        </is>
      </c>
      <c r="B2116" t="inlineStr">
        <is>
          <t>Operating Expenses</t>
        </is>
      </c>
      <c r="C2116" t="inlineStr">
        <is>
          <t>Heron View</t>
        </is>
      </c>
      <c r="D2116" t="inlineStr">
        <is>
          <t>Heron View</t>
        </is>
      </c>
      <c r="E2116" s="1" t="inlineStr">
        <is>
          <t>2023-11-30</t>
        </is>
      </c>
      <c r="F2116" t="n">
        <v>0</v>
      </c>
      <c r="G2116" t="n">
        <v>0</v>
      </c>
      <c r="H2116" s="2">
        <f>IF(F2116=0, G2116, F2116)</f>
        <v/>
      </c>
      <c r="I2116" s="1">
        <f>E2116+0</f>
        <v/>
      </c>
    </row>
    <row r="2117">
      <c r="A2117" t="inlineStr">
        <is>
          <t>Interest Paid - Investors @ 15%</t>
        </is>
      </c>
      <c r="B2117" t="inlineStr">
        <is>
          <t>Operating Expenses</t>
        </is>
      </c>
      <c r="C2117" t="inlineStr">
        <is>
          <t>Heron View</t>
        </is>
      </c>
      <c r="D2117" t="inlineStr">
        <is>
          <t>Heron View</t>
        </is>
      </c>
      <c r="E2117" s="1" t="inlineStr">
        <is>
          <t>2023-11-30</t>
        </is>
      </c>
      <c r="F2117" t="n">
        <v>0</v>
      </c>
      <c r="G2117" t="n">
        <v>0</v>
      </c>
      <c r="H2117" s="2">
        <f>IF(F2117=0, G2117, F2117)</f>
        <v/>
      </c>
      <c r="I2117" s="1">
        <f>E2117+0</f>
        <v/>
      </c>
    </row>
    <row r="2118">
      <c r="A2118" t="inlineStr">
        <is>
          <t>Interest Paid - Investors @ 15%</t>
        </is>
      </c>
      <c r="B2118" t="inlineStr">
        <is>
          <t>Operating Expenses</t>
        </is>
      </c>
      <c r="C2118" t="inlineStr">
        <is>
          <t>Heron View</t>
        </is>
      </c>
      <c r="D2118" t="inlineStr">
        <is>
          <t>Heron View</t>
        </is>
      </c>
      <c r="E2118" s="1" t="inlineStr">
        <is>
          <t>2023-11-30</t>
        </is>
      </c>
      <c r="F2118" t="n">
        <v>0</v>
      </c>
      <c r="G2118" t="n">
        <v>0</v>
      </c>
      <c r="H2118" s="2">
        <f>IF(F2118=0, G2118, F2118)</f>
        <v/>
      </c>
      <c r="I2118" s="1">
        <f>E2118+0</f>
        <v/>
      </c>
    </row>
    <row r="2119">
      <c r="A2119" t="inlineStr">
        <is>
          <t>Interest Paid - Investors @ 16%</t>
        </is>
      </c>
      <c r="B2119" t="inlineStr">
        <is>
          <t>Operating Expenses</t>
        </is>
      </c>
      <c r="C2119" t="inlineStr">
        <is>
          <t>Heron View</t>
        </is>
      </c>
      <c r="D2119" t="inlineStr">
        <is>
          <t>Heron View</t>
        </is>
      </c>
      <c r="E2119" s="1" t="inlineStr">
        <is>
          <t>2023-11-30</t>
        </is>
      </c>
      <c r="F2119" t="n">
        <v>0</v>
      </c>
      <c r="G2119" t="n">
        <v>0</v>
      </c>
      <c r="H2119" s="2">
        <f>IF(F2119=0, G2119, F2119)</f>
        <v/>
      </c>
      <c r="I2119" s="1">
        <f>E2119+0</f>
        <v/>
      </c>
    </row>
    <row r="2120">
      <c r="A2120" t="inlineStr">
        <is>
          <t>Interest Paid - Investors @ 18%</t>
        </is>
      </c>
      <c r="B2120" t="inlineStr">
        <is>
          <t>Operating Expenses</t>
        </is>
      </c>
      <c r="C2120" t="inlineStr">
        <is>
          <t>Heron View</t>
        </is>
      </c>
      <c r="D2120" t="inlineStr">
        <is>
          <t>Heron View</t>
        </is>
      </c>
      <c r="E2120" s="1" t="inlineStr">
        <is>
          <t>2023-11-30</t>
        </is>
      </c>
      <c r="F2120" t="n">
        <v>204164.39</v>
      </c>
      <c r="G2120" t="n">
        <v>0</v>
      </c>
      <c r="H2120" s="2">
        <f>IF(F2120=0, G2120, F2120)</f>
        <v/>
      </c>
      <c r="I2120" s="1">
        <f>E2120+0</f>
        <v/>
      </c>
    </row>
    <row r="2121">
      <c r="A2121" t="inlineStr">
        <is>
          <t>Interest Paid - Investors @ 18%</t>
        </is>
      </c>
      <c r="B2121" t="inlineStr">
        <is>
          <t>Operating Expenses</t>
        </is>
      </c>
      <c r="C2121" t="inlineStr">
        <is>
          <t>Heron View</t>
        </is>
      </c>
      <c r="D2121" t="inlineStr">
        <is>
          <t>Heron View</t>
        </is>
      </c>
      <c r="E2121" s="1" t="inlineStr">
        <is>
          <t>2023-11-30</t>
        </is>
      </c>
      <c r="F2121" t="n">
        <v>0</v>
      </c>
      <c r="G2121" t="n">
        <v>0</v>
      </c>
      <c r="H2121" s="2">
        <f>IF(F2121=0, G2121, F2121)</f>
        <v/>
      </c>
      <c r="I2121" s="1">
        <f>E2121+0</f>
        <v/>
      </c>
    </row>
    <row r="2122">
      <c r="A2122" t="inlineStr">
        <is>
          <t>Interest Paid - Investors @ 6.25%</t>
        </is>
      </c>
      <c r="B2122" t="inlineStr">
        <is>
          <t>Operating Expenses</t>
        </is>
      </c>
      <c r="C2122" t="inlineStr">
        <is>
          <t>Heron View</t>
        </is>
      </c>
      <c r="D2122" t="inlineStr">
        <is>
          <t>Heron View</t>
        </is>
      </c>
      <c r="E2122" s="1" t="inlineStr">
        <is>
          <t>2023-11-30</t>
        </is>
      </c>
      <c r="F2122" t="n">
        <v>0</v>
      </c>
      <c r="G2122" t="n">
        <v>0</v>
      </c>
      <c r="H2122" s="2">
        <f>IF(F2122=0, G2122, F2122)</f>
        <v/>
      </c>
      <c r="I2122" s="1">
        <f>E2122+0</f>
        <v/>
      </c>
    </row>
    <row r="2123">
      <c r="A2123" t="inlineStr">
        <is>
          <t>Interest Paid - Investors @ 6.25%</t>
        </is>
      </c>
      <c r="B2123" t="inlineStr">
        <is>
          <t>Operating Expenses</t>
        </is>
      </c>
      <c r="C2123" t="inlineStr">
        <is>
          <t>Heron View</t>
        </is>
      </c>
      <c r="D2123" t="inlineStr">
        <is>
          <t>Heron View</t>
        </is>
      </c>
      <c r="E2123" s="1" t="inlineStr">
        <is>
          <t>2023-11-30</t>
        </is>
      </c>
      <c r="F2123" t="n">
        <v>0</v>
      </c>
      <c r="G2123" t="n">
        <v>0</v>
      </c>
      <c r="H2123" s="2">
        <f>IF(F2123=0, G2123, F2123)</f>
        <v/>
      </c>
      <c r="I2123" s="1">
        <f>E2123+0</f>
        <v/>
      </c>
    </row>
    <row r="2124">
      <c r="A2124" t="inlineStr">
        <is>
          <t>Interest Paid - Investors @ 6.5%</t>
        </is>
      </c>
      <c r="B2124" t="inlineStr">
        <is>
          <t>Operating Expenses</t>
        </is>
      </c>
      <c r="C2124" t="inlineStr">
        <is>
          <t>Heron View</t>
        </is>
      </c>
      <c r="D2124" t="inlineStr">
        <is>
          <t>Heron View</t>
        </is>
      </c>
      <c r="E2124" s="1" t="inlineStr">
        <is>
          <t>2023-11-30</t>
        </is>
      </c>
      <c r="F2124" t="n">
        <v>0</v>
      </c>
      <c r="G2124" t="n">
        <v>0</v>
      </c>
      <c r="H2124" s="2">
        <f>IF(F2124=0, G2124, F2124)</f>
        <v/>
      </c>
      <c r="I2124" s="1">
        <f>E2124+0</f>
        <v/>
      </c>
    </row>
    <row r="2125">
      <c r="A2125" t="inlineStr">
        <is>
          <t>Interest Paid - Investors @ 6.5%</t>
        </is>
      </c>
      <c r="B2125" t="inlineStr">
        <is>
          <t>Operating Expenses</t>
        </is>
      </c>
      <c r="C2125" t="inlineStr">
        <is>
          <t>Heron View</t>
        </is>
      </c>
      <c r="D2125" t="inlineStr">
        <is>
          <t>Heron View</t>
        </is>
      </c>
      <c r="E2125" s="1" t="inlineStr">
        <is>
          <t>2023-11-30</t>
        </is>
      </c>
      <c r="F2125" t="n">
        <v>0</v>
      </c>
      <c r="G2125" t="n">
        <v>0</v>
      </c>
      <c r="H2125" s="2">
        <f>IF(F2125=0, G2125, F2125)</f>
        <v/>
      </c>
      <c r="I2125" s="1">
        <f>E2125+0</f>
        <v/>
      </c>
    </row>
    <row r="2126">
      <c r="A2126" t="inlineStr">
        <is>
          <t>Interest Paid - Investors @ 6.75%</t>
        </is>
      </c>
      <c r="B2126" t="inlineStr">
        <is>
          <t>Operating Expenses</t>
        </is>
      </c>
      <c r="C2126" t="inlineStr">
        <is>
          <t>Heron View</t>
        </is>
      </c>
      <c r="D2126" t="inlineStr">
        <is>
          <t>Heron View</t>
        </is>
      </c>
      <c r="E2126" s="1" t="inlineStr">
        <is>
          <t>2023-11-30</t>
        </is>
      </c>
      <c r="F2126" t="n">
        <v>0</v>
      </c>
      <c r="G2126" t="n">
        <v>0</v>
      </c>
      <c r="H2126" s="2">
        <f>IF(F2126=0, G2126, F2126)</f>
        <v/>
      </c>
      <c r="I2126" s="1">
        <f>E2126+0</f>
        <v/>
      </c>
    </row>
    <row r="2127">
      <c r="A2127" t="inlineStr">
        <is>
          <t>Interest Paid - Investors @ 6.75%</t>
        </is>
      </c>
      <c r="B2127" t="inlineStr">
        <is>
          <t>Operating Expenses</t>
        </is>
      </c>
      <c r="C2127" t="inlineStr">
        <is>
          <t>Heron View</t>
        </is>
      </c>
      <c r="D2127" t="inlineStr">
        <is>
          <t>Heron View</t>
        </is>
      </c>
      <c r="E2127" s="1" t="inlineStr">
        <is>
          <t>2023-11-30</t>
        </is>
      </c>
      <c r="F2127" t="n">
        <v>0</v>
      </c>
      <c r="G2127" t="n">
        <v>0</v>
      </c>
      <c r="H2127" s="2">
        <f>IF(F2127=0, G2127, F2127)</f>
        <v/>
      </c>
      <c r="I2127" s="1">
        <f>E2127+0</f>
        <v/>
      </c>
    </row>
    <row r="2128">
      <c r="A2128" t="inlineStr">
        <is>
          <t>Interest Paid - Investors @ 7%</t>
        </is>
      </c>
      <c r="B2128" t="inlineStr">
        <is>
          <t>Operating Expenses</t>
        </is>
      </c>
      <c r="C2128" t="inlineStr">
        <is>
          <t>Heron View</t>
        </is>
      </c>
      <c r="D2128" t="inlineStr">
        <is>
          <t>Heron View</t>
        </is>
      </c>
      <c r="E2128" s="1" t="inlineStr">
        <is>
          <t>2023-11-30</t>
        </is>
      </c>
      <c r="F2128" t="n">
        <v>0</v>
      </c>
      <c r="G2128" t="n">
        <v>0</v>
      </c>
      <c r="H2128" s="2">
        <f>IF(F2128=0, G2128, F2128)</f>
        <v/>
      </c>
      <c r="I2128" s="1">
        <f>E2128+0</f>
        <v/>
      </c>
    </row>
    <row r="2129">
      <c r="A2129" t="inlineStr">
        <is>
          <t>Interest Paid - Investors @ 7.5%</t>
        </is>
      </c>
      <c r="B2129" t="inlineStr">
        <is>
          <t>Operating Expenses</t>
        </is>
      </c>
      <c r="C2129" t="inlineStr">
        <is>
          <t>Heron View</t>
        </is>
      </c>
      <c r="D2129" t="inlineStr">
        <is>
          <t>Heron View</t>
        </is>
      </c>
      <c r="E2129" s="1" t="inlineStr">
        <is>
          <t>2023-11-30</t>
        </is>
      </c>
      <c r="F2129" t="n">
        <v>0</v>
      </c>
      <c r="G2129" t="n">
        <v>0</v>
      </c>
      <c r="H2129" s="2">
        <f>IF(F2129=0, G2129, F2129)</f>
        <v/>
      </c>
      <c r="I2129" s="1">
        <f>E2129+0</f>
        <v/>
      </c>
    </row>
    <row r="2130">
      <c r="A2130" t="inlineStr">
        <is>
          <t>Interest Paid - Investors @ 7.5%</t>
        </is>
      </c>
      <c r="B2130" t="inlineStr">
        <is>
          <t>Operating Expenses</t>
        </is>
      </c>
      <c r="C2130" t="inlineStr">
        <is>
          <t>Heron View</t>
        </is>
      </c>
      <c r="D2130" t="inlineStr">
        <is>
          <t>Heron View</t>
        </is>
      </c>
      <c r="E2130" s="1" t="inlineStr">
        <is>
          <t>2023-11-30</t>
        </is>
      </c>
      <c r="F2130" t="n">
        <v>0</v>
      </c>
      <c r="G2130" t="n">
        <v>0</v>
      </c>
      <c r="H2130" s="2">
        <f>IF(F2130=0, G2130, F2130)</f>
        <v/>
      </c>
      <c r="I2130" s="1">
        <f>E2130+0</f>
        <v/>
      </c>
    </row>
    <row r="2131">
      <c r="A2131" t="inlineStr">
        <is>
          <t>Interest Paid - Investors @ 8.25%</t>
        </is>
      </c>
      <c r="B2131" t="inlineStr">
        <is>
          <t>Operating Expenses</t>
        </is>
      </c>
      <c r="C2131" t="inlineStr">
        <is>
          <t>Heron View</t>
        </is>
      </c>
      <c r="D2131" t="inlineStr">
        <is>
          <t>Heron View</t>
        </is>
      </c>
      <c r="E2131" s="1" t="inlineStr">
        <is>
          <t>2023-11-30</t>
        </is>
      </c>
      <c r="F2131" t="n">
        <v>4972.6</v>
      </c>
      <c r="G2131" t="n">
        <v>0</v>
      </c>
      <c r="H2131" s="2">
        <f>IF(F2131=0, G2131, F2131)</f>
        <v/>
      </c>
      <c r="I2131" s="1">
        <f>E2131+0</f>
        <v/>
      </c>
    </row>
    <row r="2132">
      <c r="A2132" t="inlineStr">
        <is>
          <t>Interest Paid - Investors @ 8.25%</t>
        </is>
      </c>
      <c r="B2132" t="inlineStr">
        <is>
          <t>Operating Expenses</t>
        </is>
      </c>
      <c r="C2132" t="inlineStr">
        <is>
          <t>Heron View</t>
        </is>
      </c>
      <c r="D2132" t="inlineStr">
        <is>
          <t>Heron View</t>
        </is>
      </c>
      <c r="E2132" s="1" t="inlineStr">
        <is>
          <t>2023-11-30</t>
        </is>
      </c>
      <c r="F2132" t="n">
        <v>0</v>
      </c>
      <c r="G2132" t="n">
        <v>0</v>
      </c>
      <c r="H2132" s="2">
        <f>IF(F2132=0, G2132, F2132)</f>
        <v/>
      </c>
      <c r="I2132" s="1">
        <f>E2132+0</f>
        <v/>
      </c>
    </row>
    <row r="2133">
      <c r="A2133" t="inlineStr">
        <is>
          <t>Interest Paid - Investors @ 9%</t>
        </is>
      </c>
      <c r="B2133" t="inlineStr">
        <is>
          <t>Operating Expenses</t>
        </is>
      </c>
      <c r="C2133" t="inlineStr">
        <is>
          <t>Heron View</t>
        </is>
      </c>
      <c r="D2133" t="inlineStr">
        <is>
          <t>Heron View</t>
        </is>
      </c>
      <c r="E2133" s="1" t="inlineStr">
        <is>
          <t>2023-11-30</t>
        </is>
      </c>
      <c r="F2133" t="n">
        <v>577.21</v>
      </c>
      <c r="G2133" t="n">
        <v>0</v>
      </c>
      <c r="H2133" s="2">
        <f>IF(F2133=0, G2133, F2133)</f>
        <v/>
      </c>
      <c r="I2133" s="1">
        <f>E2133+0</f>
        <v/>
      </c>
    </row>
    <row r="2134">
      <c r="A2134" t="inlineStr">
        <is>
          <t>Interest Paid - Investors @ 9%</t>
        </is>
      </c>
      <c r="B2134" t="inlineStr">
        <is>
          <t>Operating Expenses</t>
        </is>
      </c>
      <c r="C2134" t="inlineStr">
        <is>
          <t>Heron View</t>
        </is>
      </c>
      <c r="D2134" t="inlineStr">
        <is>
          <t>Heron View</t>
        </is>
      </c>
      <c r="E2134" s="1" t="inlineStr">
        <is>
          <t>2023-11-30</t>
        </is>
      </c>
      <c r="F2134" t="n">
        <v>0</v>
      </c>
      <c r="G2134" t="n">
        <v>0</v>
      </c>
      <c r="H2134" s="2">
        <f>IF(F2134=0, G2134, F2134)</f>
        <v/>
      </c>
      <c r="I2134" s="1">
        <f>E2134+0</f>
        <v/>
      </c>
    </row>
    <row r="2135">
      <c r="A2135" t="inlineStr">
        <is>
          <t>Interest Paid - Investors @ 9.75%</t>
        </is>
      </c>
      <c r="B2135" t="inlineStr">
        <is>
          <t>Operating Expenses</t>
        </is>
      </c>
      <c r="C2135" t="inlineStr">
        <is>
          <t>Heron View</t>
        </is>
      </c>
      <c r="D2135" t="inlineStr">
        <is>
          <t>Heron View</t>
        </is>
      </c>
      <c r="E2135" s="1" t="inlineStr">
        <is>
          <t>2023-11-30</t>
        </is>
      </c>
      <c r="F2135" t="n">
        <v>0</v>
      </c>
      <c r="G2135" t="n">
        <v>0</v>
      </c>
      <c r="H2135" s="2">
        <f>IF(F2135=0, G2135, F2135)</f>
        <v/>
      </c>
      <c r="I2135" s="1">
        <f>E2135+0</f>
        <v/>
      </c>
    </row>
    <row r="2136">
      <c r="A2136" t="inlineStr">
        <is>
          <t>Levies</t>
        </is>
      </c>
      <c r="B2136" t="inlineStr">
        <is>
          <t>Operating Expenses</t>
        </is>
      </c>
      <c r="C2136" t="inlineStr">
        <is>
          <t>Heron View</t>
        </is>
      </c>
      <c r="D2136" t="inlineStr">
        <is>
          <t>Heron View</t>
        </is>
      </c>
      <c r="E2136" s="1" t="inlineStr">
        <is>
          <t>2023-11-30</t>
        </is>
      </c>
      <c r="F2136" t="n">
        <v>0</v>
      </c>
      <c r="G2136" t="n">
        <v>0</v>
      </c>
      <c r="H2136" s="2">
        <f>IF(F2136=0, G2136, F2136)</f>
        <v/>
      </c>
      <c r="I2136" s="1">
        <f>E2136+0</f>
        <v/>
      </c>
    </row>
    <row r="2137">
      <c r="A2137" t="inlineStr">
        <is>
          <t>Levies - Developer</t>
        </is>
      </c>
      <c r="B2137" t="inlineStr">
        <is>
          <t>Operating Expenses</t>
        </is>
      </c>
      <c r="C2137" t="inlineStr">
        <is>
          <t>Heron View</t>
        </is>
      </c>
      <c r="D2137" t="inlineStr">
        <is>
          <t>Heron View</t>
        </is>
      </c>
      <c r="E2137" s="1" t="inlineStr">
        <is>
          <t>2023-11-30</t>
        </is>
      </c>
      <c r="F2137" t="n">
        <v>0</v>
      </c>
      <c r="G2137" t="n">
        <v>0</v>
      </c>
      <c r="H2137" s="2">
        <f>IF(F2137=0, G2137, F2137)</f>
        <v/>
      </c>
      <c r="I2137" s="1">
        <f>E2137+0</f>
        <v/>
      </c>
    </row>
    <row r="2138">
      <c r="A2138" t="inlineStr">
        <is>
          <t>Levies - Special Levies</t>
        </is>
      </c>
      <c r="B2138" t="inlineStr">
        <is>
          <t>Operating Expenses</t>
        </is>
      </c>
      <c r="C2138" t="inlineStr">
        <is>
          <t>Heron View</t>
        </is>
      </c>
      <c r="D2138" t="inlineStr">
        <is>
          <t>Heron View</t>
        </is>
      </c>
      <c r="E2138" s="1" t="inlineStr">
        <is>
          <t>2023-11-30</t>
        </is>
      </c>
      <c r="F2138" t="n">
        <v>0</v>
      </c>
      <c r="G2138" t="n">
        <v>0</v>
      </c>
      <c r="H2138" s="2">
        <f>IF(F2138=0, G2138, F2138)</f>
        <v/>
      </c>
      <c r="I2138" s="1">
        <f>E2138+0</f>
        <v/>
      </c>
    </row>
    <row r="2139">
      <c r="A2139" t="inlineStr">
        <is>
          <t>Management fees - OMH</t>
        </is>
      </c>
      <c r="B2139" t="inlineStr">
        <is>
          <t>Ignore per Deric</t>
        </is>
      </c>
      <c r="C2139" t="inlineStr">
        <is>
          <t>Heron View</t>
        </is>
      </c>
      <c r="D2139" t="inlineStr">
        <is>
          <t>Heron View</t>
        </is>
      </c>
      <c r="E2139" s="1" t="inlineStr">
        <is>
          <t>2023-11-30</t>
        </is>
      </c>
      <c r="F2139" t="n">
        <v>0</v>
      </c>
      <c r="G2139" t="n">
        <v>0</v>
      </c>
      <c r="H2139" s="2">
        <f>IF(F2139=0, G2139, F2139)</f>
        <v/>
      </c>
      <c r="I2139" s="1">
        <f>E2139+0</f>
        <v/>
      </c>
    </row>
    <row r="2140">
      <c r="A2140" t="inlineStr">
        <is>
          <t>Opp Invest</t>
        </is>
      </c>
      <c r="B2140" t="inlineStr">
        <is>
          <t>COS</t>
        </is>
      </c>
      <c r="C2140" t="inlineStr">
        <is>
          <t>Heron View</t>
        </is>
      </c>
      <c r="D2140" t="inlineStr">
        <is>
          <t>Heron View</t>
        </is>
      </c>
      <c r="E2140" s="1" t="inlineStr">
        <is>
          <t>2023-11-30</t>
        </is>
      </c>
      <c r="F2140" t="n">
        <v>0</v>
      </c>
      <c r="G2140" t="n">
        <v>392914.302</v>
      </c>
      <c r="H2140" s="2">
        <f>IF(F2140=0, G2140, F2140)</f>
        <v/>
      </c>
      <c r="I2140" s="1">
        <f>E2140+0</f>
        <v/>
      </c>
    </row>
    <row r="2141">
      <c r="A2141" t="inlineStr">
        <is>
          <t>Projected Heron Projects Income</t>
        </is>
      </c>
      <c r="B2141" t="inlineStr">
        <is>
          <t>Projected Heron Projects Income</t>
        </is>
      </c>
      <c r="C2141" t="inlineStr">
        <is>
          <t>Cashflow</t>
        </is>
      </c>
      <c r="D2141" t="inlineStr">
        <is>
          <t>Heron View</t>
        </is>
      </c>
      <c r="E2141" s="1" t="inlineStr">
        <is>
          <t>2023-11-30</t>
        </is>
      </c>
      <c r="F2141" t="n">
        <v>0</v>
      </c>
      <c r="G2141" t="n">
        <v>0</v>
      </c>
      <c r="H2141" s="2">
        <f>IF(F2141=0, G2141, F2141)</f>
        <v/>
      </c>
      <c r="I2141" s="1">
        <f>E2141+0</f>
        <v/>
      </c>
    </row>
    <row r="2142">
      <c r="A2142" t="inlineStr">
        <is>
          <t>Rent Salaries and Wages</t>
        </is>
      </c>
      <c r="B2142" t="inlineStr">
        <is>
          <t>COS</t>
        </is>
      </c>
      <c r="C2142" t="inlineStr">
        <is>
          <t>Heron View</t>
        </is>
      </c>
      <c r="D2142" t="inlineStr">
        <is>
          <t>Heron View</t>
        </is>
      </c>
      <c r="E2142" s="1" t="inlineStr">
        <is>
          <t>2023-11-30</t>
        </is>
      </c>
      <c r="F2142" t="n">
        <v>0</v>
      </c>
      <c r="G2142" t="n">
        <v>800000</v>
      </c>
      <c r="H2142" s="2">
        <f>IF(F2142=0, G2142, F2142)</f>
        <v/>
      </c>
      <c r="I2142" s="1">
        <f>E2142+0</f>
        <v/>
      </c>
    </row>
    <row r="2143">
      <c r="A2143" t="inlineStr">
        <is>
          <t>Rental Income</t>
        </is>
      </c>
      <c r="B2143" t="inlineStr">
        <is>
          <t>Other Income</t>
        </is>
      </c>
      <c r="C2143" t="inlineStr">
        <is>
          <t>Heron View</t>
        </is>
      </c>
      <c r="D2143" t="inlineStr">
        <is>
          <t>Heron View</t>
        </is>
      </c>
      <c r="E2143" s="1" t="inlineStr">
        <is>
          <t>2023-11-30</t>
        </is>
      </c>
      <c r="F2143" t="n">
        <v>0</v>
      </c>
      <c r="G2143" t="n">
        <v>0</v>
      </c>
      <c r="H2143" s="2">
        <f>IF(F2143=0, G2143, F2143)</f>
        <v/>
      </c>
      <c r="I2143" s="1">
        <f>E2143+0</f>
        <v/>
      </c>
    </row>
    <row r="2144">
      <c r="A2144" t="inlineStr">
        <is>
          <t>Repairs _AND_ Maintenance</t>
        </is>
      </c>
      <c r="B2144" t="inlineStr">
        <is>
          <t>Operating Expenses</t>
        </is>
      </c>
      <c r="C2144" t="inlineStr">
        <is>
          <t>Heron View</t>
        </is>
      </c>
      <c r="D2144" t="inlineStr">
        <is>
          <t>Heron View</t>
        </is>
      </c>
      <c r="E2144" s="1" t="inlineStr">
        <is>
          <t>2023-11-30</t>
        </is>
      </c>
      <c r="F2144" t="n">
        <v>0</v>
      </c>
      <c r="G2144" t="n">
        <v>0</v>
      </c>
      <c r="H2144" s="2">
        <f>IF(F2144=0, G2144, F2144)</f>
        <v/>
      </c>
      <c r="I2144" s="1">
        <f>E2144+0</f>
        <v/>
      </c>
    </row>
    <row r="2145">
      <c r="A2145" t="inlineStr">
        <is>
          <t>Sales - Heron View Occupational Rent</t>
        </is>
      </c>
      <c r="B2145" t="inlineStr">
        <is>
          <t>Trading Income</t>
        </is>
      </c>
      <c r="C2145" t="inlineStr">
        <is>
          <t>Heron View</t>
        </is>
      </c>
      <c r="D2145" t="inlineStr">
        <is>
          <t>Heron View</t>
        </is>
      </c>
      <c r="E2145" s="1" t="inlineStr">
        <is>
          <t>2023-11-30</t>
        </is>
      </c>
      <c r="F2145" t="n">
        <v>0</v>
      </c>
      <c r="G2145" t="n">
        <v>0</v>
      </c>
      <c r="H2145" s="2">
        <f>IF(F2145=0, G2145, F2145)</f>
        <v/>
      </c>
      <c r="I2145" s="1">
        <f>E2145+0</f>
        <v/>
      </c>
    </row>
    <row r="2146">
      <c r="A2146" t="inlineStr">
        <is>
          <t>Sales - Heron View Occupational Rent</t>
        </is>
      </c>
      <c r="B2146" t="inlineStr">
        <is>
          <t>Trading Income</t>
        </is>
      </c>
      <c r="C2146" t="inlineStr">
        <is>
          <t>Heron View</t>
        </is>
      </c>
      <c r="D2146" t="inlineStr">
        <is>
          <t>Heron View</t>
        </is>
      </c>
      <c r="E2146" s="1" t="inlineStr">
        <is>
          <t>2023-11-30</t>
        </is>
      </c>
      <c r="F2146" t="n">
        <v>0</v>
      </c>
      <c r="G2146" t="n">
        <v>0</v>
      </c>
      <c r="H2146" s="2">
        <f>IF(F2146=0, G2146, F2146)</f>
        <v/>
      </c>
      <c r="I2146" s="1">
        <f>E2146+0</f>
        <v/>
      </c>
    </row>
    <row r="2147">
      <c r="A2147" t="inlineStr">
        <is>
          <t>Sales - Heron View Sales</t>
        </is>
      </c>
      <c r="B2147" t="inlineStr">
        <is>
          <t>Trading Income</t>
        </is>
      </c>
      <c r="C2147" t="inlineStr">
        <is>
          <t>Heron View</t>
        </is>
      </c>
      <c r="D2147" t="inlineStr">
        <is>
          <t>Heron View</t>
        </is>
      </c>
      <c r="E2147" s="1" t="inlineStr">
        <is>
          <t>2023-11-30</t>
        </is>
      </c>
      <c r="F2147" t="n">
        <v>1517304.35</v>
      </c>
      <c r="G2147" t="n">
        <v>0</v>
      </c>
      <c r="H2147" s="2">
        <f>IF(F2147=0, G2147, F2147)</f>
        <v/>
      </c>
      <c r="I2147" s="1">
        <f>E2147+0</f>
        <v/>
      </c>
    </row>
    <row r="2148">
      <c r="A2148" t="inlineStr">
        <is>
          <t>Subscriptions - Xero</t>
        </is>
      </c>
      <c r="B2148" t="inlineStr">
        <is>
          <t>Operating Expenses</t>
        </is>
      </c>
      <c r="C2148" t="inlineStr">
        <is>
          <t>Heron View</t>
        </is>
      </c>
      <c r="D2148" t="inlineStr">
        <is>
          <t>Heron View</t>
        </is>
      </c>
      <c r="E2148" s="1" t="inlineStr">
        <is>
          <t>2023-11-30</t>
        </is>
      </c>
      <c r="F2148" t="n">
        <v>600</v>
      </c>
      <c r="G2148" t="n">
        <v>0</v>
      </c>
      <c r="H2148" s="2">
        <f>IF(F2148=0, G2148, F2148)</f>
        <v/>
      </c>
      <c r="I2148" s="1">
        <f>E2148+0</f>
        <v/>
      </c>
    </row>
    <row r="2149">
      <c r="A2149" t="inlineStr">
        <is>
          <t>Water</t>
        </is>
      </c>
      <c r="B2149" t="inlineStr">
        <is>
          <t>Operating Expenses</t>
        </is>
      </c>
      <c r="C2149" t="inlineStr">
        <is>
          <t>Heron View</t>
        </is>
      </c>
      <c r="D2149" t="inlineStr">
        <is>
          <t>Heron View</t>
        </is>
      </c>
      <c r="E2149" s="1" t="inlineStr">
        <is>
          <t>2023-11-30</t>
        </is>
      </c>
      <c r="F2149" t="n">
        <v>0</v>
      </c>
      <c r="G2149" t="n">
        <v>0</v>
      </c>
      <c r="H2149" s="2">
        <f>IF(F2149=0, G2149, F2149)</f>
        <v/>
      </c>
      <c r="I2149" s="1">
        <f>E2149+0</f>
        <v/>
      </c>
    </row>
    <row r="2150">
      <c r="A2150" t="inlineStr">
        <is>
          <t>Accounting - CIPC</t>
        </is>
      </c>
      <c r="B2150" t="inlineStr">
        <is>
          <t>Operating Expenses</t>
        </is>
      </c>
      <c r="C2150" t="inlineStr">
        <is>
          <t>Heron Fields</t>
        </is>
      </c>
      <c r="D2150" t="inlineStr">
        <is>
          <t>Heron Fields</t>
        </is>
      </c>
      <c r="E2150" s="1" t="inlineStr">
        <is>
          <t>2023-12-31</t>
        </is>
      </c>
      <c r="F2150" t="n">
        <v>0</v>
      </c>
      <c r="G2150" t="n">
        <v>0</v>
      </c>
      <c r="H2150" s="2">
        <f>IF(F2150=0, G2150, F2150)</f>
        <v/>
      </c>
      <c r="I2150" s="1">
        <f>E2150+0</f>
        <v/>
      </c>
    </row>
    <row r="2151">
      <c r="A2151" t="inlineStr">
        <is>
          <t>Accounting Fees</t>
        </is>
      </c>
      <c r="B2151" t="inlineStr">
        <is>
          <t>Operating Expenses</t>
        </is>
      </c>
      <c r="C2151" t="inlineStr">
        <is>
          <t>Heron Fields</t>
        </is>
      </c>
      <c r="D2151" t="inlineStr">
        <is>
          <t>Heron Fields</t>
        </is>
      </c>
      <c r="E2151" s="1" t="inlineStr">
        <is>
          <t>2023-12-31</t>
        </is>
      </c>
      <c r="F2151" t="n">
        <v>0</v>
      </c>
      <c r="G2151" t="n">
        <v>0</v>
      </c>
      <c r="H2151" s="2">
        <f>IF(F2151=0, G2151, F2151)</f>
        <v/>
      </c>
      <c r="I2151" s="1">
        <f>E2151+0</f>
        <v/>
      </c>
    </row>
    <row r="2152">
      <c r="A2152" t="inlineStr">
        <is>
          <t>Advertising - Property24</t>
        </is>
      </c>
      <c r="B2152" t="inlineStr">
        <is>
          <t>Operating Expenses</t>
        </is>
      </c>
      <c r="C2152" t="inlineStr">
        <is>
          <t>Heron Fields</t>
        </is>
      </c>
      <c r="D2152" t="inlineStr">
        <is>
          <t>Heron Fields</t>
        </is>
      </c>
      <c r="E2152" s="1" t="inlineStr">
        <is>
          <t>2023-12-31</t>
        </is>
      </c>
      <c r="F2152" t="n">
        <v>0</v>
      </c>
      <c r="G2152" t="n">
        <v>0</v>
      </c>
      <c r="H2152" s="2">
        <f>IF(F2152=0, G2152, F2152)</f>
        <v/>
      </c>
      <c r="I2152" s="1">
        <f>E2152+0</f>
        <v/>
      </c>
    </row>
    <row r="2153">
      <c r="A2153" t="inlineStr">
        <is>
          <t>Advertising - Real Marketing</t>
        </is>
      </c>
      <c r="B2153" t="inlineStr">
        <is>
          <t>Operating Expenses</t>
        </is>
      </c>
      <c r="C2153" t="inlineStr">
        <is>
          <t>Heron Fields</t>
        </is>
      </c>
      <c r="D2153" t="inlineStr">
        <is>
          <t>Heron Fields</t>
        </is>
      </c>
      <c r="E2153" s="1" t="inlineStr">
        <is>
          <t>2023-12-31</t>
        </is>
      </c>
      <c r="F2153" t="n">
        <v>0</v>
      </c>
      <c r="G2153" t="n">
        <v>0</v>
      </c>
      <c r="H2153" s="2">
        <f>IF(F2153=0, G2153, F2153)</f>
        <v/>
      </c>
      <c r="I2153" s="1">
        <f>E2153+0</f>
        <v/>
      </c>
    </row>
    <row r="2154">
      <c r="A2154" t="inlineStr">
        <is>
          <t>Advertising - Real Marketing</t>
        </is>
      </c>
      <c r="B2154" t="inlineStr">
        <is>
          <t>Operating Expenses</t>
        </is>
      </c>
      <c r="C2154" t="inlineStr">
        <is>
          <t>Heron Fields</t>
        </is>
      </c>
      <c r="D2154" t="inlineStr">
        <is>
          <t>Heron Fields</t>
        </is>
      </c>
      <c r="E2154" s="1" t="inlineStr">
        <is>
          <t>2023-12-31</t>
        </is>
      </c>
      <c r="F2154" t="n">
        <v>0</v>
      </c>
      <c r="G2154" t="n">
        <v>0</v>
      </c>
      <c r="H2154" s="2">
        <f>IF(F2154=0, G2154, F2154)</f>
        <v/>
      </c>
      <c r="I2154" s="1">
        <f>E2154+0</f>
        <v/>
      </c>
    </row>
    <row r="2155">
      <c r="A2155" t="inlineStr">
        <is>
          <t>Advertising _AND_ Promotions</t>
        </is>
      </c>
      <c r="B2155" t="inlineStr">
        <is>
          <t>Operating Expenses</t>
        </is>
      </c>
      <c r="C2155" t="inlineStr">
        <is>
          <t>Heron Fields</t>
        </is>
      </c>
      <c r="D2155" t="inlineStr">
        <is>
          <t>Heron Fields</t>
        </is>
      </c>
      <c r="E2155" s="1" t="inlineStr">
        <is>
          <t>2023-12-31</t>
        </is>
      </c>
      <c r="F2155" t="n">
        <v>931.25</v>
      </c>
      <c r="G2155" t="n">
        <v>0</v>
      </c>
      <c r="H2155" s="2">
        <f>IF(F2155=0, G2155, F2155)</f>
        <v/>
      </c>
      <c r="I2155" s="1">
        <f>E2155+0</f>
        <v/>
      </c>
    </row>
    <row r="2156">
      <c r="A2156" t="inlineStr">
        <is>
          <t>Advertising _AND_ Promotions</t>
        </is>
      </c>
      <c r="B2156" t="inlineStr">
        <is>
          <t>Operating Expenses</t>
        </is>
      </c>
      <c r="C2156" t="inlineStr">
        <is>
          <t>Heron Fields</t>
        </is>
      </c>
      <c r="D2156" t="inlineStr">
        <is>
          <t>Heron Fields</t>
        </is>
      </c>
      <c r="E2156" s="1" t="inlineStr">
        <is>
          <t>2023-12-31</t>
        </is>
      </c>
      <c r="F2156" t="n">
        <v>0</v>
      </c>
      <c r="G2156" t="n">
        <v>0</v>
      </c>
      <c r="H2156" s="2">
        <f>IF(F2156=0, G2156, F2156)</f>
        <v/>
      </c>
      <c r="I2156" s="1">
        <f>E2156+0</f>
        <v/>
      </c>
    </row>
    <row r="2157">
      <c r="A2157" t="inlineStr">
        <is>
          <t>Bank Charges</t>
        </is>
      </c>
      <c r="B2157" t="inlineStr">
        <is>
          <t>Operating Expenses</t>
        </is>
      </c>
      <c r="C2157" t="inlineStr">
        <is>
          <t>Heron Fields</t>
        </is>
      </c>
      <c r="D2157" t="inlineStr">
        <is>
          <t>Heron Fields</t>
        </is>
      </c>
      <c r="E2157" s="1" t="inlineStr">
        <is>
          <t>2023-12-31</t>
        </is>
      </c>
      <c r="F2157" t="n">
        <v>369.23</v>
      </c>
      <c r="G2157" t="n">
        <v>0</v>
      </c>
      <c r="H2157" s="2">
        <f>IF(F2157=0, G2157, F2157)</f>
        <v/>
      </c>
      <c r="I2157" s="1">
        <f>E2157+0</f>
        <v/>
      </c>
    </row>
    <row r="2158">
      <c r="A2158" t="inlineStr">
        <is>
          <t>COS - Commission HF Units</t>
        </is>
      </c>
      <c r="B2158" t="inlineStr">
        <is>
          <t>COS</t>
        </is>
      </c>
      <c r="C2158" t="inlineStr">
        <is>
          <t>Heron Fields</t>
        </is>
      </c>
      <c r="D2158" t="inlineStr">
        <is>
          <t>Heron Fields</t>
        </is>
      </c>
      <c r="E2158" s="1" t="inlineStr">
        <is>
          <t>2023-12-31</t>
        </is>
      </c>
      <c r="F2158" t="n">
        <v>0</v>
      </c>
      <c r="G2158" t="n">
        <v>0</v>
      </c>
      <c r="H2158" s="2">
        <f>IF(F2158=0, G2158, F2158)</f>
        <v/>
      </c>
      <c r="I2158" s="1">
        <f>E2158+0</f>
        <v/>
      </c>
    </row>
    <row r="2159">
      <c r="A2159" t="inlineStr">
        <is>
          <t>COS - Electricity</t>
        </is>
      </c>
      <c r="B2159" t="inlineStr">
        <is>
          <t>COS</t>
        </is>
      </c>
      <c r="C2159" t="inlineStr">
        <is>
          <t>Heron Fields</t>
        </is>
      </c>
      <c r="D2159" t="inlineStr">
        <is>
          <t>Heron Fields</t>
        </is>
      </c>
      <c r="E2159" s="1" t="inlineStr">
        <is>
          <t>2023-12-31</t>
        </is>
      </c>
      <c r="F2159" t="n">
        <v>0</v>
      </c>
      <c r="G2159" t="n">
        <v>0</v>
      </c>
      <c r="H2159" s="2">
        <f>IF(F2159=0, G2159, F2159)</f>
        <v/>
      </c>
      <c r="I2159" s="1">
        <f>E2159+0</f>
        <v/>
      </c>
    </row>
    <row r="2160">
      <c r="A2160" t="inlineStr">
        <is>
          <t>COS - Electricity</t>
        </is>
      </c>
      <c r="B2160" t="inlineStr">
        <is>
          <t>COS</t>
        </is>
      </c>
      <c r="C2160" t="inlineStr">
        <is>
          <t>Heron Fields</t>
        </is>
      </c>
      <c r="D2160" t="inlineStr">
        <is>
          <t>Heron Fields</t>
        </is>
      </c>
      <c r="E2160" s="1" t="inlineStr">
        <is>
          <t>2023-12-31</t>
        </is>
      </c>
      <c r="F2160" t="n">
        <v>0</v>
      </c>
      <c r="G2160" t="n">
        <v>0</v>
      </c>
      <c r="H2160" s="2">
        <f>IF(F2160=0, G2160, F2160)</f>
        <v/>
      </c>
      <c r="I2160" s="1">
        <f>E2160+0</f>
        <v/>
      </c>
    </row>
    <row r="2161">
      <c r="A2161" t="inlineStr">
        <is>
          <t>COS - Heron View Showhouse</t>
        </is>
      </c>
      <c r="B2161" t="inlineStr">
        <is>
          <t>COS</t>
        </is>
      </c>
      <c r="C2161" t="inlineStr">
        <is>
          <t>Heron Fields</t>
        </is>
      </c>
      <c r="D2161" t="inlineStr">
        <is>
          <t>Heron Fields</t>
        </is>
      </c>
      <c r="E2161" s="1" t="inlineStr">
        <is>
          <t>2023-12-31</t>
        </is>
      </c>
      <c r="F2161" t="n">
        <v>0</v>
      </c>
      <c r="G2161" t="n">
        <v>0</v>
      </c>
      <c r="H2161" s="2">
        <f>IF(F2161=0, G2161, F2161)</f>
        <v/>
      </c>
      <c r="I2161" s="1">
        <f>E2161+0</f>
        <v/>
      </c>
    </row>
    <row r="2162">
      <c r="A2162" t="inlineStr">
        <is>
          <t>COS - Inverters</t>
        </is>
      </c>
      <c r="B2162" t="inlineStr">
        <is>
          <t>COS</t>
        </is>
      </c>
      <c r="C2162" t="inlineStr">
        <is>
          <t>Heron Fields</t>
        </is>
      </c>
      <c r="D2162" t="inlineStr">
        <is>
          <t>Heron Fields</t>
        </is>
      </c>
      <c r="E2162" s="1" t="inlineStr">
        <is>
          <t>2023-12-31</t>
        </is>
      </c>
      <c r="F2162" t="n">
        <v>0</v>
      </c>
      <c r="G2162" t="n">
        <v>0</v>
      </c>
      <c r="H2162" s="2">
        <f>IF(F2162=0, G2162, F2162)</f>
        <v/>
      </c>
      <c r="I2162" s="1">
        <f>E2162+0</f>
        <v/>
      </c>
    </row>
    <row r="2163">
      <c r="A2163" t="inlineStr">
        <is>
          <t>COS - Legal Fees</t>
        </is>
      </c>
      <c r="B2163" t="inlineStr">
        <is>
          <t>COS</t>
        </is>
      </c>
      <c r="C2163" t="inlineStr">
        <is>
          <t>Heron Fields</t>
        </is>
      </c>
      <c r="D2163" t="inlineStr">
        <is>
          <t>Heron Fields</t>
        </is>
      </c>
      <c r="E2163" s="1" t="inlineStr">
        <is>
          <t>2023-12-31</t>
        </is>
      </c>
      <c r="F2163" t="n">
        <v>0</v>
      </c>
      <c r="G2163" t="n">
        <v>0</v>
      </c>
      <c r="H2163" s="2">
        <f>IF(F2163=0, G2163, F2163)</f>
        <v/>
      </c>
      <c r="I2163" s="1">
        <f>E2163+0</f>
        <v/>
      </c>
    </row>
    <row r="2164">
      <c r="A2164" t="inlineStr">
        <is>
          <t>COS - Legal Fees Opening of Sec Title Scheme</t>
        </is>
      </c>
      <c r="B2164" t="inlineStr">
        <is>
          <t>COS</t>
        </is>
      </c>
      <c r="C2164" t="inlineStr">
        <is>
          <t>Heron Fields</t>
        </is>
      </c>
      <c r="D2164" t="inlineStr">
        <is>
          <t>Heron Fields</t>
        </is>
      </c>
      <c r="E2164" s="1" t="inlineStr">
        <is>
          <t>2023-12-31</t>
        </is>
      </c>
      <c r="F2164" t="n">
        <v>0</v>
      </c>
      <c r="G2164" t="n">
        <v>0</v>
      </c>
      <c r="H2164" s="2">
        <f>IF(F2164=0, G2164, F2164)</f>
        <v/>
      </c>
      <c r="I2164" s="1">
        <f>E2164+0</f>
        <v/>
      </c>
    </row>
    <row r="2165">
      <c r="A2165" t="inlineStr">
        <is>
          <t>COS - Levies</t>
        </is>
      </c>
      <c r="B2165" t="inlineStr">
        <is>
          <t>COS</t>
        </is>
      </c>
      <c r="C2165" t="inlineStr">
        <is>
          <t>Heron Fields</t>
        </is>
      </c>
      <c r="D2165" t="inlineStr">
        <is>
          <t>Heron Fields</t>
        </is>
      </c>
      <c r="E2165" s="1" t="inlineStr">
        <is>
          <t>2023-12-31</t>
        </is>
      </c>
      <c r="F2165" t="n">
        <v>0</v>
      </c>
      <c r="G2165" t="n">
        <v>0</v>
      </c>
      <c r="H2165" s="2">
        <f>IF(F2165=0, G2165, F2165)</f>
        <v/>
      </c>
      <c r="I2165" s="1">
        <f>E2165+0</f>
        <v/>
      </c>
    </row>
    <row r="2166">
      <c r="A2166" t="inlineStr">
        <is>
          <t>COS - Rates clearance</t>
        </is>
      </c>
      <c r="B2166" t="inlineStr">
        <is>
          <t>COS</t>
        </is>
      </c>
      <c r="C2166" t="inlineStr">
        <is>
          <t>Heron Fields</t>
        </is>
      </c>
      <c r="D2166" t="inlineStr">
        <is>
          <t>Heron Fields</t>
        </is>
      </c>
      <c r="E2166" s="1" t="inlineStr">
        <is>
          <t>2023-12-31</t>
        </is>
      </c>
      <c r="F2166" t="n">
        <v>0</v>
      </c>
      <c r="G2166" t="n">
        <v>0</v>
      </c>
      <c r="H2166" s="2">
        <f>IF(F2166=0, G2166, F2166)</f>
        <v/>
      </c>
      <c r="I2166" s="1">
        <f>E2166+0</f>
        <v/>
      </c>
    </row>
    <row r="2167">
      <c r="A2167" t="inlineStr">
        <is>
          <t>COS - Showhouse - HF</t>
        </is>
      </c>
      <c r="B2167" t="inlineStr">
        <is>
          <t>COS</t>
        </is>
      </c>
      <c r="C2167" t="inlineStr">
        <is>
          <t>Heron Fields</t>
        </is>
      </c>
      <c r="D2167" t="inlineStr">
        <is>
          <t>Heron Fields</t>
        </is>
      </c>
      <c r="E2167" s="1" t="inlineStr">
        <is>
          <t>2023-12-31</t>
        </is>
      </c>
      <c r="F2167" t="n">
        <v>0</v>
      </c>
      <c r="G2167" t="n">
        <v>0</v>
      </c>
      <c r="H2167" s="2">
        <f>IF(F2167=0, G2167, F2167)</f>
        <v/>
      </c>
      <c r="I2167" s="1">
        <f>E2167+0</f>
        <v/>
      </c>
    </row>
    <row r="2168">
      <c r="A2168" t="inlineStr">
        <is>
          <t>CoCT - Electricity</t>
        </is>
      </c>
      <c r="B2168" t="inlineStr">
        <is>
          <t>Operating Expenses</t>
        </is>
      </c>
      <c r="C2168" t="inlineStr">
        <is>
          <t>Heron Fields</t>
        </is>
      </c>
      <c r="D2168" t="inlineStr">
        <is>
          <t>Heron Fields</t>
        </is>
      </c>
      <c r="E2168" s="1" t="inlineStr">
        <is>
          <t>2023-12-31</t>
        </is>
      </c>
      <c r="F2168" t="n">
        <v>-971.22</v>
      </c>
      <c r="G2168" t="n">
        <v>0</v>
      </c>
      <c r="H2168" s="2">
        <f>IF(F2168=0, G2168, F2168)</f>
        <v/>
      </c>
      <c r="I2168" s="1">
        <f>E2168+0</f>
        <v/>
      </c>
    </row>
    <row r="2169">
      <c r="A2169" t="inlineStr">
        <is>
          <t>CoCT - Refuse</t>
        </is>
      </c>
      <c r="B2169" t="inlineStr">
        <is>
          <t>Operating Expenses</t>
        </is>
      </c>
      <c r="C2169" t="inlineStr">
        <is>
          <t>Heron Fields</t>
        </is>
      </c>
      <c r="D2169" t="inlineStr">
        <is>
          <t>Heron Fields</t>
        </is>
      </c>
      <c r="E2169" s="1" t="inlineStr">
        <is>
          <t>2023-12-31</t>
        </is>
      </c>
      <c r="F2169" t="n">
        <v>0</v>
      </c>
      <c r="G2169" t="n">
        <v>0</v>
      </c>
      <c r="H2169" s="2">
        <f>IF(F2169=0, G2169, F2169)</f>
        <v/>
      </c>
      <c r="I2169" s="1">
        <f>E2169+0</f>
        <v/>
      </c>
    </row>
    <row r="2170">
      <c r="A2170" t="inlineStr">
        <is>
          <t>CoCT - Water</t>
        </is>
      </c>
      <c r="B2170" t="inlineStr">
        <is>
          <t>Operating Expenses</t>
        </is>
      </c>
      <c r="C2170" t="inlineStr">
        <is>
          <t>Heron Fields</t>
        </is>
      </c>
      <c r="D2170" t="inlineStr">
        <is>
          <t>Heron Fields</t>
        </is>
      </c>
      <c r="E2170" s="1" t="inlineStr">
        <is>
          <t>2023-12-31</t>
        </is>
      </c>
      <c r="F2170" t="n">
        <v>971.22</v>
      </c>
      <c r="G2170" t="n">
        <v>0</v>
      </c>
      <c r="H2170" s="2">
        <f>IF(F2170=0, G2170, F2170)</f>
        <v/>
      </c>
      <c r="I2170" s="1">
        <f>E2170+0</f>
        <v/>
      </c>
    </row>
    <row r="2171">
      <c r="A2171" t="inlineStr">
        <is>
          <t>Consulting Fees - Admin and Finance</t>
        </is>
      </c>
      <c r="B2171" t="inlineStr">
        <is>
          <t>Ignore per Deric</t>
        </is>
      </c>
      <c r="C2171" t="inlineStr">
        <is>
          <t>Heron Fields</t>
        </is>
      </c>
      <c r="D2171" t="inlineStr">
        <is>
          <t>Heron Fields</t>
        </is>
      </c>
      <c r="E2171" s="1" t="inlineStr">
        <is>
          <t>2023-12-31</t>
        </is>
      </c>
      <c r="F2171" t="n">
        <v>116233</v>
      </c>
      <c r="G2171" t="n">
        <v>0</v>
      </c>
      <c r="H2171" s="2">
        <f>IF(F2171=0, G2171, F2171)</f>
        <v/>
      </c>
      <c r="I2171" s="1">
        <f>E2171+0</f>
        <v/>
      </c>
    </row>
    <row r="2172">
      <c r="A2172" t="inlineStr">
        <is>
          <t>Consulting fees - Trustee</t>
        </is>
      </c>
      <c r="B2172" t="inlineStr">
        <is>
          <t>Operating Expenses</t>
        </is>
      </c>
      <c r="C2172" t="inlineStr">
        <is>
          <t>Heron Fields</t>
        </is>
      </c>
      <c r="D2172" t="inlineStr">
        <is>
          <t>Heron Fields</t>
        </is>
      </c>
      <c r="E2172" s="1" t="inlineStr">
        <is>
          <t>2023-12-31</t>
        </is>
      </c>
      <c r="F2172" t="n">
        <v>0</v>
      </c>
      <c r="G2172" t="n">
        <v>0</v>
      </c>
      <c r="H2172" s="2">
        <f>IF(F2172=0, G2172, F2172)</f>
        <v/>
      </c>
      <c r="I2172" s="1">
        <f>E2172+0</f>
        <v/>
      </c>
    </row>
    <row r="2173">
      <c r="A2173" t="inlineStr">
        <is>
          <t>Consulting fees - Trustee</t>
        </is>
      </c>
      <c r="B2173" t="inlineStr">
        <is>
          <t>Operating Expenses</t>
        </is>
      </c>
      <c r="C2173" t="inlineStr">
        <is>
          <t>Heron Fields</t>
        </is>
      </c>
      <c r="D2173" t="inlineStr">
        <is>
          <t>Heron Fields</t>
        </is>
      </c>
      <c r="E2173" s="1" t="inlineStr">
        <is>
          <t>2023-12-31</t>
        </is>
      </c>
      <c r="F2173" t="n">
        <v>0</v>
      </c>
      <c r="G2173" t="n">
        <v>0</v>
      </c>
      <c r="H2173" s="2">
        <f>IF(F2173=0, G2173, F2173)</f>
        <v/>
      </c>
      <c r="I2173" s="1">
        <f>E2173+0</f>
        <v/>
      </c>
    </row>
    <row r="2174">
      <c r="A2174" t="inlineStr">
        <is>
          <t>Developers Levies</t>
        </is>
      </c>
      <c r="B2174" t="inlineStr">
        <is>
          <t>Operating Expenses</t>
        </is>
      </c>
      <c r="C2174" t="inlineStr">
        <is>
          <t>Heron Fields</t>
        </is>
      </c>
      <c r="D2174" t="inlineStr">
        <is>
          <t>Heron Fields</t>
        </is>
      </c>
      <c r="E2174" s="1" t="inlineStr">
        <is>
          <t>2023-12-31</t>
        </is>
      </c>
      <c r="F2174" t="n">
        <v>0</v>
      </c>
      <c r="G2174" t="n">
        <v>0</v>
      </c>
      <c r="H2174" s="2">
        <f>IF(F2174=0, G2174, F2174)</f>
        <v/>
      </c>
      <c r="I2174" s="1">
        <f>E2174+0</f>
        <v/>
      </c>
    </row>
    <row r="2175">
      <c r="A2175" t="inlineStr">
        <is>
          <t>Entertainment Expenses</t>
        </is>
      </c>
      <c r="B2175" t="inlineStr">
        <is>
          <t>Operating Expenses</t>
        </is>
      </c>
      <c r="C2175" t="inlineStr">
        <is>
          <t>Heron Fields</t>
        </is>
      </c>
      <c r="D2175" t="inlineStr">
        <is>
          <t>Heron Fields</t>
        </is>
      </c>
      <c r="E2175" s="1" t="inlineStr">
        <is>
          <t>2023-12-31</t>
        </is>
      </c>
      <c r="F2175" t="n">
        <v>0</v>
      </c>
      <c r="G2175" t="n">
        <v>0</v>
      </c>
      <c r="H2175" s="2">
        <f>IF(F2175=0, G2175, F2175)</f>
        <v/>
      </c>
      <c r="I2175" s="1">
        <f>E2175+0</f>
        <v/>
      </c>
    </row>
    <row r="2176">
      <c r="A2176" t="inlineStr">
        <is>
          <t>General Expenses</t>
        </is>
      </c>
      <c r="B2176" t="inlineStr">
        <is>
          <t>Operating Expenses</t>
        </is>
      </c>
      <c r="C2176" t="inlineStr">
        <is>
          <t>Heron Fields</t>
        </is>
      </c>
      <c r="D2176" t="inlineStr">
        <is>
          <t>Heron Fields</t>
        </is>
      </c>
      <c r="E2176" s="1" t="inlineStr">
        <is>
          <t>2023-12-31</t>
        </is>
      </c>
      <c r="F2176" t="n">
        <v>2956.52</v>
      </c>
      <c r="G2176" t="n">
        <v>0</v>
      </c>
      <c r="H2176" s="2">
        <f>IF(F2176=0, G2176, F2176)</f>
        <v/>
      </c>
      <c r="I2176" s="1">
        <f>E2176+0</f>
        <v/>
      </c>
    </row>
    <row r="2177">
      <c r="A2177" t="inlineStr">
        <is>
          <t>Insurance</t>
        </is>
      </c>
      <c r="B2177" t="inlineStr">
        <is>
          <t>Operating Expenses</t>
        </is>
      </c>
      <c r="C2177" t="inlineStr">
        <is>
          <t>Heron Fields</t>
        </is>
      </c>
      <c r="D2177" t="inlineStr">
        <is>
          <t>Heron Fields</t>
        </is>
      </c>
      <c r="E2177" s="1" t="inlineStr">
        <is>
          <t>2023-12-31</t>
        </is>
      </c>
      <c r="F2177" t="n">
        <v>17021.08</v>
      </c>
      <c r="G2177" t="n">
        <v>0</v>
      </c>
      <c r="H2177" s="2">
        <f>IF(F2177=0, G2177, F2177)</f>
        <v/>
      </c>
      <c r="I2177" s="1">
        <f>E2177+0</f>
        <v/>
      </c>
    </row>
    <row r="2178">
      <c r="A2178" t="inlineStr">
        <is>
          <t>Interest Paid</t>
        </is>
      </c>
      <c r="B2178" t="inlineStr">
        <is>
          <t>Operating Expenses</t>
        </is>
      </c>
      <c r="C2178" t="inlineStr">
        <is>
          <t>Heron Fields</t>
        </is>
      </c>
      <c r="D2178" t="inlineStr">
        <is>
          <t>Heron Fields</t>
        </is>
      </c>
      <c r="E2178" s="1" t="inlineStr">
        <is>
          <t>2023-12-31</t>
        </is>
      </c>
      <c r="F2178" t="n">
        <v>0</v>
      </c>
      <c r="G2178" t="n">
        <v>0</v>
      </c>
      <c r="H2178" s="2">
        <f>IF(F2178=0, G2178, F2178)</f>
        <v/>
      </c>
      <c r="I2178" s="1">
        <f>E2178+0</f>
        <v/>
      </c>
    </row>
    <row r="2179">
      <c r="A2179" t="inlineStr">
        <is>
          <t>Interest Paid - Investors @ 14%</t>
        </is>
      </c>
      <c r="B2179" t="inlineStr">
        <is>
          <t>Operating Expenses</t>
        </is>
      </c>
      <c r="C2179" t="inlineStr">
        <is>
          <t>Heron Fields</t>
        </is>
      </c>
      <c r="D2179" t="inlineStr">
        <is>
          <t>Heron Fields</t>
        </is>
      </c>
      <c r="E2179" s="1" t="inlineStr">
        <is>
          <t>2023-12-31</t>
        </is>
      </c>
      <c r="F2179" t="n">
        <v>0</v>
      </c>
      <c r="G2179" t="n">
        <v>0</v>
      </c>
      <c r="H2179" s="2">
        <f>IF(F2179=0, G2179, F2179)</f>
        <v/>
      </c>
      <c r="I2179" s="1">
        <f>E2179+0</f>
        <v/>
      </c>
    </row>
    <row r="2180">
      <c r="A2180" t="inlineStr">
        <is>
          <t>Interest Paid - Investors @ 15%</t>
        </is>
      </c>
      <c r="B2180" t="inlineStr">
        <is>
          <t>Operating Expenses</t>
        </is>
      </c>
      <c r="C2180" t="inlineStr">
        <is>
          <t>Heron Fields</t>
        </is>
      </c>
      <c r="D2180" t="inlineStr">
        <is>
          <t>Heron Fields</t>
        </is>
      </c>
      <c r="E2180" s="1" t="inlineStr">
        <is>
          <t>2023-12-31</t>
        </is>
      </c>
      <c r="F2180" t="n">
        <v>0</v>
      </c>
      <c r="G2180" t="n">
        <v>0</v>
      </c>
      <c r="H2180" s="2">
        <f>IF(F2180=0, G2180, F2180)</f>
        <v/>
      </c>
      <c r="I2180" s="1">
        <f>E2180+0</f>
        <v/>
      </c>
    </row>
    <row r="2181">
      <c r="A2181" t="inlineStr">
        <is>
          <t>Interest Paid - Investors @ 16%</t>
        </is>
      </c>
      <c r="B2181" t="inlineStr">
        <is>
          <t>Operating Expenses</t>
        </is>
      </c>
      <c r="C2181" t="inlineStr">
        <is>
          <t>Heron Fields</t>
        </is>
      </c>
      <c r="D2181" t="inlineStr">
        <is>
          <t>Heron Fields</t>
        </is>
      </c>
      <c r="E2181" s="1" t="inlineStr">
        <is>
          <t>2023-12-31</t>
        </is>
      </c>
      <c r="F2181" t="n">
        <v>0</v>
      </c>
      <c r="G2181" t="n">
        <v>0</v>
      </c>
      <c r="H2181" s="2">
        <f>IF(F2181=0, G2181, F2181)</f>
        <v/>
      </c>
      <c r="I2181" s="1">
        <f>E2181+0</f>
        <v/>
      </c>
    </row>
    <row r="2182">
      <c r="A2182" t="inlineStr">
        <is>
          <t>Interest Paid - Investors @ 16%</t>
        </is>
      </c>
      <c r="B2182" t="inlineStr">
        <is>
          <t>Operating Expenses</t>
        </is>
      </c>
      <c r="C2182" t="inlineStr">
        <is>
          <t>Heron Fields</t>
        </is>
      </c>
      <c r="D2182" t="inlineStr">
        <is>
          <t>Heron Fields</t>
        </is>
      </c>
      <c r="E2182" s="1" t="inlineStr">
        <is>
          <t>2023-12-31</t>
        </is>
      </c>
      <c r="F2182" t="n">
        <v>0</v>
      </c>
      <c r="G2182" t="n">
        <v>0</v>
      </c>
      <c r="H2182" s="2">
        <f>IF(F2182=0, G2182, F2182)</f>
        <v/>
      </c>
      <c r="I2182" s="1">
        <f>E2182+0</f>
        <v/>
      </c>
    </row>
    <row r="2183">
      <c r="A2183" t="inlineStr">
        <is>
          <t>Interest Paid - Investors @ 18%</t>
        </is>
      </c>
      <c r="B2183" t="inlineStr">
        <is>
          <t>Operating Expenses</t>
        </is>
      </c>
      <c r="C2183" t="inlineStr">
        <is>
          <t>Heron Fields</t>
        </is>
      </c>
      <c r="D2183" t="inlineStr">
        <is>
          <t>Heron Fields</t>
        </is>
      </c>
      <c r="E2183" s="1" t="inlineStr">
        <is>
          <t>2023-12-31</t>
        </is>
      </c>
      <c r="F2183" t="n">
        <v>0</v>
      </c>
      <c r="G2183" t="n">
        <v>0</v>
      </c>
      <c r="H2183" s="2">
        <f>IF(F2183=0, G2183, F2183)</f>
        <v/>
      </c>
      <c r="I2183" s="1">
        <f>E2183+0</f>
        <v/>
      </c>
    </row>
    <row r="2184">
      <c r="A2184" t="inlineStr">
        <is>
          <t>Interest Paid - Investors @ 6.25%</t>
        </is>
      </c>
      <c r="B2184" t="inlineStr">
        <is>
          <t>Operating Expenses</t>
        </is>
      </c>
      <c r="C2184" t="inlineStr">
        <is>
          <t>Heron Fields</t>
        </is>
      </c>
      <c r="D2184" t="inlineStr">
        <is>
          <t>Heron Fields</t>
        </is>
      </c>
      <c r="E2184" s="1" t="inlineStr">
        <is>
          <t>2023-12-31</t>
        </is>
      </c>
      <c r="F2184" t="n">
        <v>0</v>
      </c>
      <c r="G2184" t="n">
        <v>0</v>
      </c>
      <c r="H2184" s="2">
        <f>IF(F2184=0, G2184, F2184)</f>
        <v/>
      </c>
      <c r="I2184" s="1">
        <f>E2184+0</f>
        <v/>
      </c>
    </row>
    <row r="2185">
      <c r="A2185" t="inlineStr">
        <is>
          <t>Interest Paid - Investors @ 6.5%</t>
        </is>
      </c>
      <c r="B2185" t="inlineStr">
        <is>
          <t>Operating Expenses</t>
        </is>
      </c>
      <c r="C2185" t="inlineStr">
        <is>
          <t>Heron Fields</t>
        </is>
      </c>
      <c r="D2185" t="inlineStr">
        <is>
          <t>Heron Fields</t>
        </is>
      </c>
      <c r="E2185" s="1" t="inlineStr">
        <is>
          <t>2023-12-31</t>
        </is>
      </c>
      <c r="F2185" t="n">
        <v>0</v>
      </c>
      <c r="G2185" t="n">
        <v>0</v>
      </c>
      <c r="H2185" s="2">
        <f>IF(F2185=0, G2185, F2185)</f>
        <v/>
      </c>
      <c r="I2185" s="1">
        <f>E2185+0</f>
        <v/>
      </c>
    </row>
    <row r="2186">
      <c r="A2186" t="inlineStr">
        <is>
          <t>Interest Paid - Investors @ 6.75%</t>
        </is>
      </c>
      <c r="B2186" t="inlineStr">
        <is>
          <t>Operating Expenses</t>
        </is>
      </c>
      <c r="C2186" t="inlineStr">
        <is>
          <t>Heron Fields</t>
        </is>
      </c>
      <c r="D2186" t="inlineStr">
        <is>
          <t>Heron Fields</t>
        </is>
      </c>
      <c r="E2186" s="1" t="inlineStr">
        <is>
          <t>2023-12-31</t>
        </is>
      </c>
      <c r="F2186" t="n">
        <v>0</v>
      </c>
      <c r="G2186" t="n">
        <v>0</v>
      </c>
      <c r="H2186" s="2">
        <f>IF(F2186=0, G2186, F2186)</f>
        <v/>
      </c>
      <c r="I2186" s="1">
        <f>E2186+0</f>
        <v/>
      </c>
    </row>
    <row r="2187">
      <c r="A2187" t="inlineStr">
        <is>
          <t>Interest Paid - Investors @ 7%</t>
        </is>
      </c>
      <c r="B2187" t="inlineStr">
        <is>
          <t>Operating Expenses</t>
        </is>
      </c>
      <c r="C2187" t="inlineStr">
        <is>
          <t>Heron Fields</t>
        </is>
      </c>
      <c r="D2187" t="inlineStr">
        <is>
          <t>Heron Fields</t>
        </is>
      </c>
      <c r="E2187" s="1" t="inlineStr">
        <is>
          <t>2023-12-31</t>
        </is>
      </c>
      <c r="F2187" t="n">
        <v>0</v>
      </c>
      <c r="G2187" t="n">
        <v>0</v>
      </c>
      <c r="H2187" s="2">
        <f>IF(F2187=0, G2187, F2187)</f>
        <v/>
      </c>
      <c r="I2187" s="1">
        <f>E2187+0</f>
        <v/>
      </c>
    </row>
    <row r="2188">
      <c r="A2188" t="inlineStr">
        <is>
          <t>Interest Paid - Investors @ 7%</t>
        </is>
      </c>
      <c r="B2188" t="inlineStr">
        <is>
          <t>Operating Expenses</t>
        </is>
      </c>
      <c r="C2188" t="inlineStr">
        <is>
          <t>Heron Fields</t>
        </is>
      </c>
      <c r="D2188" t="inlineStr">
        <is>
          <t>Heron Fields</t>
        </is>
      </c>
      <c r="E2188" s="1" t="inlineStr">
        <is>
          <t>2023-12-31</t>
        </is>
      </c>
      <c r="F2188" t="n">
        <v>0</v>
      </c>
      <c r="G2188" t="n">
        <v>0</v>
      </c>
      <c r="H2188" s="2">
        <f>IF(F2188=0, G2188, F2188)</f>
        <v/>
      </c>
      <c r="I2188" s="1">
        <f>E2188+0</f>
        <v/>
      </c>
    </row>
    <row r="2189">
      <c r="A2189" t="inlineStr">
        <is>
          <t>Interest Paid - Investors @ 7.5%</t>
        </is>
      </c>
      <c r="B2189" t="inlineStr">
        <is>
          <t>Operating Expenses</t>
        </is>
      </c>
      <c r="C2189" t="inlineStr">
        <is>
          <t>Heron Fields</t>
        </is>
      </c>
      <c r="D2189" t="inlineStr">
        <is>
          <t>Heron Fields</t>
        </is>
      </c>
      <c r="E2189" s="1" t="inlineStr">
        <is>
          <t>2023-12-31</t>
        </is>
      </c>
      <c r="F2189" t="n">
        <v>0</v>
      </c>
      <c r="G2189" t="n">
        <v>0</v>
      </c>
      <c r="H2189" s="2">
        <f>IF(F2189=0, G2189, F2189)</f>
        <v/>
      </c>
      <c r="I2189" s="1">
        <f>E2189+0</f>
        <v/>
      </c>
    </row>
    <row r="2190">
      <c r="A2190" t="inlineStr">
        <is>
          <t>Interest Paid - Investors @ 8.25%</t>
        </is>
      </c>
      <c r="B2190" t="inlineStr">
        <is>
          <t>Operating Expenses</t>
        </is>
      </c>
      <c r="C2190" t="inlineStr">
        <is>
          <t>Heron Fields</t>
        </is>
      </c>
      <c r="D2190" t="inlineStr">
        <is>
          <t>Heron Fields</t>
        </is>
      </c>
      <c r="E2190" s="1" t="inlineStr">
        <is>
          <t>2023-12-31</t>
        </is>
      </c>
      <c r="F2190" t="n">
        <v>0</v>
      </c>
      <c r="G2190" t="n">
        <v>0</v>
      </c>
      <c r="H2190" s="2">
        <f>IF(F2190=0, G2190, F2190)</f>
        <v/>
      </c>
      <c r="I2190" s="1">
        <f>E2190+0</f>
        <v/>
      </c>
    </row>
    <row r="2191">
      <c r="A2191" t="inlineStr">
        <is>
          <t>Interest Paid - Investors @ 9%</t>
        </is>
      </c>
      <c r="B2191" t="inlineStr">
        <is>
          <t>Operating Expenses</t>
        </is>
      </c>
      <c r="C2191" t="inlineStr">
        <is>
          <t>Heron Fields</t>
        </is>
      </c>
      <c r="D2191" t="inlineStr">
        <is>
          <t>Heron Fields</t>
        </is>
      </c>
      <c r="E2191" s="1" t="inlineStr">
        <is>
          <t>2023-12-31</t>
        </is>
      </c>
      <c r="F2191" t="n">
        <v>0</v>
      </c>
      <c r="G2191" t="n">
        <v>0</v>
      </c>
      <c r="H2191" s="2">
        <f>IF(F2191=0, G2191, F2191)</f>
        <v/>
      </c>
      <c r="I2191" s="1">
        <f>E2191+0</f>
        <v/>
      </c>
    </row>
    <row r="2192">
      <c r="A2192" t="inlineStr">
        <is>
          <t>Interest Received - Deposits</t>
        </is>
      </c>
      <c r="B2192" t="inlineStr">
        <is>
          <t>Other Income</t>
        </is>
      </c>
      <c r="C2192" t="inlineStr">
        <is>
          <t>Heron Fields</t>
        </is>
      </c>
      <c r="D2192" t="inlineStr">
        <is>
          <t>Heron Fields</t>
        </is>
      </c>
      <c r="E2192" s="1" t="inlineStr">
        <is>
          <t>2023-12-31</t>
        </is>
      </c>
      <c r="F2192" t="n">
        <v>4088.94</v>
      </c>
      <c r="G2192" t="n">
        <v>0</v>
      </c>
      <c r="H2192" s="2">
        <f>IF(F2192=0, G2192, F2192)</f>
        <v/>
      </c>
      <c r="I2192" s="1">
        <f>E2192+0</f>
        <v/>
      </c>
    </row>
    <row r="2193">
      <c r="A2193" t="inlineStr">
        <is>
          <t>Interest Received - Momentum</t>
        </is>
      </c>
      <c r="B2193" t="inlineStr">
        <is>
          <t>Other Income</t>
        </is>
      </c>
      <c r="C2193" t="inlineStr">
        <is>
          <t>Heron Fields</t>
        </is>
      </c>
      <c r="D2193" t="inlineStr">
        <is>
          <t>Heron Fields</t>
        </is>
      </c>
      <c r="E2193" s="1" t="inlineStr">
        <is>
          <t>2023-12-31</t>
        </is>
      </c>
      <c r="F2193" t="n">
        <v>158795.4</v>
      </c>
      <c r="G2193" t="n">
        <v>0</v>
      </c>
      <c r="H2193" s="2">
        <f>IF(F2193=0, G2193, F2193)</f>
        <v/>
      </c>
      <c r="I2193" s="1">
        <f>E2193+0</f>
        <v/>
      </c>
    </row>
    <row r="2194">
      <c r="A2194" t="inlineStr">
        <is>
          <t>Levies - Amari</t>
        </is>
      </c>
      <c r="B2194" t="inlineStr">
        <is>
          <t>Operating Expenses</t>
        </is>
      </c>
      <c r="C2194" t="inlineStr">
        <is>
          <t>Heron Fields</t>
        </is>
      </c>
      <c r="D2194" t="inlineStr">
        <is>
          <t>Heron Fields</t>
        </is>
      </c>
      <c r="E2194" s="1" t="inlineStr">
        <is>
          <t>2023-12-31</t>
        </is>
      </c>
      <c r="F2194" t="n">
        <v>5105.18</v>
      </c>
      <c r="G2194" t="n">
        <v>0</v>
      </c>
      <c r="H2194" s="2">
        <f>IF(F2194=0, G2194, F2194)</f>
        <v/>
      </c>
      <c r="I2194" s="1">
        <f>E2194+0</f>
        <v/>
      </c>
    </row>
    <row r="2195">
      <c r="A2195" t="inlineStr">
        <is>
          <t>Momentum Admin Fee</t>
        </is>
      </c>
      <c r="B2195" t="inlineStr">
        <is>
          <t>Operating Expenses</t>
        </is>
      </c>
      <c r="C2195" t="inlineStr">
        <is>
          <t>Heron Fields</t>
        </is>
      </c>
      <c r="D2195" t="inlineStr">
        <is>
          <t>Heron Fields</t>
        </is>
      </c>
      <c r="E2195" s="1" t="inlineStr">
        <is>
          <t>2023-12-31</t>
        </is>
      </c>
      <c r="F2195" t="n">
        <v>11793.8</v>
      </c>
      <c r="G2195" t="n">
        <v>0</v>
      </c>
      <c r="H2195" s="2">
        <f>IF(F2195=0, G2195, F2195)</f>
        <v/>
      </c>
      <c r="I2195" s="1">
        <f>E2195+0</f>
        <v/>
      </c>
    </row>
    <row r="2196">
      <c r="A2196" t="inlineStr">
        <is>
          <t>Motor Vehicle Expenses</t>
        </is>
      </c>
      <c r="B2196" t="inlineStr">
        <is>
          <t>Operating Expenses</t>
        </is>
      </c>
      <c r="C2196" t="inlineStr">
        <is>
          <t>Heron Fields</t>
        </is>
      </c>
      <c r="D2196" t="inlineStr">
        <is>
          <t>Heron Fields</t>
        </is>
      </c>
      <c r="E2196" s="1" t="inlineStr">
        <is>
          <t>2023-12-31</t>
        </is>
      </c>
      <c r="F2196" t="n">
        <v>0</v>
      </c>
      <c r="G2196" t="n">
        <v>0</v>
      </c>
      <c r="H2196" s="2">
        <f>IF(F2196=0, G2196, F2196)</f>
        <v/>
      </c>
      <c r="I2196" s="1">
        <f>E2196+0</f>
        <v/>
      </c>
    </row>
    <row r="2197">
      <c r="A2197" t="inlineStr">
        <is>
          <t>Rates - Heron</t>
        </is>
      </c>
      <c r="B2197" t="inlineStr">
        <is>
          <t>Operating Expenses</t>
        </is>
      </c>
      <c r="C2197" t="inlineStr">
        <is>
          <t>Heron Fields</t>
        </is>
      </c>
      <c r="D2197" t="inlineStr">
        <is>
          <t>Heron Fields</t>
        </is>
      </c>
      <c r="E2197" s="1" t="inlineStr">
        <is>
          <t>2023-12-31</t>
        </is>
      </c>
      <c r="F2197" t="n">
        <v>0</v>
      </c>
      <c r="G2197" t="n">
        <v>0</v>
      </c>
      <c r="H2197" s="2">
        <f>IF(F2197=0, G2197, F2197)</f>
        <v/>
      </c>
      <c r="I2197" s="1">
        <f>E2197+0</f>
        <v/>
      </c>
    </row>
    <row r="2198">
      <c r="A2198" t="inlineStr">
        <is>
          <t>Rental Income</t>
        </is>
      </c>
      <c r="B2198" t="inlineStr">
        <is>
          <t>Other Income</t>
        </is>
      </c>
      <c r="C2198" t="inlineStr">
        <is>
          <t>Heron Fields</t>
        </is>
      </c>
      <c r="D2198" t="inlineStr">
        <is>
          <t>Heron Fields</t>
        </is>
      </c>
      <c r="E2198" s="1" t="inlineStr">
        <is>
          <t>2023-12-31</t>
        </is>
      </c>
      <c r="F2198" t="n">
        <v>43104.84</v>
      </c>
      <c r="G2198" t="n">
        <v>0</v>
      </c>
      <c r="H2198" s="2">
        <f>IF(F2198=0, G2198, F2198)</f>
        <v/>
      </c>
      <c r="I2198" s="1">
        <f>E2198+0</f>
        <v/>
      </c>
    </row>
    <row r="2199">
      <c r="A2199" t="inlineStr">
        <is>
          <t>Rental Income</t>
        </is>
      </c>
      <c r="B2199" t="inlineStr">
        <is>
          <t>Other Income</t>
        </is>
      </c>
      <c r="C2199" t="inlineStr">
        <is>
          <t>Heron Fields</t>
        </is>
      </c>
      <c r="D2199" t="inlineStr">
        <is>
          <t>Heron Fields</t>
        </is>
      </c>
      <c r="E2199" s="1" t="inlineStr">
        <is>
          <t>2023-12-31</t>
        </is>
      </c>
      <c r="F2199" t="n">
        <v>0</v>
      </c>
      <c r="G2199" t="n">
        <v>0</v>
      </c>
      <c r="H2199" s="2">
        <f>IF(F2199=0, G2199, F2199)</f>
        <v/>
      </c>
      <c r="I2199" s="1">
        <f>E2199+0</f>
        <v/>
      </c>
    </row>
    <row r="2200">
      <c r="A2200" t="inlineStr">
        <is>
          <t>Repairs _AND_ Maintenance</t>
        </is>
      </c>
      <c r="B2200" t="inlineStr">
        <is>
          <t>Operating Expenses</t>
        </is>
      </c>
      <c r="C2200" t="inlineStr">
        <is>
          <t>Heron Fields</t>
        </is>
      </c>
      <c r="D2200" t="inlineStr">
        <is>
          <t>Heron Fields</t>
        </is>
      </c>
      <c r="E2200" s="1" t="inlineStr">
        <is>
          <t>2023-12-31</t>
        </is>
      </c>
      <c r="F2200" t="n">
        <v>0</v>
      </c>
      <c r="G2200" t="n">
        <v>0</v>
      </c>
      <c r="H2200" s="2">
        <f>IF(F2200=0, G2200, F2200)</f>
        <v/>
      </c>
      <c r="I2200" s="1">
        <f>E2200+0</f>
        <v/>
      </c>
    </row>
    <row r="2201">
      <c r="A2201" t="inlineStr">
        <is>
          <t>Repairs _AND_ Maintenance</t>
        </is>
      </c>
      <c r="B2201" t="inlineStr">
        <is>
          <t>Operating Expenses</t>
        </is>
      </c>
      <c r="C2201" t="inlineStr">
        <is>
          <t>Heron Fields</t>
        </is>
      </c>
      <c r="D2201" t="inlineStr">
        <is>
          <t>Heron Fields</t>
        </is>
      </c>
      <c r="E2201" s="1" t="inlineStr">
        <is>
          <t>2023-12-31</t>
        </is>
      </c>
      <c r="F2201" t="n">
        <v>0</v>
      </c>
      <c r="G2201" t="n">
        <v>0</v>
      </c>
      <c r="H2201" s="2">
        <f>IF(F2201=0, G2201, F2201)</f>
        <v/>
      </c>
      <c r="I2201" s="1">
        <f>E2201+0</f>
        <v/>
      </c>
    </row>
    <row r="2202">
      <c r="A2202" t="inlineStr">
        <is>
          <t>Sales - Heron Fields</t>
        </is>
      </c>
      <c r="B2202" t="inlineStr">
        <is>
          <t>Trading Income</t>
        </is>
      </c>
      <c r="C2202" t="inlineStr">
        <is>
          <t>Heron Fields</t>
        </is>
      </c>
      <c r="D2202" t="inlineStr">
        <is>
          <t>Heron Fields</t>
        </is>
      </c>
      <c r="E2202" s="1" t="inlineStr">
        <is>
          <t>2023-12-31</t>
        </is>
      </c>
      <c r="F2202" t="n">
        <v>0</v>
      </c>
      <c r="G2202" t="n">
        <v>0</v>
      </c>
      <c r="H2202" s="2">
        <f>IF(F2202=0, G2202, F2202)</f>
        <v/>
      </c>
      <c r="I2202" s="1">
        <f>E2202+0</f>
        <v/>
      </c>
    </row>
    <row r="2203">
      <c r="A2203" t="inlineStr">
        <is>
          <t>Sales - Heron Fields occupational rent</t>
        </is>
      </c>
      <c r="B2203" t="inlineStr">
        <is>
          <t>Trading Income</t>
        </is>
      </c>
      <c r="C2203" t="inlineStr">
        <is>
          <t>Heron Fields</t>
        </is>
      </c>
      <c r="D2203" t="inlineStr">
        <is>
          <t>Heron Fields</t>
        </is>
      </c>
      <c r="E2203" s="1" t="inlineStr">
        <is>
          <t>2023-12-31</t>
        </is>
      </c>
      <c r="F2203" t="n">
        <v>0</v>
      </c>
      <c r="G2203" t="n">
        <v>0</v>
      </c>
      <c r="H2203" s="2">
        <f>IF(F2203=0, G2203, F2203)</f>
        <v/>
      </c>
      <c r="I2203" s="1">
        <f>E2203+0</f>
        <v/>
      </c>
    </row>
    <row r="2204">
      <c r="A2204" t="inlineStr">
        <is>
          <t>Security</t>
        </is>
      </c>
      <c r="B2204" t="inlineStr">
        <is>
          <t>Operating Expenses</t>
        </is>
      </c>
      <c r="C2204" t="inlineStr">
        <is>
          <t>Heron Fields</t>
        </is>
      </c>
      <c r="D2204" t="inlineStr">
        <is>
          <t>Heron Fields</t>
        </is>
      </c>
      <c r="E2204" s="1" t="inlineStr">
        <is>
          <t>2023-12-31</t>
        </is>
      </c>
      <c r="F2204" t="n">
        <v>0</v>
      </c>
      <c r="G2204" t="n">
        <v>0</v>
      </c>
      <c r="H2204" s="2">
        <f>IF(F2204=0, G2204, F2204)</f>
        <v/>
      </c>
      <c r="I2204" s="1">
        <f>E2204+0</f>
        <v/>
      </c>
    </row>
    <row r="2205">
      <c r="A2205" t="inlineStr">
        <is>
          <t>Security - ADT</t>
        </is>
      </c>
      <c r="B2205" t="inlineStr">
        <is>
          <t>Operating Expenses</t>
        </is>
      </c>
      <c r="C2205" t="inlineStr">
        <is>
          <t>Heron Fields</t>
        </is>
      </c>
      <c r="D2205" t="inlineStr">
        <is>
          <t>Heron Fields</t>
        </is>
      </c>
      <c r="E2205" s="1" t="inlineStr">
        <is>
          <t>2023-12-31</t>
        </is>
      </c>
      <c r="F2205" t="n">
        <v>1119.77</v>
      </c>
      <c r="G2205" t="n">
        <v>0</v>
      </c>
      <c r="H2205" s="2">
        <f>IF(F2205=0, G2205, F2205)</f>
        <v/>
      </c>
      <c r="I2205" s="1">
        <f>E2205+0</f>
        <v/>
      </c>
    </row>
    <row r="2206">
      <c r="A2206" t="inlineStr">
        <is>
          <t>Subscription - NHBRC</t>
        </is>
      </c>
      <c r="B2206" t="inlineStr">
        <is>
          <t>Operating Expenses</t>
        </is>
      </c>
      <c r="C2206" t="inlineStr">
        <is>
          <t>Heron Fields</t>
        </is>
      </c>
      <c r="D2206" t="inlineStr">
        <is>
          <t>Heron Fields</t>
        </is>
      </c>
      <c r="E2206" s="1" t="inlineStr">
        <is>
          <t>2023-12-31</t>
        </is>
      </c>
      <c r="F2206" t="n">
        <v>0</v>
      </c>
      <c r="G2206" t="n">
        <v>0</v>
      </c>
      <c r="H2206" s="2">
        <f>IF(F2206=0, G2206, F2206)</f>
        <v/>
      </c>
      <c r="I2206" s="1">
        <f>E2206+0</f>
        <v/>
      </c>
    </row>
    <row r="2207">
      <c r="A2207" t="inlineStr">
        <is>
          <t>Subscriptions - Xero</t>
        </is>
      </c>
      <c r="B2207" t="inlineStr">
        <is>
          <t>Operating Expenses</t>
        </is>
      </c>
      <c r="C2207" t="inlineStr">
        <is>
          <t>Heron Fields</t>
        </is>
      </c>
      <c r="D2207" t="inlineStr">
        <is>
          <t>Heron Fields</t>
        </is>
      </c>
      <c r="E2207" s="1" t="inlineStr">
        <is>
          <t>2023-12-31</t>
        </is>
      </c>
      <c r="F2207" t="n">
        <v>600</v>
      </c>
      <c r="G2207" t="n">
        <v>0</v>
      </c>
      <c r="H2207" s="2">
        <f>IF(F2207=0, G2207, F2207)</f>
        <v/>
      </c>
      <c r="I2207" s="1">
        <f>E2207+0</f>
        <v/>
      </c>
    </row>
    <row r="2208">
      <c r="A2208" t="inlineStr">
        <is>
          <t>Subscriptions - Xero</t>
        </is>
      </c>
      <c r="B2208" t="inlineStr">
        <is>
          <t>Operating Expenses</t>
        </is>
      </c>
      <c r="C2208" t="inlineStr">
        <is>
          <t>Heron Fields</t>
        </is>
      </c>
      <c r="D2208" t="inlineStr">
        <is>
          <t>Heron Fields</t>
        </is>
      </c>
      <c r="E2208" s="1" t="inlineStr">
        <is>
          <t>2023-12-31</t>
        </is>
      </c>
      <c r="F2208" t="n">
        <v>0</v>
      </c>
      <c r="G2208" t="n">
        <v>0</v>
      </c>
      <c r="H2208" s="2">
        <f>IF(F2208=0, G2208, F2208)</f>
        <v/>
      </c>
      <c r="I2208" s="1">
        <f>E2208+0</f>
        <v/>
      </c>
    </row>
    <row r="2209">
      <c r="A2209" t="inlineStr">
        <is>
          <t>Advertising - Pure Brand Activation</t>
        </is>
      </c>
      <c r="B2209" t="inlineStr">
        <is>
          <t>Operating Expenses</t>
        </is>
      </c>
      <c r="C2209" t="inlineStr">
        <is>
          <t>Heron View</t>
        </is>
      </c>
      <c r="D2209" t="inlineStr">
        <is>
          <t>Heron View</t>
        </is>
      </c>
      <c r="E2209" s="1" t="inlineStr">
        <is>
          <t>2023-12-31</t>
        </is>
      </c>
      <c r="F2209" t="n">
        <v>0</v>
      </c>
      <c r="G2209" t="n">
        <v>0</v>
      </c>
      <c r="H2209" s="2">
        <f>IF(F2209=0, G2209, F2209)</f>
        <v/>
      </c>
      <c r="I2209" s="1">
        <f>E2209+0</f>
        <v/>
      </c>
    </row>
    <row r="2210">
      <c r="A2210" t="inlineStr">
        <is>
          <t>Advertising - Real Marketing</t>
        </is>
      </c>
      <c r="B2210" t="inlineStr">
        <is>
          <t>Operating Expenses</t>
        </is>
      </c>
      <c r="C2210" t="inlineStr">
        <is>
          <t>Heron View</t>
        </is>
      </c>
      <c r="D2210" t="inlineStr">
        <is>
          <t>Heron View</t>
        </is>
      </c>
      <c r="E2210" s="1" t="inlineStr">
        <is>
          <t>2023-12-31</t>
        </is>
      </c>
      <c r="F2210" t="n">
        <v>0</v>
      </c>
      <c r="G2210" t="n">
        <v>0</v>
      </c>
      <c r="H2210" s="2">
        <f>IF(F2210=0, G2210, F2210)</f>
        <v/>
      </c>
      <c r="I2210" s="1">
        <f>E2210+0</f>
        <v/>
      </c>
    </row>
    <row r="2211">
      <c r="A2211" t="inlineStr">
        <is>
          <t>Advertising - Thinkink</t>
        </is>
      </c>
      <c r="B2211" t="inlineStr">
        <is>
          <t>Operating Expenses</t>
        </is>
      </c>
      <c r="C2211" t="inlineStr">
        <is>
          <t>Heron View</t>
        </is>
      </c>
      <c r="D2211" t="inlineStr">
        <is>
          <t>Heron View</t>
        </is>
      </c>
      <c r="E2211" s="1" t="inlineStr">
        <is>
          <t>2023-12-31</t>
        </is>
      </c>
      <c r="F2211" t="n">
        <v>0</v>
      </c>
      <c r="G2211" t="n">
        <v>0</v>
      </c>
      <c r="H2211" s="2">
        <f>IF(F2211=0, G2211, F2211)</f>
        <v/>
      </c>
      <c r="I2211" s="1">
        <f>E2211+0</f>
        <v/>
      </c>
    </row>
    <row r="2212">
      <c r="A2212" t="inlineStr">
        <is>
          <t>Advertising _AND_ Promotions</t>
        </is>
      </c>
      <c r="B2212" t="inlineStr">
        <is>
          <t>Operating Expenses</t>
        </is>
      </c>
      <c r="C2212" t="inlineStr">
        <is>
          <t>Heron View</t>
        </is>
      </c>
      <c r="D2212" t="inlineStr">
        <is>
          <t>Heron View</t>
        </is>
      </c>
      <c r="E2212" s="1" t="inlineStr">
        <is>
          <t>2023-12-31</t>
        </is>
      </c>
      <c r="F2212" t="n">
        <v>431.25</v>
      </c>
      <c r="G2212" t="n">
        <v>0</v>
      </c>
      <c r="H2212" s="2">
        <f>IF(F2212=0, G2212, F2212)</f>
        <v/>
      </c>
      <c r="I2212" s="1">
        <f>E2212+0</f>
        <v/>
      </c>
    </row>
    <row r="2213">
      <c r="A2213" t="inlineStr">
        <is>
          <t>COS - Commission HV Units</t>
        </is>
      </c>
      <c r="B2213" t="inlineStr">
        <is>
          <t>COS</t>
        </is>
      </c>
      <c r="C2213" t="inlineStr">
        <is>
          <t>Heron View</t>
        </is>
      </c>
      <c r="D2213" t="inlineStr">
        <is>
          <t>Heron View</t>
        </is>
      </c>
      <c r="E2213" s="1" t="inlineStr">
        <is>
          <t>2023-12-31</t>
        </is>
      </c>
      <c r="F2213" t="n">
        <v>77386.96000000001</v>
      </c>
      <c r="G2213" t="n">
        <v>0</v>
      </c>
      <c r="H2213" s="2">
        <f>IF(F2213=0, G2213, F2213)</f>
        <v/>
      </c>
      <c r="I2213" s="1">
        <f>E2213+0</f>
        <v/>
      </c>
    </row>
    <row r="2214">
      <c r="A2214" t="inlineStr">
        <is>
          <t>COS - Electricity</t>
        </is>
      </c>
      <c r="B2214" t="inlineStr">
        <is>
          <t>COS</t>
        </is>
      </c>
      <c r="C2214" t="inlineStr">
        <is>
          <t>Heron View</t>
        </is>
      </c>
      <c r="D2214" t="inlineStr">
        <is>
          <t>Heron View</t>
        </is>
      </c>
      <c r="E2214" s="1" t="inlineStr">
        <is>
          <t>2023-12-31</t>
        </is>
      </c>
      <c r="F2214" t="n">
        <v>200</v>
      </c>
      <c r="G2214" t="n">
        <v>0</v>
      </c>
      <c r="H2214" s="2">
        <f>IF(F2214=0, G2214, F2214)</f>
        <v/>
      </c>
      <c r="I2214" s="1">
        <f>E2214+0</f>
        <v/>
      </c>
    </row>
    <row r="2215">
      <c r="A2215" t="inlineStr">
        <is>
          <t>COS - Electricity Cost Heron Field</t>
        </is>
      </c>
      <c r="B2215" t="inlineStr">
        <is>
          <t>COS</t>
        </is>
      </c>
      <c r="C2215" t="inlineStr">
        <is>
          <t>CPC</t>
        </is>
      </c>
      <c r="D2215" t="inlineStr">
        <is>
          <t>Heron View</t>
        </is>
      </c>
      <c r="E2215" s="1" t="inlineStr">
        <is>
          <t>2023-12-31</t>
        </is>
      </c>
      <c r="F2215" t="n">
        <v>0</v>
      </c>
      <c r="G2215" t="n">
        <v>0</v>
      </c>
      <c r="H2215" s="2">
        <f>IF(F2215=0, G2215, F2215)</f>
        <v/>
      </c>
      <c r="I2215" s="1">
        <f>E2215+0</f>
        <v/>
      </c>
    </row>
    <row r="2216">
      <c r="A2216" t="inlineStr">
        <is>
          <t>COS - HV COCT Rates clearance</t>
        </is>
      </c>
      <c r="B2216" t="inlineStr">
        <is>
          <t>COS</t>
        </is>
      </c>
      <c r="C2216" t="inlineStr">
        <is>
          <t>Heron View</t>
        </is>
      </c>
      <c r="D2216" t="inlineStr">
        <is>
          <t>Heron View</t>
        </is>
      </c>
      <c r="E2216" s="1" t="inlineStr">
        <is>
          <t>2023-12-31</t>
        </is>
      </c>
      <c r="F2216" t="n">
        <v>0</v>
      </c>
      <c r="G2216" t="n">
        <v>0</v>
      </c>
      <c r="H2216" s="2">
        <f>IF(F2216=0, G2216, F2216)</f>
        <v/>
      </c>
      <c r="I2216" s="1">
        <f>E2216+0</f>
        <v/>
      </c>
    </row>
    <row r="2217">
      <c r="A2217" t="inlineStr">
        <is>
          <t>COS - Heron - Internet</t>
        </is>
      </c>
      <c r="B2217" t="inlineStr">
        <is>
          <t>COS</t>
        </is>
      </c>
      <c r="C2217" t="inlineStr">
        <is>
          <t>CPC</t>
        </is>
      </c>
      <c r="D2217" t="inlineStr">
        <is>
          <t>Heron View</t>
        </is>
      </c>
      <c r="E2217" s="1" t="inlineStr">
        <is>
          <t>2023-12-31</t>
        </is>
      </c>
      <c r="F2217" t="n">
        <v>1797.39</v>
      </c>
      <c r="G2217" t="n">
        <v>0</v>
      </c>
      <c r="H2217" s="2">
        <f>IF(F2217=0, G2217, F2217)</f>
        <v/>
      </c>
      <c r="I2217" s="1">
        <f>E2217+0</f>
        <v/>
      </c>
    </row>
    <row r="2218">
      <c r="A2218" t="inlineStr">
        <is>
          <t>COS - Heron Fields - Construction</t>
        </is>
      </c>
      <c r="B2218" t="inlineStr">
        <is>
          <t>COS</t>
        </is>
      </c>
      <c r="C2218" t="inlineStr">
        <is>
          <t>CPC</t>
        </is>
      </c>
      <c r="D2218" t="inlineStr">
        <is>
          <t>Heron View</t>
        </is>
      </c>
      <c r="E2218" s="1" t="inlineStr">
        <is>
          <t>2023-12-31</t>
        </is>
      </c>
      <c r="F2218" t="n">
        <v>5715</v>
      </c>
      <c r="G2218" t="n">
        <v>0</v>
      </c>
      <c r="H2218" s="2">
        <f>IF(F2218=0, G2218, F2218)</f>
        <v/>
      </c>
      <c r="I2218" s="1">
        <f>E2218+0</f>
        <v/>
      </c>
    </row>
    <row r="2219">
      <c r="A2219" t="inlineStr">
        <is>
          <t>COS - Heron Fields - Garden Services</t>
        </is>
      </c>
      <c r="B2219" t="inlineStr">
        <is>
          <t>COS</t>
        </is>
      </c>
      <c r="C2219" t="inlineStr">
        <is>
          <t>CPC</t>
        </is>
      </c>
      <c r="D2219" t="inlineStr">
        <is>
          <t>Heron View</t>
        </is>
      </c>
      <c r="E2219" s="1" t="inlineStr">
        <is>
          <t>2023-12-31</t>
        </is>
      </c>
      <c r="F2219" t="n">
        <v>680</v>
      </c>
      <c r="G2219" t="n">
        <v>0</v>
      </c>
      <c r="H2219" s="2">
        <f>IF(F2219=0, G2219, F2219)</f>
        <v/>
      </c>
      <c r="I2219" s="1">
        <f>E2219+0</f>
        <v/>
      </c>
    </row>
    <row r="2220">
      <c r="A2220" t="inlineStr">
        <is>
          <t>COS - Heron Fields - Health &amp; Safety</t>
        </is>
      </c>
      <c r="B2220" t="inlineStr">
        <is>
          <t>COS</t>
        </is>
      </c>
      <c r="C2220" t="inlineStr">
        <is>
          <t>CPC</t>
        </is>
      </c>
      <c r="D2220" t="inlineStr">
        <is>
          <t>Heron View</t>
        </is>
      </c>
      <c r="E2220" s="1" t="inlineStr">
        <is>
          <t>2023-12-31</t>
        </is>
      </c>
      <c r="F2220" t="n">
        <v>0</v>
      </c>
      <c r="G2220" t="n">
        <v>0</v>
      </c>
      <c r="H2220" s="2">
        <f>IF(F2220=0, G2220, F2220)</f>
        <v/>
      </c>
      <c r="I2220" s="1">
        <f>E2220+0</f>
        <v/>
      </c>
    </row>
    <row r="2221">
      <c r="A2221" t="inlineStr">
        <is>
          <t>COS - Heron Fields - P &amp; G</t>
        </is>
      </c>
      <c r="B2221" t="inlineStr">
        <is>
          <t>COS</t>
        </is>
      </c>
      <c r="C2221" t="inlineStr">
        <is>
          <t>CPC</t>
        </is>
      </c>
      <c r="D2221" t="inlineStr">
        <is>
          <t>Heron View</t>
        </is>
      </c>
      <c r="E2221" s="1" t="inlineStr">
        <is>
          <t>2023-12-31</t>
        </is>
      </c>
      <c r="F2221" t="n">
        <v>4313.09</v>
      </c>
      <c r="G2221" t="n">
        <v>0</v>
      </c>
      <c r="H2221" s="2">
        <f>IF(F2221=0, G2221, F2221)</f>
        <v/>
      </c>
      <c r="I2221" s="1">
        <f>E2221+0</f>
        <v/>
      </c>
    </row>
    <row r="2222">
      <c r="A2222" t="inlineStr">
        <is>
          <t>COS - Heron Fields - Printing &amp; Stationary</t>
        </is>
      </c>
      <c r="B2222" t="inlineStr">
        <is>
          <t>COS</t>
        </is>
      </c>
      <c r="C2222" t="inlineStr">
        <is>
          <t>CPC</t>
        </is>
      </c>
      <c r="D2222" t="inlineStr">
        <is>
          <t>Heron View</t>
        </is>
      </c>
      <c r="E2222" s="1" t="inlineStr">
        <is>
          <t>2023-12-31</t>
        </is>
      </c>
      <c r="F2222" t="n">
        <v>0</v>
      </c>
      <c r="G2222" t="n">
        <v>0</v>
      </c>
      <c r="H2222" s="2">
        <f>IF(F2222=0, G2222, F2222)</f>
        <v/>
      </c>
      <c r="I2222" s="1">
        <f>E2222+0</f>
        <v/>
      </c>
    </row>
    <row r="2223">
      <c r="A2223" t="inlineStr">
        <is>
          <t>COS - Heron View - Construction</t>
        </is>
      </c>
      <c r="B2223" t="inlineStr">
        <is>
          <t>COS</t>
        </is>
      </c>
      <c r="C2223" t="inlineStr">
        <is>
          <t>CPC</t>
        </is>
      </c>
      <c r="D2223" t="inlineStr">
        <is>
          <t>Heron View</t>
        </is>
      </c>
      <c r="E2223" s="1" t="inlineStr">
        <is>
          <t>2023-12-31</t>
        </is>
      </c>
      <c r="F2223" t="n">
        <v>3086415.9</v>
      </c>
      <c r="G2223" t="n">
        <v>0</v>
      </c>
      <c r="H2223" s="2">
        <f>IF(F2223=0, G2223, F2223)</f>
        <v/>
      </c>
      <c r="I2223" s="1">
        <f>E2223+0</f>
        <v/>
      </c>
    </row>
    <row r="2224">
      <c r="A2224" t="inlineStr">
        <is>
          <t>COS - Heron View - P&amp;G</t>
        </is>
      </c>
      <c r="B2224" t="inlineStr">
        <is>
          <t>COS</t>
        </is>
      </c>
      <c r="C2224" t="inlineStr">
        <is>
          <t>CPC</t>
        </is>
      </c>
      <c r="D2224" t="inlineStr">
        <is>
          <t>Heron View</t>
        </is>
      </c>
      <c r="E2224" s="1" t="inlineStr">
        <is>
          <t>2023-12-31</t>
        </is>
      </c>
      <c r="F2224" t="n">
        <v>1443.35</v>
      </c>
      <c r="G2224" t="n">
        <v>0</v>
      </c>
      <c r="H2224" s="2">
        <f>IF(F2224=0, G2224, F2224)</f>
        <v/>
      </c>
      <c r="I2224" s="1">
        <f>E2224+0</f>
        <v/>
      </c>
    </row>
    <row r="2225">
      <c r="A2225" t="inlineStr">
        <is>
          <t>COS - Heron View - Printing &amp; Stationary</t>
        </is>
      </c>
      <c r="B2225" t="inlineStr">
        <is>
          <t>COS</t>
        </is>
      </c>
      <c r="C2225" t="inlineStr">
        <is>
          <t>CPC</t>
        </is>
      </c>
      <c r="D2225" t="inlineStr">
        <is>
          <t>Heron View</t>
        </is>
      </c>
      <c r="E2225" s="1" t="inlineStr">
        <is>
          <t>2023-12-31</t>
        </is>
      </c>
      <c r="F2225" t="n">
        <v>2242.61</v>
      </c>
      <c r="G2225" t="n">
        <v>0</v>
      </c>
      <c r="H2225" s="2">
        <f>IF(F2225=0, G2225, F2225)</f>
        <v/>
      </c>
      <c r="I2225" s="1">
        <f>E2225+0</f>
        <v/>
      </c>
    </row>
    <row r="2226">
      <c r="A2226" t="inlineStr">
        <is>
          <t>COS - Legal Fees</t>
        </is>
      </c>
      <c r="B2226" t="inlineStr">
        <is>
          <t>COS</t>
        </is>
      </c>
      <c r="C2226" t="inlineStr">
        <is>
          <t>Heron View</t>
        </is>
      </c>
      <c r="D2226" t="inlineStr">
        <is>
          <t>Heron View</t>
        </is>
      </c>
      <c r="E2226" s="1" t="inlineStr">
        <is>
          <t>2023-12-31</t>
        </is>
      </c>
      <c r="F2226" t="n">
        <v>39833.63</v>
      </c>
      <c r="G2226" t="n">
        <v>0</v>
      </c>
      <c r="H2226" s="2">
        <f>IF(F2226=0, G2226, F2226)</f>
        <v/>
      </c>
      <c r="I2226" s="1">
        <f>E2226+0</f>
        <v/>
      </c>
    </row>
    <row r="2227">
      <c r="A2227" t="inlineStr">
        <is>
          <t>COS - Legal Fees</t>
        </is>
      </c>
      <c r="B2227" t="inlineStr">
        <is>
          <t>COS</t>
        </is>
      </c>
      <c r="C2227" t="inlineStr">
        <is>
          <t>Heron View</t>
        </is>
      </c>
      <c r="D2227" t="inlineStr">
        <is>
          <t>Heron View</t>
        </is>
      </c>
      <c r="E2227" s="1" t="inlineStr">
        <is>
          <t>2023-12-31</t>
        </is>
      </c>
      <c r="F2227" t="n">
        <v>0</v>
      </c>
      <c r="G2227" t="n">
        <v>0</v>
      </c>
      <c r="H2227" s="2">
        <f>IF(F2227=0, G2227, F2227)</f>
        <v/>
      </c>
      <c r="I2227" s="1">
        <f>E2227+0</f>
        <v/>
      </c>
    </row>
    <row r="2228">
      <c r="A2228" t="inlineStr">
        <is>
          <t>COS - Legal Fees Opening of Sec Title Fees</t>
        </is>
      </c>
      <c r="B2228" t="inlineStr">
        <is>
          <t>COS</t>
        </is>
      </c>
      <c r="C2228" t="inlineStr">
        <is>
          <t>Heron View</t>
        </is>
      </c>
      <c r="D2228" t="inlineStr">
        <is>
          <t>Heron View</t>
        </is>
      </c>
      <c r="E2228" s="1" t="inlineStr">
        <is>
          <t>2023-12-31</t>
        </is>
      </c>
      <c r="F2228" t="n">
        <v>0</v>
      </c>
      <c r="G2228" t="n">
        <v>0</v>
      </c>
      <c r="H2228" s="2">
        <f>IF(F2228=0, G2228, F2228)</f>
        <v/>
      </c>
      <c r="I2228" s="1">
        <f>E2228+0</f>
        <v/>
      </c>
    </row>
    <row r="2229">
      <c r="A2229" t="inlineStr">
        <is>
          <t>COS - Showhouse - HV</t>
        </is>
      </c>
      <c r="B2229" t="inlineStr">
        <is>
          <t>COS</t>
        </is>
      </c>
      <c r="C2229" t="inlineStr">
        <is>
          <t>Heron View</t>
        </is>
      </c>
      <c r="D2229" t="inlineStr">
        <is>
          <t>Heron View</t>
        </is>
      </c>
      <c r="E2229" s="1" t="inlineStr">
        <is>
          <t>2023-12-31</t>
        </is>
      </c>
      <c r="F2229" t="n">
        <v>0</v>
      </c>
      <c r="G2229" t="n">
        <v>0</v>
      </c>
      <c r="H2229" s="2">
        <f>IF(F2229=0, G2229, F2229)</f>
        <v/>
      </c>
      <c r="I2229" s="1">
        <f>E2229+0</f>
        <v/>
      </c>
    </row>
    <row r="2230">
      <c r="A2230" t="inlineStr">
        <is>
          <t>CPSD</t>
        </is>
      </c>
      <c r="B2230" t="inlineStr">
        <is>
          <t>COS</t>
        </is>
      </c>
      <c r="C2230" t="inlineStr">
        <is>
          <t>Heron View</t>
        </is>
      </c>
      <c r="D2230" t="inlineStr">
        <is>
          <t>Heron View</t>
        </is>
      </c>
      <c r="E2230" s="1" t="inlineStr">
        <is>
          <t>2023-12-31</t>
        </is>
      </c>
      <c r="F2230" t="n">
        <v>0</v>
      </c>
      <c r="G2230" t="n">
        <v>314037.881</v>
      </c>
      <c r="H2230" s="2">
        <f>IF(F2230=0, G2230, F2230)</f>
        <v/>
      </c>
      <c r="I2230" s="1">
        <f>E2230+0</f>
        <v/>
      </c>
    </row>
    <row r="2231">
      <c r="A2231" t="inlineStr">
        <is>
          <t>Consulting fees - Trustee</t>
        </is>
      </c>
      <c r="B2231" t="inlineStr">
        <is>
          <t>Operating Expenses</t>
        </is>
      </c>
      <c r="C2231" t="inlineStr">
        <is>
          <t>Heron View</t>
        </is>
      </c>
      <c r="D2231" t="inlineStr">
        <is>
          <t>Heron View</t>
        </is>
      </c>
      <c r="E2231" s="1" t="inlineStr">
        <is>
          <t>2023-12-31</t>
        </is>
      </c>
      <c r="F2231" t="n">
        <v>14250</v>
      </c>
      <c r="G2231" t="n">
        <v>0</v>
      </c>
      <c r="H2231" s="2">
        <f>IF(F2231=0, G2231, F2231)</f>
        <v/>
      </c>
      <c r="I2231" s="1">
        <f>E2231+0</f>
        <v/>
      </c>
    </row>
    <row r="2232">
      <c r="A2232" t="inlineStr">
        <is>
          <t>Interest Paid - Investors @ 10%</t>
        </is>
      </c>
      <c r="B2232" t="inlineStr">
        <is>
          <t>Operating Expenses</t>
        </is>
      </c>
      <c r="C2232" t="inlineStr">
        <is>
          <t>Heron View</t>
        </is>
      </c>
      <c r="D2232" t="inlineStr">
        <is>
          <t>Heron View</t>
        </is>
      </c>
      <c r="E2232" s="1" t="inlineStr">
        <is>
          <t>2023-12-31</t>
        </is>
      </c>
      <c r="F2232" t="n">
        <v>0</v>
      </c>
      <c r="G2232" t="n">
        <v>0</v>
      </c>
      <c r="H2232" s="2">
        <f>IF(F2232=0, G2232, F2232)</f>
        <v/>
      </c>
      <c r="I2232" s="1">
        <f>E2232+0</f>
        <v/>
      </c>
    </row>
    <row r="2233">
      <c r="A2233" t="inlineStr">
        <is>
          <t>Interest Paid - Investors @ 10.5%</t>
        </is>
      </c>
      <c r="B2233" t="inlineStr">
        <is>
          <t>Operating Expenses</t>
        </is>
      </c>
      <c r="C2233" t="inlineStr">
        <is>
          <t>Heron View</t>
        </is>
      </c>
      <c r="D2233" t="inlineStr">
        <is>
          <t>Heron View</t>
        </is>
      </c>
      <c r="E2233" s="1" t="inlineStr">
        <is>
          <t>2023-12-31</t>
        </is>
      </c>
      <c r="F2233" t="n">
        <v>0</v>
      </c>
      <c r="G2233" t="n">
        <v>0</v>
      </c>
      <c r="H2233" s="2">
        <f>IF(F2233=0, G2233, F2233)</f>
        <v/>
      </c>
      <c r="I2233" s="1">
        <f>E2233+0</f>
        <v/>
      </c>
    </row>
    <row r="2234">
      <c r="A2234" t="inlineStr">
        <is>
          <t>Interest Paid - Investors @ 11%</t>
        </is>
      </c>
      <c r="B2234" t="inlineStr">
        <is>
          <t>Operating Expenses</t>
        </is>
      </c>
      <c r="C2234" t="inlineStr">
        <is>
          <t>Heron View</t>
        </is>
      </c>
      <c r="D2234" t="inlineStr">
        <is>
          <t>Heron View</t>
        </is>
      </c>
      <c r="E2234" s="1" t="inlineStr">
        <is>
          <t>2023-12-31</t>
        </is>
      </c>
      <c r="F2234" t="n">
        <v>0</v>
      </c>
      <c r="G2234" t="n">
        <v>0</v>
      </c>
      <c r="H2234" s="2">
        <f>IF(F2234=0, G2234, F2234)</f>
        <v/>
      </c>
      <c r="I2234" s="1">
        <f>E2234+0</f>
        <v/>
      </c>
    </row>
    <row r="2235">
      <c r="A2235" t="inlineStr">
        <is>
          <t>Interest Paid - Investors @ 14%</t>
        </is>
      </c>
      <c r="B2235" t="inlineStr">
        <is>
          <t>Operating Expenses</t>
        </is>
      </c>
      <c r="C2235" t="inlineStr">
        <is>
          <t>Heron View</t>
        </is>
      </c>
      <c r="D2235" t="inlineStr">
        <is>
          <t>Heron View</t>
        </is>
      </c>
      <c r="E2235" s="1" t="inlineStr">
        <is>
          <t>2023-12-31</t>
        </is>
      </c>
      <c r="F2235" t="n">
        <v>0</v>
      </c>
      <c r="G2235" t="n">
        <v>0</v>
      </c>
      <c r="H2235" s="2">
        <f>IF(F2235=0, G2235, F2235)</f>
        <v/>
      </c>
      <c r="I2235" s="1">
        <f>E2235+0</f>
        <v/>
      </c>
    </row>
    <row r="2236">
      <c r="A2236" t="inlineStr">
        <is>
          <t>Interest Paid - Investors @ 14%</t>
        </is>
      </c>
      <c r="B2236" t="inlineStr">
        <is>
          <t>Operating Expenses</t>
        </is>
      </c>
      <c r="C2236" t="inlineStr">
        <is>
          <t>Heron View</t>
        </is>
      </c>
      <c r="D2236" t="inlineStr">
        <is>
          <t>Heron View</t>
        </is>
      </c>
      <c r="E2236" s="1" t="inlineStr">
        <is>
          <t>2023-12-31</t>
        </is>
      </c>
      <c r="F2236" t="n">
        <v>0</v>
      </c>
      <c r="G2236" t="n">
        <v>0</v>
      </c>
      <c r="H2236" s="2">
        <f>IF(F2236=0, G2236, F2236)</f>
        <v/>
      </c>
      <c r="I2236" s="1">
        <f>E2236+0</f>
        <v/>
      </c>
    </row>
    <row r="2237">
      <c r="A2237" t="inlineStr">
        <is>
          <t>Interest Paid - Investors @ 15%</t>
        </is>
      </c>
      <c r="B2237" t="inlineStr">
        <is>
          <t>Operating Expenses</t>
        </is>
      </c>
      <c r="C2237" t="inlineStr">
        <is>
          <t>Heron View</t>
        </is>
      </c>
      <c r="D2237" t="inlineStr">
        <is>
          <t>Heron View</t>
        </is>
      </c>
      <c r="E2237" s="1" t="inlineStr">
        <is>
          <t>2023-12-31</t>
        </is>
      </c>
      <c r="F2237" t="n">
        <v>0</v>
      </c>
      <c r="G2237" t="n">
        <v>0</v>
      </c>
      <c r="H2237" s="2">
        <f>IF(F2237=0, G2237, F2237)</f>
        <v/>
      </c>
      <c r="I2237" s="1">
        <f>E2237+0</f>
        <v/>
      </c>
    </row>
    <row r="2238">
      <c r="A2238" t="inlineStr">
        <is>
          <t>Interest Paid - Investors @ 15%</t>
        </is>
      </c>
      <c r="B2238" t="inlineStr">
        <is>
          <t>Operating Expenses</t>
        </is>
      </c>
      <c r="C2238" t="inlineStr">
        <is>
          <t>Heron View</t>
        </is>
      </c>
      <c r="D2238" t="inlineStr">
        <is>
          <t>Heron View</t>
        </is>
      </c>
      <c r="E2238" s="1" t="inlineStr">
        <is>
          <t>2023-12-31</t>
        </is>
      </c>
      <c r="F2238" t="n">
        <v>0</v>
      </c>
      <c r="G2238" t="n">
        <v>0</v>
      </c>
      <c r="H2238" s="2">
        <f>IF(F2238=0, G2238, F2238)</f>
        <v/>
      </c>
      <c r="I2238" s="1">
        <f>E2238+0</f>
        <v/>
      </c>
    </row>
    <row r="2239">
      <c r="A2239" t="inlineStr">
        <is>
          <t>Interest Paid - Investors @ 16%</t>
        </is>
      </c>
      <c r="B2239" t="inlineStr">
        <is>
          <t>Operating Expenses</t>
        </is>
      </c>
      <c r="C2239" t="inlineStr">
        <is>
          <t>Heron View</t>
        </is>
      </c>
      <c r="D2239" t="inlineStr">
        <is>
          <t>Heron View</t>
        </is>
      </c>
      <c r="E2239" s="1" t="inlineStr">
        <is>
          <t>2023-12-31</t>
        </is>
      </c>
      <c r="F2239" t="n">
        <v>92712.32000000001</v>
      </c>
      <c r="G2239" t="n">
        <v>0</v>
      </c>
      <c r="H2239" s="2">
        <f>IF(F2239=0, G2239, F2239)</f>
        <v/>
      </c>
      <c r="I2239" s="1">
        <f>E2239+0</f>
        <v/>
      </c>
    </row>
    <row r="2240">
      <c r="A2240" t="inlineStr">
        <is>
          <t>Interest Paid - Investors @ 18%</t>
        </is>
      </c>
      <c r="B2240" t="inlineStr">
        <is>
          <t>Operating Expenses</t>
        </is>
      </c>
      <c r="C2240" t="inlineStr">
        <is>
          <t>Heron View</t>
        </is>
      </c>
      <c r="D2240" t="inlineStr">
        <is>
          <t>Heron View</t>
        </is>
      </c>
      <c r="E2240" s="1" t="inlineStr">
        <is>
          <t>2023-12-31</t>
        </is>
      </c>
      <c r="F2240" t="n">
        <v>105583.63</v>
      </c>
      <c r="G2240" t="n">
        <v>0</v>
      </c>
      <c r="H2240" s="2">
        <f>IF(F2240=0, G2240, F2240)</f>
        <v/>
      </c>
      <c r="I2240" s="1">
        <f>E2240+0</f>
        <v/>
      </c>
    </row>
    <row r="2241">
      <c r="A2241" t="inlineStr">
        <is>
          <t>Interest Paid - Investors @ 18%</t>
        </is>
      </c>
      <c r="B2241" t="inlineStr">
        <is>
          <t>Operating Expenses</t>
        </is>
      </c>
      <c r="C2241" t="inlineStr">
        <is>
          <t>Heron View</t>
        </is>
      </c>
      <c r="D2241" t="inlineStr">
        <is>
          <t>Heron View</t>
        </is>
      </c>
      <c r="E2241" s="1" t="inlineStr">
        <is>
          <t>2023-12-31</t>
        </is>
      </c>
      <c r="F2241" t="n">
        <v>0</v>
      </c>
      <c r="G2241" t="n">
        <v>0</v>
      </c>
      <c r="H2241" s="2">
        <f>IF(F2241=0, G2241, F2241)</f>
        <v/>
      </c>
      <c r="I2241" s="1">
        <f>E2241+0</f>
        <v/>
      </c>
    </row>
    <row r="2242">
      <c r="A2242" t="inlineStr">
        <is>
          <t>Interest Paid - Investors @ 6.25%</t>
        </is>
      </c>
      <c r="B2242" t="inlineStr">
        <is>
          <t>Operating Expenses</t>
        </is>
      </c>
      <c r="C2242" t="inlineStr">
        <is>
          <t>Heron View</t>
        </is>
      </c>
      <c r="D2242" t="inlineStr">
        <is>
          <t>Heron View</t>
        </is>
      </c>
      <c r="E2242" s="1" t="inlineStr">
        <is>
          <t>2023-12-31</t>
        </is>
      </c>
      <c r="F2242" t="n">
        <v>0</v>
      </c>
      <c r="G2242" t="n">
        <v>0</v>
      </c>
      <c r="H2242" s="2">
        <f>IF(F2242=0, G2242, F2242)</f>
        <v/>
      </c>
      <c r="I2242" s="1">
        <f>E2242+0</f>
        <v/>
      </c>
    </row>
    <row r="2243">
      <c r="A2243" t="inlineStr">
        <is>
          <t>Interest Paid - Investors @ 6.25%</t>
        </is>
      </c>
      <c r="B2243" t="inlineStr">
        <is>
          <t>Operating Expenses</t>
        </is>
      </c>
      <c r="C2243" t="inlineStr">
        <is>
          <t>Heron View</t>
        </is>
      </c>
      <c r="D2243" t="inlineStr">
        <is>
          <t>Heron View</t>
        </is>
      </c>
      <c r="E2243" s="1" t="inlineStr">
        <is>
          <t>2023-12-31</t>
        </is>
      </c>
      <c r="F2243" t="n">
        <v>0</v>
      </c>
      <c r="G2243" t="n">
        <v>0</v>
      </c>
      <c r="H2243" s="2">
        <f>IF(F2243=0, G2243, F2243)</f>
        <v/>
      </c>
      <c r="I2243" s="1">
        <f>E2243+0</f>
        <v/>
      </c>
    </row>
    <row r="2244">
      <c r="A2244" t="inlineStr">
        <is>
          <t>Interest Paid - Investors @ 6.5%</t>
        </is>
      </c>
      <c r="B2244" t="inlineStr">
        <is>
          <t>Operating Expenses</t>
        </is>
      </c>
      <c r="C2244" t="inlineStr">
        <is>
          <t>Heron View</t>
        </is>
      </c>
      <c r="D2244" t="inlineStr">
        <is>
          <t>Heron View</t>
        </is>
      </c>
      <c r="E2244" s="1" t="inlineStr">
        <is>
          <t>2023-12-31</t>
        </is>
      </c>
      <c r="F2244" t="n">
        <v>0</v>
      </c>
      <c r="G2244" t="n">
        <v>0</v>
      </c>
      <c r="H2244" s="2">
        <f>IF(F2244=0, G2244, F2244)</f>
        <v/>
      </c>
      <c r="I2244" s="1">
        <f>E2244+0</f>
        <v/>
      </c>
    </row>
    <row r="2245">
      <c r="A2245" t="inlineStr">
        <is>
          <t>Interest Paid - Investors @ 6.5%</t>
        </is>
      </c>
      <c r="B2245" t="inlineStr">
        <is>
          <t>Operating Expenses</t>
        </is>
      </c>
      <c r="C2245" t="inlineStr">
        <is>
          <t>Heron View</t>
        </is>
      </c>
      <c r="D2245" t="inlineStr">
        <is>
          <t>Heron View</t>
        </is>
      </c>
      <c r="E2245" s="1" t="inlineStr">
        <is>
          <t>2023-12-31</t>
        </is>
      </c>
      <c r="F2245" t="n">
        <v>0</v>
      </c>
      <c r="G2245" t="n">
        <v>0</v>
      </c>
      <c r="H2245" s="2">
        <f>IF(F2245=0, G2245, F2245)</f>
        <v/>
      </c>
      <c r="I2245" s="1">
        <f>E2245+0</f>
        <v/>
      </c>
    </row>
    <row r="2246">
      <c r="A2246" t="inlineStr">
        <is>
          <t>Interest Paid - Investors @ 6.75%</t>
        </is>
      </c>
      <c r="B2246" t="inlineStr">
        <is>
          <t>Operating Expenses</t>
        </is>
      </c>
      <c r="C2246" t="inlineStr">
        <is>
          <t>Heron View</t>
        </is>
      </c>
      <c r="D2246" t="inlineStr">
        <is>
          <t>Heron View</t>
        </is>
      </c>
      <c r="E2246" s="1" t="inlineStr">
        <is>
          <t>2023-12-31</t>
        </is>
      </c>
      <c r="F2246" t="n">
        <v>0</v>
      </c>
      <c r="G2246" t="n">
        <v>0</v>
      </c>
      <c r="H2246" s="2">
        <f>IF(F2246=0, G2246, F2246)</f>
        <v/>
      </c>
      <c r="I2246" s="1">
        <f>E2246+0</f>
        <v/>
      </c>
    </row>
    <row r="2247">
      <c r="A2247" t="inlineStr">
        <is>
          <t>Interest Paid - Investors @ 6.75%</t>
        </is>
      </c>
      <c r="B2247" t="inlineStr">
        <is>
          <t>Operating Expenses</t>
        </is>
      </c>
      <c r="C2247" t="inlineStr">
        <is>
          <t>Heron View</t>
        </is>
      </c>
      <c r="D2247" t="inlineStr">
        <is>
          <t>Heron View</t>
        </is>
      </c>
      <c r="E2247" s="1" t="inlineStr">
        <is>
          <t>2023-12-31</t>
        </is>
      </c>
      <c r="F2247" t="n">
        <v>0</v>
      </c>
      <c r="G2247" t="n">
        <v>0</v>
      </c>
      <c r="H2247" s="2">
        <f>IF(F2247=0, G2247, F2247)</f>
        <v/>
      </c>
      <c r="I2247" s="1">
        <f>E2247+0</f>
        <v/>
      </c>
    </row>
    <row r="2248">
      <c r="A2248" t="inlineStr">
        <is>
          <t>Interest Paid - Investors @ 7%</t>
        </is>
      </c>
      <c r="B2248" t="inlineStr">
        <is>
          <t>Operating Expenses</t>
        </is>
      </c>
      <c r="C2248" t="inlineStr">
        <is>
          <t>Heron View</t>
        </is>
      </c>
      <c r="D2248" t="inlineStr">
        <is>
          <t>Heron View</t>
        </is>
      </c>
      <c r="E2248" s="1" t="inlineStr">
        <is>
          <t>2023-12-31</t>
        </is>
      </c>
      <c r="F2248" t="n">
        <v>0</v>
      </c>
      <c r="G2248" t="n">
        <v>0</v>
      </c>
      <c r="H2248" s="2">
        <f>IF(F2248=0, G2248, F2248)</f>
        <v/>
      </c>
      <c r="I2248" s="1">
        <f>E2248+0</f>
        <v/>
      </c>
    </row>
    <row r="2249">
      <c r="A2249" t="inlineStr">
        <is>
          <t>Interest Paid - Investors @ 7.5%</t>
        </is>
      </c>
      <c r="B2249" t="inlineStr">
        <is>
          <t>Operating Expenses</t>
        </is>
      </c>
      <c r="C2249" t="inlineStr">
        <is>
          <t>Heron View</t>
        </is>
      </c>
      <c r="D2249" t="inlineStr">
        <is>
          <t>Heron View</t>
        </is>
      </c>
      <c r="E2249" s="1" t="inlineStr">
        <is>
          <t>2023-12-31</t>
        </is>
      </c>
      <c r="F2249" t="n">
        <v>0</v>
      </c>
      <c r="G2249" t="n">
        <v>0</v>
      </c>
      <c r="H2249" s="2">
        <f>IF(F2249=0, G2249, F2249)</f>
        <v/>
      </c>
      <c r="I2249" s="1">
        <f>E2249+0</f>
        <v/>
      </c>
    </row>
    <row r="2250">
      <c r="A2250" t="inlineStr">
        <is>
          <t>Interest Paid - Investors @ 7.5%</t>
        </is>
      </c>
      <c r="B2250" t="inlineStr">
        <is>
          <t>Operating Expenses</t>
        </is>
      </c>
      <c r="C2250" t="inlineStr">
        <is>
          <t>Heron View</t>
        </is>
      </c>
      <c r="D2250" t="inlineStr">
        <is>
          <t>Heron View</t>
        </is>
      </c>
      <c r="E2250" s="1" t="inlineStr">
        <is>
          <t>2023-12-31</t>
        </is>
      </c>
      <c r="F2250" t="n">
        <v>0</v>
      </c>
      <c r="G2250" t="n">
        <v>0</v>
      </c>
      <c r="H2250" s="2">
        <f>IF(F2250=0, G2250, F2250)</f>
        <v/>
      </c>
      <c r="I2250" s="1">
        <f>E2250+0</f>
        <v/>
      </c>
    </row>
    <row r="2251">
      <c r="A2251" t="inlineStr">
        <is>
          <t>Interest Paid - Investors @ 8.25%</t>
        </is>
      </c>
      <c r="B2251" t="inlineStr">
        <is>
          <t>Operating Expenses</t>
        </is>
      </c>
      <c r="C2251" t="inlineStr">
        <is>
          <t>Heron View</t>
        </is>
      </c>
      <c r="D2251" t="inlineStr">
        <is>
          <t>Heron View</t>
        </is>
      </c>
      <c r="E2251" s="1" t="inlineStr">
        <is>
          <t>2023-12-31</t>
        </is>
      </c>
      <c r="F2251" t="n">
        <v>2034.25</v>
      </c>
      <c r="G2251" t="n">
        <v>0</v>
      </c>
      <c r="H2251" s="2">
        <f>IF(F2251=0, G2251, F2251)</f>
        <v/>
      </c>
      <c r="I2251" s="1">
        <f>E2251+0</f>
        <v/>
      </c>
    </row>
    <row r="2252">
      <c r="A2252" t="inlineStr">
        <is>
          <t>Interest Paid - Investors @ 8.25%</t>
        </is>
      </c>
      <c r="B2252" t="inlineStr">
        <is>
          <t>Operating Expenses</t>
        </is>
      </c>
      <c r="C2252" t="inlineStr">
        <is>
          <t>Heron View</t>
        </is>
      </c>
      <c r="D2252" t="inlineStr">
        <is>
          <t>Heron View</t>
        </is>
      </c>
      <c r="E2252" s="1" t="inlineStr">
        <is>
          <t>2023-12-31</t>
        </is>
      </c>
      <c r="F2252" t="n">
        <v>0</v>
      </c>
      <c r="G2252" t="n">
        <v>0</v>
      </c>
      <c r="H2252" s="2">
        <f>IF(F2252=0, G2252, F2252)</f>
        <v/>
      </c>
      <c r="I2252" s="1">
        <f>E2252+0</f>
        <v/>
      </c>
    </row>
    <row r="2253">
      <c r="A2253" t="inlineStr">
        <is>
          <t>Interest Paid - Investors @ 9%</t>
        </is>
      </c>
      <c r="B2253" t="inlineStr">
        <is>
          <t>Operating Expenses</t>
        </is>
      </c>
      <c r="C2253" t="inlineStr">
        <is>
          <t>Heron View</t>
        </is>
      </c>
      <c r="D2253" t="inlineStr">
        <is>
          <t>Heron View</t>
        </is>
      </c>
      <c r="E2253" s="1" t="inlineStr">
        <is>
          <t>2023-12-31</t>
        </is>
      </c>
      <c r="F2253" t="n">
        <v>6322.22</v>
      </c>
      <c r="G2253" t="n">
        <v>0</v>
      </c>
      <c r="H2253" s="2">
        <f>IF(F2253=0, G2253, F2253)</f>
        <v/>
      </c>
      <c r="I2253" s="1">
        <f>E2253+0</f>
        <v/>
      </c>
    </row>
    <row r="2254">
      <c r="A2254" t="inlineStr">
        <is>
          <t>Interest Paid - Investors @ 9%</t>
        </is>
      </c>
      <c r="B2254" t="inlineStr">
        <is>
          <t>Operating Expenses</t>
        </is>
      </c>
      <c r="C2254" t="inlineStr">
        <is>
          <t>Heron View</t>
        </is>
      </c>
      <c r="D2254" t="inlineStr">
        <is>
          <t>Heron View</t>
        </is>
      </c>
      <c r="E2254" s="1" t="inlineStr">
        <is>
          <t>2023-12-31</t>
        </is>
      </c>
      <c r="F2254" t="n">
        <v>0</v>
      </c>
      <c r="G2254" t="n">
        <v>0</v>
      </c>
      <c r="H2254" s="2">
        <f>IF(F2254=0, G2254, F2254)</f>
        <v/>
      </c>
      <c r="I2254" s="1">
        <f>E2254+0</f>
        <v/>
      </c>
    </row>
    <row r="2255">
      <c r="A2255" t="inlineStr">
        <is>
          <t>Interest Paid - Investors @ 9.75%</t>
        </is>
      </c>
      <c r="B2255" t="inlineStr">
        <is>
          <t>Operating Expenses</t>
        </is>
      </c>
      <c r="C2255" t="inlineStr">
        <is>
          <t>Heron View</t>
        </is>
      </c>
      <c r="D2255" t="inlineStr">
        <is>
          <t>Heron View</t>
        </is>
      </c>
      <c r="E2255" s="1" t="inlineStr">
        <is>
          <t>2023-12-31</t>
        </is>
      </c>
      <c r="F2255" t="n">
        <v>0</v>
      </c>
      <c r="G2255" t="n">
        <v>0</v>
      </c>
      <c r="H2255" s="2">
        <f>IF(F2255=0, G2255, F2255)</f>
        <v/>
      </c>
      <c r="I2255" s="1">
        <f>E2255+0</f>
        <v/>
      </c>
    </row>
    <row r="2256">
      <c r="A2256" t="inlineStr">
        <is>
          <t>Levies</t>
        </is>
      </c>
      <c r="B2256" t="inlineStr">
        <is>
          <t>Operating Expenses</t>
        </is>
      </c>
      <c r="C2256" t="inlineStr">
        <is>
          <t>Heron View</t>
        </is>
      </c>
      <c r="D2256" t="inlineStr">
        <is>
          <t>Heron View</t>
        </is>
      </c>
      <c r="E2256" s="1" t="inlineStr">
        <is>
          <t>2023-12-31</t>
        </is>
      </c>
      <c r="F2256" t="n">
        <v>-92227.34</v>
      </c>
      <c r="G2256" t="n">
        <v>0</v>
      </c>
      <c r="H2256" s="2">
        <f>IF(F2256=0, G2256, F2256)</f>
        <v/>
      </c>
      <c r="I2256" s="1">
        <f>E2256+0</f>
        <v/>
      </c>
    </row>
    <row r="2257">
      <c r="A2257" t="inlineStr">
        <is>
          <t>Levies - Developer</t>
        </is>
      </c>
      <c r="B2257" t="inlineStr">
        <is>
          <t>Operating Expenses</t>
        </is>
      </c>
      <c r="C2257" t="inlineStr">
        <is>
          <t>Heron View</t>
        </is>
      </c>
      <c r="D2257" t="inlineStr">
        <is>
          <t>Heron View</t>
        </is>
      </c>
      <c r="E2257" s="1" t="inlineStr">
        <is>
          <t>2023-12-31</t>
        </is>
      </c>
      <c r="F2257" t="n">
        <v>11879.1</v>
      </c>
      <c r="G2257" t="n">
        <v>0</v>
      </c>
      <c r="H2257" s="2">
        <f>IF(F2257=0, G2257, F2257)</f>
        <v/>
      </c>
      <c r="I2257" s="1">
        <f>E2257+0</f>
        <v/>
      </c>
    </row>
    <row r="2258">
      <c r="A2258" t="inlineStr">
        <is>
          <t>Levies - Special Levies</t>
        </is>
      </c>
      <c r="B2258" t="inlineStr">
        <is>
          <t>Operating Expenses</t>
        </is>
      </c>
      <c r="C2258" t="inlineStr">
        <is>
          <t>Heron View</t>
        </is>
      </c>
      <c r="D2258" t="inlineStr">
        <is>
          <t>Heron View</t>
        </is>
      </c>
      <c r="E2258" s="1" t="inlineStr">
        <is>
          <t>2023-12-31</t>
        </is>
      </c>
      <c r="F2258" t="n">
        <v>66011.50999999999</v>
      </c>
      <c r="G2258" t="n">
        <v>0</v>
      </c>
      <c r="H2258" s="2">
        <f>IF(F2258=0, G2258, F2258)</f>
        <v/>
      </c>
      <c r="I2258" s="1">
        <f>E2258+0</f>
        <v/>
      </c>
    </row>
    <row r="2259">
      <c r="A2259" t="inlineStr">
        <is>
          <t>Management fees - OMH</t>
        </is>
      </c>
      <c r="B2259" t="inlineStr">
        <is>
          <t>Ignore per Deric</t>
        </is>
      </c>
      <c r="C2259" t="inlineStr">
        <is>
          <t>Heron View</t>
        </is>
      </c>
      <c r="D2259" t="inlineStr">
        <is>
          <t>Heron View</t>
        </is>
      </c>
      <c r="E2259" s="1" t="inlineStr">
        <is>
          <t>2023-12-31</t>
        </is>
      </c>
      <c r="F2259" t="n">
        <v>0</v>
      </c>
      <c r="G2259" t="n">
        <v>0</v>
      </c>
      <c r="H2259" s="2">
        <f>IF(F2259=0, G2259, F2259)</f>
        <v/>
      </c>
      <c r="I2259" s="1">
        <f>E2259+0</f>
        <v/>
      </c>
    </row>
    <row r="2260">
      <c r="A2260" t="inlineStr">
        <is>
          <t>Opp Invest</t>
        </is>
      </c>
      <c r="B2260" t="inlineStr">
        <is>
          <t>COS</t>
        </is>
      </c>
      <c r="C2260" t="inlineStr">
        <is>
          <t>Heron View</t>
        </is>
      </c>
      <c r="D2260" t="inlineStr">
        <is>
          <t>Heron View</t>
        </is>
      </c>
      <c r="E2260" s="1" t="inlineStr">
        <is>
          <t>2023-12-31</t>
        </is>
      </c>
      <c r="F2260" t="n">
        <v>0</v>
      </c>
      <c r="G2260" t="n">
        <v>392914.302</v>
      </c>
      <c r="H2260" s="2">
        <f>IF(F2260=0, G2260, F2260)</f>
        <v/>
      </c>
      <c r="I2260" s="1">
        <f>E2260+0</f>
        <v/>
      </c>
    </row>
    <row r="2261">
      <c r="A2261" t="inlineStr">
        <is>
          <t>Rent Salaries and Wages</t>
        </is>
      </c>
      <c r="B2261" t="inlineStr">
        <is>
          <t>COS</t>
        </is>
      </c>
      <c r="C2261" t="inlineStr">
        <is>
          <t>Heron View</t>
        </is>
      </c>
      <c r="D2261" t="inlineStr">
        <is>
          <t>Heron View</t>
        </is>
      </c>
      <c r="E2261" s="1" t="inlineStr">
        <is>
          <t>2023-12-31</t>
        </is>
      </c>
      <c r="F2261" t="n">
        <v>0</v>
      </c>
      <c r="G2261" t="n">
        <v>800000</v>
      </c>
      <c r="H2261" s="2">
        <f>IF(F2261=0, G2261, F2261)</f>
        <v/>
      </c>
      <c r="I2261" s="1">
        <f>E2261+0</f>
        <v/>
      </c>
    </row>
    <row r="2262">
      <c r="A2262" t="inlineStr">
        <is>
          <t>Rental Income</t>
        </is>
      </c>
      <c r="B2262" t="inlineStr">
        <is>
          <t>Other Income</t>
        </is>
      </c>
      <c r="C2262" t="inlineStr">
        <is>
          <t>Heron View</t>
        </is>
      </c>
      <c r="D2262" t="inlineStr">
        <is>
          <t>Heron View</t>
        </is>
      </c>
      <c r="E2262" s="1" t="inlineStr">
        <is>
          <t>2023-12-31</t>
        </is>
      </c>
      <c r="F2262" t="n">
        <v>0</v>
      </c>
      <c r="G2262" t="n">
        <v>0</v>
      </c>
      <c r="H2262" s="2">
        <f>IF(F2262=0, G2262, F2262)</f>
        <v/>
      </c>
      <c r="I2262" s="1">
        <f>E2262+0</f>
        <v/>
      </c>
    </row>
    <row r="2263">
      <c r="A2263" t="inlineStr">
        <is>
          <t>Repairs _AND_ Maintenance</t>
        </is>
      </c>
      <c r="B2263" t="inlineStr">
        <is>
          <t>Operating Expenses</t>
        </is>
      </c>
      <c r="C2263" t="inlineStr">
        <is>
          <t>Heron View</t>
        </is>
      </c>
      <c r="D2263" t="inlineStr">
        <is>
          <t>Heron View</t>
        </is>
      </c>
      <c r="E2263" s="1" t="inlineStr">
        <is>
          <t>2023-12-31</t>
        </is>
      </c>
      <c r="F2263" t="n">
        <v>0</v>
      </c>
      <c r="G2263" t="n">
        <v>0</v>
      </c>
      <c r="H2263" s="2">
        <f>IF(F2263=0, G2263, F2263)</f>
        <v/>
      </c>
      <c r="I2263" s="1">
        <f>E2263+0</f>
        <v/>
      </c>
    </row>
    <row r="2264">
      <c r="A2264" t="inlineStr">
        <is>
          <t>Sales - Heron View Occupational Rent</t>
        </is>
      </c>
      <c r="B2264" t="inlineStr">
        <is>
          <t>Trading Income</t>
        </is>
      </c>
      <c r="C2264" t="inlineStr">
        <is>
          <t>Heron View</t>
        </is>
      </c>
      <c r="D2264" t="inlineStr">
        <is>
          <t>Heron View</t>
        </is>
      </c>
      <c r="E2264" s="1" t="inlineStr">
        <is>
          <t>2023-12-31</t>
        </is>
      </c>
      <c r="F2264" t="n">
        <v>5070.96</v>
      </c>
      <c r="G2264" t="n">
        <v>0</v>
      </c>
      <c r="H2264" s="2">
        <f>IF(F2264=0, G2264, F2264)</f>
        <v/>
      </c>
      <c r="I2264" s="1">
        <f>E2264+0</f>
        <v/>
      </c>
    </row>
    <row r="2265">
      <c r="A2265" t="inlineStr">
        <is>
          <t>Sales - Heron View Sales</t>
        </is>
      </c>
      <c r="B2265" t="inlineStr">
        <is>
          <t>Trading Income</t>
        </is>
      </c>
      <c r="C2265" t="inlineStr">
        <is>
          <t>Heron View</t>
        </is>
      </c>
      <c r="D2265" t="inlineStr">
        <is>
          <t>Heron View</t>
        </is>
      </c>
      <c r="E2265" s="1" t="inlineStr">
        <is>
          <t>2023-12-31</t>
        </is>
      </c>
      <c r="F2265" t="n">
        <v>1552086.96</v>
      </c>
      <c r="G2265" t="n">
        <v>0</v>
      </c>
      <c r="H2265" s="2">
        <f>IF(F2265=0, G2265, F2265)</f>
        <v/>
      </c>
      <c r="I2265" s="1">
        <f>E2265+0</f>
        <v/>
      </c>
    </row>
    <row r="2266">
      <c r="A2266" t="inlineStr">
        <is>
          <t>Subscriptions - Xero</t>
        </is>
      </c>
      <c r="B2266" t="inlineStr">
        <is>
          <t>Operating Expenses</t>
        </is>
      </c>
      <c r="C2266" t="inlineStr">
        <is>
          <t>Heron View</t>
        </is>
      </c>
      <c r="D2266" t="inlineStr">
        <is>
          <t>Heron View</t>
        </is>
      </c>
      <c r="E2266" s="1" t="inlineStr">
        <is>
          <t>2023-12-31</t>
        </is>
      </c>
      <c r="F2266" t="n">
        <v>600</v>
      </c>
      <c r="G2266" t="n">
        <v>0</v>
      </c>
      <c r="H2266" s="2">
        <f>IF(F2266=0, G2266, F2266)</f>
        <v/>
      </c>
      <c r="I2266" s="1">
        <f>E2266+0</f>
        <v/>
      </c>
    </row>
    <row r="2267">
      <c r="A2267" t="inlineStr">
        <is>
          <t>Water</t>
        </is>
      </c>
      <c r="B2267" t="inlineStr">
        <is>
          <t>Operating Expenses</t>
        </is>
      </c>
      <c r="C2267" t="inlineStr">
        <is>
          <t>Heron View</t>
        </is>
      </c>
      <c r="D2267" t="inlineStr">
        <is>
          <t>Heron View</t>
        </is>
      </c>
      <c r="E2267" s="1" t="inlineStr">
        <is>
          <t>2023-12-31</t>
        </is>
      </c>
      <c r="F2267" t="n">
        <v>19.64</v>
      </c>
      <c r="G2267" t="n">
        <v>0</v>
      </c>
      <c r="H2267" s="2">
        <f>IF(F2267=0, G2267, F2267)</f>
        <v/>
      </c>
      <c r="I2267" s="1">
        <f>E2267+0</f>
        <v/>
      </c>
    </row>
    <row r="2268">
      <c r="A2268" t="inlineStr">
        <is>
          <t>Accounting - CIPC</t>
        </is>
      </c>
      <c r="B2268" t="inlineStr">
        <is>
          <t>Operating Expenses</t>
        </is>
      </c>
      <c r="C2268" t="inlineStr">
        <is>
          <t>Heron Fields</t>
        </is>
      </c>
      <c r="D2268" t="inlineStr">
        <is>
          <t>Heron Fields</t>
        </is>
      </c>
      <c r="E2268" s="1" t="inlineStr">
        <is>
          <t>2024-01-31</t>
        </is>
      </c>
      <c r="F2268" t="n">
        <v>0</v>
      </c>
      <c r="G2268" t="n">
        <v>0</v>
      </c>
      <c r="H2268" s="2">
        <f>IF(F2268=0, G2268, F2268)</f>
        <v/>
      </c>
      <c r="I2268" s="1">
        <f>E2268+0</f>
        <v/>
      </c>
    </row>
    <row r="2269">
      <c r="A2269" t="inlineStr">
        <is>
          <t>Accounting Fees</t>
        </is>
      </c>
      <c r="B2269" t="inlineStr">
        <is>
          <t>Operating Expenses</t>
        </is>
      </c>
      <c r="C2269" t="inlineStr">
        <is>
          <t>Heron Fields</t>
        </is>
      </c>
      <c r="D2269" t="inlineStr">
        <is>
          <t>Heron Fields</t>
        </is>
      </c>
      <c r="E2269" s="1" t="inlineStr">
        <is>
          <t>2024-01-31</t>
        </is>
      </c>
      <c r="F2269" t="n">
        <v>0</v>
      </c>
      <c r="G2269" t="n">
        <v>0</v>
      </c>
      <c r="H2269" s="2">
        <f>IF(F2269=0, G2269, F2269)</f>
        <v/>
      </c>
      <c r="I2269" s="1">
        <f>E2269+0</f>
        <v/>
      </c>
    </row>
    <row r="2270">
      <c r="A2270" t="inlineStr">
        <is>
          <t>Advertising - Property24</t>
        </is>
      </c>
      <c r="B2270" t="inlineStr">
        <is>
          <t>Operating Expenses</t>
        </is>
      </c>
      <c r="C2270" t="inlineStr">
        <is>
          <t>Heron Fields</t>
        </is>
      </c>
      <c r="D2270" t="inlineStr">
        <is>
          <t>Heron Fields</t>
        </is>
      </c>
      <c r="E2270" s="1" t="inlineStr">
        <is>
          <t>2024-01-31</t>
        </is>
      </c>
      <c r="F2270" t="n">
        <v>0</v>
      </c>
      <c r="G2270" t="n">
        <v>0</v>
      </c>
      <c r="H2270" s="2">
        <f>IF(F2270=0, G2270, F2270)</f>
        <v/>
      </c>
      <c r="I2270" s="1">
        <f>E2270+0</f>
        <v/>
      </c>
    </row>
    <row r="2271">
      <c r="A2271" t="inlineStr">
        <is>
          <t>Advertising - Real Marketing</t>
        </is>
      </c>
      <c r="B2271" t="inlineStr">
        <is>
          <t>Operating Expenses</t>
        </is>
      </c>
      <c r="C2271" t="inlineStr">
        <is>
          <t>Heron Fields</t>
        </is>
      </c>
      <c r="D2271" t="inlineStr">
        <is>
          <t>Heron Fields</t>
        </is>
      </c>
      <c r="E2271" s="1" t="inlineStr">
        <is>
          <t>2024-01-31</t>
        </is>
      </c>
      <c r="F2271" t="n">
        <v>0</v>
      </c>
      <c r="G2271" t="n">
        <v>0</v>
      </c>
      <c r="H2271" s="2">
        <f>IF(F2271=0, G2271, F2271)</f>
        <v/>
      </c>
      <c r="I2271" s="1">
        <f>E2271+0</f>
        <v/>
      </c>
    </row>
    <row r="2272">
      <c r="A2272" t="inlineStr">
        <is>
          <t>Advertising - Real Marketing</t>
        </is>
      </c>
      <c r="B2272" t="inlineStr">
        <is>
          <t>Operating Expenses</t>
        </is>
      </c>
      <c r="C2272" t="inlineStr">
        <is>
          <t>Heron Fields</t>
        </is>
      </c>
      <c r="D2272" t="inlineStr">
        <is>
          <t>Heron Fields</t>
        </is>
      </c>
      <c r="E2272" s="1" t="inlineStr">
        <is>
          <t>2024-01-31</t>
        </is>
      </c>
      <c r="F2272" t="n">
        <v>0</v>
      </c>
      <c r="G2272" t="n">
        <v>0</v>
      </c>
      <c r="H2272" s="2">
        <f>IF(F2272=0, G2272, F2272)</f>
        <v/>
      </c>
      <c r="I2272" s="1">
        <f>E2272+0</f>
        <v/>
      </c>
    </row>
    <row r="2273">
      <c r="A2273" t="inlineStr">
        <is>
          <t>Advertising _AND_ Promotions</t>
        </is>
      </c>
      <c r="B2273" t="inlineStr">
        <is>
          <t>Operating Expenses</t>
        </is>
      </c>
      <c r="C2273" t="inlineStr">
        <is>
          <t>Heron Fields</t>
        </is>
      </c>
      <c r="D2273" t="inlineStr">
        <is>
          <t>Heron Fields</t>
        </is>
      </c>
      <c r="E2273" s="1" t="inlineStr">
        <is>
          <t>2024-01-31</t>
        </is>
      </c>
      <c r="F2273" t="n">
        <v>0</v>
      </c>
      <c r="G2273" t="n">
        <v>0</v>
      </c>
      <c r="H2273" s="2">
        <f>IF(F2273=0, G2273, F2273)</f>
        <v/>
      </c>
      <c r="I2273" s="1">
        <f>E2273+0</f>
        <v/>
      </c>
    </row>
    <row r="2274">
      <c r="A2274" t="inlineStr">
        <is>
          <t>Bank Charges</t>
        </is>
      </c>
      <c r="B2274" t="inlineStr">
        <is>
          <t>Operating Expenses</t>
        </is>
      </c>
      <c r="C2274" t="inlineStr">
        <is>
          <t>Heron Fields</t>
        </is>
      </c>
      <c r="D2274" t="inlineStr">
        <is>
          <t>Heron Fields</t>
        </is>
      </c>
      <c r="E2274" s="1" t="inlineStr">
        <is>
          <t>2024-01-31</t>
        </is>
      </c>
      <c r="F2274" t="n">
        <v>2245.76</v>
      </c>
      <c r="G2274" t="n">
        <v>2245.76</v>
      </c>
      <c r="H2274" s="2">
        <f>IF(F2274=0, G2274, F2274)</f>
        <v/>
      </c>
      <c r="I2274" s="1">
        <f>E2274+0</f>
        <v/>
      </c>
    </row>
    <row r="2275">
      <c r="A2275" t="inlineStr">
        <is>
          <t>COS - Commission HF Units</t>
        </is>
      </c>
      <c r="B2275" t="inlineStr">
        <is>
          <t>COS</t>
        </is>
      </c>
      <c r="C2275" t="inlineStr">
        <is>
          <t>Heron Fields</t>
        </is>
      </c>
      <c r="D2275" t="inlineStr">
        <is>
          <t>Heron Fields</t>
        </is>
      </c>
      <c r="E2275" s="1" t="inlineStr">
        <is>
          <t>2024-01-31</t>
        </is>
      </c>
      <c r="F2275" t="n">
        <v>0</v>
      </c>
      <c r="G2275" t="n">
        <v>0</v>
      </c>
      <c r="H2275" s="2">
        <f>IF(F2275=0, G2275, F2275)</f>
        <v/>
      </c>
      <c r="I2275" s="1">
        <f>E2275+0</f>
        <v/>
      </c>
    </row>
    <row r="2276">
      <c r="A2276" t="inlineStr">
        <is>
          <t>COS - Electricity</t>
        </is>
      </c>
      <c r="B2276" t="inlineStr">
        <is>
          <t>COS</t>
        </is>
      </c>
      <c r="C2276" t="inlineStr">
        <is>
          <t>Heron Fields</t>
        </is>
      </c>
      <c r="D2276" t="inlineStr">
        <is>
          <t>Heron Fields</t>
        </is>
      </c>
      <c r="E2276" s="1" t="inlineStr">
        <is>
          <t>2024-01-31</t>
        </is>
      </c>
      <c r="F2276" t="n">
        <v>0</v>
      </c>
      <c r="G2276" t="n">
        <v>0</v>
      </c>
      <c r="H2276" s="2">
        <f>IF(F2276=0, G2276, F2276)</f>
        <v/>
      </c>
      <c r="I2276" s="1">
        <f>E2276+0</f>
        <v/>
      </c>
    </row>
    <row r="2277">
      <c r="A2277" t="inlineStr">
        <is>
          <t>COS - Electricity</t>
        </is>
      </c>
      <c r="B2277" t="inlineStr">
        <is>
          <t>COS</t>
        </is>
      </c>
      <c r="C2277" t="inlineStr">
        <is>
          <t>Heron Fields</t>
        </is>
      </c>
      <c r="D2277" t="inlineStr">
        <is>
          <t>Heron Fields</t>
        </is>
      </c>
      <c r="E2277" s="1" t="inlineStr">
        <is>
          <t>2024-01-31</t>
        </is>
      </c>
      <c r="F2277" t="n">
        <v>0</v>
      </c>
      <c r="G2277" t="n">
        <v>0</v>
      </c>
      <c r="H2277" s="2">
        <f>IF(F2277=0, G2277, F2277)</f>
        <v/>
      </c>
      <c r="I2277" s="1">
        <f>E2277+0</f>
        <v/>
      </c>
    </row>
    <row r="2278">
      <c r="A2278" t="inlineStr">
        <is>
          <t>COS - Heron - Internet</t>
        </is>
      </c>
      <c r="B2278" t="inlineStr">
        <is>
          <t>COS</t>
        </is>
      </c>
      <c r="C2278" t="inlineStr">
        <is>
          <t>CPC</t>
        </is>
      </c>
      <c r="D2278" t="inlineStr">
        <is>
          <t>Heron Fields</t>
        </is>
      </c>
      <c r="E2278" s="1" t="inlineStr">
        <is>
          <t>2024-01-31</t>
        </is>
      </c>
      <c r="F2278" t="n">
        <v>1849.57</v>
      </c>
      <c r="G2278" t="n">
        <v>1849.57</v>
      </c>
      <c r="H2278" s="2">
        <f>IF(F2278=0, G2278, F2278)</f>
        <v/>
      </c>
      <c r="I2278" s="1">
        <f>E2278+0</f>
        <v/>
      </c>
    </row>
    <row r="2279">
      <c r="A2279" t="inlineStr">
        <is>
          <t>COS - Heron Fields - Construction</t>
        </is>
      </c>
      <c r="B2279" t="inlineStr">
        <is>
          <t>COS</t>
        </is>
      </c>
      <c r="C2279" t="inlineStr">
        <is>
          <t>CPC</t>
        </is>
      </c>
      <c r="D2279" t="inlineStr">
        <is>
          <t>Heron Fields</t>
        </is>
      </c>
      <c r="E2279" s="1" t="inlineStr">
        <is>
          <t>2024-01-31</t>
        </is>
      </c>
      <c r="F2279" t="n">
        <v>900</v>
      </c>
      <c r="G2279" t="n">
        <v>900</v>
      </c>
      <c r="H2279" s="2">
        <f>IF(F2279=0, G2279, F2279)</f>
        <v/>
      </c>
      <c r="I2279" s="1">
        <f>E2279+0</f>
        <v/>
      </c>
    </row>
    <row r="2280">
      <c r="A2280" t="inlineStr">
        <is>
          <t>COS - Heron Fields - Health &amp; Safety</t>
        </is>
      </c>
      <c r="B2280" t="inlineStr">
        <is>
          <t>COS</t>
        </is>
      </c>
      <c r="C2280" t="inlineStr">
        <is>
          <t>CPC</t>
        </is>
      </c>
      <c r="D2280" t="inlineStr">
        <is>
          <t>Heron Fields</t>
        </is>
      </c>
      <c r="E2280" s="1" t="inlineStr">
        <is>
          <t>2024-01-31</t>
        </is>
      </c>
      <c r="F2280" t="n">
        <v>0</v>
      </c>
      <c r="G2280" t="n">
        <v>0</v>
      </c>
      <c r="H2280" s="2">
        <f>IF(F2280=0, G2280, F2280)</f>
        <v/>
      </c>
      <c r="I2280" s="1">
        <f>E2280+0</f>
        <v/>
      </c>
    </row>
    <row r="2281">
      <c r="A2281" t="inlineStr">
        <is>
          <t>COS - Heron Fields - P &amp; G</t>
        </is>
      </c>
      <c r="B2281" t="inlineStr">
        <is>
          <t>COS</t>
        </is>
      </c>
      <c r="C2281" t="inlineStr">
        <is>
          <t>CPC</t>
        </is>
      </c>
      <c r="D2281" t="inlineStr">
        <is>
          <t>Heron Fields</t>
        </is>
      </c>
      <c r="E2281" s="1" t="inlineStr">
        <is>
          <t>2024-01-31</t>
        </is>
      </c>
      <c r="F2281" t="n">
        <v>3791.59</v>
      </c>
      <c r="G2281" t="n">
        <v>3791.59</v>
      </c>
      <c r="H2281" s="2">
        <f>IF(F2281=0, G2281, F2281)</f>
        <v/>
      </c>
      <c r="I2281" s="1">
        <f>E2281+0</f>
        <v/>
      </c>
    </row>
    <row r="2282">
      <c r="A2282" t="inlineStr">
        <is>
          <t>COS - Heron Fields - Printing &amp; Stationary</t>
        </is>
      </c>
      <c r="B2282" t="inlineStr">
        <is>
          <t>COS</t>
        </is>
      </c>
      <c r="C2282" t="inlineStr">
        <is>
          <t>CPC</t>
        </is>
      </c>
      <c r="D2282" t="inlineStr">
        <is>
          <t>Heron Fields</t>
        </is>
      </c>
      <c r="E2282" s="1" t="inlineStr">
        <is>
          <t>2024-01-31</t>
        </is>
      </c>
      <c r="F2282" t="n">
        <v>0</v>
      </c>
      <c r="G2282" t="n">
        <v>0</v>
      </c>
      <c r="H2282" s="2">
        <f>IF(F2282=0, G2282, F2282)</f>
        <v/>
      </c>
      <c r="I2282" s="1">
        <f>E2282+0</f>
        <v/>
      </c>
    </row>
    <row r="2283">
      <c r="A2283" t="inlineStr">
        <is>
          <t>COS - Heron View Showhouse</t>
        </is>
      </c>
      <c r="B2283" t="inlineStr">
        <is>
          <t>COS</t>
        </is>
      </c>
      <c r="C2283" t="inlineStr">
        <is>
          <t>Heron Fields</t>
        </is>
      </c>
      <c r="D2283" t="inlineStr">
        <is>
          <t>Heron Fields</t>
        </is>
      </c>
      <c r="E2283" s="1" t="inlineStr">
        <is>
          <t>2024-01-31</t>
        </is>
      </c>
      <c r="F2283" t="n">
        <v>0</v>
      </c>
      <c r="G2283" t="n">
        <v>0</v>
      </c>
      <c r="H2283" s="2">
        <f>IF(F2283=0, G2283, F2283)</f>
        <v/>
      </c>
      <c r="I2283" s="1">
        <f>E2283+0</f>
        <v/>
      </c>
    </row>
    <row r="2284">
      <c r="A2284" t="inlineStr">
        <is>
          <t>COS - Inverters</t>
        </is>
      </c>
      <c r="B2284" t="inlineStr">
        <is>
          <t>COS</t>
        </is>
      </c>
      <c r="C2284" t="inlineStr">
        <is>
          <t>Heron Fields</t>
        </is>
      </c>
      <c r="D2284" t="inlineStr">
        <is>
          <t>Heron Fields</t>
        </is>
      </c>
      <c r="E2284" s="1" t="inlineStr">
        <is>
          <t>2024-01-31</t>
        </is>
      </c>
      <c r="F2284" t="n">
        <v>0</v>
      </c>
      <c r="G2284" t="n">
        <v>0</v>
      </c>
      <c r="H2284" s="2">
        <f>IF(F2284=0, G2284, F2284)</f>
        <v/>
      </c>
      <c r="I2284" s="1">
        <f>E2284+0</f>
        <v/>
      </c>
    </row>
    <row r="2285">
      <c r="A2285" t="inlineStr">
        <is>
          <t>COS - Legal Fees Opening of Sec Title Scheme</t>
        </is>
      </c>
      <c r="B2285" t="inlineStr">
        <is>
          <t>COS</t>
        </is>
      </c>
      <c r="C2285" t="inlineStr">
        <is>
          <t>Heron Fields</t>
        </is>
      </c>
      <c r="D2285" t="inlineStr">
        <is>
          <t>Heron Fields</t>
        </is>
      </c>
      <c r="E2285" s="1" t="inlineStr">
        <is>
          <t>2024-01-31</t>
        </is>
      </c>
      <c r="F2285" t="n">
        <v>0</v>
      </c>
      <c r="G2285" t="n">
        <v>0</v>
      </c>
      <c r="H2285" s="2">
        <f>IF(F2285=0, G2285, F2285)</f>
        <v/>
      </c>
      <c r="I2285" s="1">
        <f>E2285+0</f>
        <v/>
      </c>
    </row>
    <row r="2286">
      <c r="A2286" t="inlineStr">
        <is>
          <t>COS - Levies</t>
        </is>
      </c>
      <c r="B2286" t="inlineStr">
        <is>
          <t>COS</t>
        </is>
      </c>
      <c r="C2286" t="inlineStr">
        <is>
          <t>Heron Fields</t>
        </is>
      </c>
      <c r="D2286" t="inlineStr">
        <is>
          <t>Heron Fields</t>
        </is>
      </c>
      <c r="E2286" s="1" t="inlineStr">
        <is>
          <t>2024-01-31</t>
        </is>
      </c>
      <c r="F2286" t="n">
        <v>0</v>
      </c>
      <c r="G2286" t="n">
        <v>0</v>
      </c>
      <c r="H2286" s="2">
        <f>IF(F2286=0, G2286, F2286)</f>
        <v/>
      </c>
      <c r="I2286" s="1">
        <f>E2286+0</f>
        <v/>
      </c>
    </row>
    <row r="2287">
      <c r="A2287" t="inlineStr">
        <is>
          <t>COS - Rates clearance</t>
        </is>
      </c>
      <c r="B2287" t="inlineStr">
        <is>
          <t>COS</t>
        </is>
      </c>
      <c r="C2287" t="inlineStr">
        <is>
          <t>Heron Fields</t>
        </is>
      </c>
      <c r="D2287" t="inlineStr">
        <is>
          <t>Heron Fields</t>
        </is>
      </c>
      <c r="E2287" s="1" t="inlineStr">
        <is>
          <t>2024-01-31</t>
        </is>
      </c>
      <c r="F2287" t="n">
        <v>0</v>
      </c>
      <c r="G2287" t="n">
        <v>0</v>
      </c>
      <c r="H2287" s="2">
        <f>IF(F2287=0, G2287, F2287)</f>
        <v/>
      </c>
      <c r="I2287" s="1">
        <f>E2287+0</f>
        <v/>
      </c>
    </row>
    <row r="2288">
      <c r="A2288" t="inlineStr">
        <is>
          <t>COS - Showhouse - HF</t>
        </is>
      </c>
      <c r="B2288" t="inlineStr">
        <is>
          <t>COS</t>
        </is>
      </c>
      <c r="C2288" t="inlineStr">
        <is>
          <t>Heron Fields</t>
        </is>
      </c>
      <c r="D2288" t="inlineStr">
        <is>
          <t>Heron Fields</t>
        </is>
      </c>
      <c r="E2288" s="1" t="inlineStr">
        <is>
          <t>2024-01-31</t>
        </is>
      </c>
      <c r="F2288" t="n">
        <v>0</v>
      </c>
      <c r="G2288" t="n">
        <v>0</v>
      </c>
      <c r="H2288" s="2">
        <f>IF(F2288=0, G2288, F2288)</f>
        <v/>
      </c>
      <c r="I2288" s="1">
        <f>E2288+0</f>
        <v/>
      </c>
    </row>
    <row r="2289">
      <c r="A2289" t="inlineStr">
        <is>
          <t>CoCT - Electricity</t>
        </is>
      </c>
      <c r="B2289" t="inlineStr">
        <is>
          <t>Operating Expenses</t>
        </is>
      </c>
      <c r="C2289" t="inlineStr">
        <is>
          <t>Heron Fields</t>
        </is>
      </c>
      <c r="D2289" t="inlineStr">
        <is>
          <t>Heron Fields</t>
        </is>
      </c>
      <c r="E2289" s="1" t="inlineStr">
        <is>
          <t>2024-01-31</t>
        </is>
      </c>
      <c r="F2289" t="n">
        <v>68.37</v>
      </c>
      <c r="G2289" t="n">
        <v>68.37</v>
      </c>
      <c r="H2289" s="2">
        <f>IF(F2289=0, G2289, F2289)</f>
        <v/>
      </c>
      <c r="I2289" s="1">
        <f>E2289+0</f>
        <v/>
      </c>
    </row>
    <row r="2290">
      <c r="A2290" t="inlineStr">
        <is>
          <t>CoCT - Refuse</t>
        </is>
      </c>
      <c r="B2290" t="inlineStr">
        <is>
          <t>Operating Expenses</t>
        </is>
      </c>
      <c r="C2290" t="inlineStr">
        <is>
          <t>Heron Fields</t>
        </is>
      </c>
      <c r="D2290" t="inlineStr">
        <is>
          <t>Heron Fields</t>
        </is>
      </c>
      <c r="E2290" s="1" t="inlineStr">
        <is>
          <t>2024-01-31</t>
        </is>
      </c>
      <c r="F2290" t="n">
        <v>0</v>
      </c>
      <c r="G2290" t="n">
        <v>0</v>
      </c>
      <c r="H2290" s="2">
        <f>IF(F2290=0, G2290, F2290)</f>
        <v/>
      </c>
      <c r="I2290" s="1">
        <f>E2290+0</f>
        <v/>
      </c>
    </row>
    <row r="2291">
      <c r="A2291" t="inlineStr">
        <is>
          <t>CoCT - Water</t>
        </is>
      </c>
      <c r="B2291" t="inlineStr">
        <is>
          <t>Operating Expenses</t>
        </is>
      </c>
      <c r="C2291" t="inlineStr">
        <is>
          <t>Heron Fields</t>
        </is>
      </c>
      <c r="D2291" t="inlineStr">
        <is>
          <t>Heron Fields</t>
        </is>
      </c>
      <c r="E2291" s="1" t="inlineStr">
        <is>
          <t>2024-01-31</t>
        </is>
      </c>
      <c r="F2291" t="n">
        <v>-147.72</v>
      </c>
      <c r="G2291" t="n">
        <v>-147.72</v>
      </c>
      <c r="H2291" s="2">
        <f>IF(F2291=0, G2291, F2291)</f>
        <v/>
      </c>
      <c r="I2291" s="1">
        <f>E2291+0</f>
        <v/>
      </c>
    </row>
    <row r="2292">
      <c r="A2292" t="inlineStr">
        <is>
          <t>Consulting Fees - Admin and Finance</t>
        </is>
      </c>
      <c r="B2292" t="inlineStr">
        <is>
          <t>Ignore per Deric</t>
        </is>
      </c>
      <c r="C2292" t="inlineStr">
        <is>
          <t>Heron Fields</t>
        </is>
      </c>
      <c r="D2292" t="inlineStr">
        <is>
          <t>Heron Fields</t>
        </is>
      </c>
      <c r="E2292" s="1" t="inlineStr">
        <is>
          <t>2024-01-31</t>
        </is>
      </c>
      <c r="F2292" t="n">
        <v>128868.17</v>
      </c>
      <c r="G2292" t="n">
        <v>128868.17</v>
      </c>
      <c r="H2292" s="2">
        <f>IF(F2292=0, G2292, F2292)</f>
        <v/>
      </c>
      <c r="I2292" s="1">
        <f>E2292+0</f>
        <v/>
      </c>
    </row>
    <row r="2293">
      <c r="A2293" t="inlineStr">
        <is>
          <t>Consulting fees - Trustee</t>
        </is>
      </c>
      <c r="B2293" t="inlineStr">
        <is>
          <t>Operating Expenses</t>
        </is>
      </c>
      <c r="C2293" t="inlineStr">
        <is>
          <t>Heron Fields</t>
        </is>
      </c>
      <c r="D2293" t="inlineStr">
        <is>
          <t>Heron Fields</t>
        </is>
      </c>
      <c r="E2293" s="1" t="inlineStr">
        <is>
          <t>2024-01-31</t>
        </is>
      </c>
      <c r="F2293" t="n">
        <v>0</v>
      </c>
      <c r="G2293" t="n">
        <v>0</v>
      </c>
      <c r="H2293" s="2">
        <f>IF(F2293=0, G2293, F2293)</f>
        <v/>
      </c>
      <c r="I2293" s="1">
        <f>E2293+0</f>
        <v/>
      </c>
    </row>
    <row r="2294">
      <c r="A2294" t="inlineStr">
        <is>
          <t>Developers Levies</t>
        </is>
      </c>
      <c r="B2294" t="inlineStr">
        <is>
          <t>Operating Expenses</t>
        </is>
      </c>
      <c r="C2294" t="inlineStr">
        <is>
          <t>Heron Fields</t>
        </is>
      </c>
      <c r="D2294" t="inlineStr">
        <is>
          <t>Heron Fields</t>
        </is>
      </c>
      <c r="E2294" s="1" t="inlineStr">
        <is>
          <t>2024-01-31</t>
        </is>
      </c>
      <c r="F2294" t="n">
        <v>0</v>
      </c>
      <c r="G2294" t="n">
        <v>0</v>
      </c>
      <c r="H2294" s="2">
        <f>IF(F2294=0, G2294, F2294)</f>
        <v/>
      </c>
      <c r="I2294" s="1">
        <f>E2294+0</f>
        <v/>
      </c>
    </row>
    <row r="2295">
      <c r="A2295" t="inlineStr">
        <is>
          <t>Entertainment Expenses</t>
        </is>
      </c>
      <c r="B2295" t="inlineStr">
        <is>
          <t>Operating Expenses</t>
        </is>
      </c>
      <c r="C2295" t="inlineStr">
        <is>
          <t>Heron Fields</t>
        </is>
      </c>
      <c r="D2295" t="inlineStr">
        <is>
          <t>Heron Fields</t>
        </is>
      </c>
      <c r="E2295" s="1" t="inlineStr">
        <is>
          <t>2024-01-31</t>
        </is>
      </c>
      <c r="F2295" t="n">
        <v>0</v>
      </c>
      <c r="G2295" t="n">
        <v>0</v>
      </c>
      <c r="H2295" s="2">
        <f>IF(F2295=0, G2295, F2295)</f>
        <v/>
      </c>
      <c r="I2295" s="1">
        <f>E2295+0</f>
        <v/>
      </c>
    </row>
    <row r="2296">
      <c r="A2296" t="inlineStr">
        <is>
          <t>General Expenses</t>
        </is>
      </c>
      <c r="B2296" t="inlineStr">
        <is>
          <t>Operating Expenses</t>
        </is>
      </c>
      <c r="C2296" t="inlineStr">
        <is>
          <t>Heron Fields</t>
        </is>
      </c>
      <c r="D2296" t="inlineStr">
        <is>
          <t>Heron Fields</t>
        </is>
      </c>
      <c r="E2296" s="1" t="inlineStr">
        <is>
          <t>2024-01-31</t>
        </is>
      </c>
      <c r="F2296" t="n">
        <v>0</v>
      </c>
      <c r="G2296" t="n">
        <v>0</v>
      </c>
      <c r="H2296" s="2">
        <f>IF(F2296=0, G2296, F2296)</f>
        <v/>
      </c>
      <c r="I2296" s="1">
        <f>E2296+0</f>
        <v/>
      </c>
    </row>
    <row r="2297">
      <c r="A2297" t="inlineStr">
        <is>
          <t>Insurance</t>
        </is>
      </c>
      <c r="B2297" t="inlineStr">
        <is>
          <t>Operating Expenses</t>
        </is>
      </c>
      <c r="C2297" t="inlineStr">
        <is>
          <t>Heron Fields</t>
        </is>
      </c>
      <c r="D2297" t="inlineStr">
        <is>
          <t>Heron Fields</t>
        </is>
      </c>
      <c r="E2297" s="1" t="inlineStr">
        <is>
          <t>2024-01-31</t>
        </is>
      </c>
      <c r="F2297" t="n">
        <v>15043.78</v>
      </c>
      <c r="G2297" t="n">
        <v>15043.78</v>
      </c>
      <c r="H2297" s="2">
        <f>IF(F2297=0, G2297, F2297)</f>
        <v/>
      </c>
      <c r="I2297" s="1">
        <f>E2297+0</f>
        <v/>
      </c>
    </row>
    <row r="2298">
      <c r="A2298" t="inlineStr">
        <is>
          <t>Interest Paid</t>
        </is>
      </c>
      <c r="B2298" t="inlineStr">
        <is>
          <t>Operating Expenses</t>
        </is>
      </c>
      <c r="C2298" t="inlineStr">
        <is>
          <t>Heron Fields</t>
        </is>
      </c>
      <c r="D2298" t="inlineStr">
        <is>
          <t>Heron Fields</t>
        </is>
      </c>
      <c r="E2298" s="1" t="inlineStr">
        <is>
          <t>2024-01-31</t>
        </is>
      </c>
      <c r="F2298" t="n">
        <v>0</v>
      </c>
      <c r="G2298" t="n">
        <v>0</v>
      </c>
      <c r="H2298" s="2">
        <f>IF(F2298=0, G2298, F2298)</f>
        <v/>
      </c>
      <c r="I2298" s="1">
        <f>E2298+0</f>
        <v/>
      </c>
    </row>
    <row r="2299">
      <c r="A2299" t="inlineStr">
        <is>
          <t>Interest Paid - Investors @ 15%</t>
        </is>
      </c>
      <c r="B2299" t="inlineStr">
        <is>
          <t>Operating Expenses</t>
        </is>
      </c>
      <c r="C2299" t="inlineStr">
        <is>
          <t>Heron Fields</t>
        </is>
      </c>
      <c r="D2299" t="inlineStr">
        <is>
          <t>Heron Fields</t>
        </is>
      </c>
      <c r="E2299" s="1" t="inlineStr">
        <is>
          <t>2024-01-31</t>
        </is>
      </c>
      <c r="F2299" t="n">
        <v>0</v>
      </c>
      <c r="G2299" t="n">
        <v>0</v>
      </c>
      <c r="H2299" s="2">
        <f>IF(F2299=0, G2299, F2299)</f>
        <v/>
      </c>
      <c r="I2299" s="1">
        <f>E2299+0</f>
        <v/>
      </c>
    </row>
    <row r="2300">
      <c r="A2300" t="inlineStr">
        <is>
          <t>Interest Paid - Investors @ 16%</t>
        </is>
      </c>
      <c r="B2300" t="inlineStr">
        <is>
          <t>Operating Expenses</t>
        </is>
      </c>
      <c r="C2300" t="inlineStr">
        <is>
          <t>Heron Fields</t>
        </is>
      </c>
      <c r="D2300" t="inlineStr">
        <is>
          <t>Heron Fields</t>
        </is>
      </c>
      <c r="E2300" s="1" t="inlineStr">
        <is>
          <t>2024-01-31</t>
        </is>
      </c>
      <c r="F2300" t="n">
        <v>0</v>
      </c>
      <c r="G2300" t="n">
        <v>0</v>
      </c>
      <c r="H2300" s="2">
        <f>IF(F2300=0, G2300, F2300)</f>
        <v/>
      </c>
      <c r="I2300" s="1">
        <f>E2300+0</f>
        <v/>
      </c>
    </row>
    <row r="2301">
      <c r="A2301" t="inlineStr">
        <is>
          <t>Interest Paid - Investors @ 6.25%</t>
        </is>
      </c>
      <c r="B2301" t="inlineStr">
        <is>
          <t>Operating Expenses</t>
        </is>
      </c>
      <c r="C2301" t="inlineStr">
        <is>
          <t>Heron Fields</t>
        </is>
      </c>
      <c r="D2301" t="inlineStr">
        <is>
          <t>Heron Fields</t>
        </is>
      </c>
      <c r="E2301" s="1" t="inlineStr">
        <is>
          <t>2024-01-31</t>
        </is>
      </c>
      <c r="F2301" t="n">
        <v>0</v>
      </c>
      <c r="G2301" t="n">
        <v>0</v>
      </c>
      <c r="H2301" s="2">
        <f>IF(F2301=0, G2301, F2301)</f>
        <v/>
      </c>
      <c r="I2301" s="1">
        <f>E2301+0</f>
        <v/>
      </c>
    </row>
    <row r="2302">
      <c r="A2302" t="inlineStr">
        <is>
          <t>Interest Paid - Investors @ 6.5%</t>
        </is>
      </c>
      <c r="B2302" t="inlineStr">
        <is>
          <t>Operating Expenses</t>
        </is>
      </c>
      <c r="C2302" t="inlineStr">
        <is>
          <t>Heron Fields</t>
        </is>
      </c>
      <c r="D2302" t="inlineStr">
        <is>
          <t>Heron Fields</t>
        </is>
      </c>
      <c r="E2302" s="1" t="inlineStr">
        <is>
          <t>2024-01-31</t>
        </is>
      </c>
      <c r="F2302" t="n">
        <v>0</v>
      </c>
      <c r="G2302" t="n">
        <v>0</v>
      </c>
      <c r="H2302" s="2">
        <f>IF(F2302=0, G2302, F2302)</f>
        <v/>
      </c>
      <c r="I2302" s="1">
        <f>E2302+0</f>
        <v/>
      </c>
    </row>
    <row r="2303">
      <c r="A2303" t="inlineStr">
        <is>
          <t>Interest Paid - Investors @ 6.75%</t>
        </is>
      </c>
      <c r="B2303" t="inlineStr">
        <is>
          <t>Operating Expenses</t>
        </is>
      </c>
      <c r="C2303" t="inlineStr">
        <is>
          <t>Heron Fields</t>
        </is>
      </c>
      <c r="D2303" t="inlineStr">
        <is>
          <t>Heron Fields</t>
        </is>
      </c>
      <c r="E2303" s="1" t="inlineStr">
        <is>
          <t>2024-01-31</t>
        </is>
      </c>
      <c r="F2303" t="n">
        <v>0</v>
      </c>
      <c r="G2303" t="n">
        <v>0</v>
      </c>
      <c r="H2303" s="2">
        <f>IF(F2303=0, G2303, F2303)</f>
        <v/>
      </c>
      <c r="I2303" s="1">
        <f>E2303+0</f>
        <v/>
      </c>
    </row>
    <row r="2304">
      <c r="A2304" t="inlineStr">
        <is>
          <t>Interest Paid - Investors @ 7%</t>
        </is>
      </c>
      <c r="B2304" t="inlineStr">
        <is>
          <t>Operating Expenses</t>
        </is>
      </c>
      <c r="C2304" t="inlineStr">
        <is>
          <t>Heron Fields</t>
        </is>
      </c>
      <c r="D2304" t="inlineStr">
        <is>
          <t>Heron Fields</t>
        </is>
      </c>
      <c r="E2304" s="1" t="inlineStr">
        <is>
          <t>2024-01-31</t>
        </is>
      </c>
      <c r="F2304" t="n">
        <v>0</v>
      </c>
      <c r="G2304" t="n">
        <v>0</v>
      </c>
      <c r="H2304" s="2">
        <f>IF(F2304=0, G2304, F2304)</f>
        <v/>
      </c>
      <c r="I2304" s="1">
        <f>E2304+0</f>
        <v/>
      </c>
    </row>
    <row r="2305">
      <c r="A2305" t="inlineStr">
        <is>
          <t>Interest Paid - Investors @ 8.25%</t>
        </is>
      </c>
      <c r="B2305" t="inlineStr">
        <is>
          <t>Operating Expenses</t>
        </is>
      </c>
      <c r="C2305" t="inlineStr">
        <is>
          <t>Heron Fields</t>
        </is>
      </c>
      <c r="D2305" t="inlineStr">
        <is>
          <t>Heron Fields</t>
        </is>
      </c>
      <c r="E2305" s="1" t="inlineStr">
        <is>
          <t>2024-01-31</t>
        </is>
      </c>
      <c r="F2305" t="n">
        <v>0</v>
      </c>
      <c r="G2305" t="n">
        <v>0</v>
      </c>
      <c r="H2305" s="2">
        <f>IF(F2305=0, G2305, F2305)</f>
        <v/>
      </c>
      <c r="I2305" s="1">
        <f>E2305+0</f>
        <v/>
      </c>
    </row>
    <row r="2306">
      <c r="A2306" t="inlineStr">
        <is>
          <t>Interest Paid - Investors @ 9%</t>
        </is>
      </c>
      <c r="B2306" t="inlineStr">
        <is>
          <t>Operating Expenses</t>
        </is>
      </c>
      <c r="C2306" t="inlineStr">
        <is>
          <t>Heron Fields</t>
        </is>
      </c>
      <c r="D2306" t="inlineStr">
        <is>
          <t>Heron Fields</t>
        </is>
      </c>
      <c r="E2306" s="1" t="inlineStr">
        <is>
          <t>2024-01-31</t>
        </is>
      </c>
      <c r="F2306" t="n">
        <v>0</v>
      </c>
      <c r="G2306" t="n">
        <v>0</v>
      </c>
      <c r="H2306" s="2">
        <f>IF(F2306=0, G2306, F2306)</f>
        <v/>
      </c>
      <c r="I2306" s="1">
        <f>E2306+0</f>
        <v/>
      </c>
    </row>
    <row r="2307">
      <c r="A2307" t="inlineStr">
        <is>
          <t>Interest Received - Deposits</t>
        </is>
      </c>
      <c r="B2307" t="inlineStr">
        <is>
          <t>Other Income</t>
        </is>
      </c>
      <c r="C2307" t="inlineStr">
        <is>
          <t>Heron Fields</t>
        </is>
      </c>
      <c r="D2307" t="inlineStr">
        <is>
          <t>Heron Fields</t>
        </is>
      </c>
      <c r="E2307" s="1" t="inlineStr">
        <is>
          <t>2024-01-31</t>
        </is>
      </c>
      <c r="F2307" t="n">
        <v>1291.18</v>
      </c>
      <c r="G2307" t="n">
        <v>1291.18</v>
      </c>
      <c r="H2307" s="2">
        <f>IF(F2307=0, G2307, F2307)</f>
        <v/>
      </c>
      <c r="I2307" s="1">
        <f>E2307+0</f>
        <v/>
      </c>
    </row>
    <row r="2308">
      <c r="A2308" t="inlineStr">
        <is>
          <t>Interest Received - Momentum</t>
        </is>
      </c>
      <c r="B2308" t="inlineStr">
        <is>
          <t>Other Income</t>
        </is>
      </c>
      <c r="C2308" t="inlineStr">
        <is>
          <t>Heron Fields</t>
        </is>
      </c>
      <c r="D2308" t="inlineStr">
        <is>
          <t>Heron Fields</t>
        </is>
      </c>
      <c r="E2308" s="1" t="inlineStr">
        <is>
          <t>2024-01-31</t>
        </is>
      </c>
      <c r="F2308" t="n">
        <v>0</v>
      </c>
      <c r="G2308" t="n">
        <v>0</v>
      </c>
      <c r="H2308" s="2">
        <f>IF(F2308=0, G2308, F2308)</f>
        <v/>
      </c>
      <c r="I2308" s="1">
        <f>E2308+0</f>
        <v/>
      </c>
    </row>
    <row r="2309">
      <c r="A2309" t="inlineStr">
        <is>
          <t>Levies - Amari</t>
        </is>
      </c>
      <c r="B2309" t="inlineStr">
        <is>
          <t>Operating Expenses</t>
        </is>
      </c>
      <c r="C2309" t="inlineStr">
        <is>
          <t>Heron Fields</t>
        </is>
      </c>
      <c r="D2309" t="inlineStr">
        <is>
          <t>Heron Fields</t>
        </is>
      </c>
      <c r="E2309" s="1" t="inlineStr">
        <is>
          <t>2024-01-31</t>
        </is>
      </c>
      <c r="F2309" t="n">
        <v>3292.17</v>
      </c>
      <c r="G2309" t="n">
        <v>3292.17</v>
      </c>
      <c r="H2309" s="2">
        <f>IF(F2309=0, G2309, F2309)</f>
        <v/>
      </c>
      <c r="I2309" s="1">
        <f>E2309+0</f>
        <v/>
      </c>
    </row>
    <row r="2310">
      <c r="A2310" t="inlineStr">
        <is>
          <t>Momentum Admin Fee</t>
        </is>
      </c>
      <c r="B2310" t="inlineStr">
        <is>
          <t>Operating Expenses</t>
        </is>
      </c>
      <c r="C2310" t="inlineStr">
        <is>
          <t>Heron Fields</t>
        </is>
      </c>
      <c r="D2310" t="inlineStr">
        <is>
          <t>Heron Fields</t>
        </is>
      </c>
      <c r="E2310" s="1" t="inlineStr">
        <is>
          <t>2024-01-31</t>
        </is>
      </c>
      <c r="F2310" t="n">
        <v>0</v>
      </c>
      <c r="G2310" t="n">
        <v>0</v>
      </c>
      <c r="H2310" s="2">
        <f>IF(F2310=0, G2310, F2310)</f>
        <v/>
      </c>
      <c r="I2310" s="1">
        <f>E2310+0</f>
        <v/>
      </c>
    </row>
    <row r="2311">
      <c r="A2311" t="inlineStr">
        <is>
          <t>Motor Vehicle Expenses</t>
        </is>
      </c>
      <c r="B2311" t="inlineStr">
        <is>
          <t>Operating Expenses</t>
        </is>
      </c>
      <c r="C2311" t="inlineStr">
        <is>
          <t>Heron Fields</t>
        </is>
      </c>
      <c r="D2311" t="inlineStr">
        <is>
          <t>Heron Fields</t>
        </is>
      </c>
      <c r="E2311" s="1" t="inlineStr">
        <is>
          <t>2024-01-31</t>
        </is>
      </c>
      <c r="F2311" t="n">
        <v>0</v>
      </c>
      <c r="G2311" t="n">
        <v>0</v>
      </c>
      <c r="H2311" s="2">
        <f>IF(F2311=0, G2311, F2311)</f>
        <v/>
      </c>
      <c r="I2311" s="1">
        <f>E2311+0</f>
        <v/>
      </c>
    </row>
    <row r="2312">
      <c r="A2312" t="inlineStr">
        <is>
          <t>Rates - Heron</t>
        </is>
      </c>
      <c r="B2312" t="inlineStr">
        <is>
          <t>Operating Expenses</t>
        </is>
      </c>
      <c r="C2312" t="inlineStr">
        <is>
          <t>Heron Fields</t>
        </is>
      </c>
      <c r="D2312" t="inlineStr">
        <is>
          <t>Heron Fields</t>
        </is>
      </c>
      <c r="E2312" s="1" t="inlineStr">
        <is>
          <t>2024-01-31</t>
        </is>
      </c>
      <c r="F2312" t="n">
        <v>0</v>
      </c>
      <c r="G2312" t="n">
        <v>0</v>
      </c>
      <c r="H2312" s="2">
        <f>IF(F2312=0, G2312, F2312)</f>
        <v/>
      </c>
      <c r="I2312" s="1">
        <f>E2312+0</f>
        <v/>
      </c>
    </row>
    <row r="2313">
      <c r="A2313" t="inlineStr">
        <is>
          <t>Rental Income</t>
        </is>
      </c>
      <c r="B2313" t="inlineStr">
        <is>
          <t>Other Income</t>
        </is>
      </c>
      <c r="C2313" t="inlineStr">
        <is>
          <t>Heron Fields</t>
        </is>
      </c>
      <c r="D2313" t="inlineStr">
        <is>
          <t>Heron Fields</t>
        </is>
      </c>
      <c r="E2313" s="1" t="inlineStr">
        <is>
          <t>2024-01-31</t>
        </is>
      </c>
      <c r="F2313" t="n">
        <v>142177.41</v>
      </c>
      <c r="G2313" t="n">
        <v>142177.41</v>
      </c>
      <c r="H2313" s="2">
        <f>IF(F2313=0, G2313, F2313)</f>
        <v/>
      </c>
      <c r="I2313" s="1">
        <f>E2313+0</f>
        <v/>
      </c>
    </row>
    <row r="2314">
      <c r="A2314" t="inlineStr">
        <is>
          <t>Rental Income</t>
        </is>
      </c>
      <c r="B2314" t="inlineStr">
        <is>
          <t>Other Income</t>
        </is>
      </c>
      <c r="C2314" t="inlineStr">
        <is>
          <t>Heron Fields</t>
        </is>
      </c>
      <c r="D2314" t="inlineStr">
        <is>
          <t>Heron Fields</t>
        </is>
      </c>
      <c r="E2314" s="1" t="inlineStr">
        <is>
          <t>2024-01-31</t>
        </is>
      </c>
      <c r="F2314" t="n">
        <v>0</v>
      </c>
      <c r="G2314" t="n">
        <v>0</v>
      </c>
      <c r="H2314" s="2">
        <f>IF(F2314=0, G2314, F2314)</f>
        <v/>
      </c>
      <c r="I2314" s="1">
        <f>E2314+0</f>
        <v/>
      </c>
    </row>
    <row r="2315">
      <c r="A2315" t="inlineStr">
        <is>
          <t>Repairs _AND_ Maintenance</t>
        </is>
      </c>
      <c r="B2315" t="inlineStr">
        <is>
          <t>Operating Expenses</t>
        </is>
      </c>
      <c r="C2315" t="inlineStr">
        <is>
          <t>Heron Fields</t>
        </is>
      </c>
      <c r="D2315" t="inlineStr">
        <is>
          <t>Heron Fields</t>
        </is>
      </c>
      <c r="E2315" s="1" t="inlineStr">
        <is>
          <t>2024-01-31</t>
        </is>
      </c>
      <c r="F2315" t="n">
        <v>0</v>
      </c>
      <c r="G2315" t="n">
        <v>0</v>
      </c>
      <c r="H2315" s="2">
        <f>IF(F2315=0, G2315, F2315)</f>
        <v/>
      </c>
      <c r="I2315" s="1">
        <f>E2315+0</f>
        <v/>
      </c>
    </row>
    <row r="2316">
      <c r="A2316" t="inlineStr">
        <is>
          <t>Sales - Heron Fields</t>
        </is>
      </c>
      <c r="B2316" t="inlineStr">
        <is>
          <t>Trading Income</t>
        </is>
      </c>
      <c r="C2316" t="inlineStr">
        <is>
          <t>Heron Fields</t>
        </is>
      </c>
      <c r="D2316" t="inlineStr">
        <is>
          <t>Heron Fields</t>
        </is>
      </c>
      <c r="E2316" s="1" t="inlineStr">
        <is>
          <t>2024-01-31</t>
        </is>
      </c>
      <c r="F2316" t="n">
        <v>0</v>
      </c>
      <c r="G2316" t="n">
        <v>0</v>
      </c>
      <c r="H2316" s="2">
        <f>IF(F2316=0, G2316, F2316)</f>
        <v/>
      </c>
      <c r="I2316" s="1">
        <f>E2316+0</f>
        <v/>
      </c>
    </row>
    <row r="2317">
      <c r="A2317" t="inlineStr">
        <is>
          <t>Sales - Heron Fields occupational rent</t>
        </is>
      </c>
      <c r="B2317" t="inlineStr">
        <is>
          <t>Trading Income</t>
        </is>
      </c>
      <c r="C2317" t="inlineStr">
        <is>
          <t>Heron Fields</t>
        </is>
      </c>
      <c r="D2317" t="inlineStr">
        <is>
          <t>Heron Fields</t>
        </is>
      </c>
      <c r="E2317" s="1" t="inlineStr">
        <is>
          <t>2024-01-31</t>
        </is>
      </c>
      <c r="F2317" t="n">
        <v>0</v>
      </c>
      <c r="G2317" t="n">
        <v>0</v>
      </c>
      <c r="H2317" s="2">
        <f>IF(F2317=0, G2317, F2317)</f>
        <v/>
      </c>
      <c r="I2317" s="1">
        <f>E2317+0</f>
        <v/>
      </c>
    </row>
    <row r="2318">
      <c r="A2318" t="inlineStr">
        <is>
          <t>Security</t>
        </is>
      </c>
      <c r="B2318" t="inlineStr">
        <is>
          <t>Operating Expenses</t>
        </is>
      </c>
      <c r="C2318" t="inlineStr">
        <is>
          <t>Heron Fields</t>
        </is>
      </c>
      <c r="D2318" t="inlineStr">
        <is>
          <t>Heron Fields</t>
        </is>
      </c>
      <c r="E2318" s="1" t="inlineStr">
        <is>
          <t>2024-01-31</t>
        </is>
      </c>
      <c r="F2318" t="n">
        <v>191.17</v>
      </c>
      <c r="G2318" t="n">
        <v>191.17</v>
      </c>
      <c r="H2318" s="2">
        <f>IF(F2318=0, G2318, F2318)</f>
        <v/>
      </c>
      <c r="I2318" s="1">
        <f>E2318+0</f>
        <v/>
      </c>
    </row>
    <row r="2319">
      <c r="A2319" t="inlineStr">
        <is>
          <t>Security - ADT</t>
        </is>
      </c>
      <c r="B2319" t="inlineStr">
        <is>
          <t>Operating Expenses</t>
        </is>
      </c>
      <c r="C2319" t="inlineStr">
        <is>
          <t>Heron Fields</t>
        </is>
      </c>
      <c r="D2319" t="inlineStr">
        <is>
          <t>Heron Fields</t>
        </is>
      </c>
      <c r="E2319" s="1" t="inlineStr">
        <is>
          <t>2024-01-31</t>
        </is>
      </c>
      <c r="F2319" t="n">
        <v>0</v>
      </c>
      <c r="G2319" t="n">
        <v>0</v>
      </c>
      <c r="H2319" s="2">
        <f>IF(F2319=0, G2319, F2319)</f>
        <v/>
      </c>
      <c r="I2319" s="1">
        <f>E2319+0</f>
        <v/>
      </c>
    </row>
    <row r="2320">
      <c r="A2320" t="inlineStr">
        <is>
          <t>Subscription - NHBRC</t>
        </is>
      </c>
      <c r="B2320" t="inlineStr">
        <is>
          <t>Operating Expenses</t>
        </is>
      </c>
      <c r="C2320" t="inlineStr">
        <is>
          <t>Heron Fields</t>
        </is>
      </c>
      <c r="D2320" t="inlineStr">
        <is>
          <t>Heron Fields</t>
        </is>
      </c>
      <c r="E2320" s="1" t="inlineStr">
        <is>
          <t>2024-01-31</t>
        </is>
      </c>
      <c r="F2320" t="n">
        <v>0</v>
      </c>
      <c r="G2320" t="n">
        <v>0</v>
      </c>
      <c r="H2320" s="2">
        <f>IF(F2320=0, G2320, F2320)</f>
        <v/>
      </c>
      <c r="I2320" s="1">
        <f>E2320+0</f>
        <v/>
      </c>
    </row>
    <row r="2321">
      <c r="A2321" t="inlineStr">
        <is>
          <t>Subscriptions - Xero</t>
        </is>
      </c>
      <c r="B2321" t="inlineStr">
        <is>
          <t>Operating Expenses</t>
        </is>
      </c>
      <c r="C2321" t="inlineStr">
        <is>
          <t>Heron Fields</t>
        </is>
      </c>
      <c r="D2321" t="inlineStr">
        <is>
          <t>Heron Fields</t>
        </is>
      </c>
      <c r="E2321" s="1" t="inlineStr">
        <is>
          <t>2024-01-31</t>
        </is>
      </c>
      <c r="F2321" t="n">
        <v>0</v>
      </c>
      <c r="G2321" t="n">
        <v>0</v>
      </c>
      <c r="H2321" s="2">
        <f>IF(F2321=0, G2321, F2321)</f>
        <v/>
      </c>
      <c r="I2321" s="1">
        <f>E2321+0</f>
        <v/>
      </c>
    </row>
    <row r="2322">
      <c r="A2322" t="inlineStr">
        <is>
          <t>Advertising - Pure Brand Activation</t>
        </is>
      </c>
      <c r="B2322" t="inlineStr">
        <is>
          <t>Operating Expenses</t>
        </is>
      </c>
      <c r="C2322" t="inlineStr">
        <is>
          <t>Heron View</t>
        </is>
      </c>
      <c r="D2322" t="inlineStr">
        <is>
          <t>Heron View</t>
        </is>
      </c>
      <c r="E2322" s="1" t="inlineStr">
        <is>
          <t>2024-01-31</t>
        </is>
      </c>
      <c r="F2322" t="n">
        <v>0</v>
      </c>
      <c r="G2322" t="n">
        <v>0</v>
      </c>
      <c r="H2322" s="2">
        <f>IF(F2322=0, G2322, F2322)</f>
        <v/>
      </c>
      <c r="I2322" s="1">
        <f>E2322+0</f>
        <v/>
      </c>
    </row>
    <row r="2323">
      <c r="A2323" t="inlineStr">
        <is>
          <t>Advertising - Thinkink</t>
        </is>
      </c>
      <c r="B2323" t="inlineStr">
        <is>
          <t>Operating Expenses</t>
        </is>
      </c>
      <c r="C2323" t="inlineStr">
        <is>
          <t>Heron View</t>
        </is>
      </c>
      <c r="D2323" t="inlineStr">
        <is>
          <t>Heron View</t>
        </is>
      </c>
      <c r="E2323" s="1" t="inlineStr">
        <is>
          <t>2024-01-31</t>
        </is>
      </c>
      <c r="F2323" t="n">
        <v>0</v>
      </c>
      <c r="G2323" t="n">
        <v>0</v>
      </c>
      <c r="H2323" s="2">
        <f>IF(F2323=0, G2323, F2323)</f>
        <v/>
      </c>
      <c r="I2323" s="1">
        <f>E2323+0</f>
        <v/>
      </c>
    </row>
    <row r="2324">
      <c r="A2324" t="inlineStr">
        <is>
          <t>Advertising _AND_ Promotions</t>
        </is>
      </c>
      <c r="B2324" t="inlineStr">
        <is>
          <t>Operating Expenses</t>
        </is>
      </c>
      <c r="C2324" t="inlineStr">
        <is>
          <t>Heron View</t>
        </is>
      </c>
      <c r="D2324" t="inlineStr">
        <is>
          <t>Heron View</t>
        </is>
      </c>
      <c r="E2324" s="1" t="inlineStr">
        <is>
          <t>2024-01-31</t>
        </is>
      </c>
      <c r="F2324" t="n">
        <v>0</v>
      </c>
      <c r="G2324" t="n">
        <v>0</v>
      </c>
      <c r="H2324" s="2">
        <f>IF(F2324=0, G2324, F2324)</f>
        <v/>
      </c>
      <c r="I2324" s="1">
        <f>E2324+0</f>
        <v/>
      </c>
    </row>
    <row r="2325">
      <c r="A2325" t="inlineStr">
        <is>
          <t>COS - Commission HV Units</t>
        </is>
      </c>
      <c r="B2325" t="inlineStr">
        <is>
          <t>COS</t>
        </is>
      </c>
      <c r="C2325" t="inlineStr">
        <is>
          <t>Heron View</t>
        </is>
      </c>
      <c r="D2325" t="inlineStr">
        <is>
          <t>Heron View</t>
        </is>
      </c>
      <c r="E2325" s="1" t="inlineStr">
        <is>
          <t>2024-01-31</t>
        </is>
      </c>
      <c r="F2325" t="n">
        <v>349108.7</v>
      </c>
      <c r="G2325" t="n">
        <v>349108.7</v>
      </c>
      <c r="H2325" s="2">
        <f>IF(F2325=0, G2325, F2325)</f>
        <v/>
      </c>
      <c r="I2325" s="1">
        <f>E2325+0</f>
        <v/>
      </c>
    </row>
    <row r="2326">
      <c r="A2326" t="inlineStr">
        <is>
          <t>COS - Electricity Cost Heron Field</t>
        </is>
      </c>
      <c r="B2326" t="inlineStr">
        <is>
          <t>COS</t>
        </is>
      </c>
      <c r="C2326" t="inlineStr">
        <is>
          <t>CPC</t>
        </is>
      </c>
      <c r="D2326" t="inlineStr">
        <is>
          <t>Heron View</t>
        </is>
      </c>
      <c r="E2326" s="1" t="inlineStr">
        <is>
          <t>2024-01-31</t>
        </is>
      </c>
      <c r="F2326" t="n">
        <v>0</v>
      </c>
      <c r="G2326" t="n">
        <v>0</v>
      </c>
      <c r="H2326" s="2">
        <f>IF(F2326=0, G2326, F2326)</f>
        <v/>
      </c>
      <c r="I2326" s="1">
        <f>E2326+0</f>
        <v/>
      </c>
    </row>
    <row r="2327">
      <c r="A2327" t="inlineStr">
        <is>
          <t>COS - HV COCT Rates clearance</t>
        </is>
      </c>
      <c r="B2327" t="inlineStr">
        <is>
          <t>COS</t>
        </is>
      </c>
      <c r="C2327" t="inlineStr">
        <is>
          <t>Heron View</t>
        </is>
      </c>
      <c r="D2327" t="inlineStr">
        <is>
          <t>Heron View</t>
        </is>
      </c>
      <c r="E2327" s="1" t="inlineStr">
        <is>
          <t>2024-01-31</t>
        </is>
      </c>
      <c r="F2327" t="n">
        <v>0</v>
      </c>
      <c r="G2327" t="n">
        <v>0</v>
      </c>
      <c r="H2327" s="2">
        <f>IF(F2327=0, G2327, F2327)</f>
        <v/>
      </c>
      <c r="I2327" s="1">
        <f>E2327+0</f>
        <v/>
      </c>
    </row>
    <row r="2328">
      <c r="A2328" t="inlineStr">
        <is>
          <t>COS - Heron Fields - Garden Services</t>
        </is>
      </c>
      <c r="B2328" t="inlineStr">
        <is>
          <t>COS</t>
        </is>
      </c>
      <c r="C2328" t="inlineStr">
        <is>
          <t>CPC</t>
        </is>
      </c>
      <c r="D2328" t="inlineStr">
        <is>
          <t>Heron View</t>
        </is>
      </c>
      <c r="E2328" s="1" t="inlineStr">
        <is>
          <t>2024-01-31</t>
        </is>
      </c>
      <c r="F2328" t="n">
        <v>0</v>
      </c>
      <c r="G2328" t="n">
        <v>0</v>
      </c>
      <c r="H2328" s="2">
        <f>IF(F2328=0, G2328, F2328)</f>
        <v/>
      </c>
      <c r="I2328" s="1">
        <f>E2328+0</f>
        <v/>
      </c>
    </row>
    <row r="2329">
      <c r="A2329" t="inlineStr">
        <is>
          <t>COS - Heron View - Construction</t>
        </is>
      </c>
      <c r="B2329" t="inlineStr">
        <is>
          <t>COS</t>
        </is>
      </c>
      <c r="C2329" t="inlineStr">
        <is>
          <t>CPC</t>
        </is>
      </c>
      <c r="D2329" t="inlineStr">
        <is>
          <t>Heron View</t>
        </is>
      </c>
      <c r="E2329" s="1" t="inlineStr">
        <is>
          <t>2024-01-31</t>
        </is>
      </c>
      <c r="F2329" t="n">
        <v>2926705.27</v>
      </c>
      <c r="G2329" t="n">
        <v>2926705.27</v>
      </c>
      <c r="H2329" s="2">
        <f>IF(F2329=0, G2329, F2329)</f>
        <v/>
      </c>
      <c r="I2329" s="1">
        <f>E2329+0</f>
        <v/>
      </c>
    </row>
    <row r="2330">
      <c r="A2330" t="inlineStr">
        <is>
          <t>COS - Heron View - P&amp;G</t>
        </is>
      </c>
      <c r="B2330" t="inlineStr">
        <is>
          <t>COS</t>
        </is>
      </c>
      <c r="C2330" t="inlineStr">
        <is>
          <t>CPC</t>
        </is>
      </c>
      <c r="D2330" t="inlineStr">
        <is>
          <t>Heron View</t>
        </is>
      </c>
      <c r="E2330" s="1" t="inlineStr">
        <is>
          <t>2024-01-31</t>
        </is>
      </c>
      <c r="F2330" t="n">
        <v>518.37</v>
      </c>
      <c r="G2330" t="n">
        <v>518.37</v>
      </c>
      <c r="H2330" s="2">
        <f>IF(F2330=0, G2330, F2330)</f>
        <v/>
      </c>
      <c r="I2330" s="1">
        <f>E2330+0</f>
        <v/>
      </c>
    </row>
    <row r="2331">
      <c r="A2331" t="inlineStr">
        <is>
          <t>COS - Heron View - Printing &amp; Stationary</t>
        </is>
      </c>
      <c r="B2331" t="inlineStr">
        <is>
          <t>COS</t>
        </is>
      </c>
      <c r="C2331" t="inlineStr">
        <is>
          <t>CPC</t>
        </is>
      </c>
      <c r="D2331" t="inlineStr">
        <is>
          <t>Heron View</t>
        </is>
      </c>
      <c r="E2331" s="1" t="inlineStr">
        <is>
          <t>2024-01-31</t>
        </is>
      </c>
      <c r="F2331" t="n">
        <v>3036.13</v>
      </c>
      <c r="G2331" t="n">
        <v>3036.13</v>
      </c>
      <c r="H2331" s="2">
        <f>IF(F2331=0, G2331, F2331)</f>
        <v/>
      </c>
      <c r="I2331" s="1">
        <f>E2331+0</f>
        <v/>
      </c>
    </row>
    <row r="2332">
      <c r="A2332" t="inlineStr">
        <is>
          <t>COS - Legal Fees</t>
        </is>
      </c>
      <c r="B2332" t="inlineStr">
        <is>
          <t>COS</t>
        </is>
      </c>
      <c r="C2332" t="inlineStr">
        <is>
          <t>Heron View</t>
        </is>
      </c>
      <c r="D2332" t="inlineStr">
        <is>
          <t>Heron View</t>
        </is>
      </c>
      <c r="E2332" s="1" t="inlineStr">
        <is>
          <t>2024-01-31</t>
        </is>
      </c>
      <c r="F2332" t="n">
        <v>0</v>
      </c>
      <c r="G2332" t="n">
        <v>0</v>
      </c>
      <c r="H2332" s="2">
        <f>IF(F2332=0, G2332, F2332)</f>
        <v/>
      </c>
      <c r="I2332" s="1">
        <f>E2332+0</f>
        <v/>
      </c>
    </row>
    <row r="2333">
      <c r="A2333" t="inlineStr">
        <is>
          <t>COS - Legal Fees</t>
        </is>
      </c>
      <c r="B2333" t="inlineStr">
        <is>
          <t>COS</t>
        </is>
      </c>
      <c r="C2333" t="inlineStr">
        <is>
          <t>Heron View</t>
        </is>
      </c>
      <c r="D2333" t="inlineStr">
        <is>
          <t>Heron View</t>
        </is>
      </c>
      <c r="E2333" s="1" t="inlineStr">
        <is>
          <t>2024-01-31</t>
        </is>
      </c>
      <c r="F2333" t="n">
        <v>0</v>
      </c>
      <c r="G2333" t="n">
        <v>0</v>
      </c>
      <c r="H2333" s="2">
        <f>IF(F2333=0, G2333, F2333)</f>
        <v/>
      </c>
      <c r="I2333" s="1">
        <f>E2333+0</f>
        <v/>
      </c>
    </row>
    <row r="2334">
      <c r="A2334" t="inlineStr">
        <is>
          <t>COS - Legal Fees Opening of Sec Title Fees</t>
        </is>
      </c>
      <c r="B2334" t="inlineStr">
        <is>
          <t>COS</t>
        </is>
      </c>
      <c r="C2334" t="inlineStr">
        <is>
          <t>Heron View</t>
        </is>
      </c>
      <c r="D2334" t="inlineStr">
        <is>
          <t>Heron View</t>
        </is>
      </c>
      <c r="E2334" s="1" t="inlineStr">
        <is>
          <t>2024-01-31</t>
        </is>
      </c>
      <c r="F2334" t="n">
        <v>0</v>
      </c>
      <c r="G2334" t="n">
        <v>0</v>
      </c>
      <c r="H2334" s="2">
        <f>IF(F2334=0, G2334, F2334)</f>
        <v/>
      </c>
      <c r="I2334" s="1">
        <f>E2334+0</f>
        <v/>
      </c>
    </row>
    <row r="2335">
      <c r="A2335" t="inlineStr">
        <is>
          <t>COS - Showhouse - HV</t>
        </is>
      </c>
      <c r="B2335" t="inlineStr">
        <is>
          <t>COS</t>
        </is>
      </c>
      <c r="C2335" t="inlineStr">
        <is>
          <t>Heron View</t>
        </is>
      </c>
      <c r="D2335" t="inlineStr">
        <is>
          <t>Heron View</t>
        </is>
      </c>
      <c r="E2335" s="1" t="inlineStr">
        <is>
          <t>2024-01-31</t>
        </is>
      </c>
      <c r="F2335" t="n">
        <v>0</v>
      </c>
      <c r="G2335" t="n">
        <v>0</v>
      </c>
      <c r="H2335" s="2">
        <f>IF(F2335=0, G2335, F2335)</f>
        <v/>
      </c>
      <c r="I2335" s="1">
        <f>E2335+0</f>
        <v/>
      </c>
    </row>
    <row r="2336">
      <c r="A2336" t="inlineStr">
        <is>
          <t>CPSD</t>
        </is>
      </c>
      <c r="B2336" t="inlineStr">
        <is>
          <t>COS</t>
        </is>
      </c>
      <c r="C2336" t="inlineStr">
        <is>
          <t>Heron View</t>
        </is>
      </c>
      <c r="D2336" t="inlineStr">
        <is>
          <t>Heron View</t>
        </is>
      </c>
      <c r="E2336" s="1" t="inlineStr">
        <is>
          <t>2024-01-31</t>
        </is>
      </c>
      <c r="F2336" t="n">
        <v>0</v>
      </c>
      <c r="G2336" t="n">
        <v>314037.881</v>
      </c>
      <c r="H2336" s="2">
        <f>IF(F2336=0, G2336, F2336)</f>
        <v/>
      </c>
      <c r="I2336" s="1">
        <f>E2336+0</f>
        <v/>
      </c>
    </row>
    <row r="2337">
      <c r="A2337" t="inlineStr">
        <is>
          <t>Consulting fees - Trustee</t>
        </is>
      </c>
      <c r="B2337" t="inlineStr">
        <is>
          <t>Operating Expenses</t>
        </is>
      </c>
      <c r="C2337" t="inlineStr">
        <is>
          <t>Heron View</t>
        </is>
      </c>
      <c r="D2337" t="inlineStr">
        <is>
          <t>Heron View</t>
        </is>
      </c>
      <c r="E2337" s="1" t="inlineStr">
        <is>
          <t>2024-01-31</t>
        </is>
      </c>
      <c r="F2337" t="n">
        <v>4200</v>
      </c>
      <c r="G2337" t="n">
        <v>4200</v>
      </c>
      <c r="H2337" s="2">
        <f>IF(F2337=0, G2337, F2337)</f>
        <v/>
      </c>
      <c r="I2337" s="1">
        <f>E2337+0</f>
        <v/>
      </c>
    </row>
    <row r="2338">
      <c r="A2338" t="inlineStr">
        <is>
          <t>Interest Paid - Investors @ 10%</t>
        </is>
      </c>
      <c r="B2338" t="inlineStr">
        <is>
          <t>Operating Expenses</t>
        </is>
      </c>
      <c r="C2338" t="inlineStr">
        <is>
          <t>Heron View</t>
        </is>
      </c>
      <c r="D2338" t="inlineStr">
        <is>
          <t>Heron View</t>
        </is>
      </c>
      <c r="E2338" s="1" t="inlineStr">
        <is>
          <t>2024-01-31</t>
        </is>
      </c>
      <c r="F2338" t="n">
        <v>0</v>
      </c>
      <c r="G2338" t="n">
        <v>0</v>
      </c>
      <c r="H2338" s="2">
        <f>IF(F2338=0, G2338, F2338)</f>
        <v/>
      </c>
      <c r="I2338" s="1">
        <f>E2338+0</f>
        <v/>
      </c>
    </row>
    <row r="2339">
      <c r="A2339" t="inlineStr">
        <is>
          <t>Interest Paid - Investors @ 10.5%</t>
        </is>
      </c>
      <c r="B2339" t="inlineStr">
        <is>
          <t>Operating Expenses</t>
        </is>
      </c>
      <c r="C2339" t="inlineStr">
        <is>
          <t>Heron View</t>
        </is>
      </c>
      <c r="D2339" t="inlineStr">
        <is>
          <t>Heron View</t>
        </is>
      </c>
      <c r="E2339" s="1" t="inlineStr">
        <is>
          <t>2024-01-31</t>
        </is>
      </c>
      <c r="F2339" t="n">
        <v>0</v>
      </c>
      <c r="G2339" t="n">
        <v>0</v>
      </c>
      <c r="H2339" s="2">
        <f>IF(F2339=0, G2339, F2339)</f>
        <v/>
      </c>
      <c r="I2339" s="1">
        <f>E2339+0</f>
        <v/>
      </c>
    </row>
    <row r="2340">
      <c r="A2340" t="inlineStr">
        <is>
          <t>Interest Paid - Investors @ 11%</t>
        </is>
      </c>
      <c r="B2340" t="inlineStr">
        <is>
          <t>Operating Expenses</t>
        </is>
      </c>
      <c r="C2340" t="inlineStr">
        <is>
          <t>Heron View</t>
        </is>
      </c>
      <c r="D2340" t="inlineStr">
        <is>
          <t>Heron View</t>
        </is>
      </c>
      <c r="E2340" s="1" t="inlineStr">
        <is>
          <t>2024-01-31</t>
        </is>
      </c>
      <c r="F2340" t="n">
        <v>0</v>
      </c>
      <c r="G2340" t="n">
        <v>0</v>
      </c>
      <c r="H2340" s="2">
        <f>IF(F2340=0, G2340, F2340)</f>
        <v/>
      </c>
      <c r="I2340" s="1">
        <f>E2340+0</f>
        <v/>
      </c>
    </row>
    <row r="2341">
      <c r="A2341" t="inlineStr">
        <is>
          <t>Interest Paid - Investors @ 14%</t>
        </is>
      </c>
      <c r="B2341" t="inlineStr">
        <is>
          <t>Operating Expenses</t>
        </is>
      </c>
      <c r="C2341" t="inlineStr">
        <is>
          <t>Heron View</t>
        </is>
      </c>
      <c r="D2341" t="inlineStr">
        <is>
          <t>Heron View</t>
        </is>
      </c>
      <c r="E2341" s="1" t="inlineStr">
        <is>
          <t>2024-01-31</t>
        </is>
      </c>
      <c r="F2341" t="n">
        <v>0</v>
      </c>
      <c r="G2341" t="n">
        <v>0</v>
      </c>
      <c r="H2341" s="2">
        <f>IF(F2341=0, G2341, F2341)</f>
        <v/>
      </c>
      <c r="I2341" s="1">
        <f>E2341+0</f>
        <v/>
      </c>
    </row>
    <row r="2342">
      <c r="A2342" t="inlineStr">
        <is>
          <t>Interest Paid - Investors @ 14%</t>
        </is>
      </c>
      <c r="B2342" t="inlineStr">
        <is>
          <t>Operating Expenses</t>
        </is>
      </c>
      <c r="C2342" t="inlineStr">
        <is>
          <t>Heron View</t>
        </is>
      </c>
      <c r="D2342" t="inlineStr">
        <is>
          <t>Heron View</t>
        </is>
      </c>
      <c r="E2342" s="1" t="inlineStr">
        <is>
          <t>2024-01-31</t>
        </is>
      </c>
      <c r="F2342" t="n">
        <v>0</v>
      </c>
      <c r="G2342" t="n">
        <v>0</v>
      </c>
      <c r="H2342" s="2">
        <f>IF(F2342=0, G2342, F2342)</f>
        <v/>
      </c>
      <c r="I2342" s="1">
        <f>E2342+0</f>
        <v/>
      </c>
    </row>
    <row r="2343">
      <c r="A2343" t="inlineStr">
        <is>
          <t>Interest Paid - Investors @ 15%</t>
        </is>
      </c>
      <c r="B2343" t="inlineStr">
        <is>
          <t>Operating Expenses</t>
        </is>
      </c>
      <c r="C2343" t="inlineStr">
        <is>
          <t>Heron View</t>
        </is>
      </c>
      <c r="D2343" t="inlineStr">
        <is>
          <t>Heron View</t>
        </is>
      </c>
      <c r="E2343" s="1" t="inlineStr">
        <is>
          <t>2024-01-31</t>
        </is>
      </c>
      <c r="F2343" t="n">
        <v>0</v>
      </c>
      <c r="G2343" t="n">
        <v>0</v>
      </c>
      <c r="H2343" s="2">
        <f>IF(F2343=0, G2343, F2343)</f>
        <v/>
      </c>
      <c r="I2343" s="1">
        <f>E2343+0</f>
        <v/>
      </c>
    </row>
    <row r="2344">
      <c r="A2344" t="inlineStr">
        <is>
          <t>Interest Paid - Investors @ 16%</t>
        </is>
      </c>
      <c r="B2344" t="inlineStr">
        <is>
          <t>Operating Expenses</t>
        </is>
      </c>
      <c r="C2344" t="inlineStr">
        <is>
          <t>Heron View</t>
        </is>
      </c>
      <c r="D2344" t="inlineStr">
        <is>
          <t>Heron View</t>
        </is>
      </c>
      <c r="E2344" s="1" t="inlineStr">
        <is>
          <t>2024-01-31</t>
        </is>
      </c>
      <c r="F2344" t="n">
        <v>0</v>
      </c>
      <c r="G2344" t="n">
        <v>0</v>
      </c>
      <c r="H2344" s="2">
        <f>IF(F2344=0, G2344, F2344)</f>
        <v/>
      </c>
      <c r="I2344" s="1">
        <f>E2344+0</f>
        <v/>
      </c>
    </row>
    <row r="2345">
      <c r="A2345" t="inlineStr">
        <is>
          <t>Interest Paid - Investors @ 18%</t>
        </is>
      </c>
      <c r="B2345" t="inlineStr">
        <is>
          <t>Operating Expenses</t>
        </is>
      </c>
      <c r="C2345" t="inlineStr">
        <is>
          <t>Heron View</t>
        </is>
      </c>
      <c r="D2345" t="inlineStr">
        <is>
          <t>Heron View</t>
        </is>
      </c>
      <c r="E2345" s="1" t="inlineStr">
        <is>
          <t>2024-01-31</t>
        </is>
      </c>
      <c r="F2345" t="n">
        <v>0</v>
      </c>
      <c r="G2345" t="n">
        <v>0</v>
      </c>
      <c r="H2345" s="2">
        <f>IF(F2345=0, G2345, F2345)</f>
        <v/>
      </c>
      <c r="I2345" s="1">
        <f>E2345+0</f>
        <v/>
      </c>
    </row>
    <row r="2346">
      <c r="A2346" t="inlineStr">
        <is>
          <t>Interest Paid - Investors @ 18%</t>
        </is>
      </c>
      <c r="B2346" t="inlineStr">
        <is>
          <t>Operating Expenses</t>
        </is>
      </c>
      <c r="C2346" t="inlineStr">
        <is>
          <t>Heron View</t>
        </is>
      </c>
      <c r="D2346" t="inlineStr">
        <is>
          <t>Heron View</t>
        </is>
      </c>
      <c r="E2346" s="1" t="inlineStr">
        <is>
          <t>2024-01-31</t>
        </is>
      </c>
      <c r="F2346" t="n">
        <v>0</v>
      </c>
      <c r="G2346" t="n">
        <v>0</v>
      </c>
      <c r="H2346" s="2">
        <f>IF(F2346=0, G2346, F2346)</f>
        <v/>
      </c>
      <c r="I2346" s="1">
        <f>E2346+0</f>
        <v/>
      </c>
    </row>
    <row r="2347">
      <c r="A2347" t="inlineStr">
        <is>
          <t>Interest Paid - Investors @ 6.25%</t>
        </is>
      </c>
      <c r="B2347" t="inlineStr">
        <is>
          <t>Operating Expenses</t>
        </is>
      </c>
      <c r="C2347" t="inlineStr">
        <is>
          <t>Heron View</t>
        </is>
      </c>
      <c r="D2347" t="inlineStr">
        <is>
          <t>Heron View</t>
        </is>
      </c>
      <c r="E2347" s="1" t="inlineStr">
        <is>
          <t>2024-01-31</t>
        </is>
      </c>
      <c r="F2347" t="n">
        <v>0</v>
      </c>
      <c r="G2347" t="n">
        <v>0</v>
      </c>
      <c r="H2347" s="2">
        <f>IF(F2347=0, G2347, F2347)</f>
        <v/>
      </c>
      <c r="I2347" s="1">
        <f>E2347+0</f>
        <v/>
      </c>
    </row>
    <row r="2348">
      <c r="A2348" t="inlineStr">
        <is>
          <t>Interest Paid - Investors @ 6.5%</t>
        </is>
      </c>
      <c r="B2348" t="inlineStr">
        <is>
          <t>Operating Expenses</t>
        </is>
      </c>
      <c r="C2348" t="inlineStr">
        <is>
          <t>Heron View</t>
        </is>
      </c>
      <c r="D2348" t="inlineStr">
        <is>
          <t>Heron View</t>
        </is>
      </c>
      <c r="E2348" s="1" t="inlineStr">
        <is>
          <t>2024-01-31</t>
        </is>
      </c>
      <c r="F2348" t="n">
        <v>0</v>
      </c>
      <c r="G2348" t="n">
        <v>0</v>
      </c>
      <c r="H2348" s="2">
        <f>IF(F2348=0, G2348, F2348)</f>
        <v/>
      </c>
      <c r="I2348" s="1">
        <f>E2348+0</f>
        <v/>
      </c>
    </row>
    <row r="2349">
      <c r="A2349" t="inlineStr">
        <is>
          <t>Interest Paid - Investors @ 6.75%</t>
        </is>
      </c>
      <c r="B2349" t="inlineStr">
        <is>
          <t>Operating Expenses</t>
        </is>
      </c>
      <c r="C2349" t="inlineStr">
        <is>
          <t>Heron View</t>
        </is>
      </c>
      <c r="D2349" t="inlineStr">
        <is>
          <t>Heron View</t>
        </is>
      </c>
      <c r="E2349" s="1" t="inlineStr">
        <is>
          <t>2024-01-31</t>
        </is>
      </c>
      <c r="F2349" t="n">
        <v>0</v>
      </c>
      <c r="G2349" t="n">
        <v>0</v>
      </c>
      <c r="H2349" s="2">
        <f>IF(F2349=0, G2349, F2349)</f>
        <v/>
      </c>
      <c r="I2349" s="1">
        <f>E2349+0</f>
        <v/>
      </c>
    </row>
    <row r="2350">
      <c r="A2350" t="inlineStr">
        <is>
          <t>Interest Paid - Investors @ 7%</t>
        </is>
      </c>
      <c r="B2350" t="inlineStr">
        <is>
          <t>Operating Expenses</t>
        </is>
      </c>
      <c r="C2350" t="inlineStr">
        <is>
          <t>Heron View</t>
        </is>
      </c>
      <c r="D2350" t="inlineStr">
        <is>
          <t>Heron View</t>
        </is>
      </c>
      <c r="E2350" s="1" t="inlineStr">
        <is>
          <t>2024-01-31</t>
        </is>
      </c>
      <c r="F2350" t="n">
        <v>0</v>
      </c>
      <c r="G2350" t="n">
        <v>0</v>
      </c>
      <c r="H2350" s="2">
        <f>IF(F2350=0, G2350, F2350)</f>
        <v/>
      </c>
      <c r="I2350" s="1">
        <f>E2350+0</f>
        <v/>
      </c>
    </row>
    <row r="2351">
      <c r="A2351" t="inlineStr">
        <is>
          <t>Interest Paid - Investors @ 7.5%</t>
        </is>
      </c>
      <c r="B2351" t="inlineStr">
        <is>
          <t>Operating Expenses</t>
        </is>
      </c>
      <c r="C2351" t="inlineStr">
        <is>
          <t>Heron View</t>
        </is>
      </c>
      <c r="D2351" t="inlineStr">
        <is>
          <t>Heron View</t>
        </is>
      </c>
      <c r="E2351" s="1" t="inlineStr">
        <is>
          <t>2024-01-31</t>
        </is>
      </c>
      <c r="F2351" t="n">
        <v>0</v>
      </c>
      <c r="G2351" t="n">
        <v>0</v>
      </c>
      <c r="H2351" s="2">
        <f>IF(F2351=0, G2351, F2351)</f>
        <v/>
      </c>
      <c r="I2351" s="1">
        <f>E2351+0</f>
        <v/>
      </c>
    </row>
    <row r="2352">
      <c r="A2352" t="inlineStr">
        <is>
          <t>Interest Paid - Investors @ 7.5%</t>
        </is>
      </c>
      <c r="B2352" t="inlineStr">
        <is>
          <t>Operating Expenses</t>
        </is>
      </c>
      <c r="C2352" t="inlineStr">
        <is>
          <t>Heron View</t>
        </is>
      </c>
      <c r="D2352" t="inlineStr">
        <is>
          <t>Heron View</t>
        </is>
      </c>
      <c r="E2352" s="1" t="inlineStr">
        <is>
          <t>2024-01-31</t>
        </is>
      </c>
      <c r="F2352" t="n">
        <v>0</v>
      </c>
      <c r="G2352" t="n">
        <v>0</v>
      </c>
      <c r="H2352" s="2">
        <f>IF(F2352=0, G2352, F2352)</f>
        <v/>
      </c>
      <c r="I2352" s="1">
        <f>E2352+0</f>
        <v/>
      </c>
    </row>
    <row r="2353">
      <c r="A2353" t="inlineStr">
        <is>
          <t>Interest Paid - Investors @ 8.25%</t>
        </is>
      </c>
      <c r="B2353" t="inlineStr">
        <is>
          <t>Operating Expenses</t>
        </is>
      </c>
      <c r="C2353" t="inlineStr">
        <is>
          <t>Heron View</t>
        </is>
      </c>
      <c r="D2353" t="inlineStr">
        <is>
          <t>Heron View</t>
        </is>
      </c>
      <c r="E2353" s="1" t="inlineStr">
        <is>
          <t>2024-01-31</t>
        </is>
      </c>
      <c r="F2353" t="n">
        <v>0</v>
      </c>
      <c r="G2353" t="n">
        <v>0</v>
      </c>
      <c r="H2353" s="2">
        <f>IF(F2353=0, G2353, F2353)</f>
        <v/>
      </c>
      <c r="I2353" s="1">
        <f>E2353+0</f>
        <v/>
      </c>
    </row>
    <row r="2354">
      <c r="A2354" t="inlineStr">
        <is>
          <t>Interest Paid - Investors @ 9%</t>
        </is>
      </c>
      <c r="B2354" t="inlineStr">
        <is>
          <t>Operating Expenses</t>
        </is>
      </c>
      <c r="C2354" t="inlineStr">
        <is>
          <t>Heron View</t>
        </is>
      </c>
      <c r="D2354" t="inlineStr">
        <is>
          <t>Heron View</t>
        </is>
      </c>
      <c r="E2354" s="1" t="inlineStr">
        <is>
          <t>2024-01-31</t>
        </is>
      </c>
      <c r="F2354" t="n">
        <v>0</v>
      </c>
      <c r="G2354" t="n">
        <v>0</v>
      </c>
      <c r="H2354" s="2">
        <f>IF(F2354=0, G2354, F2354)</f>
        <v/>
      </c>
      <c r="I2354" s="1">
        <f>E2354+0</f>
        <v/>
      </c>
    </row>
    <row r="2355">
      <c r="A2355" t="inlineStr">
        <is>
          <t>Interest Paid - Investors @ 9.75%</t>
        </is>
      </c>
      <c r="B2355" t="inlineStr">
        <is>
          <t>Operating Expenses</t>
        </is>
      </c>
      <c r="C2355" t="inlineStr">
        <is>
          <t>Heron View</t>
        </is>
      </c>
      <c r="D2355" t="inlineStr">
        <is>
          <t>Heron View</t>
        </is>
      </c>
      <c r="E2355" s="1" t="inlineStr">
        <is>
          <t>2024-01-31</t>
        </is>
      </c>
      <c r="F2355" t="n">
        <v>0</v>
      </c>
      <c r="G2355" t="n">
        <v>0</v>
      </c>
      <c r="H2355" s="2">
        <f>IF(F2355=0, G2355, F2355)</f>
        <v/>
      </c>
      <c r="I2355" s="1">
        <f>E2355+0</f>
        <v/>
      </c>
    </row>
    <row r="2356">
      <c r="A2356" t="inlineStr">
        <is>
          <t>Levies</t>
        </is>
      </c>
      <c r="B2356" t="inlineStr">
        <is>
          <t>Operating Expenses</t>
        </is>
      </c>
      <c r="C2356" t="inlineStr">
        <is>
          <t>Heron View</t>
        </is>
      </c>
      <c r="D2356" t="inlineStr">
        <is>
          <t>Heron View</t>
        </is>
      </c>
      <c r="E2356" s="1" t="inlineStr">
        <is>
          <t>2024-01-31</t>
        </is>
      </c>
      <c r="F2356" t="n">
        <v>1773.44</v>
      </c>
      <c r="G2356" t="n">
        <v>1773.44</v>
      </c>
      <c r="H2356" s="2">
        <f>IF(F2356=0, G2356, F2356)</f>
        <v/>
      </c>
      <c r="I2356" s="1">
        <f>E2356+0</f>
        <v/>
      </c>
    </row>
    <row r="2357">
      <c r="A2357" t="inlineStr">
        <is>
          <t>Levies - Developer</t>
        </is>
      </c>
      <c r="B2357" t="inlineStr">
        <is>
          <t>Operating Expenses</t>
        </is>
      </c>
      <c r="C2357" t="inlineStr">
        <is>
          <t>Heron View</t>
        </is>
      </c>
      <c r="D2357" t="inlineStr">
        <is>
          <t>Heron View</t>
        </is>
      </c>
      <c r="E2357" s="1" t="inlineStr">
        <is>
          <t>2024-01-31</t>
        </is>
      </c>
      <c r="F2357" t="n">
        <v>0</v>
      </c>
      <c r="G2357" t="n">
        <v>0</v>
      </c>
      <c r="H2357" s="2">
        <f>IF(F2357=0, G2357, F2357)</f>
        <v/>
      </c>
      <c r="I2357" s="1">
        <f>E2357+0</f>
        <v/>
      </c>
    </row>
    <row r="2358">
      <c r="A2358" t="inlineStr">
        <is>
          <t>Levies - Special Levies</t>
        </is>
      </c>
      <c r="B2358" t="inlineStr">
        <is>
          <t>Operating Expenses</t>
        </is>
      </c>
      <c r="C2358" t="inlineStr">
        <is>
          <t>Heron View</t>
        </is>
      </c>
      <c r="D2358" t="inlineStr">
        <is>
          <t>Heron View</t>
        </is>
      </c>
      <c r="E2358" s="1" t="inlineStr">
        <is>
          <t>2024-01-31</t>
        </is>
      </c>
      <c r="F2358" t="n">
        <v>0</v>
      </c>
      <c r="G2358" t="n">
        <v>0</v>
      </c>
      <c r="H2358" s="2">
        <f>IF(F2358=0, G2358, F2358)</f>
        <v/>
      </c>
      <c r="I2358" s="1">
        <f>E2358+0</f>
        <v/>
      </c>
    </row>
    <row r="2359">
      <c r="A2359" t="inlineStr">
        <is>
          <t>Management fees - OMH</t>
        </is>
      </c>
      <c r="B2359" t="inlineStr">
        <is>
          <t>Ignore per Deric</t>
        </is>
      </c>
      <c r="C2359" t="inlineStr">
        <is>
          <t>Heron View</t>
        </is>
      </c>
      <c r="D2359" t="inlineStr">
        <is>
          <t>Heron View</t>
        </is>
      </c>
      <c r="E2359" s="1" t="inlineStr">
        <is>
          <t>2024-01-31</t>
        </is>
      </c>
      <c r="F2359" t="n">
        <v>0</v>
      </c>
      <c r="G2359" t="n">
        <v>0</v>
      </c>
      <c r="H2359" s="2">
        <f>IF(F2359=0, G2359, F2359)</f>
        <v/>
      </c>
      <c r="I2359" s="1">
        <f>E2359+0</f>
        <v/>
      </c>
    </row>
    <row r="2360">
      <c r="A2360" t="inlineStr">
        <is>
          <t>Opp Invest</t>
        </is>
      </c>
      <c r="B2360" t="inlineStr">
        <is>
          <t>COS</t>
        </is>
      </c>
      <c r="C2360" t="inlineStr">
        <is>
          <t>Heron View</t>
        </is>
      </c>
      <c r="D2360" t="inlineStr">
        <is>
          <t>Heron View</t>
        </is>
      </c>
      <c r="E2360" s="1" t="inlineStr">
        <is>
          <t>2024-01-31</t>
        </is>
      </c>
      <c r="F2360" t="n">
        <v>0</v>
      </c>
      <c r="G2360" t="n">
        <v>392914.302</v>
      </c>
      <c r="H2360" s="2">
        <f>IF(F2360=0, G2360, F2360)</f>
        <v/>
      </c>
      <c r="I2360" s="1">
        <f>E2360+0</f>
        <v/>
      </c>
    </row>
    <row r="2361">
      <c r="A2361" t="inlineStr">
        <is>
          <t>Printing _AND_ Stationery</t>
        </is>
      </c>
      <c r="B2361" t="inlineStr">
        <is>
          <t>Operating Expenses</t>
        </is>
      </c>
      <c r="C2361" t="inlineStr">
        <is>
          <t>Heron View</t>
        </is>
      </c>
      <c r="D2361" t="inlineStr">
        <is>
          <t>Heron View</t>
        </is>
      </c>
      <c r="E2361" s="1" t="inlineStr">
        <is>
          <t>2024-01-31</t>
        </is>
      </c>
      <c r="F2361" t="n">
        <v>6732.42</v>
      </c>
      <c r="G2361" t="n">
        <v>6732.42</v>
      </c>
      <c r="H2361" s="2">
        <f>IF(F2361=0, G2361, F2361)</f>
        <v/>
      </c>
      <c r="I2361" s="1">
        <f>E2361+0</f>
        <v/>
      </c>
    </row>
    <row r="2362">
      <c r="A2362" t="inlineStr">
        <is>
          <t>Rent Salaries and Wages</t>
        </is>
      </c>
      <c r="B2362" t="inlineStr">
        <is>
          <t>COS</t>
        </is>
      </c>
      <c r="C2362" t="inlineStr">
        <is>
          <t>Heron View</t>
        </is>
      </c>
      <c r="D2362" t="inlineStr">
        <is>
          <t>Heron View</t>
        </is>
      </c>
      <c r="E2362" s="1" t="inlineStr">
        <is>
          <t>2024-01-31</t>
        </is>
      </c>
      <c r="F2362" t="n">
        <v>0</v>
      </c>
      <c r="G2362" t="n">
        <v>800000</v>
      </c>
      <c r="H2362" s="2">
        <f>IF(F2362=0, G2362, F2362)</f>
        <v/>
      </c>
      <c r="I2362" s="1">
        <f>E2362+0</f>
        <v/>
      </c>
    </row>
    <row r="2363">
      <c r="A2363" t="inlineStr">
        <is>
          <t>Repairs _AND_ Maintenance</t>
        </is>
      </c>
      <c r="B2363" t="inlineStr">
        <is>
          <t>Operating Expenses</t>
        </is>
      </c>
      <c r="C2363" t="inlineStr">
        <is>
          <t>Heron View</t>
        </is>
      </c>
      <c r="D2363" t="inlineStr">
        <is>
          <t>Heron View</t>
        </is>
      </c>
      <c r="E2363" s="1" t="inlineStr">
        <is>
          <t>2024-01-31</t>
        </is>
      </c>
      <c r="F2363" t="n">
        <v>0</v>
      </c>
      <c r="G2363" t="n">
        <v>0</v>
      </c>
      <c r="H2363" s="2">
        <f>IF(F2363=0, G2363, F2363)</f>
        <v/>
      </c>
      <c r="I2363" s="1">
        <f>E2363+0</f>
        <v/>
      </c>
    </row>
    <row r="2364">
      <c r="A2364" t="inlineStr">
        <is>
          <t>Sales - Heron View Occupational Rent</t>
        </is>
      </c>
      <c r="B2364" t="inlineStr">
        <is>
          <t>Trading Income</t>
        </is>
      </c>
      <c r="C2364" t="inlineStr">
        <is>
          <t>Heron View</t>
        </is>
      </c>
      <c r="D2364" t="inlineStr">
        <is>
          <t>Heron View</t>
        </is>
      </c>
      <c r="E2364" s="1" t="inlineStr">
        <is>
          <t>2024-01-31</t>
        </is>
      </c>
      <c r="F2364" t="n">
        <v>4800</v>
      </c>
      <c r="G2364" t="n">
        <v>4800</v>
      </c>
      <c r="H2364" s="2">
        <f>IF(F2364=0, G2364, F2364)</f>
        <v/>
      </c>
      <c r="I2364" s="1">
        <f>E2364+0</f>
        <v/>
      </c>
    </row>
    <row r="2365">
      <c r="A2365" t="inlineStr">
        <is>
          <t>Sales - Heron View Sales</t>
        </is>
      </c>
      <c r="B2365" t="inlineStr">
        <is>
          <t>Trading Income</t>
        </is>
      </c>
      <c r="C2365" t="inlineStr">
        <is>
          <t>Heron View</t>
        </is>
      </c>
      <c r="D2365" t="inlineStr">
        <is>
          <t>Heron View</t>
        </is>
      </c>
      <c r="E2365" s="1" t="inlineStr">
        <is>
          <t>2024-01-31</t>
        </is>
      </c>
      <c r="F2365" t="n">
        <v>6969130.45</v>
      </c>
      <c r="G2365" t="n">
        <v>6969130.45</v>
      </c>
      <c r="H2365" s="2">
        <f>IF(F2365=0, G2365, F2365)</f>
        <v/>
      </c>
      <c r="I2365" s="1">
        <f>E2365+0</f>
        <v/>
      </c>
    </row>
    <row r="2366">
      <c r="A2366" t="inlineStr">
        <is>
          <t>Subscriptions - Xero</t>
        </is>
      </c>
      <c r="B2366" t="inlineStr">
        <is>
          <t>Operating Expenses</t>
        </is>
      </c>
      <c r="C2366" t="inlineStr">
        <is>
          <t>Heron View</t>
        </is>
      </c>
      <c r="D2366" t="inlineStr">
        <is>
          <t>Heron View</t>
        </is>
      </c>
      <c r="E2366" s="1" t="inlineStr">
        <is>
          <t>2024-01-31</t>
        </is>
      </c>
      <c r="F2366" t="n">
        <v>600</v>
      </c>
      <c r="G2366" t="n">
        <v>600</v>
      </c>
      <c r="H2366" s="2">
        <f>IF(F2366=0, G2366, F2366)</f>
        <v/>
      </c>
      <c r="I2366" s="1">
        <f>E2366+0</f>
        <v/>
      </c>
    </row>
    <row r="2367">
      <c r="A2367" t="inlineStr">
        <is>
          <t>Water</t>
        </is>
      </c>
      <c r="B2367" t="inlineStr">
        <is>
          <t>Operating Expenses</t>
        </is>
      </c>
      <c r="C2367" t="inlineStr">
        <is>
          <t>Heron View</t>
        </is>
      </c>
      <c r="D2367" t="inlineStr">
        <is>
          <t>Heron View</t>
        </is>
      </c>
      <c r="E2367" s="1" t="inlineStr">
        <is>
          <t>2024-01-31</t>
        </is>
      </c>
      <c r="F2367" t="n">
        <v>0</v>
      </c>
      <c r="G2367" t="n">
        <v>0</v>
      </c>
      <c r="H2367" s="2">
        <f>IF(F2367=0, G2367, F2367)</f>
        <v/>
      </c>
      <c r="I2367" s="1">
        <f>E2367+0</f>
        <v/>
      </c>
    </row>
    <row r="2368">
      <c r="A2368" t="inlineStr">
        <is>
          <t>Accounting - CIPC</t>
        </is>
      </c>
      <c r="B2368" t="inlineStr">
        <is>
          <t>Operating Expenses</t>
        </is>
      </c>
      <c r="C2368" t="inlineStr">
        <is>
          <t>Heron Fields</t>
        </is>
      </c>
      <c r="D2368" t="inlineStr">
        <is>
          <t>Heron Fields</t>
        </is>
      </c>
      <c r="E2368" s="1" t="inlineStr">
        <is>
          <t>2024-02-29</t>
        </is>
      </c>
      <c r="F2368" t="n">
        <v>0</v>
      </c>
      <c r="G2368" t="n">
        <v>0</v>
      </c>
      <c r="H2368" s="2">
        <f>IF(F2368=0, G2368, F2368)</f>
        <v/>
      </c>
      <c r="I2368" s="1">
        <f>E2368+0</f>
        <v/>
      </c>
    </row>
    <row r="2369">
      <c r="A2369" t="inlineStr">
        <is>
          <t>Accounting Fees</t>
        </is>
      </c>
      <c r="B2369" t="inlineStr">
        <is>
          <t>Operating Expenses</t>
        </is>
      </c>
      <c r="C2369" t="inlineStr">
        <is>
          <t>Heron Fields</t>
        </is>
      </c>
      <c r="D2369" t="inlineStr">
        <is>
          <t>Heron Fields</t>
        </is>
      </c>
      <c r="E2369" s="1" t="inlineStr">
        <is>
          <t>2024-02-29</t>
        </is>
      </c>
      <c r="F2369" t="n">
        <v>0</v>
      </c>
      <c r="G2369" t="n">
        <v>0</v>
      </c>
      <c r="H2369" s="2">
        <f>IF(F2369=0, G2369, F2369)</f>
        <v/>
      </c>
      <c r="I2369" s="1">
        <f>E2369+0</f>
        <v/>
      </c>
    </row>
    <row r="2370">
      <c r="A2370" t="inlineStr">
        <is>
          <t>Advertising - Property24</t>
        </is>
      </c>
      <c r="B2370" t="inlineStr">
        <is>
          <t>Operating Expenses</t>
        </is>
      </c>
      <c r="C2370" t="inlineStr">
        <is>
          <t>Heron Fields</t>
        </is>
      </c>
      <c r="D2370" t="inlineStr">
        <is>
          <t>Heron Fields</t>
        </is>
      </c>
      <c r="E2370" s="1" t="inlineStr">
        <is>
          <t>2024-02-29</t>
        </is>
      </c>
      <c r="F2370" t="n">
        <v>0</v>
      </c>
      <c r="G2370" t="n">
        <v>0</v>
      </c>
      <c r="H2370" s="2">
        <f>IF(F2370=0, G2370, F2370)</f>
        <v/>
      </c>
      <c r="I2370" s="1">
        <f>E2370+0</f>
        <v/>
      </c>
    </row>
    <row r="2371">
      <c r="A2371" t="inlineStr">
        <is>
          <t>Advertising - Real Marketing</t>
        </is>
      </c>
      <c r="B2371" t="inlineStr">
        <is>
          <t>Operating Expenses</t>
        </is>
      </c>
      <c r="C2371" t="inlineStr">
        <is>
          <t>Heron Fields</t>
        </is>
      </c>
      <c r="D2371" t="inlineStr">
        <is>
          <t>Heron Fields</t>
        </is>
      </c>
      <c r="E2371" s="1" t="inlineStr">
        <is>
          <t>2024-02-29</t>
        </is>
      </c>
      <c r="F2371" t="n">
        <v>0</v>
      </c>
      <c r="G2371" t="n">
        <v>0</v>
      </c>
      <c r="H2371" s="2">
        <f>IF(F2371=0, G2371, F2371)</f>
        <v/>
      </c>
      <c r="I2371" s="1">
        <f>E2371+0</f>
        <v/>
      </c>
    </row>
    <row r="2372">
      <c r="A2372" t="inlineStr">
        <is>
          <t>Advertising - Real Marketing</t>
        </is>
      </c>
      <c r="B2372" t="inlineStr">
        <is>
          <t>Operating Expenses</t>
        </is>
      </c>
      <c r="C2372" t="inlineStr">
        <is>
          <t>Heron Fields</t>
        </is>
      </c>
      <c r="D2372" t="inlineStr">
        <is>
          <t>Heron Fields</t>
        </is>
      </c>
      <c r="E2372" s="1" t="inlineStr">
        <is>
          <t>2024-02-29</t>
        </is>
      </c>
      <c r="F2372" t="n">
        <v>0</v>
      </c>
      <c r="G2372" t="n">
        <v>0</v>
      </c>
      <c r="H2372" s="2">
        <f>IF(F2372=0, G2372, F2372)</f>
        <v/>
      </c>
      <c r="I2372" s="1">
        <f>E2372+0</f>
        <v/>
      </c>
    </row>
    <row r="2373">
      <c r="A2373" t="inlineStr">
        <is>
          <t>Advertising _AND_ Promotions</t>
        </is>
      </c>
      <c r="B2373" t="inlineStr">
        <is>
          <t>Operating Expenses</t>
        </is>
      </c>
      <c r="C2373" t="inlineStr">
        <is>
          <t>Heron Fields</t>
        </is>
      </c>
      <c r="D2373" t="inlineStr">
        <is>
          <t>Heron Fields</t>
        </is>
      </c>
      <c r="E2373" s="1" t="inlineStr">
        <is>
          <t>2024-02-29</t>
        </is>
      </c>
      <c r="F2373" t="n">
        <v>0</v>
      </c>
      <c r="G2373" t="n">
        <v>0</v>
      </c>
      <c r="H2373" s="2">
        <f>IF(F2373=0, G2373, F2373)</f>
        <v/>
      </c>
      <c r="I2373" s="1">
        <f>E2373+0</f>
        <v/>
      </c>
    </row>
    <row r="2374">
      <c r="A2374" t="inlineStr">
        <is>
          <t>Advertising _AND_ Promotions</t>
        </is>
      </c>
      <c r="B2374" t="inlineStr">
        <is>
          <t>Operating Expenses</t>
        </is>
      </c>
      <c r="C2374" t="inlineStr">
        <is>
          <t>Heron Fields</t>
        </is>
      </c>
      <c r="D2374" t="inlineStr">
        <is>
          <t>Heron Fields</t>
        </is>
      </c>
      <c r="E2374" s="1" t="inlineStr">
        <is>
          <t>2024-02-29</t>
        </is>
      </c>
      <c r="F2374" t="n">
        <v>0</v>
      </c>
      <c r="G2374" t="n">
        <v>0</v>
      </c>
      <c r="H2374" s="2">
        <f>IF(F2374=0, G2374, F2374)</f>
        <v/>
      </c>
      <c r="I2374" s="1">
        <f>E2374+0</f>
        <v/>
      </c>
    </row>
    <row r="2375">
      <c r="A2375" t="inlineStr">
        <is>
          <t>Bank Charges</t>
        </is>
      </c>
      <c r="B2375" t="inlineStr">
        <is>
          <t>Operating Expenses</t>
        </is>
      </c>
      <c r="C2375" t="inlineStr">
        <is>
          <t>Heron Fields</t>
        </is>
      </c>
      <c r="D2375" t="inlineStr">
        <is>
          <t>Heron Fields</t>
        </is>
      </c>
      <c r="E2375" s="1" t="inlineStr">
        <is>
          <t>2024-02-29</t>
        </is>
      </c>
      <c r="F2375" t="n">
        <v>0</v>
      </c>
      <c r="G2375" t="n">
        <v>0</v>
      </c>
      <c r="H2375" s="2">
        <f>IF(F2375=0, G2375, F2375)</f>
        <v/>
      </c>
      <c r="I2375" s="1">
        <f>E2375+0</f>
        <v/>
      </c>
    </row>
    <row r="2376">
      <c r="A2376" t="inlineStr">
        <is>
          <t>COS - Commission HF Units</t>
        </is>
      </c>
      <c r="B2376" t="inlineStr">
        <is>
          <t>COS</t>
        </is>
      </c>
      <c r="C2376" t="inlineStr">
        <is>
          <t>Heron Fields</t>
        </is>
      </c>
      <c r="D2376" t="inlineStr">
        <is>
          <t>Heron Fields</t>
        </is>
      </c>
      <c r="E2376" s="1" t="inlineStr">
        <is>
          <t>2024-02-29</t>
        </is>
      </c>
      <c r="F2376" t="n">
        <v>0</v>
      </c>
      <c r="G2376" t="n">
        <v>0</v>
      </c>
      <c r="H2376" s="2">
        <f>IF(F2376=0, G2376, F2376)</f>
        <v/>
      </c>
      <c r="I2376" s="1">
        <f>E2376+0</f>
        <v/>
      </c>
    </row>
    <row r="2377">
      <c r="A2377" t="inlineStr">
        <is>
          <t>COS - Electricity</t>
        </is>
      </c>
      <c r="B2377" t="inlineStr">
        <is>
          <t>COS</t>
        </is>
      </c>
      <c r="C2377" t="inlineStr">
        <is>
          <t>Heron Fields</t>
        </is>
      </c>
      <c r="D2377" t="inlineStr">
        <is>
          <t>Heron Fields</t>
        </is>
      </c>
      <c r="E2377" s="1" t="inlineStr">
        <is>
          <t>2024-02-29</t>
        </is>
      </c>
      <c r="F2377" t="n">
        <v>0</v>
      </c>
      <c r="G2377" t="n">
        <v>0</v>
      </c>
      <c r="H2377" s="2">
        <f>IF(F2377=0, G2377, F2377)</f>
        <v/>
      </c>
      <c r="I2377" s="1">
        <f>E2377+0</f>
        <v/>
      </c>
    </row>
    <row r="2378">
      <c r="A2378" t="inlineStr">
        <is>
          <t>COS - Electricity</t>
        </is>
      </c>
      <c r="B2378" t="inlineStr">
        <is>
          <t>COS</t>
        </is>
      </c>
      <c r="C2378" t="inlineStr">
        <is>
          <t>Heron Fields</t>
        </is>
      </c>
      <c r="D2378" t="inlineStr">
        <is>
          <t>Heron Fields</t>
        </is>
      </c>
      <c r="E2378" s="1" t="inlineStr">
        <is>
          <t>2024-02-29</t>
        </is>
      </c>
      <c r="F2378" t="n">
        <v>0</v>
      </c>
      <c r="G2378" t="n">
        <v>0</v>
      </c>
      <c r="H2378" s="2">
        <f>IF(F2378=0, G2378, F2378)</f>
        <v/>
      </c>
      <c r="I2378" s="1">
        <f>E2378+0</f>
        <v/>
      </c>
    </row>
    <row r="2379">
      <c r="A2379" t="inlineStr">
        <is>
          <t>COS - Heron View Showhouse</t>
        </is>
      </c>
      <c r="B2379" t="inlineStr">
        <is>
          <t>COS</t>
        </is>
      </c>
      <c r="C2379" t="inlineStr">
        <is>
          <t>Heron Fields</t>
        </is>
      </c>
      <c r="D2379" t="inlineStr">
        <is>
          <t>Heron Fields</t>
        </is>
      </c>
      <c r="E2379" s="1" t="inlineStr">
        <is>
          <t>2024-02-29</t>
        </is>
      </c>
      <c r="F2379" t="n">
        <v>0</v>
      </c>
      <c r="G2379" t="n">
        <v>0</v>
      </c>
      <c r="H2379" s="2">
        <f>IF(F2379=0, G2379, F2379)</f>
        <v/>
      </c>
      <c r="I2379" s="1">
        <f>E2379+0</f>
        <v/>
      </c>
    </row>
    <row r="2380">
      <c r="A2380" t="inlineStr">
        <is>
          <t>COS - Inverters</t>
        </is>
      </c>
      <c r="B2380" t="inlineStr">
        <is>
          <t>COS</t>
        </is>
      </c>
      <c r="C2380" t="inlineStr">
        <is>
          <t>Heron Fields</t>
        </is>
      </c>
      <c r="D2380" t="inlineStr">
        <is>
          <t>Heron Fields</t>
        </is>
      </c>
      <c r="E2380" s="1" t="inlineStr">
        <is>
          <t>2024-02-29</t>
        </is>
      </c>
      <c r="F2380" t="n">
        <v>0</v>
      </c>
      <c r="G2380" t="n">
        <v>0</v>
      </c>
      <c r="H2380" s="2">
        <f>IF(F2380=0, G2380, F2380)</f>
        <v/>
      </c>
      <c r="I2380" s="1">
        <f>E2380+0</f>
        <v/>
      </c>
    </row>
    <row r="2381">
      <c r="A2381" t="inlineStr">
        <is>
          <t>COS - Legal Fees</t>
        </is>
      </c>
      <c r="B2381" t="inlineStr">
        <is>
          <t>COS</t>
        </is>
      </c>
      <c r="C2381" t="inlineStr">
        <is>
          <t>Heron Fields</t>
        </is>
      </c>
      <c r="D2381" t="inlineStr">
        <is>
          <t>Heron Fields</t>
        </is>
      </c>
      <c r="E2381" s="1" t="inlineStr">
        <is>
          <t>2024-02-29</t>
        </is>
      </c>
      <c r="F2381" t="n">
        <v>0</v>
      </c>
      <c r="G2381" t="n">
        <v>0</v>
      </c>
      <c r="H2381" s="2">
        <f>IF(F2381=0, G2381, F2381)</f>
        <v/>
      </c>
      <c r="I2381" s="1">
        <f>E2381+0</f>
        <v/>
      </c>
    </row>
    <row r="2382">
      <c r="A2382" t="inlineStr">
        <is>
          <t>COS - Legal Fees Opening of Sec Title Scheme</t>
        </is>
      </c>
      <c r="B2382" t="inlineStr">
        <is>
          <t>COS</t>
        </is>
      </c>
      <c r="C2382" t="inlineStr">
        <is>
          <t>Heron Fields</t>
        </is>
      </c>
      <c r="D2382" t="inlineStr">
        <is>
          <t>Heron Fields</t>
        </is>
      </c>
      <c r="E2382" s="1" t="inlineStr">
        <is>
          <t>2024-02-29</t>
        </is>
      </c>
      <c r="F2382" t="n">
        <v>0</v>
      </c>
      <c r="G2382" t="n">
        <v>0</v>
      </c>
      <c r="H2382" s="2">
        <f>IF(F2382=0, G2382, F2382)</f>
        <v/>
      </c>
      <c r="I2382" s="1">
        <f>E2382+0</f>
        <v/>
      </c>
    </row>
    <row r="2383">
      <c r="A2383" t="inlineStr">
        <is>
          <t>COS - Levies</t>
        </is>
      </c>
      <c r="B2383" t="inlineStr">
        <is>
          <t>COS</t>
        </is>
      </c>
      <c r="C2383" t="inlineStr">
        <is>
          <t>Heron Fields</t>
        </is>
      </c>
      <c r="D2383" t="inlineStr">
        <is>
          <t>Heron Fields</t>
        </is>
      </c>
      <c r="E2383" s="1" t="inlineStr">
        <is>
          <t>2024-02-29</t>
        </is>
      </c>
      <c r="F2383" t="n">
        <v>0</v>
      </c>
      <c r="G2383" t="n">
        <v>0</v>
      </c>
      <c r="H2383" s="2">
        <f>IF(F2383=0, G2383, F2383)</f>
        <v/>
      </c>
      <c r="I2383" s="1">
        <f>E2383+0</f>
        <v/>
      </c>
    </row>
    <row r="2384">
      <c r="A2384" t="inlineStr">
        <is>
          <t>COS - Rates clearance</t>
        </is>
      </c>
      <c r="B2384" t="inlineStr">
        <is>
          <t>COS</t>
        </is>
      </c>
      <c r="C2384" t="inlineStr">
        <is>
          <t>Heron Fields</t>
        </is>
      </c>
      <c r="D2384" t="inlineStr">
        <is>
          <t>Heron Fields</t>
        </is>
      </c>
      <c r="E2384" s="1" t="inlineStr">
        <is>
          <t>2024-02-29</t>
        </is>
      </c>
      <c r="F2384" t="n">
        <v>0</v>
      </c>
      <c r="G2384" t="n">
        <v>0</v>
      </c>
      <c r="H2384" s="2">
        <f>IF(F2384=0, G2384, F2384)</f>
        <v/>
      </c>
      <c r="I2384" s="1">
        <f>E2384+0</f>
        <v/>
      </c>
    </row>
    <row r="2385">
      <c r="A2385" t="inlineStr">
        <is>
          <t>COS - Showhouse - HF</t>
        </is>
      </c>
      <c r="B2385" t="inlineStr">
        <is>
          <t>COS</t>
        </is>
      </c>
      <c r="C2385" t="inlineStr">
        <is>
          <t>Heron Fields</t>
        </is>
      </c>
      <c r="D2385" t="inlineStr">
        <is>
          <t>Heron Fields</t>
        </is>
      </c>
      <c r="E2385" s="1" t="inlineStr">
        <is>
          <t>2024-02-29</t>
        </is>
      </c>
      <c r="F2385" t="n">
        <v>0</v>
      </c>
      <c r="G2385" t="n">
        <v>0</v>
      </c>
      <c r="H2385" s="2">
        <f>IF(F2385=0, G2385, F2385)</f>
        <v/>
      </c>
      <c r="I2385" s="1">
        <f>E2385+0</f>
        <v/>
      </c>
    </row>
    <row r="2386">
      <c r="A2386" t="inlineStr">
        <is>
          <t>CoCT - Electricity</t>
        </is>
      </c>
      <c r="B2386" t="inlineStr">
        <is>
          <t>Operating Expenses</t>
        </is>
      </c>
      <c r="C2386" t="inlineStr">
        <is>
          <t>Heron Fields</t>
        </is>
      </c>
      <c r="D2386" t="inlineStr">
        <is>
          <t>Heron Fields</t>
        </is>
      </c>
      <c r="E2386" s="1" t="inlineStr">
        <is>
          <t>2024-02-29</t>
        </is>
      </c>
      <c r="F2386" t="n">
        <v>0</v>
      </c>
      <c r="G2386" t="n">
        <v>0</v>
      </c>
      <c r="H2386" s="2">
        <f>IF(F2386=0, G2386, F2386)</f>
        <v/>
      </c>
      <c r="I2386" s="1">
        <f>E2386+0</f>
        <v/>
      </c>
    </row>
    <row r="2387">
      <c r="A2387" t="inlineStr">
        <is>
          <t>CoCT - Refuse</t>
        </is>
      </c>
      <c r="B2387" t="inlineStr">
        <is>
          <t>Operating Expenses</t>
        </is>
      </c>
      <c r="C2387" t="inlineStr">
        <is>
          <t>Heron Fields</t>
        </is>
      </c>
      <c r="D2387" t="inlineStr">
        <is>
          <t>Heron Fields</t>
        </is>
      </c>
      <c r="E2387" s="1" t="inlineStr">
        <is>
          <t>2024-02-29</t>
        </is>
      </c>
      <c r="F2387" t="n">
        <v>0</v>
      </c>
      <c r="G2387" t="n">
        <v>0</v>
      </c>
      <c r="H2387" s="2">
        <f>IF(F2387=0, G2387, F2387)</f>
        <v/>
      </c>
      <c r="I2387" s="1">
        <f>E2387+0</f>
        <v/>
      </c>
    </row>
    <row r="2388">
      <c r="A2388" t="inlineStr">
        <is>
          <t>CoCT - Water</t>
        </is>
      </c>
      <c r="B2388" t="inlineStr">
        <is>
          <t>Operating Expenses</t>
        </is>
      </c>
      <c r="C2388" t="inlineStr">
        <is>
          <t>Heron Fields</t>
        </is>
      </c>
      <c r="D2388" t="inlineStr">
        <is>
          <t>Heron Fields</t>
        </is>
      </c>
      <c r="E2388" s="1" t="inlineStr">
        <is>
          <t>2024-02-29</t>
        </is>
      </c>
      <c r="F2388" t="n">
        <v>0</v>
      </c>
      <c r="G2388" t="n">
        <v>0</v>
      </c>
      <c r="H2388" s="2">
        <f>IF(F2388=0, G2388, F2388)</f>
        <v/>
      </c>
      <c r="I2388" s="1">
        <f>E2388+0</f>
        <v/>
      </c>
    </row>
    <row r="2389">
      <c r="A2389" t="inlineStr">
        <is>
          <t>Consulting Fees - Admin and Finance</t>
        </is>
      </c>
      <c r="B2389" t="inlineStr">
        <is>
          <t>Ignore per Deric</t>
        </is>
      </c>
      <c r="C2389" t="inlineStr">
        <is>
          <t>Heron Fields</t>
        </is>
      </c>
      <c r="D2389" t="inlineStr">
        <is>
          <t>Heron Fields</t>
        </is>
      </c>
      <c r="E2389" s="1" t="inlineStr">
        <is>
          <t>2024-02-29</t>
        </is>
      </c>
      <c r="F2389" t="n">
        <v>0</v>
      </c>
      <c r="G2389" t="n">
        <v>0</v>
      </c>
      <c r="H2389" s="2">
        <f>IF(F2389=0, G2389, F2389)</f>
        <v/>
      </c>
      <c r="I2389" s="1">
        <f>E2389+0</f>
        <v/>
      </c>
    </row>
    <row r="2390">
      <c r="A2390" t="inlineStr">
        <is>
          <t>Consulting fees - Trustee</t>
        </is>
      </c>
      <c r="B2390" t="inlineStr">
        <is>
          <t>Operating Expenses</t>
        </is>
      </c>
      <c r="C2390" t="inlineStr">
        <is>
          <t>Heron Fields</t>
        </is>
      </c>
      <c r="D2390" t="inlineStr">
        <is>
          <t>Heron Fields</t>
        </is>
      </c>
      <c r="E2390" s="1" t="inlineStr">
        <is>
          <t>2024-02-29</t>
        </is>
      </c>
      <c r="F2390" t="n">
        <v>0</v>
      </c>
      <c r="G2390" t="n">
        <v>0</v>
      </c>
      <c r="H2390" s="2">
        <f>IF(F2390=0, G2390, F2390)</f>
        <v/>
      </c>
      <c r="I2390" s="1">
        <f>E2390+0</f>
        <v/>
      </c>
    </row>
    <row r="2391">
      <c r="A2391" t="inlineStr">
        <is>
          <t>Consulting fees - Trustee</t>
        </is>
      </c>
      <c r="B2391" t="inlineStr">
        <is>
          <t>Operating Expenses</t>
        </is>
      </c>
      <c r="C2391" t="inlineStr">
        <is>
          <t>Heron Fields</t>
        </is>
      </c>
      <c r="D2391" t="inlineStr">
        <is>
          <t>Heron Fields</t>
        </is>
      </c>
      <c r="E2391" s="1" t="inlineStr">
        <is>
          <t>2024-02-29</t>
        </is>
      </c>
      <c r="F2391" t="n">
        <v>0</v>
      </c>
      <c r="G2391" t="n">
        <v>0</v>
      </c>
      <c r="H2391" s="2">
        <f>IF(F2391=0, G2391, F2391)</f>
        <v/>
      </c>
      <c r="I2391" s="1">
        <f>E2391+0</f>
        <v/>
      </c>
    </row>
    <row r="2392">
      <c r="A2392" t="inlineStr">
        <is>
          <t>Developers Levies</t>
        </is>
      </c>
      <c r="B2392" t="inlineStr">
        <is>
          <t>Operating Expenses</t>
        </is>
      </c>
      <c r="C2392" t="inlineStr">
        <is>
          <t>Heron Fields</t>
        </is>
      </c>
      <c r="D2392" t="inlineStr">
        <is>
          <t>Heron Fields</t>
        </is>
      </c>
      <c r="E2392" s="1" t="inlineStr">
        <is>
          <t>2024-02-29</t>
        </is>
      </c>
      <c r="F2392" t="n">
        <v>0</v>
      </c>
      <c r="G2392" t="n">
        <v>0</v>
      </c>
      <c r="H2392" s="2">
        <f>IF(F2392=0, G2392, F2392)</f>
        <v/>
      </c>
      <c r="I2392" s="1">
        <f>E2392+0</f>
        <v/>
      </c>
    </row>
    <row r="2393">
      <c r="A2393" t="inlineStr">
        <is>
          <t>Entertainment Expenses</t>
        </is>
      </c>
      <c r="B2393" t="inlineStr">
        <is>
          <t>Operating Expenses</t>
        </is>
      </c>
      <c r="C2393" t="inlineStr">
        <is>
          <t>Heron Fields</t>
        </is>
      </c>
      <c r="D2393" t="inlineStr">
        <is>
          <t>Heron Fields</t>
        </is>
      </c>
      <c r="E2393" s="1" t="inlineStr">
        <is>
          <t>2024-02-29</t>
        </is>
      </c>
      <c r="F2393" t="n">
        <v>0</v>
      </c>
      <c r="G2393" t="n">
        <v>0</v>
      </c>
      <c r="H2393" s="2">
        <f>IF(F2393=0, G2393, F2393)</f>
        <v/>
      </c>
      <c r="I2393" s="1">
        <f>E2393+0</f>
        <v/>
      </c>
    </row>
    <row r="2394">
      <c r="A2394" t="inlineStr">
        <is>
          <t>General Expenses</t>
        </is>
      </c>
      <c r="B2394" t="inlineStr">
        <is>
          <t>Operating Expenses</t>
        </is>
      </c>
      <c r="C2394" t="inlineStr">
        <is>
          <t>Heron Fields</t>
        </is>
      </c>
      <c r="D2394" t="inlineStr">
        <is>
          <t>Heron Fields</t>
        </is>
      </c>
      <c r="E2394" s="1" t="inlineStr">
        <is>
          <t>2024-02-29</t>
        </is>
      </c>
      <c r="F2394" t="n">
        <v>0</v>
      </c>
      <c r="G2394" t="n">
        <v>0</v>
      </c>
      <c r="H2394" s="2">
        <f>IF(F2394=0, G2394, F2394)</f>
        <v/>
      </c>
      <c r="I2394" s="1">
        <f>E2394+0</f>
        <v/>
      </c>
    </row>
    <row r="2395">
      <c r="A2395" t="inlineStr">
        <is>
          <t>Insurance</t>
        </is>
      </c>
      <c r="B2395" t="inlineStr">
        <is>
          <t>Operating Expenses</t>
        </is>
      </c>
      <c r="C2395" t="inlineStr">
        <is>
          <t>Heron Fields</t>
        </is>
      </c>
      <c r="D2395" t="inlineStr">
        <is>
          <t>Heron Fields</t>
        </is>
      </c>
      <c r="E2395" s="1" t="inlineStr">
        <is>
          <t>2024-02-29</t>
        </is>
      </c>
      <c r="F2395" t="n">
        <v>0</v>
      </c>
      <c r="G2395" t="n">
        <v>0</v>
      </c>
      <c r="H2395" s="2">
        <f>IF(F2395=0, G2395, F2395)</f>
        <v/>
      </c>
      <c r="I2395" s="1">
        <f>E2395+0</f>
        <v/>
      </c>
    </row>
    <row r="2396">
      <c r="A2396" t="inlineStr">
        <is>
          <t>Interest Paid</t>
        </is>
      </c>
      <c r="B2396" t="inlineStr">
        <is>
          <t>Operating Expenses</t>
        </is>
      </c>
      <c r="C2396" t="inlineStr">
        <is>
          <t>Heron Fields</t>
        </is>
      </c>
      <c r="D2396" t="inlineStr">
        <is>
          <t>Heron Fields</t>
        </is>
      </c>
      <c r="E2396" s="1" t="inlineStr">
        <is>
          <t>2024-02-29</t>
        </is>
      </c>
      <c r="F2396" t="n">
        <v>0</v>
      </c>
      <c r="G2396" t="n">
        <v>0</v>
      </c>
      <c r="H2396" s="2">
        <f>IF(F2396=0, G2396, F2396)</f>
        <v/>
      </c>
      <c r="I2396" s="1">
        <f>E2396+0</f>
        <v/>
      </c>
    </row>
    <row r="2397">
      <c r="A2397" t="inlineStr">
        <is>
          <t>Interest Paid - Investors @ 16%</t>
        </is>
      </c>
      <c r="B2397" t="inlineStr">
        <is>
          <t>Operating Expenses</t>
        </is>
      </c>
      <c r="C2397" t="inlineStr">
        <is>
          <t>Heron Fields</t>
        </is>
      </c>
      <c r="D2397" t="inlineStr">
        <is>
          <t>Heron Fields</t>
        </is>
      </c>
      <c r="E2397" s="1" t="inlineStr">
        <is>
          <t>2024-02-29</t>
        </is>
      </c>
      <c r="F2397" t="n">
        <v>0</v>
      </c>
      <c r="G2397" t="n">
        <v>0</v>
      </c>
      <c r="H2397" s="2">
        <f>IF(F2397=0, G2397, F2397)</f>
        <v/>
      </c>
      <c r="I2397" s="1">
        <f>E2397+0</f>
        <v/>
      </c>
    </row>
    <row r="2398">
      <c r="A2398" t="inlineStr">
        <is>
          <t>Interest Paid - Investors @ 16%</t>
        </is>
      </c>
      <c r="B2398" t="inlineStr">
        <is>
          <t>Operating Expenses</t>
        </is>
      </c>
      <c r="C2398" t="inlineStr">
        <is>
          <t>Heron Fields</t>
        </is>
      </c>
      <c r="D2398" t="inlineStr">
        <is>
          <t>Heron Fields</t>
        </is>
      </c>
      <c r="E2398" s="1" t="inlineStr">
        <is>
          <t>2024-02-29</t>
        </is>
      </c>
      <c r="F2398" t="n">
        <v>0</v>
      </c>
      <c r="G2398" t="n">
        <v>0</v>
      </c>
      <c r="H2398" s="2">
        <f>IF(F2398=0, G2398, F2398)</f>
        <v/>
      </c>
      <c r="I2398" s="1">
        <f>E2398+0</f>
        <v/>
      </c>
    </row>
    <row r="2399">
      <c r="A2399" t="inlineStr">
        <is>
          <t>Interest Paid - Investors @ 7%</t>
        </is>
      </c>
      <c r="B2399" t="inlineStr">
        <is>
          <t>Operating Expenses</t>
        </is>
      </c>
      <c r="C2399" t="inlineStr">
        <is>
          <t>Heron Fields</t>
        </is>
      </c>
      <c r="D2399" t="inlineStr">
        <is>
          <t>Heron Fields</t>
        </is>
      </c>
      <c r="E2399" s="1" t="inlineStr">
        <is>
          <t>2024-02-29</t>
        </is>
      </c>
      <c r="F2399" t="n">
        <v>0</v>
      </c>
      <c r="G2399" t="n">
        <v>0</v>
      </c>
      <c r="H2399" s="2">
        <f>IF(F2399=0, G2399, F2399)</f>
        <v/>
      </c>
      <c r="I2399" s="1">
        <f>E2399+0</f>
        <v/>
      </c>
    </row>
    <row r="2400">
      <c r="A2400" t="inlineStr">
        <is>
          <t>Interest Paid - Investors @ 7%</t>
        </is>
      </c>
      <c r="B2400" t="inlineStr">
        <is>
          <t>Operating Expenses</t>
        </is>
      </c>
      <c r="C2400" t="inlineStr">
        <is>
          <t>Heron Fields</t>
        </is>
      </c>
      <c r="D2400" t="inlineStr">
        <is>
          <t>Heron Fields</t>
        </is>
      </c>
      <c r="E2400" s="1" t="inlineStr">
        <is>
          <t>2024-02-29</t>
        </is>
      </c>
      <c r="F2400" t="n">
        <v>0</v>
      </c>
      <c r="G2400" t="n">
        <v>0</v>
      </c>
      <c r="H2400" s="2">
        <f>IF(F2400=0, G2400, F2400)</f>
        <v/>
      </c>
      <c r="I2400" s="1">
        <f>E2400+0</f>
        <v/>
      </c>
    </row>
    <row r="2401">
      <c r="A2401" t="inlineStr">
        <is>
          <t>Interest Received - Deposits</t>
        </is>
      </c>
      <c r="B2401" t="inlineStr">
        <is>
          <t>Other Income</t>
        </is>
      </c>
      <c r="C2401" t="inlineStr">
        <is>
          <t>Heron Fields</t>
        </is>
      </c>
      <c r="D2401" t="inlineStr">
        <is>
          <t>Heron Fields</t>
        </is>
      </c>
      <c r="E2401" s="1" t="inlineStr">
        <is>
          <t>2024-02-29</t>
        </is>
      </c>
      <c r="F2401" t="n">
        <v>0</v>
      </c>
      <c r="G2401" t="n">
        <v>0</v>
      </c>
      <c r="H2401" s="2">
        <f>IF(F2401=0, G2401, F2401)</f>
        <v/>
      </c>
      <c r="I2401" s="1">
        <f>E2401+0</f>
        <v/>
      </c>
    </row>
    <row r="2402">
      <c r="A2402" t="inlineStr">
        <is>
          <t>Interest Received - Momentum</t>
        </is>
      </c>
      <c r="B2402" t="inlineStr">
        <is>
          <t>Other Income</t>
        </is>
      </c>
      <c r="C2402" t="inlineStr">
        <is>
          <t>Heron Fields</t>
        </is>
      </c>
      <c r="D2402" t="inlineStr">
        <is>
          <t>Heron Fields</t>
        </is>
      </c>
      <c r="E2402" s="1" t="inlineStr">
        <is>
          <t>2024-02-29</t>
        </is>
      </c>
      <c r="F2402" t="n">
        <v>0</v>
      </c>
      <c r="G2402" t="n">
        <v>0</v>
      </c>
      <c r="H2402" s="2">
        <f>IF(F2402=0, G2402, F2402)</f>
        <v/>
      </c>
      <c r="I2402" s="1">
        <f>E2402+0</f>
        <v/>
      </c>
    </row>
    <row r="2403">
      <c r="A2403" t="inlineStr">
        <is>
          <t>Levies - Amari</t>
        </is>
      </c>
      <c r="B2403" t="inlineStr">
        <is>
          <t>Operating Expenses</t>
        </is>
      </c>
      <c r="C2403" t="inlineStr">
        <is>
          <t>Heron Fields</t>
        </is>
      </c>
      <c r="D2403" t="inlineStr">
        <is>
          <t>Heron Fields</t>
        </is>
      </c>
      <c r="E2403" s="1" t="inlineStr">
        <is>
          <t>2024-02-29</t>
        </is>
      </c>
      <c r="F2403" t="n">
        <v>0</v>
      </c>
      <c r="G2403" t="n">
        <v>0</v>
      </c>
      <c r="H2403" s="2">
        <f>IF(F2403=0, G2403, F2403)</f>
        <v/>
      </c>
      <c r="I2403" s="1">
        <f>E2403+0</f>
        <v/>
      </c>
    </row>
    <row r="2404">
      <c r="A2404" t="inlineStr">
        <is>
          <t>Momentum Admin Fee</t>
        </is>
      </c>
      <c r="B2404" t="inlineStr">
        <is>
          <t>Operating Expenses</t>
        </is>
      </c>
      <c r="C2404" t="inlineStr">
        <is>
          <t>Heron Fields</t>
        </is>
      </c>
      <c r="D2404" t="inlineStr">
        <is>
          <t>Heron Fields</t>
        </is>
      </c>
      <c r="E2404" s="1" t="inlineStr">
        <is>
          <t>2024-02-29</t>
        </is>
      </c>
      <c r="F2404" t="n">
        <v>0</v>
      </c>
      <c r="G2404" t="n">
        <v>0</v>
      </c>
      <c r="H2404" s="2">
        <f>IF(F2404=0, G2404, F2404)</f>
        <v/>
      </c>
      <c r="I2404" s="1">
        <f>E2404+0</f>
        <v/>
      </c>
    </row>
    <row r="2405">
      <c r="A2405" t="inlineStr">
        <is>
          <t>Motor Vehicle Expenses</t>
        </is>
      </c>
      <c r="B2405" t="inlineStr">
        <is>
          <t>Operating Expenses</t>
        </is>
      </c>
      <c r="C2405" t="inlineStr">
        <is>
          <t>Heron Fields</t>
        </is>
      </c>
      <c r="D2405" t="inlineStr">
        <is>
          <t>Heron Fields</t>
        </is>
      </c>
      <c r="E2405" s="1" t="inlineStr">
        <is>
          <t>2024-02-29</t>
        </is>
      </c>
      <c r="F2405" t="n">
        <v>0</v>
      </c>
      <c r="G2405" t="n">
        <v>0</v>
      </c>
      <c r="H2405" s="2">
        <f>IF(F2405=0, G2405, F2405)</f>
        <v/>
      </c>
      <c r="I2405" s="1">
        <f>E2405+0</f>
        <v/>
      </c>
    </row>
    <row r="2406">
      <c r="A2406" t="inlineStr">
        <is>
          <t>Rates - Heron</t>
        </is>
      </c>
      <c r="B2406" t="inlineStr">
        <is>
          <t>Operating Expenses</t>
        </is>
      </c>
      <c r="C2406" t="inlineStr">
        <is>
          <t>Heron Fields</t>
        </is>
      </c>
      <c r="D2406" t="inlineStr">
        <is>
          <t>Heron Fields</t>
        </is>
      </c>
      <c r="E2406" s="1" t="inlineStr">
        <is>
          <t>2024-02-29</t>
        </is>
      </c>
      <c r="F2406" t="n">
        <v>0</v>
      </c>
      <c r="G2406" t="n">
        <v>0</v>
      </c>
      <c r="H2406" s="2">
        <f>IF(F2406=0, G2406, F2406)</f>
        <v/>
      </c>
      <c r="I2406" s="1">
        <f>E2406+0</f>
        <v/>
      </c>
    </row>
    <row r="2407">
      <c r="A2407" t="inlineStr">
        <is>
          <t>Rental Income</t>
        </is>
      </c>
      <c r="B2407" t="inlineStr">
        <is>
          <t>Other Income</t>
        </is>
      </c>
      <c r="C2407" t="inlineStr">
        <is>
          <t>Heron Fields</t>
        </is>
      </c>
      <c r="D2407" t="inlineStr">
        <is>
          <t>Heron Fields</t>
        </is>
      </c>
      <c r="E2407" s="1" t="inlineStr">
        <is>
          <t>2024-02-29</t>
        </is>
      </c>
      <c r="F2407" t="n">
        <v>0</v>
      </c>
      <c r="G2407" t="n">
        <v>0</v>
      </c>
      <c r="H2407" s="2">
        <f>IF(F2407=0, G2407, F2407)</f>
        <v/>
      </c>
      <c r="I2407" s="1">
        <f>E2407+0</f>
        <v/>
      </c>
    </row>
    <row r="2408">
      <c r="A2408" t="inlineStr">
        <is>
          <t>Rental Income</t>
        </is>
      </c>
      <c r="B2408" t="inlineStr">
        <is>
          <t>Other Income</t>
        </is>
      </c>
      <c r="C2408" t="inlineStr">
        <is>
          <t>Heron Fields</t>
        </is>
      </c>
      <c r="D2408" t="inlineStr">
        <is>
          <t>Heron Fields</t>
        </is>
      </c>
      <c r="E2408" s="1" t="inlineStr">
        <is>
          <t>2024-02-29</t>
        </is>
      </c>
      <c r="F2408" t="n">
        <v>0</v>
      </c>
      <c r="G2408" t="n">
        <v>0</v>
      </c>
      <c r="H2408" s="2">
        <f>IF(F2408=0, G2408, F2408)</f>
        <v/>
      </c>
      <c r="I2408" s="1">
        <f>E2408+0</f>
        <v/>
      </c>
    </row>
    <row r="2409">
      <c r="A2409" t="inlineStr">
        <is>
          <t>Repairs _AND_ Maintenance</t>
        </is>
      </c>
      <c r="B2409" t="inlineStr">
        <is>
          <t>Operating Expenses</t>
        </is>
      </c>
      <c r="C2409" t="inlineStr">
        <is>
          <t>Heron Fields</t>
        </is>
      </c>
      <c r="D2409" t="inlineStr">
        <is>
          <t>Heron Fields</t>
        </is>
      </c>
      <c r="E2409" s="1" t="inlineStr">
        <is>
          <t>2024-02-29</t>
        </is>
      </c>
      <c r="F2409" t="n">
        <v>0</v>
      </c>
      <c r="G2409" t="n">
        <v>0</v>
      </c>
      <c r="H2409" s="2">
        <f>IF(F2409=0, G2409, F2409)</f>
        <v/>
      </c>
      <c r="I2409" s="1">
        <f>E2409+0</f>
        <v/>
      </c>
    </row>
    <row r="2410">
      <c r="A2410" t="inlineStr">
        <is>
          <t>Repairs _AND_ Maintenance</t>
        </is>
      </c>
      <c r="B2410" t="inlineStr">
        <is>
          <t>Operating Expenses</t>
        </is>
      </c>
      <c r="C2410" t="inlineStr">
        <is>
          <t>Heron Fields</t>
        </is>
      </c>
      <c r="D2410" t="inlineStr">
        <is>
          <t>Heron Fields</t>
        </is>
      </c>
      <c r="E2410" s="1" t="inlineStr">
        <is>
          <t>2024-02-29</t>
        </is>
      </c>
      <c r="F2410" t="n">
        <v>0</v>
      </c>
      <c r="G2410" t="n">
        <v>0</v>
      </c>
      <c r="H2410" s="2">
        <f>IF(F2410=0, G2410, F2410)</f>
        <v/>
      </c>
      <c r="I2410" s="1">
        <f>E2410+0</f>
        <v/>
      </c>
    </row>
    <row r="2411">
      <c r="A2411" t="inlineStr">
        <is>
          <t>Sales - Heron Fields</t>
        </is>
      </c>
      <c r="B2411" t="inlineStr">
        <is>
          <t>Trading Income</t>
        </is>
      </c>
      <c r="C2411" t="inlineStr">
        <is>
          <t>Heron Fields</t>
        </is>
      </c>
      <c r="D2411" t="inlineStr">
        <is>
          <t>Heron Fields</t>
        </is>
      </c>
      <c r="E2411" s="1" t="inlineStr">
        <is>
          <t>2024-02-29</t>
        </is>
      </c>
      <c r="F2411" t="n">
        <v>0</v>
      </c>
      <c r="G2411" t="n">
        <v>0</v>
      </c>
      <c r="H2411" s="2">
        <f>IF(F2411=0, G2411, F2411)</f>
        <v/>
      </c>
      <c r="I2411" s="1">
        <f>E2411+0</f>
        <v/>
      </c>
    </row>
    <row r="2412">
      <c r="A2412" t="inlineStr">
        <is>
          <t>Sales - Heron Fields occupational rent</t>
        </is>
      </c>
      <c r="B2412" t="inlineStr">
        <is>
          <t>Trading Income</t>
        </is>
      </c>
      <c r="C2412" t="inlineStr">
        <is>
          <t>Heron Fields</t>
        </is>
      </c>
      <c r="D2412" t="inlineStr">
        <is>
          <t>Heron Fields</t>
        </is>
      </c>
      <c r="E2412" s="1" t="inlineStr">
        <is>
          <t>2024-02-29</t>
        </is>
      </c>
      <c r="F2412" t="n">
        <v>0</v>
      </c>
      <c r="G2412" t="n">
        <v>0</v>
      </c>
      <c r="H2412" s="2">
        <f>IF(F2412=0, G2412, F2412)</f>
        <v/>
      </c>
      <c r="I2412" s="1">
        <f>E2412+0</f>
        <v/>
      </c>
    </row>
    <row r="2413">
      <c r="A2413" t="inlineStr">
        <is>
          <t>Security</t>
        </is>
      </c>
      <c r="B2413" t="inlineStr">
        <is>
          <t>Operating Expenses</t>
        </is>
      </c>
      <c r="C2413" t="inlineStr">
        <is>
          <t>Heron Fields</t>
        </is>
      </c>
      <c r="D2413" t="inlineStr">
        <is>
          <t>Heron Fields</t>
        </is>
      </c>
      <c r="E2413" s="1" t="inlineStr">
        <is>
          <t>2024-02-29</t>
        </is>
      </c>
      <c r="F2413" t="n">
        <v>0</v>
      </c>
      <c r="G2413" t="n">
        <v>0</v>
      </c>
      <c r="H2413" s="2">
        <f>IF(F2413=0, G2413, F2413)</f>
        <v/>
      </c>
      <c r="I2413" s="1">
        <f>E2413+0</f>
        <v/>
      </c>
    </row>
    <row r="2414">
      <c r="A2414" t="inlineStr">
        <is>
          <t>Security - ADT</t>
        </is>
      </c>
      <c r="B2414" t="inlineStr">
        <is>
          <t>Operating Expenses</t>
        </is>
      </c>
      <c r="C2414" t="inlineStr">
        <is>
          <t>Heron Fields</t>
        </is>
      </c>
      <c r="D2414" t="inlineStr">
        <is>
          <t>Heron Fields</t>
        </is>
      </c>
      <c r="E2414" s="1" t="inlineStr">
        <is>
          <t>2024-02-29</t>
        </is>
      </c>
      <c r="F2414" t="n">
        <v>0</v>
      </c>
      <c r="G2414" t="n">
        <v>0</v>
      </c>
      <c r="H2414" s="2">
        <f>IF(F2414=0, G2414, F2414)</f>
        <v/>
      </c>
      <c r="I2414" s="1">
        <f>E2414+0</f>
        <v/>
      </c>
    </row>
    <row r="2415">
      <c r="A2415" t="inlineStr">
        <is>
          <t>Subscription - NHBRC</t>
        </is>
      </c>
      <c r="B2415" t="inlineStr">
        <is>
          <t>Operating Expenses</t>
        </is>
      </c>
      <c r="C2415" t="inlineStr">
        <is>
          <t>Heron Fields</t>
        </is>
      </c>
      <c r="D2415" t="inlineStr">
        <is>
          <t>Heron Fields</t>
        </is>
      </c>
      <c r="E2415" s="1" t="inlineStr">
        <is>
          <t>2024-02-29</t>
        </is>
      </c>
      <c r="F2415" t="n">
        <v>0</v>
      </c>
      <c r="G2415" t="n">
        <v>0</v>
      </c>
      <c r="H2415" s="2">
        <f>IF(F2415=0, G2415, F2415)</f>
        <v/>
      </c>
      <c r="I2415" s="1">
        <f>E2415+0</f>
        <v/>
      </c>
    </row>
    <row r="2416">
      <c r="A2416" t="inlineStr">
        <is>
          <t>Subscriptions - Xero</t>
        </is>
      </c>
      <c r="B2416" t="inlineStr">
        <is>
          <t>Operating Expenses</t>
        </is>
      </c>
      <c r="C2416" t="inlineStr">
        <is>
          <t>Heron Fields</t>
        </is>
      </c>
      <c r="D2416" t="inlineStr">
        <is>
          <t>Heron Fields</t>
        </is>
      </c>
      <c r="E2416" s="1" t="inlineStr">
        <is>
          <t>2024-02-29</t>
        </is>
      </c>
      <c r="F2416" t="n">
        <v>0</v>
      </c>
      <c r="G2416" t="n">
        <v>0</v>
      </c>
      <c r="H2416" s="2">
        <f>IF(F2416=0, G2416, F2416)</f>
        <v/>
      </c>
      <c r="I2416" s="1">
        <f>E2416+0</f>
        <v/>
      </c>
    </row>
    <row r="2417">
      <c r="A2417" t="inlineStr">
        <is>
          <t>Subscriptions - Xero</t>
        </is>
      </c>
      <c r="B2417" t="inlineStr">
        <is>
          <t>Operating Expenses</t>
        </is>
      </c>
      <c r="C2417" t="inlineStr">
        <is>
          <t>Heron Fields</t>
        </is>
      </c>
      <c r="D2417" t="inlineStr">
        <is>
          <t>Heron Fields</t>
        </is>
      </c>
      <c r="E2417" s="1" t="inlineStr">
        <is>
          <t>2024-02-29</t>
        </is>
      </c>
      <c r="F2417" t="n">
        <v>0</v>
      </c>
      <c r="G2417" t="n">
        <v>0</v>
      </c>
      <c r="H2417" s="2">
        <f>IF(F2417=0, G2417, F2417)</f>
        <v/>
      </c>
      <c r="I2417" s="1">
        <f>E2417+0</f>
        <v/>
      </c>
    </row>
    <row r="2418">
      <c r="A2418" t="inlineStr">
        <is>
          <t>Advertising - Pure Brand Activation</t>
        </is>
      </c>
      <c r="B2418" t="inlineStr">
        <is>
          <t>Operating Expenses</t>
        </is>
      </c>
      <c r="C2418" t="inlineStr">
        <is>
          <t>Heron View</t>
        </is>
      </c>
      <c r="D2418" t="inlineStr">
        <is>
          <t>Heron View</t>
        </is>
      </c>
      <c r="E2418" s="1" t="inlineStr">
        <is>
          <t>2024-02-29</t>
        </is>
      </c>
      <c r="F2418" t="n">
        <v>0</v>
      </c>
      <c r="G2418" t="n">
        <v>0</v>
      </c>
      <c r="H2418" s="2">
        <f>IF(F2418=0, G2418, F2418)</f>
        <v/>
      </c>
      <c r="I2418" s="1">
        <f>E2418+0</f>
        <v/>
      </c>
    </row>
    <row r="2419">
      <c r="A2419" t="inlineStr">
        <is>
          <t>Advertising - Thinkink</t>
        </is>
      </c>
      <c r="B2419" t="inlineStr">
        <is>
          <t>Operating Expenses</t>
        </is>
      </c>
      <c r="C2419" t="inlineStr">
        <is>
          <t>Heron View</t>
        </is>
      </c>
      <c r="D2419" t="inlineStr">
        <is>
          <t>Heron View</t>
        </is>
      </c>
      <c r="E2419" s="1" t="inlineStr">
        <is>
          <t>2024-02-29</t>
        </is>
      </c>
      <c r="F2419" t="n">
        <v>0</v>
      </c>
      <c r="G2419" t="n">
        <v>0</v>
      </c>
      <c r="H2419" s="2">
        <f>IF(F2419=0, G2419, F2419)</f>
        <v/>
      </c>
      <c r="I2419" s="1">
        <f>E2419+0</f>
        <v/>
      </c>
    </row>
    <row r="2420">
      <c r="A2420" t="inlineStr">
        <is>
          <t>COS - Commission HV Units</t>
        </is>
      </c>
      <c r="B2420" t="inlineStr">
        <is>
          <t>COS</t>
        </is>
      </c>
      <c r="C2420" t="inlineStr">
        <is>
          <t>Heron View</t>
        </is>
      </c>
      <c r="D2420" t="inlineStr">
        <is>
          <t>Heron View</t>
        </is>
      </c>
      <c r="E2420" s="1" t="inlineStr">
        <is>
          <t>2024-02-29</t>
        </is>
      </c>
      <c r="F2420" t="n">
        <v>0</v>
      </c>
      <c r="G2420" t="n">
        <v>143469.57</v>
      </c>
      <c r="H2420" s="2">
        <f>IF(F2420=0, G2420, F2420)</f>
        <v/>
      </c>
      <c r="I2420" s="1">
        <f>E2420+0</f>
        <v/>
      </c>
    </row>
    <row r="2421">
      <c r="A2421" t="inlineStr">
        <is>
          <t>COS - Electricity Cost Heron Field</t>
        </is>
      </c>
      <c r="B2421" t="inlineStr">
        <is>
          <t>COS</t>
        </is>
      </c>
      <c r="C2421" t="inlineStr">
        <is>
          <t>CPC</t>
        </is>
      </c>
      <c r="D2421" t="inlineStr">
        <is>
          <t>Heron View</t>
        </is>
      </c>
      <c r="E2421" s="1" t="inlineStr">
        <is>
          <t>2024-02-29</t>
        </is>
      </c>
      <c r="F2421" t="n">
        <v>0</v>
      </c>
      <c r="G2421" t="n">
        <v>0</v>
      </c>
      <c r="H2421" s="2">
        <f>IF(F2421=0, G2421, F2421)</f>
        <v/>
      </c>
      <c r="I2421" s="1">
        <f>E2421+0</f>
        <v/>
      </c>
    </row>
    <row r="2422">
      <c r="A2422" t="inlineStr">
        <is>
          <t>COS - HV COCT Rates clearance</t>
        </is>
      </c>
      <c r="B2422" t="inlineStr">
        <is>
          <t>COS</t>
        </is>
      </c>
      <c r="C2422" t="inlineStr">
        <is>
          <t>Heron View</t>
        </is>
      </c>
      <c r="D2422" t="inlineStr">
        <is>
          <t>Heron View</t>
        </is>
      </c>
      <c r="E2422" s="1" t="inlineStr">
        <is>
          <t>2024-02-29</t>
        </is>
      </c>
      <c r="F2422" t="n">
        <v>0</v>
      </c>
      <c r="G2422" t="n">
        <v>0</v>
      </c>
      <c r="H2422" s="2">
        <f>IF(F2422=0, G2422, F2422)</f>
        <v/>
      </c>
      <c r="I2422" s="1">
        <f>E2422+0</f>
        <v/>
      </c>
    </row>
    <row r="2423">
      <c r="A2423" t="inlineStr">
        <is>
          <t>COS - Heron - Internet</t>
        </is>
      </c>
      <c r="B2423" t="inlineStr">
        <is>
          <t>COS</t>
        </is>
      </c>
      <c r="C2423" t="inlineStr">
        <is>
          <t>CPC</t>
        </is>
      </c>
      <c r="D2423" t="inlineStr">
        <is>
          <t>Heron View</t>
        </is>
      </c>
      <c r="E2423" s="1" t="inlineStr">
        <is>
          <t>2024-02-29</t>
        </is>
      </c>
      <c r="F2423" t="n">
        <v>0</v>
      </c>
      <c r="G2423" t="n">
        <v>0</v>
      </c>
      <c r="H2423" s="2">
        <f>IF(F2423=0, G2423, F2423)</f>
        <v/>
      </c>
      <c r="I2423" s="1">
        <f>E2423+0</f>
        <v/>
      </c>
    </row>
    <row r="2424">
      <c r="A2424" t="inlineStr">
        <is>
          <t>COS - Heron Fields - Construction</t>
        </is>
      </c>
      <c r="B2424" t="inlineStr">
        <is>
          <t>COS</t>
        </is>
      </c>
      <c r="C2424" t="inlineStr">
        <is>
          <t>CPC</t>
        </is>
      </c>
      <c r="D2424" t="inlineStr">
        <is>
          <t>Heron View</t>
        </is>
      </c>
      <c r="E2424" s="1" t="inlineStr">
        <is>
          <t>2024-02-29</t>
        </is>
      </c>
      <c r="F2424" t="n">
        <v>0</v>
      </c>
      <c r="G2424" t="n">
        <v>0</v>
      </c>
      <c r="H2424" s="2">
        <f>IF(F2424=0, G2424, F2424)</f>
        <v/>
      </c>
      <c r="I2424" s="1">
        <f>E2424+0</f>
        <v/>
      </c>
    </row>
    <row r="2425">
      <c r="A2425" t="inlineStr">
        <is>
          <t>COS - Heron Fields - Garden Services</t>
        </is>
      </c>
      <c r="B2425" t="inlineStr">
        <is>
          <t>COS</t>
        </is>
      </c>
      <c r="C2425" t="inlineStr">
        <is>
          <t>CPC</t>
        </is>
      </c>
      <c r="D2425" t="inlineStr">
        <is>
          <t>Heron View</t>
        </is>
      </c>
      <c r="E2425" s="1" t="inlineStr">
        <is>
          <t>2024-02-29</t>
        </is>
      </c>
      <c r="F2425" t="n">
        <v>0</v>
      </c>
      <c r="G2425" t="n">
        <v>0</v>
      </c>
      <c r="H2425" s="2">
        <f>IF(F2425=0, G2425, F2425)</f>
        <v/>
      </c>
      <c r="I2425" s="1">
        <f>E2425+0</f>
        <v/>
      </c>
    </row>
    <row r="2426">
      <c r="A2426" t="inlineStr">
        <is>
          <t>COS - Heron Fields - Health &amp; Safety</t>
        </is>
      </c>
      <c r="B2426" t="inlineStr">
        <is>
          <t>COS</t>
        </is>
      </c>
      <c r="C2426" t="inlineStr">
        <is>
          <t>CPC</t>
        </is>
      </c>
      <c r="D2426" t="inlineStr">
        <is>
          <t>Heron View</t>
        </is>
      </c>
      <c r="E2426" s="1" t="inlineStr">
        <is>
          <t>2024-02-29</t>
        </is>
      </c>
      <c r="F2426" t="n">
        <v>0</v>
      </c>
      <c r="G2426" t="n">
        <v>0</v>
      </c>
      <c r="H2426" s="2">
        <f>IF(F2426=0, G2426, F2426)</f>
        <v/>
      </c>
      <c r="I2426" s="1">
        <f>E2426+0</f>
        <v/>
      </c>
    </row>
    <row r="2427">
      <c r="A2427" t="inlineStr">
        <is>
          <t>COS - Heron Fields - P &amp; G</t>
        </is>
      </c>
      <c r="B2427" t="inlineStr">
        <is>
          <t>COS</t>
        </is>
      </c>
      <c r="C2427" t="inlineStr">
        <is>
          <t>CPC</t>
        </is>
      </c>
      <c r="D2427" t="inlineStr">
        <is>
          <t>Heron View</t>
        </is>
      </c>
      <c r="E2427" s="1" t="inlineStr">
        <is>
          <t>2024-02-29</t>
        </is>
      </c>
      <c r="F2427" t="n">
        <v>0</v>
      </c>
      <c r="G2427" t="n">
        <v>0</v>
      </c>
      <c r="H2427" s="2">
        <f>IF(F2427=0, G2427, F2427)</f>
        <v/>
      </c>
      <c r="I2427" s="1">
        <f>E2427+0</f>
        <v/>
      </c>
    </row>
    <row r="2428">
      <c r="A2428" t="inlineStr">
        <is>
          <t>COS - Heron Fields - Printing &amp; Stationary</t>
        </is>
      </c>
      <c r="B2428" t="inlineStr">
        <is>
          <t>COS</t>
        </is>
      </c>
      <c r="C2428" t="inlineStr">
        <is>
          <t>CPC</t>
        </is>
      </c>
      <c r="D2428" t="inlineStr">
        <is>
          <t>Heron View</t>
        </is>
      </c>
      <c r="E2428" s="1" t="inlineStr">
        <is>
          <t>2024-02-29</t>
        </is>
      </c>
      <c r="F2428" t="n">
        <v>0</v>
      </c>
      <c r="G2428" t="n">
        <v>0</v>
      </c>
      <c r="H2428" s="2">
        <f>IF(F2428=0, G2428, F2428)</f>
        <v/>
      </c>
      <c r="I2428" s="1">
        <f>E2428+0</f>
        <v/>
      </c>
    </row>
    <row r="2429">
      <c r="A2429" t="inlineStr">
        <is>
          <t>COS - Heron View - Construction</t>
        </is>
      </c>
      <c r="B2429" t="inlineStr">
        <is>
          <t>COS</t>
        </is>
      </c>
      <c r="C2429" t="inlineStr">
        <is>
          <t>Heron View</t>
        </is>
      </c>
      <c r="D2429" t="inlineStr">
        <is>
          <t>Heron View</t>
        </is>
      </c>
      <c r="E2429" s="1" t="inlineStr">
        <is>
          <t>2024-02-29</t>
        </is>
      </c>
      <c r="F2429" t="n">
        <v>0</v>
      </c>
      <c r="G2429" t="n">
        <v>5707656.42</v>
      </c>
      <c r="H2429" s="2">
        <f>IF(F2429=0, G2429, F2429)</f>
        <v/>
      </c>
      <c r="I2429" s="1">
        <f>E2429+0</f>
        <v/>
      </c>
    </row>
    <row r="2430">
      <c r="A2430" t="inlineStr">
        <is>
          <t>COS - Heron View - P&amp;G</t>
        </is>
      </c>
      <c r="B2430" t="inlineStr">
        <is>
          <t>COS</t>
        </is>
      </c>
      <c r="C2430" t="inlineStr">
        <is>
          <t>CPC</t>
        </is>
      </c>
      <c r="D2430" t="inlineStr">
        <is>
          <t>Heron View</t>
        </is>
      </c>
      <c r="E2430" s="1" t="inlineStr">
        <is>
          <t>2024-02-29</t>
        </is>
      </c>
      <c r="F2430" t="n">
        <v>0</v>
      </c>
      <c r="G2430" t="n">
        <v>0</v>
      </c>
      <c r="H2430" s="2">
        <f>IF(F2430=0, G2430, F2430)</f>
        <v/>
      </c>
      <c r="I2430" s="1">
        <f>E2430+0</f>
        <v/>
      </c>
    </row>
    <row r="2431">
      <c r="A2431" t="inlineStr">
        <is>
          <t>COS - Heron View - Printing &amp; Stationary</t>
        </is>
      </c>
      <c r="B2431" t="inlineStr">
        <is>
          <t>COS</t>
        </is>
      </c>
      <c r="C2431" t="inlineStr">
        <is>
          <t>CPC</t>
        </is>
      </c>
      <c r="D2431" t="inlineStr">
        <is>
          <t>Heron View</t>
        </is>
      </c>
      <c r="E2431" s="1" t="inlineStr">
        <is>
          <t>2024-02-29</t>
        </is>
      </c>
      <c r="F2431" t="n">
        <v>0</v>
      </c>
      <c r="G2431" t="n">
        <v>0</v>
      </c>
      <c r="H2431" s="2">
        <f>IF(F2431=0, G2431, F2431)</f>
        <v/>
      </c>
      <c r="I2431" s="1">
        <f>E2431+0</f>
        <v/>
      </c>
    </row>
    <row r="2432">
      <c r="A2432" t="inlineStr">
        <is>
          <t>COS - Legal Fees</t>
        </is>
      </c>
      <c r="B2432" t="inlineStr">
        <is>
          <t>COS</t>
        </is>
      </c>
      <c r="C2432" t="inlineStr">
        <is>
          <t>Heron View</t>
        </is>
      </c>
      <c r="D2432" t="inlineStr">
        <is>
          <t>Heron View</t>
        </is>
      </c>
      <c r="E2432" s="1" t="inlineStr">
        <is>
          <t>2024-02-29</t>
        </is>
      </c>
      <c r="F2432" t="n">
        <v>0</v>
      </c>
      <c r="G2432" t="n">
        <v>79030.89999999999</v>
      </c>
      <c r="H2432" s="2">
        <f>IF(F2432=0, G2432, F2432)</f>
        <v/>
      </c>
      <c r="I2432" s="1">
        <f>E2432+0</f>
        <v/>
      </c>
    </row>
    <row r="2433">
      <c r="A2433" t="inlineStr">
        <is>
          <t>COS - Legal Fees</t>
        </is>
      </c>
      <c r="B2433" t="inlineStr">
        <is>
          <t>COS</t>
        </is>
      </c>
      <c r="C2433" t="inlineStr">
        <is>
          <t>Heron View</t>
        </is>
      </c>
      <c r="D2433" t="inlineStr">
        <is>
          <t>Heron View</t>
        </is>
      </c>
      <c r="E2433" s="1" t="inlineStr">
        <is>
          <t>2024-02-29</t>
        </is>
      </c>
      <c r="F2433" t="n">
        <v>0</v>
      </c>
      <c r="G2433" t="n">
        <v>0</v>
      </c>
      <c r="H2433" s="2">
        <f>IF(F2433=0, G2433, F2433)</f>
        <v/>
      </c>
      <c r="I2433" s="1">
        <f>E2433+0</f>
        <v/>
      </c>
    </row>
    <row r="2434">
      <c r="A2434" t="inlineStr">
        <is>
          <t>COS - Legal Fees Opening of Sec Title Fees</t>
        </is>
      </c>
      <c r="B2434" t="inlineStr">
        <is>
          <t>COS</t>
        </is>
      </c>
      <c r="C2434" t="inlineStr">
        <is>
          <t>Heron View</t>
        </is>
      </c>
      <c r="D2434" t="inlineStr">
        <is>
          <t>Heron View</t>
        </is>
      </c>
      <c r="E2434" s="1" t="inlineStr">
        <is>
          <t>2024-02-29</t>
        </is>
      </c>
      <c r="F2434" t="n">
        <v>0</v>
      </c>
      <c r="G2434" t="n">
        <v>0</v>
      </c>
      <c r="H2434" s="2">
        <f>IF(F2434=0, G2434, F2434)</f>
        <v/>
      </c>
      <c r="I2434" s="1">
        <f>E2434+0</f>
        <v/>
      </c>
    </row>
    <row r="2435">
      <c r="A2435" t="inlineStr">
        <is>
          <t>COS - Showhouse - HV</t>
        </is>
      </c>
      <c r="B2435" t="inlineStr">
        <is>
          <t>COS</t>
        </is>
      </c>
      <c r="C2435" t="inlineStr">
        <is>
          <t>Heron View</t>
        </is>
      </c>
      <c r="D2435" t="inlineStr">
        <is>
          <t>Heron View</t>
        </is>
      </c>
      <c r="E2435" s="1" t="inlineStr">
        <is>
          <t>2024-02-29</t>
        </is>
      </c>
      <c r="F2435" t="n">
        <v>0</v>
      </c>
      <c r="G2435" t="n">
        <v>0</v>
      </c>
      <c r="H2435" s="2">
        <f>IF(F2435=0, G2435, F2435)</f>
        <v/>
      </c>
      <c r="I2435" s="1">
        <f>E2435+0</f>
        <v/>
      </c>
    </row>
    <row r="2436">
      <c r="A2436" t="inlineStr">
        <is>
          <t>CPSD</t>
        </is>
      </c>
      <c r="B2436" t="inlineStr">
        <is>
          <t>COS</t>
        </is>
      </c>
      <c r="C2436" t="inlineStr">
        <is>
          <t>Heron View</t>
        </is>
      </c>
      <c r="D2436" t="inlineStr">
        <is>
          <t>Heron View</t>
        </is>
      </c>
      <c r="E2436" s="1" t="inlineStr">
        <is>
          <t>2024-02-29</t>
        </is>
      </c>
      <c r="F2436" t="n">
        <v>0</v>
      </c>
      <c r="G2436" t="n">
        <v>314037.881</v>
      </c>
      <c r="H2436" s="2">
        <f>IF(F2436=0, G2436, F2436)</f>
        <v/>
      </c>
      <c r="I2436" s="1">
        <f>E2436+0</f>
        <v/>
      </c>
    </row>
    <row r="2437">
      <c r="A2437" t="inlineStr">
        <is>
          <t>Interest Paid - Investors @ 10%</t>
        </is>
      </c>
      <c r="B2437" t="inlineStr">
        <is>
          <t>Operating Expenses</t>
        </is>
      </c>
      <c r="C2437" t="inlineStr">
        <is>
          <t>Heron View</t>
        </is>
      </c>
      <c r="D2437" t="inlineStr">
        <is>
          <t>Heron View</t>
        </is>
      </c>
      <c r="E2437" s="1" t="inlineStr">
        <is>
          <t>2024-02-29</t>
        </is>
      </c>
      <c r="F2437" t="n">
        <v>0</v>
      </c>
      <c r="G2437" t="n">
        <v>0</v>
      </c>
      <c r="H2437" s="2">
        <f>IF(F2437=0, G2437, F2437)</f>
        <v/>
      </c>
      <c r="I2437" s="1">
        <f>E2437+0</f>
        <v/>
      </c>
    </row>
    <row r="2438">
      <c r="A2438" t="inlineStr">
        <is>
          <t>Interest Paid - Investors @ 10.5%</t>
        </is>
      </c>
      <c r="B2438" t="inlineStr">
        <is>
          <t>Operating Expenses</t>
        </is>
      </c>
      <c r="C2438" t="inlineStr">
        <is>
          <t>Heron View</t>
        </is>
      </c>
      <c r="D2438" t="inlineStr">
        <is>
          <t>Heron View</t>
        </is>
      </c>
      <c r="E2438" s="1" t="inlineStr">
        <is>
          <t>2024-02-29</t>
        </is>
      </c>
      <c r="F2438" t="n">
        <v>0</v>
      </c>
      <c r="G2438" t="n">
        <v>0</v>
      </c>
      <c r="H2438" s="2">
        <f>IF(F2438=0, G2438, F2438)</f>
        <v/>
      </c>
      <c r="I2438" s="1">
        <f>E2438+0</f>
        <v/>
      </c>
    </row>
    <row r="2439">
      <c r="A2439" t="inlineStr">
        <is>
          <t>Interest Paid - Investors @ 11%</t>
        </is>
      </c>
      <c r="B2439" t="inlineStr">
        <is>
          <t>Operating Expenses</t>
        </is>
      </c>
      <c r="C2439" t="inlineStr">
        <is>
          <t>Heron View</t>
        </is>
      </c>
      <c r="D2439" t="inlineStr">
        <is>
          <t>Heron View</t>
        </is>
      </c>
      <c r="E2439" s="1" t="inlineStr">
        <is>
          <t>2024-02-29</t>
        </is>
      </c>
      <c r="F2439" t="n">
        <v>0</v>
      </c>
      <c r="G2439" t="n">
        <v>0</v>
      </c>
      <c r="H2439" s="2">
        <f>IF(F2439=0, G2439, F2439)</f>
        <v/>
      </c>
      <c r="I2439" s="1">
        <f>E2439+0</f>
        <v/>
      </c>
    </row>
    <row r="2440">
      <c r="A2440" t="inlineStr">
        <is>
          <t>Interest Paid - Investors @ 14%</t>
        </is>
      </c>
      <c r="B2440" t="inlineStr">
        <is>
          <t>Operating Expenses</t>
        </is>
      </c>
      <c r="C2440" t="inlineStr">
        <is>
          <t>Heron View</t>
        </is>
      </c>
      <c r="D2440" t="inlineStr">
        <is>
          <t>Heron View</t>
        </is>
      </c>
      <c r="E2440" s="1" t="inlineStr">
        <is>
          <t>2024-02-29</t>
        </is>
      </c>
      <c r="F2440" t="n">
        <v>0</v>
      </c>
      <c r="G2440" t="n">
        <v>0</v>
      </c>
      <c r="H2440" s="2">
        <f>IF(F2440=0, G2440, F2440)</f>
        <v/>
      </c>
      <c r="I2440" s="1">
        <f>E2440+0</f>
        <v/>
      </c>
    </row>
    <row r="2441">
      <c r="A2441" t="inlineStr">
        <is>
          <t>Interest Paid - Investors @ 14%</t>
        </is>
      </c>
      <c r="B2441" t="inlineStr">
        <is>
          <t>Operating Expenses</t>
        </is>
      </c>
      <c r="C2441" t="inlineStr">
        <is>
          <t>Heron View</t>
        </is>
      </c>
      <c r="D2441" t="inlineStr">
        <is>
          <t>Heron View</t>
        </is>
      </c>
      <c r="E2441" s="1" t="inlineStr">
        <is>
          <t>2024-02-29</t>
        </is>
      </c>
      <c r="F2441" t="n">
        <v>0</v>
      </c>
      <c r="G2441" t="n">
        <v>0</v>
      </c>
      <c r="H2441" s="2">
        <f>IF(F2441=0, G2441, F2441)</f>
        <v/>
      </c>
      <c r="I2441" s="1">
        <f>E2441+0</f>
        <v/>
      </c>
    </row>
    <row r="2442">
      <c r="A2442" t="inlineStr">
        <is>
          <t>Interest Paid - Investors @ 15%</t>
        </is>
      </c>
      <c r="B2442" t="inlineStr">
        <is>
          <t>Operating Expenses</t>
        </is>
      </c>
      <c r="C2442" t="inlineStr">
        <is>
          <t>Heron View</t>
        </is>
      </c>
      <c r="D2442" t="inlineStr">
        <is>
          <t>Heron View</t>
        </is>
      </c>
      <c r="E2442" s="1" t="inlineStr">
        <is>
          <t>2024-02-29</t>
        </is>
      </c>
      <c r="F2442" t="n">
        <v>0</v>
      </c>
      <c r="G2442" t="n">
        <v>0</v>
      </c>
      <c r="H2442" s="2">
        <f>IF(F2442=0, G2442, F2442)</f>
        <v/>
      </c>
      <c r="I2442" s="1">
        <f>E2442+0</f>
        <v/>
      </c>
    </row>
    <row r="2443">
      <c r="A2443" t="inlineStr">
        <is>
          <t>Interest Paid - Investors @ 15%</t>
        </is>
      </c>
      <c r="B2443" t="inlineStr">
        <is>
          <t>Operating Expenses</t>
        </is>
      </c>
      <c r="C2443" t="inlineStr">
        <is>
          <t>Heron View</t>
        </is>
      </c>
      <c r="D2443" t="inlineStr">
        <is>
          <t>Heron View</t>
        </is>
      </c>
      <c r="E2443" s="1" t="inlineStr">
        <is>
          <t>2024-02-29</t>
        </is>
      </c>
      <c r="F2443" t="n">
        <v>0</v>
      </c>
      <c r="G2443" t="n">
        <v>0</v>
      </c>
      <c r="H2443" s="2">
        <f>IF(F2443=0, G2443, F2443)</f>
        <v/>
      </c>
      <c r="I2443" s="1">
        <f>E2443+0</f>
        <v/>
      </c>
    </row>
    <row r="2444">
      <c r="A2444" t="inlineStr">
        <is>
          <t>Interest Paid - Investors @ 18%</t>
        </is>
      </c>
      <c r="B2444" t="inlineStr">
        <is>
          <t>Operating Expenses</t>
        </is>
      </c>
      <c r="C2444" t="inlineStr">
        <is>
          <t>Heron View</t>
        </is>
      </c>
      <c r="D2444" t="inlineStr">
        <is>
          <t>Heron View</t>
        </is>
      </c>
      <c r="E2444" s="1" t="inlineStr">
        <is>
          <t>2024-02-29</t>
        </is>
      </c>
      <c r="F2444" t="n">
        <v>0</v>
      </c>
      <c r="G2444" t="n">
        <v>0</v>
      </c>
      <c r="H2444" s="2">
        <f>IF(F2444=0, G2444, F2444)</f>
        <v/>
      </c>
      <c r="I2444" s="1">
        <f>E2444+0</f>
        <v/>
      </c>
    </row>
    <row r="2445">
      <c r="A2445" t="inlineStr">
        <is>
          <t>Interest Paid - Investors @ 18%</t>
        </is>
      </c>
      <c r="B2445" t="inlineStr">
        <is>
          <t>Operating Expenses</t>
        </is>
      </c>
      <c r="C2445" t="inlineStr">
        <is>
          <t>Heron View</t>
        </is>
      </c>
      <c r="D2445" t="inlineStr">
        <is>
          <t>Heron View</t>
        </is>
      </c>
      <c r="E2445" s="1" t="inlineStr">
        <is>
          <t>2024-02-29</t>
        </is>
      </c>
      <c r="F2445" t="n">
        <v>0</v>
      </c>
      <c r="G2445" t="n">
        <v>0</v>
      </c>
      <c r="H2445" s="2">
        <f>IF(F2445=0, G2445, F2445)</f>
        <v/>
      </c>
      <c r="I2445" s="1">
        <f>E2445+0</f>
        <v/>
      </c>
    </row>
    <row r="2446">
      <c r="A2446" t="inlineStr">
        <is>
          <t>Interest Paid - Investors @ 6.25%</t>
        </is>
      </c>
      <c r="B2446" t="inlineStr">
        <is>
          <t>Operating Expenses</t>
        </is>
      </c>
      <c r="C2446" t="inlineStr">
        <is>
          <t>Heron View</t>
        </is>
      </c>
      <c r="D2446" t="inlineStr">
        <is>
          <t>Heron View</t>
        </is>
      </c>
      <c r="E2446" s="1" t="inlineStr">
        <is>
          <t>2024-02-29</t>
        </is>
      </c>
      <c r="F2446" t="n">
        <v>0</v>
      </c>
      <c r="G2446" t="n">
        <v>0</v>
      </c>
      <c r="H2446" s="2">
        <f>IF(F2446=0, G2446, F2446)</f>
        <v/>
      </c>
      <c r="I2446" s="1">
        <f>E2446+0</f>
        <v/>
      </c>
    </row>
    <row r="2447">
      <c r="A2447" t="inlineStr">
        <is>
          <t>Interest Paid - Investors @ 6.25%</t>
        </is>
      </c>
      <c r="B2447" t="inlineStr">
        <is>
          <t>Operating Expenses</t>
        </is>
      </c>
      <c r="C2447" t="inlineStr">
        <is>
          <t>Heron View</t>
        </is>
      </c>
      <c r="D2447" t="inlineStr">
        <is>
          <t>Heron View</t>
        </is>
      </c>
      <c r="E2447" s="1" t="inlineStr">
        <is>
          <t>2024-02-29</t>
        </is>
      </c>
      <c r="F2447" t="n">
        <v>0</v>
      </c>
      <c r="G2447" t="n">
        <v>0</v>
      </c>
      <c r="H2447" s="2">
        <f>IF(F2447=0, G2447, F2447)</f>
        <v/>
      </c>
      <c r="I2447" s="1">
        <f>E2447+0</f>
        <v/>
      </c>
    </row>
    <row r="2448">
      <c r="A2448" t="inlineStr">
        <is>
          <t>Interest Paid - Investors @ 6.5%</t>
        </is>
      </c>
      <c r="B2448" t="inlineStr">
        <is>
          <t>Operating Expenses</t>
        </is>
      </c>
      <c r="C2448" t="inlineStr">
        <is>
          <t>Heron View</t>
        </is>
      </c>
      <c r="D2448" t="inlineStr">
        <is>
          <t>Heron View</t>
        </is>
      </c>
      <c r="E2448" s="1" t="inlineStr">
        <is>
          <t>2024-02-29</t>
        </is>
      </c>
      <c r="F2448" t="n">
        <v>0</v>
      </c>
      <c r="G2448" t="n">
        <v>0</v>
      </c>
      <c r="H2448" s="2">
        <f>IF(F2448=0, G2448, F2448)</f>
        <v/>
      </c>
      <c r="I2448" s="1">
        <f>E2448+0</f>
        <v/>
      </c>
    </row>
    <row r="2449">
      <c r="A2449" t="inlineStr">
        <is>
          <t>Interest Paid - Investors @ 6.5%</t>
        </is>
      </c>
      <c r="B2449" t="inlineStr">
        <is>
          <t>Operating Expenses</t>
        </is>
      </c>
      <c r="C2449" t="inlineStr">
        <is>
          <t>Heron View</t>
        </is>
      </c>
      <c r="D2449" t="inlineStr">
        <is>
          <t>Heron View</t>
        </is>
      </c>
      <c r="E2449" s="1" t="inlineStr">
        <is>
          <t>2024-02-29</t>
        </is>
      </c>
      <c r="F2449" t="n">
        <v>0</v>
      </c>
      <c r="G2449" t="n">
        <v>0</v>
      </c>
      <c r="H2449" s="2">
        <f>IF(F2449=0, G2449, F2449)</f>
        <v/>
      </c>
      <c r="I2449" s="1">
        <f>E2449+0</f>
        <v/>
      </c>
    </row>
    <row r="2450">
      <c r="A2450" t="inlineStr">
        <is>
          <t>Interest Paid - Investors @ 6.75%</t>
        </is>
      </c>
      <c r="B2450" t="inlineStr">
        <is>
          <t>Operating Expenses</t>
        </is>
      </c>
      <c r="C2450" t="inlineStr">
        <is>
          <t>Heron View</t>
        </is>
      </c>
      <c r="D2450" t="inlineStr">
        <is>
          <t>Heron View</t>
        </is>
      </c>
      <c r="E2450" s="1" t="inlineStr">
        <is>
          <t>2024-02-29</t>
        </is>
      </c>
      <c r="F2450" t="n">
        <v>0</v>
      </c>
      <c r="G2450" t="n">
        <v>0</v>
      </c>
      <c r="H2450" s="2">
        <f>IF(F2450=0, G2450, F2450)</f>
        <v/>
      </c>
      <c r="I2450" s="1">
        <f>E2450+0</f>
        <v/>
      </c>
    </row>
    <row r="2451">
      <c r="A2451" t="inlineStr">
        <is>
          <t>Interest Paid - Investors @ 6.75%</t>
        </is>
      </c>
      <c r="B2451" t="inlineStr">
        <is>
          <t>Operating Expenses</t>
        </is>
      </c>
      <c r="C2451" t="inlineStr">
        <is>
          <t>Heron View</t>
        </is>
      </c>
      <c r="D2451" t="inlineStr">
        <is>
          <t>Heron View</t>
        </is>
      </c>
      <c r="E2451" s="1" t="inlineStr">
        <is>
          <t>2024-02-29</t>
        </is>
      </c>
      <c r="F2451" t="n">
        <v>0</v>
      </c>
      <c r="G2451" t="n">
        <v>0</v>
      </c>
      <c r="H2451" s="2">
        <f>IF(F2451=0, G2451, F2451)</f>
        <v/>
      </c>
      <c r="I2451" s="1">
        <f>E2451+0</f>
        <v/>
      </c>
    </row>
    <row r="2452">
      <c r="A2452" t="inlineStr">
        <is>
          <t>Interest Paid - Investors @ 7.5%</t>
        </is>
      </c>
      <c r="B2452" t="inlineStr">
        <is>
          <t>Operating Expenses</t>
        </is>
      </c>
      <c r="C2452" t="inlineStr">
        <is>
          <t>Heron View</t>
        </is>
      </c>
      <c r="D2452" t="inlineStr">
        <is>
          <t>Heron View</t>
        </is>
      </c>
      <c r="E2452" s="1" t="inlineStr">
        <is>
          <t>2024-02-29</t>
        </is>
      </c>
      <c r="F2452" t="n">
        <v>0</v>
      </c>
      <c r="G2452" t="n">
        <v>0</v>
      </c>
      <c r="H2452" s="2">
        <f>IF(F2452=0, G2452, F2452)</f>
        <v/>
      </c>
      <c r="I2452" s="1">
        <f>E2452+0</f>
        <v/>
      </c>
    </row>
    <row r="2453">
      <c r="A2453" t="inlineStr">
        <is>
          <t>Interest Paid - Investors @ 7.5%</t>
        </is>
      </c>
      <c r="B2453" t="inlineStr">
        <is>
          <t>Operating Expenses</t>
        </is>
      </c>
      <c r="C2453" t="inlineStr">
        <is>
          <t>Heron View</t>
        </is>
      </c>
      <c r="D2453" t="inlineStr">
        <is>
          <t>Heron View</t>
        </is>
      </c>
      <c r="E2453" s="1" t="inlineStr">
        <is>
          <t>2024-02-29</t>
        </is>
      </c>
      <c r="F2453" t="n">
        <v>0</v>
      </c>
      <c r="G2453" t="n">
        <v>0</v>
      </c>
      <c r="H2453" s="2">
        <f>IF(F2453=0, G2453, F2453)</f>
        <v/>
      </c>
      <c r="I2453" s="1">
        <f>E2453+0</f>
        <v/>
      </c>
    </row>
    <row r="2454">
      <c r="A2454" t="inlineStr">
        <is>
          <t>Interest Paid - Investors @ 8.25%</t>
        </is>
      </c>
      <c r="B2454" t="inlineStr">
        <is>
          <t>Operating Expenses</t>
        </is>
      </c>
      <c r="C2454" t="inlineStr">
        <is>
          <t>Heron View</t>
        </is>
      </c>
      <c r="D2454" t="inlineStr">
        <is>
          <t>Heron View</t>
        </is>
      </c>
      <c r="E2454" s="1" t="inlineStr">
        <is>
          <t>2024-02-29</t>
        </is>
      </c>
      <c r="F2454" t="n">
        <v>0</v>
      </c>
      <c r="G2454" t="n">
        <v>0</v>
      </c>
      <c r="H2454" s="2">
        <f>IF(F2454=0, G2454, F2454)</f>
        <v/>
      </c>
      <c r="I2454" s="1">
        <f>E2454+0</f>
        <v/>
      </c>
    </row>
    <row r="2455">
      <c r="A2455" t="inlineStr">
        <is>
          <t>Interest Paid - Investors @ 8.25%</t>
        </is>
      </c>
      <c r="B2455" t="inlineStr">
        <is>
          <t>Operating Expenses</t>
        </is>
      </c>
      <c r="C2455" t="inlineStr">
        <is>
          <t>Heron View</t>
        </is>
      </c>
      <c r="D2455" t="inlineStr">
        <is>
          <t>Heron View</t>
        </is>
      </c>
      <c r="E2455" s="1" t="inlineStr">
        <is>
          <t>2024-02-29</t>
        </is>
      </c>
      <c r="F2455" t="n">
        <v>0</v>
      </c>
      <c r="G2455" t="n">
        <v>0</v>
      </c>
      <c r="H2455" s="2">
        <f>IF(F2455=0, G2455, F2455)</f>
        <v/>
      </c>
      <c r="I2455" s="1">
        <f>E2455+0</f>
        <v/>
      </c>
    </row>
    <row r="2456">
      <c r="A2456" t="inlineStr">
        <is>
          <t>Interest Paid - Investors @ 9%</t>
        </is>
      </c>
      <c r="B2456" t="inlineStr">
        <is>
          <t>Operating Expenses</t>
        </is>
      </c>
      <c r="C2456" t="inlineStr">
        <is>
          <t>Heron View</t>
        </is>
      </c>
      <c r="D2456" t="inlineStr">
        <is>
          <t>Heron View</t>
        </is>
      </c>
      <c r="E2456" s="1" t="inlineStr">
        <is>
          <t>2024-02-29</t>
        </is>
      </c>
      <c r="F2456" t="n">
        <v>0</v>
      </c>
      <c r="G2456" t="n">
        <v>0</v>
      </c>
      <c r="H2456" s="2">
        <f>IF(F2456=0, G2456, F2456)</f>
        <v/>
      </c>
      <c r="I2456" s="1">
        <f>E2456+0</f>
        <v/>
      </c>
    </row>
    <row r="2457">
      <c r="A2457" t="inlineStr">
        <is>
          <t>Interest Paid - Investors @ 9%</t>
        </is>
      </c>
      <c r="B2457" t="inlineStr">
        <is>
          <t>Operating Expenses</t>
        </is>
      </c>
      <c r="C2457" t="inlineStr">
        <is>
          <t>Heron View</t>
        </is>
      </c>
      <c r="D2457" t="inlineStr">
        <is>
          <t>Heron View</t>
        </is>
      </c>
      <c r="E2457" s="1" t="inlineStr">
        <is>
          <t>2024-02-29</t>
        </is>
      </c>
      <c r="F2457" t="n">
        <v>0</v>
      </c>
      <c r="G2457" t="n">
        <v>0</v>
      </c>
      <c r="H2457" s="2">
        <f>IF(F2457=0, G2457, F2457)</f>
        <v/>
      </c>
      <c r="I2457" s="1">
        <f>E2457+0</f>
        <v/>
      </c>
    </row>
    <row r="2458">
      <c r="A2458" t="inlineStr">
        <is>
          <t>Interest Paid - Investors @ 9.75%</t>
        </is>
      </c>
      <c r="B2458" t="inlineStr">
        <is>
          <t>Operating Expenses</t>
        </is>
      </c>
      <c r="C2458" t="inlineStr">
        <is>
          <t>Heron View</t>
        </is>
      </c>
      <c r="D2458" t="inlineStr">
        <is>
          <t>Heron View</t>
        </is>
      </c>
      <c r="E2458" s="1" t="inlineStr">
        <is>
          <t>2024-02-29</t>
        </is>
      </c>
      <c r="F2458" t="n">
        <v>0</v>
      </c>
      <c r="G2458" t="n">
        <v>0</v>
      </c>
      <c r="H2458" s="2">
        <f>IF(F2458=0, G2458, F2458)</f>
        <v/>
      </c>
      <c r="I2458" s="1">
        <f>E2458+0</f>
        <v/>
      </c>
    </row>
    <row r="2459">
      <c r="A2459" t="inlineStr">
        <is>
          <t>Levies</t>
        </is>
      </c>
      <c r="B2459" t="inlineStr">
        <is>
          <t>Operating Expenses</t>
        </is>
      </c>
      <c r="C2459" t="inlineStr">
        <is>
          <t>Heron View</t>
        </is>
      </c>
      <c r="D2459" t="inlineStr">
        <is>
          <t>Heron View</t>
        </is>
      </c>
      <c r="E2459" s="1" t="inlineStr">
        <is>
          <t>2024-02-29</t>
        </is>
      </c>
      <c r="F2459" t="n">
        <v>0</v>
      </c>
      <c r="G2459" t="n">
        <v>0</v>
      </c>
      <c r="H2459" s="2">
        <f>IF(F2459=0, G2459, F2459)</f>
        <v/>
      </c>
      <c r="I2459" s="1">
        <f>E2459+0</f>
        <v/>
      </c>
    </row>
    <row r="2460">
      <c r="A2460" t="inlineStr">
        <is>
          <t>Levies - Developer</t>
        </is>
      </c>
      <c r="B2460" t="inlineStr">
        <is>
          <t>Operating Expenses</t>
        </is>
      </c>
      <c r="C2460" t="inlineStr">
        <is>
          <t>Heron View</t>
        </is>
      </c>
      <c r="D2460" t="inlineStr">
        <is>
          <t>Heron View</t>
        </is>
      </c>
      <c r="E2460" s="1" t="inlineStr">
        <is>
          <t>2024-02-29</t>
        </is>
      </c>
      <c r="F2460" t="n">
        <v>0</v>
      </c>
      <c r="G2460" t="n">
        <v>0</v>
      </c>
      <c r="H2460" s="2">
        <f>IF(F2460=0, G2460, F2460)</f>
        <v/>
      </c>
      <c r="I2460" s="1">
        <f>E2460+0</f>
        <v/>
      </c>
    </row>
    <row r="2461">
      <c r="A2461" t="inlineStr">
        <is>
          <t>Levies - Special Levies</t>
        </is>
      </c>
      <c r="B2461" t="inlineStr">
        <is>
          <t>Operating Expenses</t>
        </is>
      </c>
      <c r="C2461" t="inlineStr">
        <is>
          <t>Heron View</t>
        </is>
      </c>
      <c r="D2461" t="inlineStr">
        <is>
          <t>Heron View</t>
        </is>
      </c>
      <c r="E2461" s="1" t="inlineStr">
        <is>
          <t>2024-02-29</t>
        </is>
      </c>
      <c r="F2461" t="n">
        <v>0</v>
      </c>
      <c r="G2461" t="n">
        <v>0</v>
      </c>
      <c r="H2461" s="2">
        <f>IF(F2461=0, G2461, F2461)</f>
        <v/>
      </c>
      <c r="I2461" s="1">
        <f>E2461+0</f>
        <v/>
      </c>
    </row>
    <row r="2462">
      <c r="A2462" t="inlineStr">
        <is>
          <t>Management fees - OMH</t>
        </is>
      </c>
      <c r="B2462" t="inlineStr">
        <is>
          <t>Ignore per Deric</t>
        </is>
      </c>
      <c r="C2462" t="inlineStr">
        <is>
          <t>Heron View</t>
        </is>
      </c>
      <c r="D2462" t="inlineStr">
        <is>
          <t>Heron View</t>
        </is>
      </c>
      <c r="E2462" s="1" t="inlineStr">
        <is>
          <t>2024-02-29</t>
        </is>
      </c>
      <c r="F2462" t="n">
        <v>0</v>
      </c>
      <c r="G2462" t="n">
        <v>0</v>
      </c>
      <c r="H2462" s="2">
        <f>IF(F2462=0, G2462, F2462)</f>
        <v/>
      </c>
      <c r="I2462" s="1">
        <f>E2462+0</f>
        <v/>
      </c>
    </row>
    <row r="2463">
      <c r="A2463" t="inlineStr">
        <is>
          <t>Opp Invest</t>
        </is>
      </c>
      <c r="B2463" t="inlineStr">
        <is>
          <t>COS</t>
        </is>
      </c>
      <c r="C2463" t="inlineStr">
        <is>
          <t>Heron View</t>
        </is>
      </c>
      <c r="D2463" t="inlineStr">
        <is>
          <t>Heron View</t>
        </is>
      </c>
      <c r="E2463" s="1" t="inlineStr">
        <is>
          <t>2024-02-29</t>
        </is>
      </c>
      <c r="F2463" t="n">
        <v>0</v>
      </c>
      <c r="G2463" t="n">
        <v>392914.302</v>
      </c>
      <c r="H2463" s="2">
        <f>IF(F2463=0, G2463, F2463)</f>
        <v/>
      </c>
      <c r="I2463" s="1">
        <f>E2463+0</f>
        <v/>
      </c>
    </row>
    <row r="2464">
      <c r="A2464" t="inlineStr">
        <is>
          <t>Rent Salaries and Wages</t>
        </is>
      </c>
      <c r="B2464" t="inlineStr">
        <is>
          <t>COS</t>
        </is>
      </c>
      <c r="C2464" t="inlineStr">
        <is>
          <t>Heron View</t>
        </is>
      </c>
      <c r="D2464" t="inlineStr">
        <is>
          <t>Heron View</t>
        </is>
      </c>
      <c r="E2464" s="1" t="inlineStr">
        <is>
          <t>2024-02-29</t>
        </is>
      </c>
      <c r="F2464" t="n">
        <v>0</v>
      </c>
      <c r="G2464" t="n">
        <v>800000</v>
      </c>
      <c r="H2464" s="2">
        <f>IF(F2464=0, G2464, F2464)</f>
        <v/>
      </c>
      <c r="I2464" s="1">
        <f>E2464+0</f>
        <v/>
      </c>
    </row>
    <row r="2465">
      <c r="A2465" t="inlineStr">
        <is>
          <t>Sales - Heron View Occupational Rent</t>
        </is>
      </c>
      <c r="B2465" t="inlineStr">
        <is>
          <t>Trading Income</t>
        </is>
      </c>
      <c r="C2465" t="inlineStr">
        <is>
          <t>Heron View</t>
        </is>
      </c>
      <c r="D2465" t="inlineStr">
        <is>
          <t>Heron View</t>
        </is>
      </c>
      <c r="E2465" s="1" t="inlineStr">
        <is>
          <t>2024-02-29</t>
        </is>
      </c>
      <c r="F2465" t="n">
        <v>0</v>
      </c>
      <c r="G2465" t="n">
        <v>0</v>
      </c>
      <c r="H2465" s="2">
        <f>IF(F2465=0, G2465, F2465)</f>
        <v/>
      </c>
      <c r="I2465" s="1">
        <f>E2465+0</f>
        <v/>
      </c>
    </row>
    <row r="2466">
      <c r="A2466" t="inlineStr">
        <is>
          <t>Sales - Heron View Sales</t>
        </is>
      </c>
      <c r="B2466" t="inlineStr">
        <is>
          <t>Trading Income</t>
        </is>
      </c>
      <c r="C2466" t="inlineStr">
        <is>
          <t>Heron View</t>
        </is>
      </c>
      <c r="D2466" t="inlineStr">
        <is>
          <t>Heron View</t>
        </is>
      </c>
      <c r="E2466" s="1" t="inlineStr">
        <is>
          <t>2024-02-29</t>
        </is>
      </c>
      <c r="F2466" t="n">
        <v>0</v>
      </c>
      <c r="G2466" t="n">
        <v>2869391.3</v>
      </c>
      <c r="H2466" s="2">
        <f>IF(F2466=0, G2466, F2466)</f>
        <v/>
      </c>
      <c r="I2466" s="1">
        <f>E2466+0</f>
        <v/>
      </c>
    </row>
    <row r="2467">
      <c r="A2467" t="inlineStr">
        <is>
          <t>Sales - Heron View Sales</t>
        </is>
      </c>
      <c r="B2467" t="inlineStr">
        <is>
          <t>Trading Income</t>
        </is>
      </c>
      <c r="C2467" t="inlineStr">
        <is>
          <t>Heron View</t>
        </is>
      </c>
      <c r="D2467" t="inlineStr">
        <is>
          <t>Heron View</t>
        </is>
      </c>
      <c r="E2467" s="1" t="inlineStr">
        <is>
          <t>2024-02-29</t>
        </is>
      </c>
      <c r="F2467" t="n">
        <v>0</v>
      </c>
      <c r="G2467" t="n">
        <v>0</v>
      </c>
      <c r="H2467" s="2">
        <f>IF(F2467=0, G2467, F2467)</f>
        <v/>
      </c>
      <c r="I2467" s="1">
        <f>E2467+0</f>
        <v/>
      </c>
    </row>
    <row r="2468">
      <c r="A2468" t="inlineStr">
        <is>
          <t>Water</t>
        </is>
      </c>
      <c r="B2468" t="inlineStr">
        <is>
          <t>Operating Expenses</t>
        </is>
      </c>
      <c r="C2468" t="inlineStr">
        <is>
          <t>Heron View</t>
        </is>
      </c>
      <c r="D2468" t="inlineStr">
        <is>
          <t>Heron View</t>
        </is>
      </c>
      <c r="E2468" s="1" t="inlineStr">
        <is>
          <t>2024-02-29</t>
        </is>
      </c>
      <c r="F2468" t="n">
        <v>0</v>
      </c>
      <c r="G2468" t="n">
        <v>0</v>
      </c>
      <c r="H2468" s="2">
        <f>IF(F2468=0, G2468, F2468)</f>
        <v/>
      </c>
      <c r="I2468" s="1">
        <f>E2468+0</f>
        <v/>
      </c>
    </row>
    <row r="2469">
      <c r="A2469" t="inlineStr">
        <is>
          <t>Accounting - CIPC</t>
        </is>
      </c>
      <c r="B2469" t="inlineStr">
        <is>
          <t>Operating Expenses</t>
        </is>
      </c>
      <c r="C2469" t="inlineStr">
        <is>
          <t>Heron Fields</t>
        </is>
      </c>
      <c r="D2469" t="inlineStr">
        <is>
          <t>Heron Fields</t>
        </is>
      </c>
      <c r="E2469" s="1" t="inlineStr">
        <is>
          <t>2024-03-31</t>
        </is>
      </c>
      <c r="F2469" t="n">
        <v>0</v>
      </c>
      <c r="G2469" t="n">
        <v>0</v>
      </c>
      <c r="H2469" s="2">
        <f>IF(F2469=0, G2469, F2469)</f>
        <v/>
      </c>
      <c r="I2469" s="1">
        <f>E2469+0</f>
        <v/>
      </c>
    </row>
    <row r="2470">
      <c r="A2470" t="inlineStr">
        <is>
          <t>Accounting Fees</t>
        </is>
      </c>
      <c r="B2470" t="inlineStr">
        <is>
          <t>Operating Expenses</t>
        </is>
      </c>
      <c r="C2470" t="inlineStr">
        <is>
          <t>Heron Fields</t>
        </is>
      </c>
      <c r="D2470" t="inlineStr">
        <is>
          <t>Heron Fields</t>
        </is>
      </c>
      <c r="E2470" s="1" t="inlineStr">
        <is>
          <t>2024-03-31</t>
        </is>
      </c>
      <c r="F2470" t="n">
        <v>0</v>
      </c>
      <c r="G2470" t="n">
        <v>0</v>
      </c>
      <c r="H2470" s="2">
        <f>IF(F2470=0, G2470, F2470)</f>
        <v/>
      </c>
      <c r="I2470" s="1">
        <f>E2470+0</f>
        <v/>
      </c>
    </row>
    <row r="2471">
      <c r="A2471" t="inlineStr">
        <is>
          <t>Advertising - Property24</t>
        </is>
      </c>
      <c r="B2471" t="inlineStr">
        <is>
          <t>Operating Expenses</t>
        </is>
      </c>
      <c r="C2471" t="inlineStr">
        <is>
          <t>Heron Fields</t>
        </is>
      </c>
      <c r="D2471" t="inlineStr">
        <is>
          <t>Heron Fields</t>
        </is>
      </c>
      <c r="E2471" s="1" t="inlineStr">
        <is>
          <t>2024-03-31</t>
        </is>
      </c>
      <c r="F2471" t="n">
        <v>0</v>
      </c>
      <c r="G2471" t="n">
        <v>0</v>
      </c>
      <c r="H2471" s="2">
        <f>IF(F2471=0, G2471, F2471)</f>
        <v/>
      </c>
      <c r="I2471" s="1">
        <f>E2471+0</f>
        <v/>
      </c>
    </row>
    <row r="2472">
      <c r="A2472" t="inlineStr">
        <is>
          <t>Advertising - Real Marketing</t>
        </is>
      </c>
      <c r="B2472" t="inlineStr">
        <is>
          <t>Operating Expenses</t>
        </is>
      </c>
      <c r="C2472" t="inlineStr">
        <is>
          <t>Heron Fields</t>
        </is>
      </c>
      <c r="D2472" t="inlineStr">
        <is>
          <t>Heron Fields</t>
        </is>
      </c>
      <c r="E2472" s="1" t="inlineStr">
        <is>
          <t>2024-03-31</t>
        </is>
      </c>
      <c r="F2472" t="n">
        <v>0</v>
      </c>
      <c r="G2472" t="n">
        <v>0</v>
      </c>
      <c r="H2472" s="2">
        <f>IF(F2472=0, G2472, F2472)</f>
        <v/>
      </c>
      <c r="I2472" s="1">
        <f>E2472+0</f>
        <v/>
      </c>
    </row>
    <row r="2473">
      <c r="A2473" t="inlineStr">
        <is>
          <t>Advertising - Real Marketing</t>
        </is>
      </c>
      <c r="B2473" t="inlineStr">
        <is>
          <t>Operating Expenses</t>
        </is>
      </c>
      <c r="C2473" t="inlineStr">
        <is>
          <t>Heron Fields</t>
        </is>
      </c>
      <c r="D2473" t="inlineStr">
        <is>
          <t>Heron Fields</t>
        </is>
      </c>
      <c r="E2473" s="1" t="inlineStr">
        <is>
          <t>2024-03-31</t>
        </is>
      </c>
      <c r="F2473" t="n">
        <v>0</v>
      </c>
      <c r="G2473" t="n">
        <v>0</v>
      </c>
      <c r="H2473" s="2">
        <f>IF(F2473=0, G2473, F2473)</f>
        <v/>
      </c>
      <c r="I2473" s="1">
        <f>E2473+0</f>
        <v/>
      </c>
    </row>
    <row r="2474">
      <c r="A2474" t="inlineStr">
        <is>
          <t>Advertising _AND_ Promotions</t>
        </is>
      </c>
      <c r="B2474" t="inlineStr">
        <is>
          <t>Operating Expenses</t>
        </is>
      </c>
      <c r="C2474" t="inlineStr">
        <is>
          <t>Heron Fields</t>
        </is>
      </c>
      <c r="D2474" t="inlineStr">
        <is>
          <t>Heron Fields</t>
        </is>
      </c>
      <c r="E2474" s="1" t="inlineStr">
        <is>
          <t>2024-03-31</t>
        </is>
      </c>
      <c r="F2474" t="n">
        <v>0</v>
      </c>
      <c r="G2474" t="n">
        <v>0</v>
      </c>
      <c r="H2474" s="2">
        <f>IF(F2474=0, G2474, F2474)</f>
        <v/>
      </c>
      <c r="I2474" s="1">
        <f>E2474+0</f>
        <v/>
      </c>
    </row>
    <row r="2475">
      <c r="A2475" t="inlineStr">
        <is>
          <t>Bank Charges</t>
        </is>
      </c>
      <c r="B2475" t="inlineStr">
        <is>
          <t>Operating Expenses</t>
        </is>
      </c>
      <c r="C2475" t="inlineStr">
        <is>
          <t>Heron Fields</t>
        </is>
      </c>
      <c r="D2475" t="inlineStr">
        <is>
          <t>Heron Fields</t>
        </is>
      </c>
      <c r="E2475" s="1" t="inlineStr">
        <is>
          <t>2024-03-31</t>
        </is>
      </c>
      <c r="F2475" t="n">
        <v>0</v>
      </c>
      <c r="G2475" t="n">
        <v>0</v>
      </c>
      <c r="H2475" s="2">
        <f>IF(F2475=0, G2475, F2475)</f>
        <v/>
      </c>
      <c r="I2475" s="1">
        <f>E2475+0</f>
        <v/>
      </c>
    </row>
    <row r="2476">
      <c r="A2476" t="inlineStr">
        <is>
          <t>COS - Commission HF Units</t>
        </is>
      </c>
      <c r="B2476" t="inlineStr">
        <is>
          <t>COS</t>
        </is>
      </c>
      <c r="C2476" t="inlineStr">
        <is>
          <t>Heron Fields</t>
        </is>
      </c>
      <c r="D2476" t="inlineStr">
        <is>
          <t>Heron Fields</t>
        </is>
      </c>
      <c r="E2476" s="1" t="inlineStr">
        <is>
          <t>2024-03-31</t>
        </is>
      </c>
      <c r="F2476" t="n">
        <v>0</v>
      </c>
      <c r="G2476" t="n">
        <v>0</v>
      </c>
      <c r="H2476" s="2">
        <f>IF(F2476=0, G2476, F2476)</f>
        <v/>
      </c>
      <c r="I2476" s="1">
        <f>E2476+0</f>
        <v/>
      </c>
    </row>
    <row r="2477">
      <c r="A2477" t="inlineStr">
        <is>
          <t>COS - Electricity</t>
        </is>
      </c>
      <c r="B2477" t="inlineStr">
        <is>
          <t>COS</t>
        </is>
      </c>
      <c r="C2477" t="inlineStr">
        <is>
          <t>Heron Fields</t>
        </is>
      </c>
      <c r="D2477" t="inlineStr">
        <is>
          <t>Heron Fields</t>
        </is>
      </c>
      <c r="E2477" s="1" t="inlineStr">
        <is>
          <t>2024-03-31</t>
        </is>
      </c>
      <c r="F2477" t="n">
        <v>0</v>
      </c>
      <c r="G2477" t="n">
        <v>0</v>
      </c>
      <c r="H2477" s="2">
        <f>IF(F2477=0, G2477, F2477)</f>
        <v/>
      </c>
      <c r="I2477" s="1">
        <f>E2477+0</f>
        <v/>
      </c>
    </row>
    <row r="2478">
      <c r="A2478" t="inlineStr">
        <is>
          <t>COS - Electricity</t>
        </is>
      </c>
      <c r="B2478" t="inlineStr">
        <is>
          <t>COS</t>
        </is>
      </c>
      <c r="C2478" t="inlineStr">
        <is>
          <t>Heron Fields</t>
        </is>
      </c>
      <c r="D2478" t="inlineStr">
        <is>
          <t>Heron Fields</t>
        </is>
      </c>
      <c r="E2478" s="1" t="inlineStr">
        <is>
          <t>2024-03-31</t>
        </is>
      </c>
      <c r="F2478" t="n">
        <v>0</v>
      </c>
      <c r="G2478" t="n">
        <v>0</v>
      </c>
      <c r="H2478" s="2">
        <f>IF(F2478=0, G2478, F2478)</f>
        <v/>
      </c>
      <c r="I2478" s="1">
        <f>E2478+0</f>
        <v/>
      </c>
    </row>
    <row r="2479">
      <c r="A2479" t="inlineStr">
        <is>
          <t>COS - Heron View Showhouse</t>
        </is>
      </c>
      <c r="B2479" t="inlineStr">
        <is>
          <t>COS</t>
        </is>
      </c>
      <c r="C2479" t="inlineStr">
        <is>
          <t>Heron Fields</t>
        </is>
      </c>
      <c r="D2479" t="inlineStr">
        <is>
          <t>Heron Fields</t>
        </is>
      </c>
      <c r="E2479" s="1" t="inlineStr">
        <is>
          <t>2024-03-31</t>
        </is>
      </c>
      <c r="F2479" t="n">
        <v>0</v>
      </c>
      <c r="G2479" t="n">
        <v>0</v>
      </c>
      <c r="H2479" s="2">
        <f>IF(F2479=0, G2479, F2479)</f>
        <v/>
      </c>
      <c r="I2479" s="1">
        <f>E2479+0</f>
        <v/>
      </c>
    </row>
    <row r="2480">
      <c r="A2480" t="inlineStr">
        <is>
          <t>COS - Inverters</t>
        </is>
      </c>
      <c r="B2480" t="inlineStr">
        <is>
          <t>COS</t>
        </is>
      </c>
      <c r="C2480" t="inlineStr">
        <is>
          <t>Heron Fields</t>
        </is>
      </c>
      <c r="D2480" t="inlineStr">
        <is>
          <t>Heron Fields</t>
        </is>
      </c>
      <c r="E2480" s="1" t="inlineStr">
        <is>
          <t>2024-03-31</t>
        </is>
      </c>
      <c r="F2480" t="n">
        <v>0</v>
      </c>
      <c r="G2480" t="n">
        <v>0</v>
      </c>
      <c r="H2480" s="2">
        <f>IF(F2480=0, G2480, F2480)</f>
        <v/>
      </c>
      <c r="I2480" s="1">
        <f>E2480+0</f>
        <v/>
      </c>
    </row>
    <row r="2481">
      <c r="A2481" t="inlineStr">
        <is>
          <t>COS - Legal Fees</t>
        </is>
      </c>
      <c r="B2481" t="inlineStr">
        <is>
          <t>COS</t>
        </is>
      </c>
      <c r="C2481" t="inlineStr">
        <is>
          <t>Heron Fields</t>
        </is>
      </c>
      <c r="D2481" t="inlineStr">
        <is>
          <t>Heron Fields</t>
        </is>
      </c>
      <c r="E2481" s="1" t="inlineStr">
        <is>
          <t>2024-03-31</t>
        </is>
      </c>
      <c r="F2481" t="n">
        <v>0</v>
      </c>
      <c r="G2481" t="n">
        <v>0</v>
      </c>
      <c r="H2481" s="2">
        <f>IF(F2481=0, G2481, F2481)</f>
        <v/>
      </c>
      <c r="I2481" s="1">
        <f>E2481+0</f>
        <v/>
      </c>
    </row>
    <row r="2482">
      <c r="A2482" t="inlineStr">
        <is>
          <t>COS - Legal Fees Opening of Sec Title Scheme</t>
        </is>
      </c>
      <c r="B2482" t="inlineStr">
        <is>
          <t>COS</t>
        </is>
      </c>
      <c r="C2482" t="inlineStr">
        <is>
          <t>Heron Fields</t>
        </is>
      </c>
      <c r="D2482" t="inlineStr">
        <is>
          <t>Heron Fields</t>
        </is>
      </c>
      <c r="E2482" s="1" t="inlineStr">
        <is>
          <t>2024-03-31</t>
        </is>
      </c>
      <c r="F2482" t="n">
        <v>0</v>
      </c>
      <c r="G2482" t="n">
        <v>0</v>
      </c>
      <c r="H2482" s="2">
        <f>IF(F2482=0, G2482, F2482)</f>
        <v/>
      </c>
      <c r="I2482" s="1">
        <f>E2482+0</f>
        <v/>
      </c>
    </row>
    <row r="2483">
      <c r="A2483" t="inlineStr">
        <is>
          <t>COS - Levies</t>
        </is>
      </c>
      <c r="B2483" t="inlineStr">
        <is>
          <t>COS</t>
        </is>
      </c>
      <c r="C2483" t="inlineStr">
        <is>
          <t>Heron Fields</t>
        </is>
      </c>
      <c r="D2483" t="inlineStr">
        <is>
          <t>Heron Fields</t>
        </is>
      </c>
      <c r="E2483" s="1" t="inlineStr">
        <is>
          <t>2024-03-31</t>
        </is>
      </c>
      <c r="F2483" t="n">
        <v>0</v>
      </c>
      <c r="G2483" t="n">
        <v>0</v>
      </c>
      <c r="H2483" s="2">
        <f>IF(F2483=0, G2483, F2483)</f>
        <v/>
      </c>
      <c r="I2483" s="1">
        <f>E2483+0</f>
        <v/>
      </c>
    </row>
    <row r="2484">
      <c r="A2484" t="inlineStr">
        <is>
          <t>COS - Rates clearance</t>
        </is>
      </c>
      <c r="B2484" t="inlineStr">
        <is>
          <t>COS</t>
        </is>
      </c>
      <c r="C2484" t="inlineStr">
        <is>
          <t>Heron Fields</t>
        </is>
      </c>
      <c r="D2484" t="inlineStr">
        <is>
          <t>Heron Fields</t>
        </is>
      </c>
      <c r="E2484" s="1" t="inlineStr">
        <is>
          <t>2024-03-31</t>
        </is>
      </c>
      <c r="F2484" t="n">
        <v>0</v>
      </c>
      <c r="G2484" t="n">
        <v>0</v>
      </c>
      <c r="H2484" s="2">
        <f>IF(F2484=0, G2484, F2484)</f>
        <v/>
      </c>
      <c r="I2484" s="1">
        <f>E2484+0</f>
        <v/>
      </c>
    </row>
    <row r="2485">
      <c r="A2485" t="inlineStr">
        <is>
          <t>COS - Showhouse - HF</t>
        </is>
      </c>
      <c r="B2485" t="inlineStr">
        <is>
          <t>COS</t>
        </is>
      </c>
      <c r="C2485" t="inlineStr">
        <is>
          <t>Heron Fields</t>
        </is>
      </c>
      <c r="D2485" t="inlineStr">
        <is>
          <t>Heron Fields</t>
        </is>
      </c>
      <c r="E2485" s="1" t="inlineStr">
        <is>
          <t>2024-03-31</t>
        </is>
      </c>
      <c r="F2485" t="n">
        <v>0</v>
      </c>
      <c r="G2485" t="n">
        <v>0</v>
      </c>
      <c r="H2485" s="2">
        <f>IF(F2485=0, G2485, F2485)</f>
        <v/>
      </c>
      <c r="I2485" s="1">
        <f>E2485+0</f>
        <v/>
      </c>
    </row>
    <row r="2486">
      <c r="A2486" t="inlineStr">
        <is>
          <t>CoCT - Electricity</t>
        </is>
      </c>
      <c r="B2486" t="inlineStr">
        <is>
          <t>Operating Expenses</t>
        </is>
      </c>
      <c r="C2486" t="inlineStr">
        <is>
          <t>Heron Fields</t>
        </is>
      </c>
      <c r="D2486" t="inlineStr">
        <is>
          <t>Heron Fields</t>
        </is>
      </c>
      <c r="E2486" s="1" t="inlineStr">
        <is>
          <t>2024-03-31</t>
        </is>
      </c>
      <c r="F2486" t="n">
        <v>0</v>
      </c>
      <c r="G2486" t="n">
        <v>0</v>
      </c>
      <c r="H2486" s="2">
        <f>IF(F2486=0, G2486, F2486)</f>
        <v/>
      </c>
      <c r="I2486" s="1">
        <f>E2486+0</f>
        <v/>
      </c>
    </row>
    <row r="2487">
      <c r="A2487" t="inlineStr">
        <is>
          <t>CoCT - Refuse</t>
        </is>
      </c>
      <c r="B2487" t="inlineStr">
        <is>
          <t>Operating Expenses</t>
        </is>
      </c>
      <c r="C2487" t="inlineStr">
        <is>
          <t>Heron Fields</t>
        </is>
      </c>
      <c r="D2487" t="inlineStr">
        <is>
          <t>Heron Fields</t>
        </is>
      </c>
      <c r="E2487" s="1" t="inlineStr">
        <is>
          <t>2024-03-31</t>
        </is>
      </c>
      <c r="F2487" t="n">
        <v>0</v>
      </c>
      <c r="G2487" t="n">
        <v>0</v>
      </c>
      <c r="H2487" s="2">
        <f>IF(F2487=0, G2487, F2487)</f>
        <v/>
      </c>
      <c r="I2487" s="1">
        <f>E2487+0</f>
        <v/>
      </c>
    </row>
    <row r="2488">
      <c r="A2488" t="inlineStr">
        <is>
          <t>CoCT - Water</t>
        </is>
      </c>
      <c r="B2488" t="inlineStr">
        <is>
          <t>Operating Expenses</t>
        </is>
      </c>
      <c r="C2488" t="inlineStr">
        <is>
          <t>Heron Fields</t>
        </is>
      </c>
      <c r="D2488" t="inlineStr">
        <is>
          <t>Heron Fields</t>
        </is>
      </c>
      <c r="E2488" s="1" t="inlineStr">
        <is>
          <t>2024-03-31</t>
        </is>
      </c>
      <c r="F2488" t="n">
        <v>0</v>
      </c>
      <c r="G2488" t="n">
        <v>0</v>
      </c>
      <c r="H2488" s="2">
        <f>IF(F2488=0, G2488, F2488)</f>
        <v/>
      </c>
      <c r="I2488" s="1">
        <f>E2488+0</f>
        <v/>
      </c>
    </row>
    <row r="2489">
      <c r="A2489" t="inlineStr">
        <is>
          <t>Consulting Fees - Admin and Finance</t>
        </is>
      </c>
      <c r="B2489" t="inlineStr">
        <is>
          <t>Ignore per Deric</t>
        </is>
      </c>
      <c r="C2489" t="inlineStr">
        <is>
          <t>Heron Fields</t>
        </is>
      </c>
      <c r="D2489" t="inlineStr">
        <is>
          <t>Heron Fields</t>
        </is>
      </c>
      <c r="E2489" s="1" t="inlineStr">
        <is>
          <t>2024-03-31</t>
        </is>
      </c>
      <c r="F2489" t="n">
        <v>0</v>
      </c>
      <c r="G2489" t="n">
        <v>0</v>
      </c>
      <c r="H2489" s="2">
        <f>IF(F2489=0, G2489, F2489)</f>
        <v/>
      </c>
      <c r="I2489" s="1">
        <f>E2489+0</f>
        <v/>
      </c>
    </row>
    <row r="2490">
      <c r="A2490" t="inlineStr">
        <is>
          <t>Consulting fees - Trustee</t>
        </is>
      </c>
      <c r="B2490" t="inlineStr">
        <is>
          <t>Operating Expenses</t>
        </is>
      </c>
      <c r="C2490" t="inlineStr">
        <is>
          <t>Heron Fields</t>
        </is>
      </c>
      <c r="D2490" t="inlineStr">
        <is>
          <t>Heron Fields</t>
        </is>
      </c>
      <c r="E2490" s="1" t="inlineStr">
        <is>
          <t>2024-03-31</t>
        </is>
      </c>
      <c r="F2490" t="n">
        <v>0</v>
      </c>
      <c r="G2490" t="n">
        <v>0</v>
      </c>
      <c r="H2490" s="2">
        <f>IF(F2490=0, G2490, F2490)</f>
        <v/>
      </c>
      <c r="I2490" s="1">
        <f>E2490+0</f>
        <v/>
      </c>
    </row>
    <row r="2491">
      <c r="A2491" t="inlineStr">
        <is>
          <t>Consulting fees - Trustee</t>
        </is>
      </c>
      <c r="B2491" t="inlineStr">
        <is>
          <t>Operating Expenses</t>
        </is>
      </c>
      <c r="C2491" t="inlineStr">
        <is>
          <t>Heron Fields</t>
        </is>
      </c>
      <c r="D2491" t="inlineStr">
        <is>
          <t>Heron Fields</t>
        </is>
      </c>
      <c r="E2491" s="1" t="inlineStr">
        <is>
          <t>2024-03-31</t>
        </is>
      </c>
      <c r="F2491" t="n">
        <v>0</v>
      </c>
      <c r="G2491" t="n">
        <v>0</v>
      </c>
      <c r="H2491" s="2">
        <f>IF(F2491=0, G2491, F2491)</f>
        <v/>
      </c>
      <c r="I2491" s="1">
        <f>E2491+0</f>
        <v/>
      </c>
    </row>
    <row r="2492">
      <c r="A2492" t="inlineStr">
        <is>
          <t>Developers Levies</t>
        </is>
      </c>
      <c r="B2492" t="inlineStr">
        <is>
          <t>Operating Expenses</t>
        </is>
      </c>
      <c r="C2492" t="inlineStr">
        <is>
          <t>Heron Fields</t>
        </is>
      </c>
      <c r="D2492" t="inlineStr">
        <is>
          <t>Heron Fields</t>
        </is>
      </c>
      <c r="E2492" s="1" t="inlineStr">
        <is>
          <t>2024-03-31</t>
        </is>
      </c>
      <c r="F2492" t="n">
        <v>0</v>
      </c>
      <c r="G2492" t="n">
        <v>0</v>
      </c>
      <c r="H2492" s="2">
        <f>IF(F2492=0, G2492, F2492)</f>
        <v/>
      </c>
      <c r="I2492" s="1">
        <f>E2492+0</f>
        <v/>
      </c>
    </row>
    <row r="2493">
      <c r="A2493" t="inlineStr">
        <is>
          <t>Entertainment Expenses</t>
        </is>
      </c>
      <c r="B2493" t="inlineStr">
        <is>
          <t>Operating Expenses</t>
        </is>
      </c>
      <c r="C2493" t="inlineStr">
        <is>
          <t>Heron Fields</t>
        </is>
      </c>
      <c r="D2493" t="inlineStr">
        <is>
          <t>Heron Fields</t>
        </is>
      </c>
      <c r="E2493" s="1" t="inlineStr">
        <is>
          <t>2024-03-31</t>
        </is>
      </c>
      <c r="F2493" t="n">
        <v>0</v>
      </c>
      <c r="G2493" t="n">
        <v>0</v>
      </c>
      <c r="H2493" s="2">
        <f>IF(F2493=0, G2493, F2493)</f>
        <v/>
      </c>
      <c r="I2493" s="1">
        <f>E2493+0</f>
        <v/>
      </c>
    </row>
    <row r="2494">
      <c r="A2494" t="inlineStr">
        <is>
          <t>General Expenses</t>
        </is>
      </c>
      <c r="B2494" t="inlineStr">
        <is>
          <t>Operating Expenses</t>
        </is>
      </c>
      <c r="C2494" t="inlineStr">
        <is>
          <t>Heron Fields</t>
        </is>
      </c>
      <c r="D2494" t="inlineStr">
        <is>
          <t>Heron Fields</t>
        </is>
      </c>
      <c r="E2494" s="1" t="inlineStr">
        <is>
          <t>2024-03-31</t>
        </is>
      </c>
      <c r="F2494" t="n">
        <v>0</v>
      </c>
      <c r="G2494" t="n">
        <v>0</v>
      </c>
      <c r="H2494" s="2">
        <f>IF(F2494=0, G2494, F2494)</f>
        <v/>
      </c>
      <c r="I2494" s="1">
        <f>E2494+0</f>
        <v/>
      </c>
    </row>
    <row r="2495">
      <c r="A2495" t="inlineStr">
        <is>
          <t>Insurance</t>
        </is>
      </c>
      <c r="B2495" t="inlineStr">
        <is>
          <t>Operating Expenses</t>
        </is>
      </c>
      <c r="C2495" t="inlineStr">
        <is>
          <t>Heron Fields</t>
        </is>
      </c>
      <c r="D2495" t="inlineStr">
        <is>
          <t>Heron Fields</t>
        </is>
      </c>
      <c r="E2495" s="1" t="inlineStr">
        <is>
          <t>2024-03-31</t>
        </is>
      </c>
      <c r="F2495" t="n">
        <v>0</v>
      </c>
      <c r="G2495" t="n">
        <v>0</v>
      </c>
      <c r="H2495" s="2">
        <f>IF(F2495=0, G2495, F2495)</f>
        <v/>
      </c>
      <c r="I2495" s="1">
        <f>E2495+0</f>
        <v/>
      </c>
    </row>
    <row r="2496">
      <c r="A2496" t="inlineStr">
        <is>
          <t>Insurance</t>
        </is>
      </c>
      <c r="B2496" t="inlineStr">
        <is>
          <t>Operating Expenses</t>
        </is>
      </c>
      <c r="C2496" t="inlineStr">
        <is>
          <t>Heron Fields</t>
        </is>
      </c>
      <c r="D2496" t="inlineStr">
        <is>
          <t>Heron Fields</t>
        </is>
      </c>
      <c r="E2496" s="1" t="inlineStr">
        <is>
          <t>2024-03-31</t>
        </is>
      </c>
      <c r="F2496" t="n">
        <v>0</v>
      </c>
      <c r="G2496" t="n">
        <v>0</v>
      </c>
      <c r="H2496" s="2">
        <f>IF(F2496=0, G2496, F2496)</f>
        <v/>
      </c>
      <c r="I2496" s="1">
        <f>E2496+0</f>
        <v/>
      </c>
    </row>
    <row r="2497">
      <c r="A2497" t="inlineStr">
        <is>
          <t>Interest Paid</t>
        </is>
      </c>
      <c r="B2497" t="inlineStr">
        <is>
          <t>Operating Expenses</t>
        </is>
      </c>
      <c r="C2497" t="inlineStr">
        <is>
          <t>Heron Fields</t>
        </is>
      </c>
      <c r="D2497" t="inlineStr">
        <is>
          <t>Heron Fields</t>
        </is>
      </c>
      <c r="E2497" s="1" t="inlineStr">
        <is>
          <t>2024-03-31</t>
        </is>
      </c>
      <c r="F2497" t="n">
        <v>0</v>
      </c>
      <c r="G2497" t="n">
        <v>0</v>
      </c>
      <c r="H2497" s="2">
        <f>IF(F2497=0, G2497, F2497)</f>
        <v/>
      </c>
      <c r="I2497" s="1">
        <f>E2497+0</f>
        <v/>
      </c>
    </row>
    <row r="2498">
      <c r="A2498" t="inlineStr">
        <is>
          <t>Interest Paid - Investors @ 14%</t>
        </is>
      </c>
      <c r="B2498" t="inlineStr">
        <is>
          <t>Operating Expenses</t>
        </is>
      </c>
      <c r="C2498" t="inlineStr">
        <is>
          <t>Heron Fields</t>
        </is>
      </c>
      <c r="D2498" t="inlineStr">
        <is>
          <t>Heron Fields</t>
        </is>
      </c>
      <c r="E2498" s="1" t="inlineStr">
        <is>
          <t>2024-03-31</t>
        </is>
      </c>
      <c r="F2498" t="n">
        <v>0</v>
      </c>
      <c r="G2498" t="n">
        <v>0</v>
      </c>
      <c r="H2498" s="2">
        <f>IF(F2498=0, G2498, F2498)</f>
        <v/>
      </c>
      <c r="I2498" s="1">
        <f>E2498+0</f>
        <v/>
      </c>
    </row>
    <row r="2499">
      <c r="A2499" t="inlineStr">
        <is>
          <t>Interest Paid - Investors @ 15%</t>
        </is>
      </c>
      <c r="B2499" t="inlineStr">
        <is>
          <t>Operating Expenses</t>
        </is>
      </c>
      <c r="C2499" t="inlineStr">
        <is>
          <t>Heron Fields</t>
        </is>
      </c>
      <c r="D2499" t="inlineStr">
        <is>
          <t>Heron Fields</t>
        </is>
      </c>
      <c r="E2499" s="1" t="inlineStr">
        <is>
          <t>2024-03-31</t>
        </is>
      </c>
      <c r="F2499" t="n">
        <v>0</v>
      </c>
      <c r="G2499" t="n">
        <v>0</v>
      </c>
      <c r="H2499" s="2">
        <f>IF(F2499=0, G2499, F2499)</f>
        <v/>
      </c>
      <c r="I2499" s="1">
        <f>E2499+0</f>
        <v/>
      </c>
    </row>
    <row r="2500">
      <c r="A2500" t="inlineStr">
        <is>
          <t>Interest Paid - Investors @ 16%</t>
        </is>
      </c>
      <c r="B2500" t="inlineStr">
        <is>
          <t>Operating Expenses</t>
        </is>
      </c>
      <c r="C2500" t="inlineStr">
        <is>
          <t>Heron Fields</t>
        </is>
      </c>
      <c r="D2500" t="inlineStr">
        <is>
          <t>Heron Fields</t>
        </is>
      </c>
      <c r="E2500" s="1" t="inlineStr">
        <is>
          <t>2024-03-31</t>
        </is>
      </c>
      <c r="F2500" t="n">
        <v>0</v>
      </c>
      <c r="G2500" t="n">
        <v>0</v>
      </c>
      <c r="H2500" s="2">
        <f>IF(F2500=0, G2500, F2500)</f>
        <v/>
      </c>
      <c r="I2500" s="1">
        <f>E2500+0</f>
        <v/>
      </c>
    </row>
    <row r="2501">
      <c r="A2501" t="inlineStr">
        <is>
          <t>Interest Paid - Investors @ 16%</t>
        </is>
      </c>
      <c r="B2501" t="inlineStr">
        <is>
          <t>Operating Expenses</t>
        </is>
      </c>
      <c r="C2501" t="inlineStr">
        <is>
          <t>Heron Fields</t>
        </is>
      </c>
      <c r="D2501" t="inlineStr">
        <is>
          <t>Heron Fields</t>
        </is>
      </c>
      <c r="E2501" s="1" t="inlineStr">
        <is>
          <t>2024-03-31</t>
        </is>
      </c>
      <c r="F2501" t="n">
        <v>0</v>
      </c>
      <c r="G2501" t="n">
        <v>0</v>
      </c>
      <c r="H2501" s="2">
        <f>IF(F2501=0, G2501, F2501)</f>
        <v/>
      </c>
      <c r="I2501" s="1">
        <f>E2501+0</f>
        <v/>
      </c>
    </row>
    <row r="2502">
      <c r="A2502" t="inlineStr">
        <is>
          <t>Interest Paid - Investors @ 18%</t>
        </is>
      </c>
      <c r="B2502" t="inlineStr">
        <is>
          <t>Operating Expenses</t>
        </is>
      </c>
      <c r="C2502" t="inlineStr">
        <is>
          <t>Heron Fields</t>
        </is>
      </c>
      <c r="D2502" t="inlineStr">
        <is>
          <t>Heron Fields</t>
        </is>
      </c>
      <c r="E2502" s="1" t="inlineStr">
        <is>
          <t>2024-03-31</t>
        </is>
      </c>
      <c r="F2502" t="n">
        <v>0</v>
      </c>
      <c r="G2502" t="n">
        <v>0</v>
      </c>
      <c r="H2502" s="2">
        <f>IF(F2502=0, G2502, F2502)</f>
        <v/>
      </c>
      <c r="I2502" s="1">
        <f>E2502+0</f>
        <v/>
      </c>
    </row>
    <row r="2503">
      <c r="A2503" t="inlineStr">
        <is>
          <t>Interest Paid - Investors @ 6.25%</t>
        </is>
      </c>
      <c r="B2503" t="inlineStr">
        <is>
          <t>Operating Expenses</t>
        </is>
      </c>
      <c r="C2503" t="inlineStr">
        <is>
          <t>Heron Fields</t>
        </is>
      </c>
      <c r="D2503" t="inlineStr">
        <is>
          <t>Heron Fields</t>
        </is>
      </c>
      <c r="E2503" s="1" t="inlineStr">
        <is>
          <t>2024-03-31</t>
        </is>
      </c>
      <c r="F2503" t="n">
        <v>0</v>
      </c>
      <c r="G2503" t="n">
        <v>0</v>
      </c>
      <c r="H2503" s="2">
        <f>IF(F2503=0, G2503, F2503)</f>
        <v/>
      </c>
      <c r="I2503" s="1">
        <f>E2503+0</f>
        <v/>
      </c>
    </row>
    <row r="2504">
      <c r="A2504" t="inlineStr">
        <is>
          <t>Interest Paid - Investors @ 6.5%</t>
        </is>
      </c>
      <c r="B2504" t="inlineStr">
        <is>
          <t>Operating Expenses</t>
        </is>
      </c>
      <c r="C2504" t="inlineStr">
        <is>
          <t>Heron Fields</t>
        </is>
      </c>
      <c r="D2504" t="inlineStr">
        <is>
          <t>Heron Fields</t>
        </is>
      </c>
      <c r="E2504" s="1" t="inlineStr">
        <is>
          <t>2024-03-31</t>
        </is>
      </c>
      <c r="F2504" t="n">
        <v>0</v>
      </c>
      <c r="G2504" t="n">
        <v>0</v>
      </c>
      <c r="H2504" s="2">
        <f>IF(F2504=0, G2504, F2504)</f>
        <v/>
      </c>
      <c r="I2504" s="1">
        <f>E2504+0</f>
        <v/>
      </c>
    </row>
    <row r="2505">
      <c r="A2505" t="inlineStr">
        <is>
          <t>Interest Paid - Investors @ 6.75%</t>
        </is>
      </c>
      <c r="B2505" t="inlineStr">
        <is>
          <t>Operating Expenses</t>
        </is>
      </c>
      <c r="C2505" t="inlineStr">
        <is>
          <t>Heron Fields</t>
        </is>
      </c>
      <c r="D2505" t="inlineStr">
        <is>
          <t>Heron Fields</t>
        </is>
      </c>
      <c r="E2505" s="1" t="inlineStr">
        <is>
          <t>2024-03-31</t>
        </is>
      </c>
      <c r="F2505" t="n">
        <v>0</v>
      </c>
      <c r="G2505" t="n">
        <v>0</v>
      </c>
      <c r="H2505" s="2">
        <f>IF(F2505=0, G2505, F2505)</f>
        <v/>
      </c>
      <c r="I2505" s="1">
        <f>E2505+0</f>
        <v/>
      </c>
    </row>
    <row r="2506">
      <c r="A2506" t="inlineStr">
        <is>
          <t>Interest Paid - Investors @ 6.75%</t>
        </is>
      </c>
      <c r="B2506" t="inlineStr">
        <is>
          <t>Operating Expenses</t>
        </is>
      </c>
      <c r="C2506" t="inlineStr">
        <is>
          <t>Heron Fields</t>
        </is>
      </c>
      <c r="D2506" t="inlineStr">
        <is>
          <t>Heron Fields</t>
        </is>
      </c>
      <c r="E2506" s="1" t="inlineStr">
        <is>
          <t>2024-03-31</t>
        </is>
      </c>
      <c r="F2506" t="n">
        <v>0</v>
      </c>
      <c r="G2506" t="n">
        <v>0</v>
      </c>
      <c r="H2506" s="2">
        <f>IF(F2506=0, G2506, F2506)</f>
        <v/>
      </c>
      <c r="I2506" s="1">
        <f>E2506+0</f>
        <v/>
      </c>
    </row>
    <row r="2507">
      <c r="A2507" t="inlineStr">
        <is>
          <t>Interest Paid - Investors @ 7%</t>
        </is>
      </c>
      <c r="B2507" t="inlineStr">
        <is>
          <t>Operating Expenses</t>
        </is>
      </c>
      <c r="C2507" t="inlineStr">
        <is>
          <t>Heron Fields</t>
        </is>
      </c>
      <c r="D2507" t="inlineStr">
        <is>
          <t>Heron Fields</t>
        </is>
      </c>
      <c r="E2507" s="1" t="inlineStr">
        <is>
          <t>2024-03-31</t>
        </is>
      </c>
      <c r="F2507" t="n">
        <v>0</v>
      </c>
      <c r="G2507" t="n">
        <v>0</v>
      </c>
      <c r="H2507" s="2">
        <f>IF(F2507=0, G2507, F2507)</f>
        <v/>
      </c>
      <c r="I2507" s="1">
        <f>E2507+0</f>
        <v/>
      </c>
    </row>
    <row r="2508">
      <c r="A2508" t="inlineStr">
        <is>
          <t>Interest Paid - Investors @ 7%</t>
        </is>
      </c>
      <c r="B2508" t="inlineStr">
        <is>
          <t>Operating Expenses</t>
        </is>
      </c>
      <c r="C2508" t="inlineStr">
        <is>
          <t>Heron Fields</t>
        </is>
      </c>
      <c r="D2508" t="inlineStr">
        <is>
          <t>Heron Fields</t>
        </is>
      </c>
      <c r="E2508" s="1" t="inlineStr">
        <is>
          <t>2024-03-31</t>
        </is>
      </c>
      <c r="F2508" t="n">
        <v>0</v>
      </c>
      <c r="G2508" t="n">
        <v>0</v>
      </c>
      <c r="H2508" s="2">
        <f>IF(F2508=0, G2508, F2508)</f>
        <v/>
      </c>
      <c r="I2508" s="1">
        <f>E2508+0</f>
        <v/>
      </c>
    </row>
    <row r="2509">
      <c r="A2509" t="inlineStr">
        <is>
          <t>Interest Paid - Investors @ 7.5%</t>
        </is>
      </c>
      <c r="B2509" t="inlineStr">
        <is>
          <t>Operating Expenses</t>
        </is>
      </c>
      <c r="C2509" t="inlineStr">
        <is>
          <t>Heron Fields</t>
        </is>
      </c>
      <c r="D2509" t="inlineStr">
        <is>
          <t>Heron Fields</t>
        </is>
      </c>
      <c r="E2509" s="1" t="inlineStr">
        <is>
          <t>2024-03-31</t>
        </is>
      </c>
      <c r="F2509" t="n">
        <v>0</v>
      </c>
      <c r="G2509" t="n">
        <v>0</v>
      </c>
      <c r="H2509" s="2">
        <f>IF(F2509=0, G2509, F2509)</f>
        <v/>
      </c>
      <c r="I2509" s="1">
        <f>E2509+0</f>
        <v/>
      </c>
    </row>
    <row r="2510">
      <c r="A2510" t="inlineStr">
        <is>
          <t>Interest Paid - Investors @ 7.5%</t>
        </is>
      </c>
      <c r="B2510" t="inlineStr">
        <is>
          <t>Operating Expenses</t>
        </is>
      </c>
      <c r="C2510" t="inlineStr">
        <is>
          <t>Heron Fields</t>
        </is>
      </c>
      <c r="D2510" t="inlineStr">
        <is>
          <t>Heron Fields</t>
        </is>
      </c>
      <c r="E2510" s="1" t="inlineStr">
        <is>
          <t>2024-03-31</t>
        </is>
      </c>
      <c r="F2510" t="n">
        <v>0</v>
      </c>
      <c r="G2510" t="n">
        <v>0</v>
      </c>
      <c r="H2510" s="2">
        <f>IF(F2510=0, G2510, F2510)</f>
        <v/>
      </c>
      <c r="I2510" s="1">
        <f>E2510+0</f>
        <v/>
      </c>
    </row>
    <row r="2511">
      <c r="A2511" t="inlineStr">
        <is>
          <t>Interest Paid - Investors @ 8.25%</t>
        </is>
      </c>
      <c r="B2511" t="inlineStr">
        <is>
          <t>Operating Expenses</t>
        </is>
      </c>
      <c r="C2511" t="inlineStr">
        <is>
          <t>Heron Fields</t>
        </is>
      </c>
      <c r="D2511" t="inlineStr">
        <is>
          <t>Heron Fields</t>
        </is>
      </c>
      <c r="E2511" s="1" t="inlineStr">
        <is>
          <t>2024-03-31</t>
        </is>
      </c>
      <c r="F2511" t="n">
        <v>0</v>
      </c>
      <c r="G2511" t="n">
        <v>0</v>
      </c>
      <c r="H2511" s="2">
        <f>IF(F2511=0, G2511, F2511)</f>
        <v/>
      </c>
      <c r="I2511" s="1">
        <f>E2511+0</f>
        <v/>
      </c>
    </row>
    <row r="2512">
      <c r="A2512" t="inlineStr">
        <is>
          <t>Interest Paid - Investors @ 8.25%</t>
        </is>
      </c>
      <c r="B2512" t="inlineStr">
        <is>
          <t>Operating Expenses</t>
        </is>
      </c>
      <c r="C2512" t="inlineStr">
        <is>
          <t>Heron Fields</t>
        </is>
      </c>
      <c r="D2512" t="inlineStr">
        <is>
          <t>Heron Fields</t>
        </is>
      </c>
      <c r="E2512" s="1" t="inlineStr">
        <is>
          <t>2024-03-31</t>
        </is>
      </c>
      <c r="F2512" t="n">
        <v>0</v>
      </c>
      <c r="G2512" t="n">
        <v>0</v>
      </c>
      <c r="H2512" s="2">
        <f>IF(F2512=0, G2512, F2512)</f>
        <v/>
      </c>
      <c r="I2512" s="1">
        <f>E2512+0</f>
        <v/>
      </c>
    </row>
    <row r="2513">
      <c r="A2513" t="inlineStr">
        <is>
          <t>Interest Paid - Investors @ 9%</t>
        </is>
      </c>
      <c r="B2513" t="inlineStr">
        <is>
          <t>Operating Expenses</t>
        </is>
      </c>
      <c r="C2513" t="inlineStr">
        <is>
          <t>Heron Fields</t>
        </is>
      </c>
      <c r="D2513" t="inlineStr">
        <is>
          <t>Heron Fields</t>
        </is>
      </c>
      <c r="E2513" s="1" t="inlineStr">
        <is>
          <t>2024-03-31</t>
        </is>
      </c>
      <c r="F2513" t="n">
        <v>0</v>
      </c>
      <c r="G2513" t="n">
        <v>0</v>
      </c>
      <c r="H2513" s="2">
        <f>IF(F2513=0, G2513, F2513)</f>
        <v/>
      </c>
      <c r="I2513" s="1">
        <f>E2513+0</f>
        <v/>
      </c>
    </row>
    <row r="2514">
      <c r="A2514" t="inlineStr">
        <is>
          <t>Interest Paid - Investors @ 9%</t>
        </is>
      </c>
      <c r="B2514" t="inlineStr">
        <is>
          <t>Operating Expenses</t>
        </is>
      </c>
      <c r="C2514" t="inlineStr">
        <is>
          <t>Heron Fields</t>
        </is>
      </c>
      <c r="D2514" t="inlineStr">
        <is>
          <t>Heron Fields</t>
        </is>
      </c>
      <c r="E2514" s="1" t="inlineStr">
        <is>
          <t>2024-03-31</t>
        </is>
      </c>
      <c r="F2514" t="n">
        <v>0</v>
      </c>
      <c r="G2514" t="n">
        <v>0</v>
      </c>
      <c r="H2514" s="2">
        <f>IF(F2514=0, G2514, F2514)</f>
        <v/>
      </c>
      <c r="I2514" s="1">
        <f>E2514+0</f>
        <v/>
      </c>
    </row>
    <row r="2515">
      <c r="A2515" t="inlineStr">
        <is>
          <t>Interest Received - Deposits</t>
        </is>
      </c>
      <c r="B2515" t="inlineStr">
        <is>
          <t>Other Income</t>
        </is>
      </c>
      <c r="C2515" t="inlineStr">
        <is>
          <t>Heron Fields</t>
        </is>
      </c>
      <c r="D2515" t="inlineStr">
        <is>
          <t>Heron Fields</t>
        </is>
      </c>
      <c r="E2515" s="1" t="inlineStr">
        <is>
          <t>2024-03-31</t>
        </is>
      </c>
      <c r="F2515" t="n">
        <v>0</v>
      </c>
      <c r="G2515" t="n">
        <v>0</v>
      </c>
      <c r="H2515" s="2">
        <f>IF(F2515=0, G2515, F2515)</f>
        <v/>
      </c>
      <c r="I2515" s="1">
        <f>E2515+0</f>
        <v/>
      </c>
    </row>
    <row r="2516">
      <c r="A2516" t="inlineStr">
        <is>
          <t>Interest Received - Momentum</t>
        </is>
      </c>
      <c r="B2516" t="inlineStr">
        <is>
          <t>Other Income</t>
        </is>
      </c>
      <c r="C2516" t="inlineStr">
        <is>
          <t>Heron Fields</t>
        </is>
      </c>
      <c r="D2516" t="inlineStr">
        <is>
          <t>Heron Fields</t>
        </is>
      </c>
      <c r="E2516" s="1" t="inlineStr">
        <is>
          <t>2024-03-31</t>
        </is>
      </c>
      <c r="F2516" t="n">
        <v>0</v>
      </c>
      <c r="G2516" t="n">
        <v>0</v>
      </c>
      <c r="H2516" s="2">
        <f>IF(F2516=0, G2516, F2516)</f>
        <v/>
      </c>
      <c r="I2516" s="1">
        <f>E2516+0</f>
        <v/>
      </c>
    </row>
    <row r="2517">
      <c r="A2517" t="inlineStr">
        <is>
          <t>Levies - Amari</t>
        </is>
      </c>
      <c r="B2517" t="inlineStr">
        <is>
          <t>Operating Expenses</t>
        </is>
      </c>
      <c r="C2517" t="inlineStr">
        <is>
          <t>Heron Fields</t>
        </is>
      </c>
      <c r="D2517" t="inlineStr">
        <is>
          <t>Heron Fields</t>
        </is>
      </c>
      <c r="E2517" s="1" t="inlineStr">
        <is>
          <t>2024-03-31</t>
        </is>
      </c>
      <c r="F2517" t="n">
        <v>0</v>
      </c>
      <c r="G2517" t="n">
        <v>0</v>
      </c>
      <c r="H2517" s="2">
        <f>IF(F2517=0, G2517, F2517)</f>
        <v/>
      </c>
      <c r="I2517" s="1">
        <f>E2517+0</f>
        <v/>
      </c>
    </row>
    <row r="2518">
      <c r="A2518" t="inlineStr">
        <is>
          <t>Momentum Admin Fee</t>
        </is>
      </c>
      <c r="B2518" t="inlineStr">
        <is>
          <t>Operating Expenses</t>
        </is>
      </c>
      <c r="C2518" t="inlineStr">
        <is>
          <t>Heron Fields</t>
        </is>
      </c>
      <c r="D2518" t="inlineStr">
        <is>
          <t>Heron Fields</t>
        </is>
      </c>
      <c r="E2518" s="1" t="inlineStr">
        <is>
          <t>2024-03-31</t>
        </is>
      </c>
      <c r="F2518" t="n">
        <v>0</v>
      </c>
      <c r="G2518" t="n">
        <v>0</v>
      </c>
      <c r="H2518" s="2">
        <f>IF(F2518=0, G2518, F2518)</f>
        <v/>
      </c>
      <c r="I2518" s="1">
        <f>E2518+0</f>
        <v/>
      </c>
    </row>
    <row r="2519">
      <c r="A2519" t="inlineStr">
        <is>
          <t>Motor Vehicle Expenses</t>
        </is>
      </c>
      <c r="B2519" t="inlineStr">
        <is>
          <t>Operating Expenses</t>
        </is>
      </c>
      <c r="C2519" t="inlineStr">
        <is>
          <t>Heron Fields</t>
        </is>
      </c>
      <c r="D2519" t="inlineStr">
        <is>
          <t>Heron Fields</t>
        </is>
      </c>
      <c r="E2519" s="1" t="inlineStr">
        <is>
          <t>2024-03-31</t>
        </is>
      </c>
      <c r="F2519" t="n">
        <v>0</v>
      </c>
      <c r="G2519" t="n">
        <v>0</v>
      </c>
      <c r="H2519" s="2">
        <f>IF(F2519=0, G2519, F2519)</f>
        <v/>
      </c>
      <c r="I2519" s="1">
        <f>E2519+0</f>
        <v/>
      </c>
    </row>
    <row r="2520">
      <c r="A2520" t="inlineStr">
        <is>
          <t>Rates - Heron</t>
        </is>
      </c>
      <c r="B2520" t="inlineStr">
        <is>
          <t>Operating Expenses</t>
        </is>
      </c>
      <c r="C2520" t="inlineStr">
        <is>
          <t>Heron Fields</t>
        </is>
      </c>
      <c r="D2520" t="inlineStr">
        <is>
          <t>Heron Fields</t>
        </is>
      </c>
      <c r="E2520" s="1" t="inlineStr">
        <is>
          <t>2024-03-31</t>
        </is>
      </c>
      <c r="F2520" t="n">
        <v>0</v>
      </c>
      <c r="G2520" t="n">
        <v>0</v>
      </c>
      <c r="H2520" s="2">
        <f>IF(F2520=0, G2520, F2520)</f>
        <v/>
      </c>
      <c r="I2520" s="1">
        <f>E2520+0</f>
        <v/>
      </c>
    </row>
    <row r="2521">
      <c r="A2521" t="inlineStr">
        <is>
          <t>Rental Income</t>
        </is>
      </c>
      <c r="B2521" t="inlineStr">
        <is>
          <t>Other Income</t>
        </is>
      </c>
      <c r="C2521" t="inlineStr">
        <is>
          <t>Heron Fields</t>
        </is>
      </c>
      <c r="D2521" t="inlineStr">
        <is>
          <t>Heron Fields</t>
        </is>
      </c>
      <c r="E2521" s="1" t="inlineStr">
        <is>
          <t>2024-03-31</t>
        </is>
      </c>
      <c r="F2521" t="n">
        <v>0</v>
      </c>
      <c r="G2521" t="n">
        <v>0</v>
      </c>
      <c r="H2521" s="2">
        <f>IF(F2521=0, G2521, F2521)</f>
        <v/>
      </c>
      <c r="I2521" s="1">
        <f>E2521+0</f>
        <v/>
      </c>
    </row>
    <row r="2522">
      <c r="A2522" t="inlineStr">
        <is>
          <t>Rental Income</t>
        </is>
      </c>
      <c r="B2522" t="inlineStr">
        <is>
          <t>Other Income</t>
        </is>
      </c>
      <c r="C2522" t="inlineStr">
        <is>
          <t>Heron Fields</t>
        </is>
      </c>
      <c r="D2522" t="inlineStr">
        <is>
          <t>Heron Fields</t>
        </is>
      </c>
      <c r="E2522" s="1" t="inlineStr">
        <is>
          <t>2024-03-31</t>
        </is>
      </c>
      <c r="F2522" t="n">
        <v>0</v>
      </c>
      <c r="G2522" t="n">
        <v>0</v>
      </c>
      <c r="H2522" s="2">
        <f>IF(F2522=0, G2522, F2522)</f>
        <v/>
      </c>
      <c r="I2522" s="1">
        <f>E2522+0</f>
        <v/>
      </c>
    </row>
    <row r="2523">
      <c r="A2523" t="inlineStr">
        <is>
          <t>Repairs _AND_ Maintenance</t>
        </is>
      </c>
      <c r="B2523" t="inlineStr">
        <is>
          <t>Operating Expenses</t>
        </is>
      </c>
      <c r="C2523" t="inlineStr">
        <is>
          <t>Heron Fields</t>
        </is>
      </c>
      <c r="D2523" t="inlineStr">
        <is>
          <t>Heron Fields</t>
        </is>
      </c>
      <c r="E2523" s="1" t="inlineStr">
        <is>
          <t>2024-03-31</t>
        </is>
      </c>
      <c r="F2523" t="n">
        <v>0</v>
      </c>
      <c r="G2523" t="n">
        <v>0</v>
      </c>
      <c r="H2523" s="2">
        <f>IF(F2523=0, G2523, F2523)</f>
        <v/>
      </c>
      <c r="I2523" s="1">
        <f>E2523+0</f>
        <v/>
      </c>
    </row>
    <row r="2524">
      <c r="A2524" t="inlineStr">
        <is>
          <t>Repairs _AND_ Maintenance</t>
        </is>
      </c>
      <c r="B2524" t="inlineStr">
        <is>
          <t>Operating Expenses</t>
        </is>
      </c>
      <c r="C2524" t="inlineStr">
        <is>
          <t>Heron Fields</t>
        </is>
      </c>
      <c r="D2524" t="inlineStr">
        <is>
          <t>Heron Fields</t>
        </is>
      </c>
      <c r="E2524" s="1" t="inlineStr">
        <is>
          <t>2024-03-31</t>
        </is>
      </c>
      <c r="F2524" t="n">
        <v>0</v>
      </c>
      <c r="G2524" t="n">
        <v>0</v>
      </c>
      <c r="H2524" s="2">
        <f>IF(F2524=0, G2524, F2524)</f>
        <v/>
      </c>
      <c r="I2524" s="1">
        <f>E2524+0</f>
        <v/>
      </c>
    </row>
    <row r="2525">
      <c r="A2525" t="inlineStr">
        <is>
          <t>Sales - Heron Fields</t>
        </is>
      </c>
      <c r="B2525" t="inlineStr">
        <is>
          <t>Trading Income</t>
        </is>
      </c>
      <c r="C2525" t="inlineStr">
        <is>
          <t>Heron Fields</t>
        </is>
      </c>
      <c r="D2525" t="inlineStr">
        <is>
          <t>Heron Fields</t>
        </is>
      </c>
      <c r="E2525" s="1" t="inlineStr">
        <is>
          <t>2024-03-31</t>
        </is>
      </c>
      <c r="F2525" t="n">
        <v>0</v>
      </c>
      <c r="G2525" t="n">
        <v>0</v>
      </c>
      <c r="H2525" s="2">
        <f>IF(F2525=0, G2525, F2525)</f>
        <v/>
      </c>
      <c r="I2525" s="1">
        <f>E2525+0</f>
        <v/>
      </c>
    </row>
    <row r="2526">
      <c r="A2526" t="inlineStr">
        <is>
          <t>Sales - Heron Fields occupational rent</t>
        </is>
      </c>
      <c r="B2526" t="inlineStr">
        <is>
          <t>Trading Income</t>
        </is>
      </c>
      <c r="C2526" t="inlineStr">
        <is>
          <t>Heron Fields</t>
        </is>
      </c>
      <c r="D2526" t="inlineStr">
        <is>
          <t>Heron Fields</t>
        </is>
      </c>
      <c r="E2526" s="1" t="inlineStr">
        <is>
          <t>2024-03-31</t>
        </is>
      </c>
      <c r="F2526" t="n">
        <v>0</v>
      </c>
      <c r="G2526" t="n">
        <v>0</v>
      </c>
      <c r="H2526" s="2">
        <f>IF(F2526=0, G2526, F2526)</f>
        <v/>
      </c>
      <c r="I2526" s="1">
        <f>E2526+0</f>
        <v/>
      </c>
    </row>
    <row r="2527">
      <c r="A2527" t="inlineStr">
        <is>
          <t>Security</t>
        </is>
      </c>
      <c r="B2527" t="inlineStr">
        <is>
          <t>Operating Expenses</t>
        </is>
      </c>
      <c r="C2527" t="inlineStr">
        <is>
          <t>Heron Fields</t>
        </is>
      </c>
      <c r="D2527" t="inlineStr">
        <is>
          <t>Heron Fields</t>
        </is>
      </c>
      <c r="E2527" s="1" t="inlineStr">
        <is>
          <t>2024-03-31</t>
        </is>
      </c>
      <c r="F2527" t="n">
        <v>0</v>
      </c>
      <c r="G2527" t="n">
        <v>0</v>
      </c>
      <c r="H2527" s="2">
        <f>IF(F2527=0, G2527, F2527)</f>
        <v/>
      </c>
      <c r="I2527" s="1">
        <f>E2527+0</f>
        <v/>
      </c>
    </row>
    <row r="2528">
      <c r="A2528" t="inlineStr">
        <is>
          <t>Security - ADT</t>
        </is>
      </c>
      <c r="B2528" t="inlineStr">
        <is>
          <t>Operating Expenses</t>
        </is>
      </c>
      <c r="C2528" t="inlineStr">
        <is>
          <t>Heron Fields</t>
        </is>
      </c>
      <c r="D2528" t="inlineStr">
        <is>
          <t>Heron Fields</t>
        </is>
      </c>
      <c r="E2528" s="1" t="inlineStr">
        <is>
          <t>2024-03-31</t>
        </is>
      </c>
      <c r="F2528" t="n">
        <v>0</v>
      </c>
      <c r="G2528" t="n">
        <v>0</v>
      </c>
      <c r="H2528" s="2">
        <f>IF(F2528=0, G2528, F2528)</f>
        <v/>
      </c>
      <c r="I2528" s="1">
        <f>E2528+0</f>
        <v/>
      </c>
    </row>
    <row r="2529">
      <c r="A2529" t="inlineStr">
        <is>
          <t>Subscription - NHBRC</t>
        </is>
      </c>
      <c r="B2529" t="inlineStr">
        <is>
          <t>Operating Expenses</t>
        </is>
      </c>
      <c r="C2529" t="inlineStr">
        <is>
          <t>Heron Fields</t>
        </is>
      </c>
      <c r="D2529" t="inlineStr">
        <is>
          <t>Heron Fields</t>
        </is>
      </c>
      <c r="E2529" s="1" t="inlineStr">
        <is>
          <t>2024-03-31</t>
        </is>
      </c>
      <c r="F2529" t="n">
        <v>0</v>
      </c>
      <c r="G2529" t="n">
        <v>0</v>
      </c>
      <c r="H2529" s="2">
        <f>IF(F2529=0, G2529, F2529)</f>
        <v/>
      </c>
      <c r="I2529" s="1">
        <f>E2529+0</f>
        <v/>
      </c>
    </row>
    <row r="2530">
      <c r="A2530" t="inlineStr">
        <is>
          <t>Subscriptions - Xero</t>
        </is>
      </c>
      <c r="B2530" t="inlineStr">
        <is>
          <t>Operating Expenses</t>
        </is>
      </c>
      <c r="C2530" t="inlineStr">
        <is>
          <t>Heron Fields</t>
        </is>
      </c>
      <c r="D2530" t="inlineStr">
        <is>
          <t>Heron Fields</t>
        </is>
      </c>
      <c r="E2530" s="1" t="inlineStr">
        <is>
          <t>2024-03-31</t>
        </is>
      </c>
      <c r="F2530" t="n">
        <v>0</v>
      </c>
      <c r="G2530" t="n">
        <v>0</v>
      </c>
      <c r="H2530" s="2">
        <f>IF(F2530=0, G2530, F2530)</f>
        <v/>
      </c>
      <c r="I2530" s="1">
        <f>E2530+0</f>
        <v/>
      </c>
    </row>
    <row r="2531">
      <c r="A2531" t="inlineStr">
        <is>
          <t>Advertising - Pure Brand Activation</t>
        </is>
      </c>
      <c r="B2531" t="inlineStr">
        <is>
          <t>Operating Expenses</t>
        </is>
      </c>
      <c r="C2531" t="inlineStr">
        <is>
          <t>Heron View</t>
        </is>
      </c>
      <c r="D2531" t="inlineStr">
        <is>
          <t>Heron View</t>
        </is>
      </c>
      <c r="E2531" s="1" t="inlineStr">
        <is>
          <t>2024-03-31</t>
        </is>
      </c>
      <c r="F2531" t="n">
        <v>0</v>
      </c>
      <c r="G2531" t="n">
        <v>0</v>
      </c>
      <c r="H2531" s="2">
        <f>IF(F2531=0, G2531, F2531)</f>
        <v/>
      </c>
      <c r="I2531" s="1">
        <f>E2531+0</f>
        <v/>
      </c>
    </row>
    <row r="2532">
      <c r="A2532" t="inlineStr">
        <is>
          <t>Advertising - Real Marketing</t>
        </is>
      </c>
      <c r="B2532" t="inlineStr">
        <is>
          <t>Operating Expenses</t>
        </is>
      </c>
      <c r="C2532" t="inlineStr">
        <is>
          <t>Heron View</t>
        </is>
      </c>
      <c r="D2532" t="inlineStr">
        <is>
          <t>Heron View</t>
        </is>
      </c>
      <c r="E2532" s="1" t="inlineStr">
        <is>
          <t>2024-03-31</t>
        </is>
      </c>
      <c r="F2532" t="n">
        <v>0</v>
      </c>
      <c r="G2532" t="n">
        <v>0</v>
      </c>
      <c r="H2532" s="2">
        <f>IF(F2532=0, G2532, F2532)</f>
        <v/>
      </c>
      <c r="I2532" s="1">
        <f>E2532+0</f>
        <v/>
      </c>
    </row>
    <row r="2533">
      <c r="A2533" t="inlineStr">
        <is>
          <t>Advertising - Thinkink</t>
        </is>
      </c>
      <c r="B2533" t="inlineStr">
        <is>
          <t>Operating Expenses</t>
        </is>
      </c>
      <c r="C2533" t="inlineStr">
        <is>
          <t>Heron View</t>
        </is>
      </c>
      <c r="D2533" t="inlineStr">
        <is>
          <t>Heron View</t>
        </is>
      </c>
      <c r="E2533" s="1" t="inlineStr">
        <is>
          <t>2024-03-31</t>
        </is>
      </c>
      <c r="F2533" t="n">
        <v>0</v>
      </c>
      <c r="G2533" t="n">
        <v>0</v>
      </c>
      <c r="H2533" s="2">
        <f>IF(F2533=0, G2533, F2533)</f>
        <v/>
      </c>
      <c r="I2533" s="1">
        <f>E2533+0</f>
        <v/>
      </c>
    </row>
    <row r="2534">
      <c r="A2534" t="inlineStr">
        <is>
          <t>Advertising _AND_ Promotions</t>
        </is>
      </c>
      <c r="B2534" t="inlineStr">
        <is>
          <t>Operating Expenses</t>
        </is>
      </c>
      <c r="C2534" t="inlineStr">
        <is>
          <t>Heron View</t>
        </is>
      </c>
      <c r="D2534" t="inlineStr">
        <is>
          <t>Heron View</t>
        </is>
      </c>
      <c r="E2534" s="1" t="inlineStr">
        <is>
          <t>2024-03-31</t>
        </is>
      </c>
      <c r="F2534" t="n">
        <v>0</v>
      </c>
      <c r="G2534" t="n">
        <v>0</v>
      </c>
      <c r="H2534" s="2">
        <f>IF(F2534=0, G2534, F2534)</f>
        <v/>
      </c>
      <c r="I2534" s="1">
        <f>E2534+0</f>
        <v/>
      </c>
    </row>
    <row r="2535">
      <c r="A2535" t="inlineStr">
        <is>
          <t>Advertising _AND_ Promotions</t>
        </is>
      </c>
      <c r="B2535" t="inlineStr">
        <is>
          <t>Operating Expenses</t>
        </is>
      </c>
      <c r="C2535" t="inlineStr">
        <is>
          <t>Heron View</t>
        </is>
      </c>
      <c r="D2535" t="inlineStr">
        <is>
          <t>Heron View</t>
        </is>
      </c>
      <c r="E2535" s="1" t="inlineStr">
        <is>
          <t>2024-03-31</t>
        </is>
      </c>
      <c r="F2535" t="n">
        <v>0</v>
      </c>
      <c r="G2535" t="n">
        <v>0</v>
      </c>
      <c r="H2535" s="2">
        <f>IF(F2535=0, G2535, F2535)</f>
        <v/>
      </c>
      <c r="I2535" s="1">
        <f>E2535+0</f>
        <v/>
      </c>
    </row>
    <row r="2536">
      <c r="A2536" t="inlineStr">
        <is>
          <t>Advertising _AND_ Promotions</t>
        </is>
      </c>
      <c r="B2536" t="inlineStr">
        <is>
          <t>Operating Expenses</t>
        </is>
      </c>
      <c r="C2536" t="inlineStr">
        <is>
          <t>Heron View</t>
        </is>
      </c>
      <c r="D2536" t="inlineStr">
        <is>
          <t>Heron View</t>
        </is>
      </c>
      <c r="E2536" s="1" t="inlineStr">
        <is>
          <t>2024-03-31</t>
        </is>
      </c>
      <c r="F2536" t="n">
        <v>0</v>
      </c>
      <c r="G2536" t="n">
        <v>0</v>
      </c>
      <c r="H2536" s="2">
        <f>IF(F2536=0, G2536, F2536)</f>
        <v/>
      </c>
      <c r="I2536" s="1">
        <f>E2536+0</f>
        <v/>
      </c>
    </row>
    <row r="2537">
      <c r="A2537" t="inlineStr">
        <is>
          <t>COS - Commission HV Units</t>
        </is>
      </c>
      <c r="B2537" t="inlineStr">
        <is>
          <t>COS</t>
        </is>
      </c>
      <c r="C2537" t="inlineStr">
        <is>
          <t>Heron View</t>
        </is>
      </c>
      <c r="D2537" t="inlineStr">
        <is>
          <t>Heron View</t>
        </is>
      </c>
      <c r="E2537" s="1" t="inlineStr">
        <is>
          <t>2024-03-31</t>
        </is>
      </c>
      <c r="F2537" t="n">
        <v>0</v>
      </c>
      <c r="G2537" t="n">
        <v>204334.78</v>
      </c>
      <c r="H2537" s="2">
        <f>IF(F2537=0, G2537, F2537)</f>
        <v/>
      </c>
      <c r="I2537" s="1">
        <f>E2537+0</f>
        <v/>
      </c>
    </row>
    <row r="2538">
      <c r="A2538" t="inlineStr">
        <is>
          <t>COS - Electricity</t>
        </is>
      </c>
      <c r="B2538" t="inlineStr">
        <is>
          <t>COS</t>
        </is>
      </c>
      <c r="C2538" t="inlineStr">
        <is>
          <t>Heron View</t>
        </is>
      </c>
      <c r="D2538" t="inlineStr">
        <is>
          <t>Heron View</t>
        </is>
      </c>
      <c r="E2538" s="1" t="inlineStr">
        <is>
          <t>2024-03-31</t>
        </is>
      </c>
      <c r="F2538" t="n">
        <v>0</v>
      </c>
      <c r="G2538" t="n">
        <v>0</v>
      </c>
      <c r="H2538" s="2">
        <f>IF(F2538=0, G2538, F2538)</f>
        <v/>
      </c>
      <c r="I2538" s="1">
        <f>E2538+0</f>
        <v/>
      </c>
    </row>
    <row r="2539">
      <c r="A2539" t="inlineStr">
        <is>
          <t>COS - Electricity Cost Heron Field</t>
        </is>
      </c>
      <c r="B2539" t="inlineStr">
        <is>
          <t>COS</t>
        </is>
      </c>
      <c r="C2539" t="inlineStr">
        <is>
          <t>CPC</t>
        </is>
      </c>
      <c r="D2539" t="inlineStr">
        <is>
          <t>Heron View</t>
        </is>
      </c>
      <c r="E2539" s="1" t="inlineStr">
        <is>
          <t>2024-03-31</t>
        </is>
      </c>
      <c r="F2539" t="n">
        <v>0</v>
      </c>
      <c r="G2539" t="n">
        <v>0</v>
      </c>
      <c r="H2539" s="2">
        <f>IF(F2539=0, G2539, F2539)</f>
        <v/>
      </c>
      <c r="I2539" s="1">
        <f>E2539+0</f>
        <v/>
      </c>
    </row>
    <row r="2540">
      <c r="A2540" t="inlineStr">
        <is>
          <t>COS - Electricity Cost Heron Field</t>
        </is>
      </c>
      <c r="B2540" t="inlineStr">
        <is>
          <t>COS</t>
        </is>
      </c>
      <c r="C2540" t="inlineStr">
        <is>
          <t>CPC</t>
        </is>
      </c>
      <c r="D2540" t="inlineStr">
        <is>
          <t>Heron View</t>
        </is>
      </c>
      <c r="E2540" s="1" t="inlineStr">
        <is>
          <t>2024-03-31</t>
        </is>
      </c>
      <c r="F2540" t="n">
        <v>0</v>
      </c>
      <c r="G2540" t="n">
        <v>0</v>
      </c>
      <c r="H2540" s="2">
        <f>IF(F2540=0, G2540, F2540)</f>
        <v/>
      </c>
      <c r="I2540" s="1">
        <f>E2540+0</f>
        <v/>
      </c>
    </row>
    <row r="2541">
      <c r="A2541" t="inlineStr">
        <is>
          <t>COS - HV COCT Rates clearance</t>
        </is>
      </c>
      <c r="B2541" t="inlineStr">
        <is>
          <t>COS</t>
        </is>
      </c>
      <c r="C2541" t="inlineStr">
        <is>
          <t>Heron View</t>
        </is>
      </c>
      <c r="D2541" t="inlineStr">
        <is>
          <t>Heron View</t>
        </is>
      </c>
      <c r="E2541" s="1" t="inlineStr">
        <is>
          <t>2024-03-31</t>
        </is>
      </c>
      <c r="F2541" t="n">
        <v>0</v>
      </c>
      <c r="G2541" t="n">
        <v>0</v>
      </c>
      <c r="H2541" s="2">
        <f>IF(F2541=0, G2541, F2541)</f>
        <v/>
      </c>
      <c r="I2541" s="1">
        <f>E2541+0</f>
        <v/>
      </c>
    </row>
    <row r="2542">
      <c r="A2542" t="inlineStr">
        <is>
          <t>COS - Heron - Internet</t>
        </is>
      </c>
      <c r="B2542" t="inlineStr">
        <is>
          <t>COS</t>
        </is>
      </c>
      <c r="C2542" t="inlineStr">
        <is>
          <t>CPC</t>
        </is>
      </c>
      <c r="D2542" t="inlineStr">
        <is>
          <t>Heron View</t>
        </is>
      </c>
      <c r="E2542" s="1" t="inlineStr">
        <is>
          <t>2024-03-31</t>
        </is>
      </c>
      <c r="F2542" t="n">
        <v>0</v>
      </c>
      <c r="G2542" t="n">
        <v>0</v>
      </c>
      <c r="H2542" s="2">
        <f>IF(F2542=0, G2542, F2542)</f>
        <v/>
      </c>
      <c r="I2542" s="1">
        <f>E2542+0</f>
        <v/>
      </c>
    </row>
    <row r="2543">
      <c r="A2543" t="inlineStr">
        <is>
          <t>COS - Heron Fields - Construction</t>
        </is>
      </c>
      <c r="B2543" t="inlineStr">
        <is>
          <t>COS</t>
        </is>
      </c>
      <c r="C2543" t="inlineStr">
        <is>
          <t>CPC</t>
        </is>
      </c>
      <c r="D2543" t="inlineStr">
        <is>
          <t>Heron View</t>
        </is>
      </c>
      <c r="E2543" s="1" t="inlineStr">
        <is>
          <t>2024-03-31</t>
        </is>
      </c>
      <c r="F2543" t="n">
        <v>0</v>
      </c>
      <c r="G2543" t="n">
        <v>0</v>
      </c>
      <c r="H2543" s="2">
        <f>IF(F2543=0, G2543, F2543)</f>
        <v/>
      </c>
      <c r="I2543" s="1">
        <f>E2543+0</f>
        <v/>
      </c>
    </row>
    <row r="2544">
      <c r="A2544" t="inlineStr">
        <is>
          <t>COS - Heron Fields - Garden Services</t>
        </is>
      </c>
      <c r="B2544" t="inlineStr">
        <is>
          <t>COS</t>
        </is>
      </c>
      <c r="C2544" t="inlineStr">
        <is>
          <t>CPC</t>
        </is>
      </c>
      <c r="D2544" t="inlineStr">
        <is>
          <t>Heron View</t>
        </is>
      </c>
      <c r="E2544" s="1" t="inlineStr">
        <is>
          <t>2024-03-31</t>
        </is>
      </c>
      <c r="F2544" t="n">
        <v>0</v>
      </c>
      <c r="G2544" t="n">
        <v>0</v>
      </c>
      <c r="H2544" s="2">
        <f>IF(F2544=0, G2544, F2544)</f>
        <v/>
      </c>
      <c r="I2544" s="1">
        <f>E2544+0</f>
        <v/>
      </c>
    </row>
    <row r="2545">
      <c r="A2545" t="inlineStr">
        <is>
          <t>COS - Heron Fields - Health &amp; Safety</t>
        </is>
      </c>
      <c r="B2545" t="inlineStr">
        <is>
          <t>COS</t>
        </is>
      </c>
      <c r="C2545" t="inlineStr">
        <is>
          <t>CPC</t>
        </is>
      </c>
      <c r="D2545" t="inlineStr">
        <is>
          <t>Heron View</t>
        </is>
      </c>
      <c r="E2545" s="1" t="inlineStr">
        <is>
          <t>2024-03-31</t>
        </is>
      </c>
      <c r="F2545" t="n">
        <v>0</v>
      </c>
      <c r="G2545" t="n">
        <v>0</v>
      </c>
      <c r="H2545" s="2">
        <f>IF(F2545=0, G2545, F2545)</f>
        <v/>
      </c>
      <c r="I2545" s="1">
        <f>E2545+0</f>
        <v/>
      </c>
    </row>
    <row r="2546">
      <c r="A2546" t="inlineStr">
        <is>
          <t>COS - Heron Fields - P &amp; G</t>
        </is>
      </c>
      <c r="B2546" t="inlineStr">
        <is>
          <t>COS</t>
        </is>
      </c>
      <c r="C2546" t="inlineStr">
        <is>
          <t>CPC</t>
        </is>
      </c>
      <c r="D2546" t="inlineStr">
        <is>
          <t>Heron View</t>
        </is>
      </c>
      <c r="E2546" s="1" t="inlineStr">
        <is>
          <t>2024-03-31</t>
        </is>
      </c>
      <c r="F2546" t="n">
        <v>0</v>
      </c>
      <c r="G2546" t="n">
        <v>0</v>
      </c>
      <c r="H2546" s="2">
        <f>IF(F2546=0, G2546, F2546)</f>
        <v/>
      </c>
      <c r="I2546" s="1">
        <f>E2546+0</f>
        <v/>
      </c>
    </row>
    <row r="2547">
      <c r="A2547" t="inlineStr">
        <is>
          <t>COS - Heron Fields - Printing &amp; Stationary</t>
        </is>
      </c>
      <c r="B2547" t="inlineStr">
        <is>
          <t>COS</t>
        </is>
      </c>
      <c r="C2547" t="inlineStr">
        <is>
          <t>CPC</t>
        </is>
      </c>
      <c r="D2547" t="inlineStr">
        <is>
          <t>Heron View</t>
        </is>
      </c>
      <c r="E2547" s="1" t="inlineStr">
        <is>
          <t>2024-03-31</t>
        </is>
      </c>
      <c r="F2547" t="n">
        <v>0</v>
      </c>
      <c r="G2547" t="n">
        <v>0</v>
      </c>
      <c r="H2547" s="2">
        <f>IF(F2547=0, G2547, F2547)</f>
        <v/>
      </c>
      <c r="I2547" s="1">
        <f>E2547+0</f>
        <v/>
      </c>
    </row>
    <row r="2548">
      <c r="A2548" t="inlineStr">
        <is>
          <t>COS - Heron View - Construction</t>
        </is>
      </c>
      <c r="B2548" t="inlineStr">
        <is>
          <t>COS</t>
        </is>
      </c>
      <c r="C2548" t="inlineStr">
        <is>
          <t>Heron View</t>
        </is>
      </c>
      <c r="D2548" t="inlineStr">
        <is>
          <t>Heron View</t>
        </is>
      </c>
      <c r="E2548" s="1" t="inlineStr">
        <is>
          <t>2024-03-31</t>
        </is>
      </c>
      <c r="F2548" t="n">
        <v>0</v>
      </c>
      <c r="G2548" t="n">
        <v>10095497.49</v>
      </c>
      <c r="H2548" s="2">
        <f>IF(F2548=0, G2548, F2548)</f>
        <v/>
      </c>
      <c r="I2548" s="1">
        <f>E2548+0</f>
        <v/>
      </c>
    </row>
    <row r="2549">
      <c r="A2549" t="inlineStr">
        <is>
          <t>COS - Heron View - Construction</t>
        </is>
      </c>
      <c r="B2549" t="inlineStr">
        <is>
          <t>COS</t>
        </is>
      </c>
      <c r="C2549" t="inlineStr">
        <is>
          <t>CPC</t>
        </is>
      </c>
      <c r="D2549" t="inlineStr">
        <is>
          <t>Heron View</t>
        </is>
      </c>
      <c r="E2549" s="1" t="inlineStr">
        <is>
          <t>2024-03-31</t>
        </is>
      </c>
      <c r="F2549" t="n">
        <v>0</v>
      </c>
      <c r="G2549" t="n">
        <v>0</v>
      </c>
      <c r="H2549" s="2">
        <f>IF(F2549=0, G2549, F2549)</f>
        <v/>
      </c>
      <c r="I2549" s="1">
        <f>E2549+0</f>
        <v/>
      </c>
    </row>
    <row r="2550">
      <c r="A2550" t="inlineStr">
        <is>
          <t>COS - Heron View - P&amp;G</t>
        </is>
      </c>
      <c r="B2550" t="inlineStr">
        <is>
          <t>COS</t>
        </is>
      </c>
      <c r="C2550" t="inlineStr">
        <is>
          <t>CPC</t>
        </is>
      </c>
      <c r="D2550" t="inlineStr">
        <is>
          <t>Heron View</t>
        </is>
      </c>
      <c r="E2550" s="1" t="inlineStr">
        <is>
          <t>2024-03-31</t>
        </is>
      </c>
      <c r="F2550" t="n">
        <v>0</v>
      </c>
      <c r="G2550" t="n">
        <v>0</v>
      </c>
      <c r="H2550" s="2">
        <f>IF(F2550=0, G2550, F2550)</f>
        <v/>
      </c>
      <c r="I2550" s="1">
        <f>E2550+0</f>
        <v/>
      </c>
    </row>
    <row r="2551">
      <c r="A2551" t="inlineStr">
        <is>
          <t>COS - Heron View - Printing &amp; Stationary</t>
        </is>
      </c>
      <c r="B2551" t="inlineStr">
        <is>
          <t>COS</t>
        </is>
      </c>
      <c r="C2551" t="inlineStr">
        <is>
          <t>CPC</t>
        </is>
      </c>
      <c r="D2551" t="inlineStr">
        <is>
          <t>Heron View</t>
        </is>
      </c>
      <c r="E2551" s="1" t="inlineStr">
        <is>
          <t>2024-03-31</t>
        </is>
      </c>
      <c r="F2551" t="n">
        <v>0</v>
      </c>
      <c r="G2551" t="n">
        <v>0</v>
      </c>
      <c r="H2551" s="2">
        <f>IF(F2551=0, G2551, F2551)</f>
        <v/>
      </c>
      <c r="I2551" s="1">
        <f>E2551+0</f>
        <v/>
      </c>
    </row>
    <row r="2552">
      <c r="A2552" t="inlineStr">
        <is>
          <t>COS - Legal Fees</t>
        </is>
      </c>
      <c r="B2552" t="inlineStr">
        <is>
          <t>COS</t>
        </is>
      </c>
      <c r="C2552" t="inlineStr">
        <is>
          <t>Heron View</t>
        </is>
      </c>
      <c r="D2552" t="inlineStr">
        <is>
          <t>Heron View</t>
        </is>
      </c>
      <c r="E2552" s="1" t="inlineStr">
        <is>
          <t>2024-03-31</t>
        </is>
      </c>
      <c r="F2552" t="n">
        <v>0</v>
      </c>
      <c r="G2552" t="n">
        <v>5367</v>
      </c>
      <c r="H2552" s="2">
        <f>IF(F2552=0, G2552, F2552)</f>
        <v/>
      </c>
      <c r="I2552" s="1">
        <f>E2552+0</f>
        <v/>
      </c>
    </row>
    <row r="2553">
      <c r="A2553" t="inlineStr">
        <is>
          <t>COS - Legal Fees</t>
        </is>
      </c>
      <c r="B2553" t="inlineStr">
        <is>
          <t>COS</t>
        </is>
      </c>
      <c r="C2553" t="inlineStr">
        <is>
          <t>Heron View</t>
        </is>
      </c>
      <c r="D2553" t="inlineStr">
        <is>
          <t>Heron View</t>
        </is>
      </c>
      <c r="E2553" s="1" t="inlineStr">
        <is>
          <t>2024-03-31</t>
        </is>
      </c>
      <c r="F2553" t="n">
        <v>0</v>
      </c>
      <c r="G2553" t="n">
        <v>0</v>
      </c>
      <c r="H2553" s="2">
        <f>IF(F2553=0, G2553, F2553)</f>
        <v/>
      </c>
      <c r="I2553" s="1">
        <f>E2553+0</f>
        <v/>
      </c>
    </row>
    <row r="2554">
      <c r="A2554" t="inlineStr">
        <is>
          <t>COS - Legal Fees Opening of Sec Title Fees</t>
        </is>
      </c>
      <c r="B2554" t="inlineStr">
        <is>
          <t>COS</t>
        </is>
      </c>
      <c r="C2554" t="inlineStr">
        <is>
          <t>Heron View</t>
        </is>
      </c>
      <c r="D2554" t="inlineStr">
        <is>
          <t>Heron View</t>
        </is>
      </c>
      <c r="E2554" s="1" t="inlineStr">
        <is>
          <t>2024-03-31</t>
        </is>
      </c>
      <c r="F2554" t="n">
        <v>0</v>
      </c>
      <c r="G2554" t="n">
        <v>0</v>
      </c>
      <c r="H2554" s="2">
        <f>IF(F2554=0, G2554, F2554)</f>
        <v/>
      </c>
      <c r="I2554" s="1">
        <f>E2554+0</f>
        <v/>
      </c>
    </row>
    <row r="2555">
      <c r="A2555" t="inlineStr">
        <is>
          <t>COS - Showhouse - HV</t>
        </is>
      </c>
      <c r="B2555" t="inlineStr">
        <is>
          <t>COS</t>
        </is>
      </c>
      <c r="C2555" t="inlineStr">
        <is>
          <t>Heron View</t>
        </is>
      </c>
      <c r="D2555" t="inlineStr">
        <is>
          <t>Heron View</t>
        </is>
      </c>
      <c r="E2555" s="1" t="inlineStr">
        <is>
          <t>2024-03-31</t>
        </is>
      </c>
      <c r="F2555" t="n">
        <v>0</v>
      </c>
      <c r="G2555" t="n">
        <v>0</v>
      </c>
      <c r="H2555" s="2">
        <f>IF(F2555=0, G2555, F2555)</f>
        <v/>
      </c>
      <c r="I2555" s="1">
        <f>E2555+0</f>
        <v/>
      </c>
    </row>
    <row r="2556">
      <c r="A2556" t="inlineStr">
        <is>
          <t>CPSD</t>
        </is>
      </c>
      <c r="B2556" t="inlineStr">
        <is>
          <t>COS</t>
        </is>
      </c>
      <c r="C2556" t="inlineStr">
        <is>
          <t>Heron View</t>
        </is>
      </c>
      <c r="D2556" t="inlineStr">
        <is>
          <t>Heron View</t>
        </is>
      </c>
      <c r="E2556" s="1" t="inlineStr">
        <is>
          <t>2024-03-31</t>
        </is>
      </c>
      <c r="F2556" t="n">
        <v>0</v>
      </c>
      <c r="G2556" t="n">
        <v>314037.881</v>
      </c>
      <c r="H2556" s="2">
        <f>IF(F2556=0, G2556, F2556)</f>
        <v/>
      </c>
      <c r="I2556" s="1">
        <f>E2556+0</f>
        <v/>
      </c>
    </row>
    <row r="2557">
      <c r="A2557" t="inlineStr">
        <is>
          <t>Consulting Fees - Admin and Finance</t>
        </is>
      </c>
      <c r="B2557" t="inlineStr">
        <is>
          <t>Ignore per Deric</t>
        </is>
      </c>
      <c r="C2557" t="inlineStr">
        <is>
          <t>Heron View</t>
        </is>
      </c>
      <c r="D2557" t="inlineStr">
        <is>
          <t>Heron View</t>
        </is>
      </c>
      <c r="E2557" s="1" t="inlineStr">
        <is>
          <t>2024-03-31</t>
        </is>
      </c>
      <c r="F2557" t="n">
        <v>0</v>
      </c>
      <c r="G2557" t="n">
        <v>0</v>
      </c>
      <c r="H2557" s="2">
        <f>IF(F2557=0, G2557, F2557)</f>
        <v/>
      </c>
      <c r="I2557" s="1">
        <f>E2557+0</f>
        <v/>
      </c>
    </row>
    <row r="2558">
      <c r="A2558" t="inlineStr">
        <is>
          <t>Consulting Fees - Admin and Finance</t>
        </is>
      </c>
      <c r="B2558" t="inlineStr">
        <is>
          <t>Ignore per Deric</t>
        </is>
      </c>
      <c r="C2558" t="inlineStr">
        <is>
          <t>Heron View</t>
        </is>
      </c>
      <c r="D2558" t="inlineStr">
        <is>
          <t>Heron View</t>
        </is>
      </c>
      <c r="E2558" s="1" t="inlineStr">
        <is>
          <t>2024-03-31</t>
        </is>
      </c>
      <c r="F2558" t="n">
        <v>0</v>
      </c>
      <c r="G2558" t="n">
        <v>0</v>
      </c>
      <c r="H2558" s="2">
        <f>IF(F2558=0, G2558, F2558)</f>
        <v/>
      </c>
      <c r="I2558" s="1">
        <f>E2558+0</f>
        <v/>
      </c>
    </row>
    <row r="2559">
      <c r="A2559" t="inlineStr">
        <is>
          <t>Consulting fees - Trustee</t>
        </is>
      </c>
      <c r="B2559" t="inlineStr">
        <is>
          <t>Operating Expenses</t>
        </is>
      </c>
      <c r="C2559" t="inlineStr">
        <is>
          <t>Heron View</t>
        </is>
      </c>
      <c r="D2559" t="inlineStr">
        <is>
          <t>Heron View</t>
        </is>
      </c>
      <c r="E2559" s="1" t="inlineStr">
        <is>
          <t>2024-03-31</t>
        </is>
      </c>
      <c r="F2559" t="n">
        <v>0</v>
      </c>
      <c r="G2559" t="n">
        <v>0</v>
      </c>
      <c r="H2559" s="2">
        <f>IF(F2559=0, G2559, F2559)</f>
        <v/>
      </c>
      <c r="I2559" s="1">
        <f>E2559+0</f>
        <v/>
      </c>
    </row>
    <row r="2560">
      <c r="A2560" t="inlineStr">
        <is>
          <t>Interest Paid - Investors @ 10%</t>
        </is>
      </c>
      <c r="B2560" t="inlineStr">
        <is>
          <t>Operating Expenses</t>
        </is>
      </c>
      <c r="C2560" t="inlineStr">
        <is>
          <t>Heron View</t>
        </is>
      </c>
      <c r="D2560" t="inlineStr">
        <is>
          <t>Heron View</t>
        </is>
      </c>
      <c r="E2560" s="1" t="inlineStr">
        <is>
          <t>2024-03-31</t>
        </is>
      </c>
      <c r="F2560" t="n">
        <v>0</v>
      </c>
      <c r="G2560" t="n">
        <v>0</v>
      </c>
      <c r="H2560" s="2">
        <f>IF(F2560=0, G2560, F2560)</f>
        <v/>
      </c>
      <c r="I2560" s="1">
        <f>E2560+0</f>
        <v/>
      </c>
    </row>
    <row r="2561">
      <c r="A2561" t="inlineStr">
        <is>
          <t>Interest Paid - Investors @ 10.5%</t>
        </is>
      </c>
      <c r="B2561" t="inlineStr">
        <is>
          <t>Operating Expenses</t>
        </is>
      </c>
      <c r="C2561" t="inlineStr">
        <is>
          <t>Heron View</t>
        </is>
      </c>
      <c r="D2561" t="inlineStr">
        <is>
          <t>Heron View</t>
        </is>
      </c>
      <c r="E2561" s="1" t="inlineStr">
        <is>
          <t>2024-03-31</t>
        </is>
      </c>
      <c r="F2561" t="n">
        <v>0</v>
      </c>
      <c r="G2561" t="n">
        <v>0</v>
      </c>
      <c r="H2561" s="2">
        <f>IF(F2561=0, G2561, F2561)</f>
        <v/>
      </c>
      <c r="I2561" s="1">
        <f>E2561+0</f>
        <v/>
      </c>
    </row>
    <row r="2562">
      <c r="A2562" t="inlineStr">
        <is>
          <t>Interest Paid - Investors @ 11%</t>
        </is>
      </c>
      <c r="B2562" t="inlineStr">
        <is>
          <t>Operating Expenses</t>
        </is>
      </c>
      <c r="C2562" t="inlineStr">
        <is>
          <t>Heron View</t>
        </is>
      </c>
      <c r="D2562" t="inlineStr">
        <is>
          <t>Heron View</t>
        </is>
      </c>
      <c r="E2562" s="1" t="inlineStr">
        <is>
          <t>2024-03-31</t>
        </is>
      </c>
      <c r="F2562" t="n">
        <v>0</v>
      </c>
      <c r="G2562" t="n">
        <v>0</v>
      </c>
      <c r="H2562" s="2">
        <f>IF(F2562=0, G2562, F2562)</f>
        <v/>
      </c>
      <c r="I2562" s="1">
        <f>E2562+0</f>
        <v/>
      </c>
    </row>
    <row r="2563">
      <c r="A2563" t="inlineStr">
        <is>
          <t>Interest Paid - Investors @ 14%</t>
        </is>
      </c>
      <c r="B2563" t="inlineStr">
        <is>
          <t>Operating Expenses</t>
        </is>
      </c>
      <c r="C2563" t="inlineStr">
        <is>
          <t>Heron View</t>
        </is>
      </c>
      <c r="D2563" t="inlineStr">
        <is>
          <t>Heron View</t>
        </is>
      </c>
      <c r="E2563" s="1" t="inlineStr">
        <is>
          <t>2024-03-31</t>
        </is>
      </c>
      <c r="F2563" t="n">
        <v>0</v>
      </c>
      <c r="G2563" t="n">
        <v>0</v>
      </c>
      <c r="H2563" s="2">
        <f>IF(F2563=0, G2563, F2563)</f>
        <v/>
      </c>
      <c r="I2563" s="1">
        <f>E2563+0</f>
        <v/>
      </c>
    </row>
    <row r="2564">
      <c r="A2564" t="inlineStr">
        <is>
          <t>Interest Paid - Investors @ 14%</t>
        </is>
      </c>
      <c r="B2564" t="inlineStr">
        <is>
          <t>Operating Expenses</t>
        </is>
      </c>
      <c r="C2564" t="inlineStr">
        <is>
          <t>Heron View</t>
        </is>
      </c>
      <c r="D2564" t="inlineStr">
        <is>
          <t>Heron View</t>
        </is>
      </c>
      <c r="E2564" s="1" t="inlineStr">
        <is>
          <t>2024-03-31</t>
        </is>
      </c>
      <c r="F2564" t="n">
        <v>0</v>
      </c>
      <c r="G2564" t="n">
        <v>0</v>
      </c>
      <c r="H2564" s="2">
        <f>IF(F2564=0, G2564, F2564)</f>
        <v/>
      </c>
      <c r="I2564" s="1">
        <f>E2564+0</f>
        <v/>
      </c>
    </row>
    <row r="2565">
      <c r="A2565" t="inlineStr">
        <is>
          <t>Interest Paid - Investors @ 15%</t>
        </is>
      </c>
      <c r="B2565" t="inlineStr">
        <is>
          <t>Operating Expenses</t>
        </is>
      </c>
      <c r="C2565" t="inlineStr">
        <is>
          <t>Heron View</t>
        </is>
      </c>
      <c r="D2565" t="inlineStr">
        <is>
          <t>Heron View</t>
        </is>
      </c>
      <c r="E2565" s="1" t="inlineStr">
        <is>
          <t>2024-03-31</t>
        </is>
      </c>
      <c r="F2565" t="n">
        <v>0</v>
      </c>
      <c r="G2565" t="n">
        <v>0</v>
      </c>
      <c r="H2565" s="2">
        <f>IF(F2565=0, G2565, F2565)</f>
        <v/>
      </c>
      <c r="I2565" s="1">
        <f>E2565+0</f>
        <v/>
      </c>
    </row>
    <row r="2566">
      <c r="A2566" t="inlineStr">
        <is>
          <t>Interest Paid - Investors @ 15%</t>
        </is>
      </c>
      <c r="B2566" t="inlineStr">
        <is>
          <t>Operating Expenses</t>
        </is>
      </c>
      <c r="C2566" t="inlineStr">
        <is>
          <t>Heron View</t>
        </is>
      </c>
      <c r="D2566" t="inlineStr">
        <is>
          <t>Heron View</t>
        </is>
      </c>
      <c r="E2566" s="1" t="inlineStr">
        <is>
          <t>2024-03-31</t>
        </is>
      </c>
      <c r="F2566" t="n">
        <v>0</v>
      </c>
      <c r="G2566" t="n">
        <v>0</v>
      </c>
      <c r="H2566" s="2">
        <f>IF(F2566=0, G2566, F2566)</f>
        <v/>
      </c>
      <c r="I2566" s="1">
        <f>E2566+0</f>
        <v/>
      </c>
    </row>
    <row r="2567">
      <c r="A2567" t="inlineStr">
        <is>
          <t>Interest Paid - Investors @ 16%</t>
        </is>
      </c>
      <c r="B2567" t="inlineStr">
        <is>
          <t>Operating Expenses</t>
        </is>
      </c>
      <c r="C2567" t="inlineStr">
        <is>
          <t>Heron View</t>
        </is>
      </c>
      <c r="D2567" t="inlineStr">
        <is>
          <t>Heron View</t>
        </is>
      </c>
      <c r="E2567" s="1" t="inlineStr">
        <is>
          <t>2024-03-31</t>
        </is>
      </c>
      <c r="F2567" t="n">
        <v>0</v>
      </c>
      <c r="G2567" t="n">
        <v>0</v>
      </c>
      <c r="H2567" s="2">
        <f>IF(F2567=0, G2567, F2567)</f>
        <v/>
      </c>
      <c r="I2567" s="1">
        <f>E2567+0</f>
        <v/>
      </c>
    </row>
    <row r="2568">
      <c r="A2568" t="inlineStr">
        <is>
          <t>Interest Paid - Investors @ 18%</t>
        </is>
      </c>
      <c r="B2568" t="inlineStr">
        <is>
          <t>Operating Expenses</t>
        </is>
      </c>
      <c r="C2568" t="inlineStr">
        <is>
          <t>Heron View</t>
        </is>
      </c>
      <c r="D2568" t="inlineStr">
        <is>
          <t>Heron View</t>
        </is>
      </c>
      <c r="E2568" s="1" t="inlineStr">
        <is>
          <t>2024-03-31</t>
        </is>
      </c>
      <c r="F2568" t="n">
        <v>0</v>
      </c>
      <c r="G2568" t="n">
        <v>0</v>
      </c>
      <c r="H2568" s="2">
        <f>IF(F2568=0, G2568, F2568)</f>
        <v/>
      </c>
      <c r="I2568" s="1">
        <f>E2568+0</f>
        <v/>
      </c>
    </row>
    <row r="2569">
      <c r="A2569" t="inlineStr">
        <is>
          <t>Interest Paid - Investors @ 18%</t>
        </is>
      </c>
      <c r="B2569" t="inlineStr">
        <is>
          <t>Operating Expenses</t>
        </is>
      </c>
      <c r="C2569" t="inlineStr">
        <is>
          <t>Heron View</t>
        </is>
      </c>
      <c r="D2569" t="inlineStr">
        <is>
          <t>Heron View</t>
        </is>
      </c>
      <c r="E2569" s="1" t="inlineStr">
        <is>
          <t>2024-03-31</t>
        </is>
      </c>
      <c r="F2569" t="n">
        <v>0</v>
      </c>
      <c r="G2569" t="n">
        <v>0</v>
      </c>
      <c r="H2569" s="2">
        <f>IF(F2569=0, G2569, F2569)</f>
        <v/>
      </c>
      <c r="I2569" s="1">
        <f>E2569+0</f>
        <v/>
      </c>
    </row>
    <row r="2570">
      <c r="A2570" t="inlineStr">
        <is>
          <t>Interest Paid - Investors @ 6.25%</t>
        </is>
      </c>
      <c r="B2570" t="inlineStr">
        <is>
          <t>Operating Expenses</t>
        </is>
      </c>
      <c r="C2570" t="inlineStr">
        <is>
          <t>Heron View</t>
        </is>
      </c>
      <c r="D2570" t="inlineStr">
        <is>
          <t>Heron View</t>
        </is>
      </c>
      <c r="E2570" s="1" t="inlineStr">
        <is>
          <t>2024-03-31</t>
        </is>
      </c>
      <c r="F2570" t="n">
        <v>0</v>
      </c>
      <c r="G2570" t="n">
        <v>0</v>
      </c>
      <c r="H2570" s="2">
        <f>IF(F2570=0, G2570, F2570)</f>
        <v/>
      </c>
      <c r="I2570" s="1">
        <f>E2570+0</f>
        <v/>
      </c>
    </row>
    <row r="2571">
      <c r="A2571" t="inlineStr">
        <is>
          <t>Interest Paid - Investors @ 6.25%</t>
        </is>
      </c>
      <c r="B2571" t="inlineStr">
        <is>
          <t>Operating Expenses</t>
        </is>
      </c>
      <c r="C2571" t="inlineStr">
        <is>
          <t>Heron View</t>
        </is>
      </c>
      <c r="D2571" t="inlineStr">
        <is>
          <t>Heron View</t>
        </is>
      </c>
      <c r="E2571" s="1" t="inlineStr">
        <is>
          <t>2024-03-31</t>
        </is>
      </c>
      <c r="F2571" t="n">
        <v>0</v>
      </c>
      <c r="G2571" t="n">
        <v>0</v>
      </c>
      <c r="H2571" s="2">
        <f>IF(F2571=0, G2571, F2571)</f>
        <v/>
      </c>
      <c r="I2571" s="1">
        <f>E2571+0</f>
        <v/>
      </c>
    </row>
    <row r="2572">
      <c r="A2572" t="inlineStr">
        <is>
          <t>Interest Paid - Investors @ 6.5%</t>
        </is>
      </c>
      <c r="B2572" t="inlineStr">
        <is>
          <t>Operating Expenses</t>
        </is>
      </c>
      <c r="C2572" t="inlineStr">
        <is>
          <t>Heron View</t>
        </is>
      </c>
      <c r="D2572" t="inlineStr">
        <is>
          <t>Heron View</t>
        </is>
      </c>
      <c r="E2572" s="1" t="inlineStr">
        <is>
          <t>2024-03-31</t>
        </is>
      </c>
      <c r="F2572" t="n">
        <v>0</v>
      </c>
      <c r="G2572" t="n">
        <v>0</v>
      </c>
      <c r="H2572" s="2">
        <f>IF(F2572=0, G2572, F2572)</f>
        <v/>
      </c>
      <c r="I2572" s="1">
        <f>E2572+0</f>
        <v/>
      </c>
    </row>
    <row r="2573">
      <c r="A2573" t="inlineStr">
        <is>
          <t>Interest Paid - Investors @ 6.5%</t>
        </is>
      </c>
      <c r="B2573" t="inlineStr">
        <is>
          <t>Operating Expenses</t>
        </is>
      </c>
      <c r="C2573" t="inlineStr">
        <is>
          <t>Heron View</t>
        </is>
      </c>
      <c r="D2573" t="inlineStr">
        <is>
          <t>Heron View</t>
        </is>
      </c>
      <c r="E2573" s="1" t="inlineStr">
        <is>
          <t>2024-03-31</t>
        </is>
      </c>
      <c r="F2573" t="n">
        <v>0</v>
      </c>
      <c r="G2573" t="n">
        <v>0</v>
      </c>
      <c r="H2573" s="2">
        <f>IF(F2573=0, G2573, F2573)</f>
        <v/>
      </c>
      <c r="I2573" s="1">
        <f>E2573+0</f>
        <v/>
      </c>
    </row>
    <row r="2574">
      <c r="A2574" t="inlineStr">
        <is>
          <t>Interest Paid - Investors @ 7%</t>
        </is>
      </c>
      <c r="B2574" t="inlineStr">
        <is>
          <t>Operating Expenses</t>
        </is>
      </c>
      <c r="C2574" t="inlineStr">
        <is>
          <t>Heron View</t>
        </is>
      </c>
      <c r="D2574" t="inlineStr">
        <is>
          <t>Heron View</t>
        </is>
      </c>
      <c r="E2574" s="1" t="inlineStr">
        <is>
          <t>2024-03-31</t>
        </is>
      </c>
      <c r="F2574" t="n">
        <v>0</v>
      </c>
      <c r="G2574" t="n">
        <v>0</v>
      </c>
      <c r="H2574" s="2">
        <f>IF(F2574=0, G2574, F2574)</f>
        <v/>
      </c>
      <c r="I2574" s="1">
        <f>E2574+0</f>
        <v/>
      </c>
    </row>
    <row r="2575">
      <c r="A2575" t="inlineStr">
        <is>
          <t>Interest Paid - Investors @ 7.5%</t>
        </is>
      </c>
      <c r="B2575" t="inlineStr">
        <is>
          <t>Operating Expenses</t>
        </is>
      </c>
      <c r="C2575" t="inlineStr">
        <is>
          <t>Heron View</t>
        </is>
      </c>
      <c r="D2575" t="inlineStr">
        <is>
          <t>Heron View</t>
        </is>
      </c>
      <c r="E2575" s="1" t="inlineStr">
        <is>
          <t>2024-03-31</t>
        </is>
      </c>
      <c r="F2575" t="n">
        <v>0</v>
      </c>
      <c r="G2575" t="n">
        <v>0</v>
      </c>
      <c r="H2575" s="2">
        <f>IF(F2575=0, G2575, F2575)</f>
        <v/>
      </c>
      <c r="I2575" s="1">
        <f>E2575+0</f>
        <v/>
      </c>
    </row>
    <row r="2576">
      <c r="A2576" t="inlineStr">
        <is>
          <t>Interest Paid - Investors @ 8.25%</t>
        </is>
      </c>
      <c r="B2576" t="inlineStr">
        <is>
          <t>Operating Expenses</t>
        </is>
      </c>
      <c r="C2576" t="inlineStr">
        <is>
          <t>Heron View</t>
        </is>
      </c>
      <c r="D2576" t="inlineStr">
        <is>
          <t>Heron View</t>
        </is>
      </c>
      <c r="E2576" s="1" t="inlineStr">
        <is>
          <t>2024-03-31</t>
        </is>
      </c>
      <c r="F2576" t="n">
        <v>0</v>
      </c>
      <c r="G2576" t="n">
        <v>0</v>
      </c>
      <c r="H2576" s="2">
        <f>IF(F2576=0, G2576, F2576)</f>
        <v/>
      </c>
      <c r="I2576" s="1">
        <f>E2576+0</f>
        <v/>
      </c>
    </row>
    <row r="2577">
      <c r="A2577" t="inlineStr">
        <is>
          <t>Interest Paid - Investors @ 9%</t>
        </is>
      </c>
      <c r="B2577" t="inlineStr">
        <is>
          <t>Operating Expenses</t>
        </is>
      </c>
      <c r="C2577" t="inlineStr">
        <is>
          <t>Heron View</t>
        </is>
      </c>
      <c r="D2577" t="inlineStr">
        <is>
          <t>Heron View</t>
        </is>
      </c>
      <c r="E2577" s="1" t="inlineStr">
        <is>
          <t>2024-03-31</t>
        </is>
      </c>
      <c r="F2577" t="n">
        <v>0</v>
      </c>
      <c r="G2577" t="n">
        <v>0</v>
      </c>
      <c r="H2577" s="2">
        <f>IF(F2577=0, G2577, F2577)</f>
        <v/>
      </c>
      <c r="I2577" s="1">
        <f>E2577+0</f>
        <v/>
      </c>
    </row>
    <row r="2578">
      <c r="A2578" t="inlineStr">
        <is>
          <t>Interest Paid - Investors @ 9.75%</t>
        </is>
      </c>
      <c r="B2578" t="inlineStr">
        <is>
          <t>Operating Expenses</t>
        </is>
      </c>
      <c r="C2578" t="inlineStr">
        <is>
          <t>Heron View</t>
        </is>
      </c>
      <c r="D2578" t="inlineStr">
        <is>
          <t>Heron View</t>
        </is>
      </c>
      <c r="E2578" s="1" t="inlineStr">
        <is>
          <t>2024-03-31</t>
        </is>
      </c>
      <c r="F2578" t="n">
        <v>0</v>
      </c>
      <c r="G2578" t="n">
        <v>0</v>
      </c>
      <c r="H2578" s="2">
        <f>IF(F2578=0, G2578, F2578)</f>
        <v/>
      </c>
      <c r="I2578" s="1">
        <f>E2578+0</f>
        <v/>
      </c>
    </row>
    <row r="2579">
      <c r="A2579" t="inlineStr">
        <is>
          <t>Interest Received - Momentum</t>
        </is>
      </c>
      <c r="B2579" t="inlineStr">
        <is>
          <t>Other Income</t>
        </is>
      </c>
      <c r="C2579" t="inlineStr">
        <is>
          <t>Heron View</t>
        </is>
      </c>
      <c r="D2579" t="inlineStr">
        <is>
          <t>Heron View</t>
        </is>
      </c>
      <c r="E2579" s="1" t="inlineStr">
        <is>
          <t>2024-03-31</t>
        </is>
      </c>
      <c r="F2579" t="n">
        <v>0</v>
      </c>
      <c r="G2579" t="n">
        <v>0</v>
      </c>
      <c r="H2579" s="2">
        <f>IF(F2579=0, G2579, F2579)</f>
        <v/>
      </c>
      <c r="I2579" s="1">
        <f>E2579+0</f>
        <v/>
      </c>
    </row>
    <row r="2580">
      <c r="A2580" t="inlineStr">
        <is>
          <t>Interest Received - Momentum</t>
        </is>
      </c>
      <c r="B2580" t="inlineStr">
        <is>
          <t>Other Income</t>
        </is>
      </c>
      <c r="C2580" t="inlineStr">
        <is>
          <t>Heron View</t>
        </is>
      </c>
      <c r="D2580" t="inlineStr">
        <is>
          <t>Heron View</t>
        </is>
      </c>
      <c r="E2580" s="1" t="inlineStr">
        <is>
          <t>2024-03-31</t>
        </is>
      </c>
      <c r="F2580" t="n">
        <v>0</v>
      </c>
      <c r="G2580" t="n">
        <v>0</v>
      </c>
      <c r="H2580" s="2">
        <f>IF(F2580=0, G2580, F2580)</f>
        <v/>
      </c>
      <c r="I2580" s="1">
        <f>E2580+0</f>
        <v/>
      </c>
    </row>
    <row r="2581">
      <c r="A2581" t="inlineStr">
        <is>
          <t>Levies</t>
        </is>
      </c>
      <c r="B2581" t="inlineStr">
        <is>
          <t>Operating Expenses</t>
        </is>
      </c>
      <c r="C2581" t="inlineStr">
        <is>
          <t>Heron View</t>
        </is>
      </c>
      <c r="D2581" t="inlineStr">
        <is>
          <t>Heron View</t>
        </is>
      </c>
      <c r="E2581" s="1" t="inlineStr">
        <is>
          <t>2024-03-31</t>
        </is>
      </c>
      <c r="F2581" t="n">
        <v>0</v>
      </c>
      <c r="G2581" t="n">
        <v>0</v>
      </c>
      <c r="H2581" s="2">
        <f>IF(F2581=0, G2581, F2581)</f>
        <v/>
      </c>
      <c r="I2581" s="1">
        <f>E2581+0</f>
        <v/>
      </c>
    </row>
    <row r="2582">
      <c r="A2582" t="inlineStr">
        <is>
          <t>Levies - Developer</t>
        </is>
      </c>
      <c r="B2582" t="inlineStr">
        <is>
          <t>Operating Expenses</t>
        </is>
      </c>
      <c r="C2582" t="inlineStr">
        <is>
          <t>Heron View</t>
        </is>
      </c>
      <c r="D2582" t="inlineStr">
        <is>
          <t>Heron View</t>
        </is>
      </c>
      <c r="E2582" s="1" t="inlineStr">
        <is>
          <t>2024-03-31</t>
        </is>
      </c>
      <c r="F2582" t="n">
        <v>0</v>
      </c>
      <c r="G2582" t="n">
        <v>0</v>
      </c>
      <c r="H2582" s="2">
        <f>IF(F2582=0, G2582, F2582)</f>
        <v/>
      </c>
      <c r="I2582" s="1">
        <f>E2582+0</f>
        <v/>
      </c>
    </row>
    <row r="2583">
      <c r="A2583" t="inlineStr">
        <is>
          <t>Levies - Special Levies</t>
        </is>
      </c>
      <c r="B2583" t="inlineStr">
        <is>
          <t>Operating Expenses</t>
        </is>
      </c>
      <c r="C2583" t="inlineStr">
        <is>
          <t>Heron View</t>
        </is>
      </c>
      <c r="D2583" t="inlineStr">
        <is>
          <t>Heron View</t>
        </is>
      </c>
      <c r="E2583" s="1" t="inlineStr">
        <is>
          <t>2024-03-31</t>
        </is>
      </c>
      <c r="F2583" t="n">
        <v>0</v>
      </c>
      <c r="G2583" t="n">
        <v>0</v>
      </c>
      <c r="H2583" s="2">
        <f>IF(F2583=0, G2583, F2583)</f>
        <v/>
      </c>
      <c r="I2583" s="1">
        <f>E2583+0</f>
        <v/>
      </c>
    </row>
    <row r="2584">
      <c r="A2584" t="inlineStr">
        <is>
          <t>Management fees - OMH</t>
        </is>
      </c>
      <c r="B2584" t="inlineStr">
        <is>
          <t>Ignore per Deric</t>
        </is>
      </c>
      <c r="C2584" t="inlineStr">
        <is>
          <t>Heron View</t>
        </is>
      </c>
      <c r="D2584" t="inlineStr">
        <is>
          <t>Heron View</t>
        </is>
      </c>
      <c r="E2584" s="1" t="inlineStr">
        <is>
          <t>2024-03-31</t>
        </is>
      </c>
      <c r="F2584" t="n">
        <v>0</v>
      </c>
      <c r="G2584" t="n">
        <v>0</v>
      </c>
      <c r="H2584" s="2">
        <f>IF(F2584=0, G2584, F2584)</f>
        <v/>
      </c>
      <c r="I2584" s="1">
        <f>E2584+0</f>
        <v/>
      </c>
    </row>
    <row r="2585">
      <c r="A2585" t="inlineStr">
        <is>
          <t>Momentum Admin Fee</t>
        </is>
      </c>
      <c r="B2585" t="inlineStr">
        <is>
          <t>Operating Expenses</t>
        </is>
      </c>
      <c r="C2585" t="inlineStr">
        <is>
          <t>Heron View</t>
        </is>
      </c>
      <c r="D2585" t="inlineStr">
        <is>
          <t>Heron View</t>
        </is>
      </c>
      <c r="E2585" s="1" t="inlineStr">
        <is>
          <t>2024-03-31</t>
        </is>
      </c>
      <c r="F2585" t="n">
        <v>0</v>
      </c>
      <c r="G2585" t="n">
        <v>0</v>
      </c>
      <c r="H2585" s="2">
        <f>IF(F2585=0, G2585, F2585)</f>
        <v/>
      </c>
      <c r="I2585" s="1">
        <f>E2585+0</f>
        <v/>
      </c>
    </row>
    <row r="2586">
      <c r="A2586" t="inlineStr">
        <is>
          <t>Momentum Admin Fee</t>
        </is>
      </c>
      <c r="B2586" t="inlineStr">
        <is>
          <t>Operating Expenses</t>
        </is>
      </c>
      <c r="C2586" t="inlineStr">
        <is>
          <t>Heron View</t>
        </is>
      </c>
      <c r="D2586" t="inlineStr">
        <is>
          <t>Heron View</t>
        </is>
      </c>
      <c r="E2586" s="1" t="inlineStr">
        <is>
          <t>2024-03-31</t>
        </is>
      </c>
      <c r="F2586" t="n">
        <v>0</v>
      </c>
      <c r="G2586" t="n">
        <v>0</v>
      </c>
      <c r="H2586" s="2">
        <f>IF(F2586=0, G2586, F2586)</f>
        <v/>
      </c>
      <c r="I2586" s="1">
        <f>E2586+0</f>
        <v/>
      </c>
    </row>
    <row r="2587">
      <c r="A2587" t="inlineStr">
        <is>
          <t>Opp Invest</t>
        </is>
      </c>
      <c r="B2587" t="inlineStr">
        <is>
          <t>COS</t>
        </is>
      </c>
      <c r="C2587" t="inlineStr">
        <is>
          <t>Heron View</t>
        </is>
      </c>
      <c r="D2587" t="inlineStr">
        <is>
          <t>Heron View</t>
        </is>
      </c>
      <c r="E2587" s="1" t="inlineStr">
        <is>
          <t>2024-03-31</t>
        </is>
      </c>
      <c r="F2587" t="n">
        <v>0</v>
      </c>
      <c r="G2587" t="n">
        <v>392914.302</v>
      </c>
      <c r="H2587" s="2">
        <f>IF(F2587=0, G2587, F2587)</f>
        <v/>
      </c>
      <c r="I2587" s="1">
        <f>E2587+0</f>
        <v/>
      </c>
    </row>
    <row r="2588">
      <c r="A2588" t="inlineStr">
        <is>
          <t>Rent Salaries and Wages</t>
        </is>
      </c>
      <c r="B2588" t="inlineStr">
        <is>
          <t>COS</t>
        </is>
      </c>
      <c r="C2588" t="inlineStr">
        <is>
          <t>Heron View</t>
        </is>
      </c>
      <c r="D2588" t="inlineStr">
        <is>
          <t>Heron View</t>
        </is>
      </c>
      <c r="E2588" s="1" t="inlineStr">
        <is>
          <t>2024-03-31</t>
        </is>
      </c>
      <c r="F2588" t="n">
        <v>0</v>
      </c>
      <c r="G2588" t="n">
        <v>800000</v>
      </c>
      <c r="H2588" s="2">
        <f>IF(F2588=0, G2588, F2588)</f>
        <v/>
      </c>
      <c r="I2588" s="1">
        <f>E2588+0</f>
        <v/>
      </c>
    </row>
    <row r="2589">
      <c r="A2589" t="inlineStr">
        <is>
          <t>Rental Income</t>
        </is>
      </c>
      <c r="B2589" t="inlineStr">
        <is>
          <t>Other Income</t>
        </is>
      </c>
      <c r="C2589" t="inlineStr">
        <is>
          <t>Heron View</t>
        </is>
      </c>
      <c r="D2589" t="inlineStr">
        <is>
          <t>Heron View</t>
        </is>
      </c>
      <c r="E2589" s="1" t="inlineStr">
        <is>
          <t>2024-03-31</t>
        </is>
      </c>
      <c r="F2589" t="n">
        <v>0</v>
      </c>
      <c r="G2589" t="n">
        <v>0</v>
      </c>
      <c r="H2589" s="2">
        <f>IF(F2589=0, G2589, F2589)</f>
        <v/>
      </c>
      <c r="I2589" s="1">
        <f>E2589+0</f>
        <v/>
      </c>
    </row>
    <row r="2590">
      <c r="A2590" t="inlineStr">
        <is>
          <t>Repairs _AND_ Maintenance</t>
        </is>
      </c>
      <c r="B2590" t="inlineStr">
        <is>
          <t>Operating Expenses</t>
        </is>
      </c>
      <c r="C2590" t="inlineStr">
        <is>
          <t>Heron View</t>
        </is>
      </c>
      <c r="D2590" t="inlineStr">
        <is>
          <t>Heron View</t>
        </is>
      </c>
      <c r="E2590" s="1" t="inlineStr">
        <is>
          <t>2024-03-31</t>
        </is>
      </c>
      <c r="F2590" t="n">
        <v>0</v>
      </c>
      <c r="G2590" t="n">
        <v>0</v>
      </c>
      <c r="H2590" s="2">
        <f>IF(F2590=0, G2590, F2590)</f>
        <v/>
      </c>
      <c r="I2590" s="1">
        <f>E2590+0</f>
        <v/>
      </c>
    </row>
    <row r="2591">
      <c r="A2591" t="inlineStr">
        <is>
          <t>Sales - Heron View Occupational Rent</t>
        </is>
      </c>
      <c r="B2591" t="inlineStr">
        <is>
          <t>Trading Income</t>
        </is>
      </c>
      <c r="C2591" t="inlineStr">
        <is>
          <t>Heron View</t>
        </is>
      </c>
      <c r="D2591" t="inlineStr">
        <is>
          <t>Heron View</t>
        </is>
      </c>
      <c r="E2591" s="1" t="inlineStr">
        <is>
          <t>2024-03-31</t>
        </is>
      </c>
      <c r="F2591" t="n">
        <v>0</v>
      </c>
      <c r="G2591" t="n">
        <v>0</v>
      </c>
      <c r="H2591" s="2">
        <f>IF(F2591=0, G2591, F2591)</f>
        <v/>
      </c>
      <c r="I2591" s="1">
        <f>E2591+0</f>
        <v/>
      </c>
    </row>
    <row r="2592">
      <c r="A2592" t="inlineStr">
        <is>
          <t>Sales - Heron View Sales</t>
        </is>
      </c>
      <c r="B2592" t="inlineStr">
        <is>
          <t>Trading Income</t>
        </is>
      </c>
      <c r="C2592" t="inlineStr">
        <is>
          <t>Heron View</t>
        </is>
      </c>
      <c r="D2592" t="inlineStr">
        <is>
          <t>Heron View</t>
        </is>
      </c>
      <c r="E2592" s="1" t="inlineStr">
        <is>
          <t>2024-03-31</t>
        </is>
      </c>
      <c r="F2592" t="n">
        <v>0</v>
      </c>
      <c r="G2592" t="n">
        <v>4086695.65</v>
      </c>
      <c r="H2592" s="2">
        <f>IF(F2592=0, G2592, F2592)</f>
        <v/>
      </c>
      <c r="I2592" s="1">
        <f>E2592+0</f>
        <v/>
      </c>
    </row>
    <row r="2593">
      <c r="A2593" t="inlineStr">
        <is>
          <t>Sales - Heron View Sales</t>
        </is>
      </c>
      <c r="B2593" t="inlineStr">
        <is>
          <t>Trading Income</t>
        </is>
      </c>
      <c r="C2593" t="inlineStr">
        <is>
          <t>Heron View</t>
        </is>
      </c>
      <c r="D2593" t="inlineStr">
        <is>
          <t>Heron View</t>
        </is>
      </c>
      <c r="E2593" s="1" t="inlineStr">
        <is>
          <t>2024-03-31</t>
        </is>
      </c>
      <c r="F2593" t="n">
        <v>0</v>
      </c>
      <c r="G2593" t="n">
        <v>0</v>
      </c>
      <c r="H2593" s="2">
        <f>IF(F2593=0, G2593, F2593)</f>
        <v/>
      </c>
      <c r="I2593" s="1">
        <f>E2593+0</f>
        <v/>
      </c>
    </row>
    <row r="2594">
      <c r="A2594" t="inlineStr">
        <is>
          <t>Security - ADT</t>
        </is>
      </c>
      <c r="B2594" t="inlineStr">
        <is>
          <t>Operating Expenses</t>
        </is>
      </c>
      <c r="C2594" t="inlineStr">
        <is>
          <t>Heron View</t>
        </is>
      </c>
      <c r="D2594" t="inlineStr">
        <is>
          <t>Heron View</t>
        </is>
      </c>
      <c r="E2594" s="1" t="inlineStr">
        <is>
          <t>2024-03-31</t>
        </is>
      </c>
      <c r="F2594" t="n">
        <v>0</v>
      </c>
      <c r="G2594" t="n">
        <v>0</v>
      </c>
      <c r="H2594" s="2">
        <f>IF(F2594=0, G2594, F2594)</f>
        <v/>
      </c>
      <c r="I2594" s="1">
        <f>E2594+0</f>
        <v/>
      </c>
    </row>
    <row r="2595">
      <c r="A2595" t="inlineStr">
        <is>
          <t>Security - ADT</t>
        </is>
      </c>
      <c r="B2595" t="inlineStr">
        <is>
          <t>Operating Expenses</t>
        </is>
      </c>
      <c r="C2595" t="inlineStr">
        <is>
          <t>Heron View</t>
        </is>
      </c>
      <c r="D2595" t="inlineStr">
        <is>
          <t>Heron View</t>
        </is>
      </c>
      <c r="E2595" s="1" t="inlineStr">
        <is>
          <t>2024-03-31</t>
        </is>
      </c>
      <c r="F2595" t="n">
        <v>0</v>
      </c>
      <c r="G2595" t="n">
        <v>0</v>
      </c>
      <c r="H2595" s="2">
        <f>IF(F2595=0, G2595, F2595)</f>
        <v/>
      </c>
      <c r="I2595" s="1">
        <f>E2595+0</f>
        <v/>
      </c>
    </row>
    <row r="2596">
      <c r="A2596" t="inlineStr">
        <is>
          <t>Subscriptions - Xero</t>
        </is>
      </c>
      <c r="B2596" t="inlineStr">
        <is>
          <t>Operating Expenses</t>
        </is>
      </c>
      <c r="C2596" t="inlineStr">
        <is>
          <t>Heron View</t>
        </is>
      </c>
      <c r="D2596" t="inlineStr">
        <is>
          <t>Heron View</t>
        </is>
      </c>
      <c r="E2596" s="1" t="inlineStr">
        <is>
          <t>2024-03-31</t>
        </is>
      </c>
      <c r="F2596" t="n">
        <v>0</v>
      </c>
      <c r="G2596" t="n">
        <v>0</v>
      </c>
      <c r="H2596" s="2">
        <f>IF(F2596=0, G2596, F2596)</f>
        <v/>
      </c>
      <c r="I2596" s="1">
        <f>E2596+0</f>
        <v/>
      </c>
    </row>
    <row r="2597">
      <c r="A2597" t="inlineStr">
        <is>
          <t>Subscriptions - Xero</t>
        </is>
      </c>
      <c r="B2597" t="inlineStr">
        <is>
          <t>Operating Expenses</t>
        </is>
      </c>
      <c r="C2597" t="inlineStr">
        <is>
          <t>Heron View</t>
        </is>
      </c>
      <c r="D2597" t="inlineStr">
        <is>
          <t>Heron View</t>
        </is>
      </c>
      <c r="E2597" s="1" t="inlineStr">
        <is>
          <t>2024-03-31</t>
        </is>
      </c>
      <c r="F2597" t="n">
        <v>0</v>
      </c>
      <c r="G2597" t="n">
        <v>0</v>
      </c>
      <c r="H2597" s="2">
        <f>IF(F2597=0, G2597, F2597)</f>
        <v/>
      </c>
      <c r="I2597" s="1">
        <f>E2597+0</f>
        <v/>
      </c>
    </row>
    <row r="2598">
      <c r="A2598" t="inlineStr">
        <is>
          <t>Water</t>
        </is>
      </c>
      <c r="B2598" t="inlineStr">
        <is>
          <t>Operating Expenses</t>
        </is>
      </c>
      <c r="C2598" t="inlineStr">
        <is>
          <t>Heron View</t>
        </is>
      </c>
      <c r="D2598" t="inlineStr">
        <is>
          <t>Heron View</t>
        </is>
      </c>
      <c r="E2598" s="1" t="inlineStr">
        <is>
          <t>2024-03-31</t>
        </is>
      </c>
      <c r="F2598" t="n">
        <v>0</v>
      </c>
      <c r="G2598" t="n">
        <v>0</v>
      </c>
      <c r="H2598" s="2">
        <f>IF(F2598=0, G2598, F2598)</f>
        <v/>
      </c>
      <c r="I2598" s="1">
        <f>E2598+0</f>
        <v/>
      </c>
    </row>
    <row r="2599">
      <c r="A2599" t="inlineStr">
        <is>
          <t>Accounting - CIPC</t>
        </is>
      </c>
      <c r="B2599" t="inlineStr">
        <is>
          <t>Operating Expenses</t>
        </is>
      </c>
      <c r="C2599" t="inlineStr">
        <is>
          <t>Heron Fields</t>
        </is>
      </c>
      <c r="D2599" t="inlineStr">
        <is>
          <t>Heron Fields</t>
        </is>
      </c>
      <c r="E2599" s="1" t="inlineStr">
        <is>
          <t>2024-04-30</t>
        </is>
      </c>
      <c r="F2599" t="n">
        <v>0</v>
      </c>
      <c r="G2599" t="n">
        <v>0</v>
      </c>
      <c r="H2599" s="2">
        <f>IF(F2599=0, G2599, F2599)</f>
        <v/>
      </c>
      <c r="I2599" s="1">
        <f>E2599+0</f>
        <v/>
      </c>
    </row>
    <row r="2600">
      <c r="A2600" t="inlineStr">
        <is>
          <t>Accounting Fees</t>
        </is>
      </c>
      <c r="B2600" t="inlineStr">
        <is>
          <t>Operating Expenses</t>
        </is>
      </c>
      <c r="C2600" t="inlineStr">
        <is>
          <t>Heron Fields</t>
        </is>
      </c>
      <c r="D2600" t="inlineStr">
        <is>
          <t>Heron Fields</t>
        </is>
      </c>
      <c r="E2600" s="1" t="inlineStr">
        <is>
          <t>2024-04-30</t>
        </is>
      </c>
      <c r="F2600" t="n">
        <v>0</v>
      </c>
      <c r="G2600" t="n">
        <v>0</v>
      </c>
      <c r="H2600" s="2">
        <f>IF(F2600=0, G2600, F2600)</f>
        <v/>
      </c>
      <c r="I2600" s="1">
        <f>E2600+0</f>
        <v/>
      </c>
    </row>
    <row r="2601">
      <c r="A2601" t="inlineStr">
        <is>
          <t>Advertising - Property24</t>
        </is>
      </c>
      <c r="B2601" t="inlineStr">
        <is>
          <t>Operating Expenses</t>
        </is>
      </c>
      <c r="C2601" t="inlineStr">
        <is>
          <t>Heron Fields</t>
        </is>
      </c>
      <c r="D2601" t="inlineStr">
        <is>
          <t>Heron Fields</t>
        </is>
      </c>
      <c r="E2601" s="1" t="inlineStr">
        <is>
          <t>2024-04-30</t>
        </is>
      </c>
      <c r="F2601" t="n">
        <v>0</v>
      </c>
      <c r="G2601" t="n">
        <v>0</v>
      </c>
      <c r="H2601" s="2">
        <f>IF(F2601=0, G2601, F2601)</f>
        <v/>
      </c>
      <c r="I2601" s="1">
        <f>E2601+0</f>
        <v/>
      </c>
    </row>
    <row r="2602">
      <c r="A2602" t="inlineStr">
        <is>
          <t>Advertising - Real Marketing</t>
        </is>
      </c>
      <c r="B2602" t="inlineStr">
        <is>
          <t>Operating Expenses</t>
        </is>
      </c>
      <c r="C2602" t="inlineStr">
        <is>
          <t>Heron Fields</t>
        </is>
      </c>
      <c r="D2602" t="inlineStr">
        <is>
          <t>Heron Fields</t>
        </is>
      </c>
      <c r="E2602" s="1" t="inlineStr">
        <is>
          <t>2024-04-30</t>
        </is>
      </c>
      <c r="F2602" t="n">
        <v>0</v>
      </c>
      <c r="G2602" t="n">
        <v>0</v>
      </c>
      <c r="H2602" s="2">
        <f>IF(F2602=0, G2602, F2602)</f>
        <v/>
      </c>
      <c r="I2602" s="1">
        <f>E2602+0</f>
        <v/>
      </c>
    </row>
    <row r="2603">
      <c r="A2603" t="inlineStr">
        <is>
          <t>Advertising - Real Marketing</t>
        </is>
      </c>
      <c r="B2603" t="inlineStr">
        <is>
          <t>Operating Expenses</t>
        </is>
      </c>
      <c r="C2603" t="inlineStr">
        <is>
          <t>Heron Fields</t>
        </is>
      </c>
      <c r="D2603" t="inlineStr">
        <is>
          <t>Heron Fields</t>
        </is>
      </c>
      <c r="E2603" s="1" t="inlineStr">
        <is>
          <t>2024-04-30</t>
        </is>
      </c>
      <c r="F2603" t="n">
        <v>0</v>
      </c>
      <c r="G2603" t="n">
        <v>0</v>
      </c>
      <c r="H2603" s="2">
        <f>IF(F2603=0, G2603, F2603)</f>
        <v/>
      </c>
      <c r="I2603" s="1">
        <f>E2603+0</f>
        <v/>
      </c>
    </row>
    <row r="2604">
      <c r="A2604" t="inlineStr">
        <is>
          <t>Advertising _AND_ Promotions</t>
        </is>
      </c>
      <c r="B2604" t="inlineStr">
        <is>
          <t>Operating Expenses</t>
        </is>
      </c>
      <c r="C2604" t="inlineStr">
        <is>
          <t>Heron Fields</t>
        </is>
      </c>
      <c r="D2604" t="inlineStr">
        <is>
          <t>Heron Fields</t>
        </is>
      </c>
      <c r="E2604" s="1" t="inlineStr">
        <is>
          <t>2024-04-30</t>
        </is>
      </c>
      <c r="F2604" t="n">
        <v>0</v>
      </c>
      <c r="G2604" t="n">
        <v>0</v>
      </c>
      <c r="H2604" s="2">
        <f>IF(F2604=0, G2604, F2604)</f>
        <v/>
      </c>
      <c r="I2604" s="1">
        <f>E2604+0</f>
        <v/>
      </c>
    </row>
    <row r="2605">
      <c r="A2605" t="inlineStr">
        <is>
          <t>Bank Charges</t>
        </is>
      </c>
      <c r="B2605" t="inlineStr">
        <is>
          <t>Operating Expenses</t>
        </is>
      </c>
      <c r="C2605" t="inlineStr">
        <is>
          <t>Heron Fields</t>
        </is>
      </c>
      <c r="D2605" t="inlineStr">
        <is>
          <t>Heron Fields</t>
        </is>
      </c>
      <c r="E2605" s="1" t="inlineStr">
        <is>
          <t>2024-04-30</t>
        </is>
      </c>
      <c r="F2605" t="n">
        <v>0</v>
      </c>
      <c r="G2605" t="n">
        <v>0</v>
      </c>
      <c r="H2605" s="2">
        <f>IF(F2605=0, G2605, F2605)</f>
        <v/>
      </c>
      <c r="I2605" s="1">
        <f>E2605+0</f>
        <v/>
      </c>
    </row>
    <row r="2606">
      <c r="A2606" t="inlineStr">
        <is>
          <t>COS - Commission HF Units</t>
        </is>
      </c>
      <c r="B2606" t="inlineStr">
        <is>
          <t>COS</t>
        </is>
      </c>
      <c r="C2606" t="inlineStr">
        <is>
          <t>Heron Fields</t>
        </is>
      </c>
      <c r="D2606" t="inlineStr">
        <is>
          <t>Heron Fields</t>
        </is>
      </c>
      <c r="E2606" s="1" t="inlineStr">
        <is>
          <t>2024-04-30</t>
        </is>
      </c>
      <c r="F2606" t="n">
        <v>0</v>
      </c>
      <c r="G2606" t="n">
        <v>508226.09</v>
      </c>
      <c r="H2606" s="2">
        <f>IF(F2606=0, G2606, F2606)</f>
        <v/>
      </c>
      <c r="I2606" s="1">
        <f>E2606+0</f>
        <v/>
      </c>
    </row>
    <row r="2607">
      <c r="A2607" t="inlineStr">
        <is>
          <t>COS - Electricity</t>
        </is>
      </c>
      <c r="B2607" t="inlineStr">
        <is>
          <t>COS</t>
        </is>
      </c>
      <c r="C2607" t="inlineStr">
        <is>
          <t>Heron Fields</t>
        </is>
      </c>
      <c r="D2607" t="inlineStr">
        <is>
          <t>Heron Fields</t>
        </is>
      </c>
      <c r="E2607" s="1" t="inlineStr">
        <is>
          <t>2024-04-30</t>
        </is>
      </c>
      <c r="F2607" t="n">
        <v>0</v>
      </c>
      <c r="G2607" t="n">
        <v>0</v>
      </c>
      <c r="H2607" s="2">
        <f>IF(F2607=0, G2607, F2607)</f>
        <v/>
      </c>
      <c r="I2607" s="1">
        <f>E2607+0</f>
        <v/>
      </c>
    </row>
    <row r="2608">
      <c r="A2608" t="inlineStr">
        <is>
          <t>COS - Electricity</t>
        </is>
      </c>
      <c r="B2608" t="inlineStr">
        <is>
          <t>COS</t>
        </is>
      </c>
      <c r="C2608" t="inlineStr">
        <is>
          <t>Heron Fields</t>
        </is>
      </c>
      <c r="D2608" t="inlineStr">
        <is>
          <t>Heron Fields</t>
        </is>
      </c>
      <c r="E2608" s="1" t="inlineStr">
        <is>
          <t>2024-04-30</t>
        </is>
      </c>
      <c r="F2608" t="n">
        <v>0</v>
      </c>
      <c r="G2608" t="n">
        <v>0</v>
      </c>
      <c r="H2608" s="2">
        <f>IF(F2608=0, G2608, F2608)</f>
        <v/>
      </c>
      <c r="I2608" s="1">
        <f>E2608+0</f>
        <v/>
      </c>
    </row>
    <row r="2609">
      <c r="A2609" t="inlineStr">
        <is>
          <t>COS - Heron View Showhouse</t>
        </is>
      </c>
      <c r="B2609" t="inlineStr">
        <is>
          <t>COS</t>
        </is>
      </c>
      <c r="C2609" t="inlineStr">
        <is>
          <t>Heron Fields</t>
        </is>
      </c>
      <c r="D2609" t="inlineStr">
        <is>
          <t>Heron Fields</t>
        </is>
      </c>
      <c r="E2609" s="1" t="inlineStr">
        <is>
          <t>2024-04-30</t>
        </is>
      </c>
      <c r="F2609" t="n">
        <v>0</v>
      </c>
      <c r="G2609" t="n">
        <v>0</v>
      </c>
      <c r="H2609" s="2">
        <f>IF(F2609=0, G2609, F2609)</f>
        <v/>
      </c>
      <c r="I2609" s="1">
        <f>E2609+0</f>
        <v/>
      </c>
    </row>
    <row r="2610">
      <c r="A2610" t="inlineStr">
        <is>
          <t>COS - Inverters</t>
        </is>
      </c>
      <c r="B2610" t="inlineStr">
        <is>
          <t>COS</t>
        </is>
      </c>
      <c r="C2610" t="inlineStr">
        <is>
          <t>Heron Fields</t>
        </is>
      </c>
      <c r="D2610" t="inlineStr">
        <is>
          <t>Heron Fields</t>
        </is>
      </c>
      <c r="E2610" s="1" t="inlineStr">
        <is>
          <t>2024-04-30</t>
        </is>
      </c>
      <c r="F2610" t="n">
        <v>0</v>
      </c>
      <c r="G2610" t="n">
        <v>0</v>
      </c>
      <c r="H2610" s="2">
        <f>IF(F2610=0, G2610, F2610)</f>
        <v/>
      </c>
      <c r="I2610" s="1">
        <f>E2610+0</f>
        <v/>
      </c>
    </row>
    <row r="2611">
      <c r="A2611" t="inlineStr">
        <is>
          <t>COS - Legal Fees</t>
        </is>
      </c>
      <c r="B2611" t="inlineStr">
        <is>
          <t>COS</t>
        </is>
      </c>
      <c r="C2611" t="inlineStr">
        <is>
          <t>Heron Fields</t>
        </is>
      </c>
      <c r="D2611" t="inlineStr">
        <is>
          <t>Heron Fields</t>
        </is>
      </c>
      <c r="E2611" s="1" t="inlineStr">
        <is>
          <t>2024-04-30</t>
        </is>
      </c>
      <c r="F2611" t="n">
        <v>0</v>
      </c>
      <c r="G2611" t="n">
        <v>316123.6</v>
      </c>
      <c r="H2611" s="2">
        <f>IF(F2611=0, G2611, F2611)</f>
        <v/>
      </c>
      <c r="I2611" s="1">
        <f>E2611+0</f>
        <v/>
      </c>
    </row>
    <row r="2612">
      <c r="A2612" t="inlineStr">
        <is>
          <t>COS - Legal Fees</t>
        </is>
      </c>
      <c r="B2612" t="inlineStr">
        <is>
          <t>COS</t>
        </is>
      </c>
      <c r="C2612" t="inlineStr">
        <is>
          <t>Heron Fields</t>
        </is>
      </c>
      <c r="D2612" t="inlineStr">
        <is>
          <t>Heron Fields</t>
        </is>
      </c>
      <c r="E2612" s="1" t="inlineStr">
        <is>
          <t>2024-04-30</t>
        </is>
      </c>
      <c r="F2612" t="n">
        <v>0</v>
      </c>
      <c r="G2612" t="n">
        <v>0</v>
      </c>
      <c r="H2612" s="2">
        <f>IF(F2612=0, G2612, F2612)</f>
        <v/>
      </c>
      <c r="I2612" s="1">
        <f>E2612+0</f>
        <v/>
      </c>
    </row>
    <row r="2613">
      <c r="A2613" t="inlineStr">
        <is>
          <t>COS - Legal Fees Opening of Sec Title Scheme</t>
        </is>
      </c>
      <c r="B2613" t="inlineStr">
        <is>
          <t>COS</t>
        </is>
      </c>
      <c r="C2613" t="inlineStr">
        <is>
          <t>Heron Fields</t>
        </is>
      </c>
      <c r="D2613" t="inlineStr">
        <is>
          <t>Heron Fields</t>
        </is>
      </c>
      <c r="E2613" s="1" t="inlineStr">
        <is>
          <t>2024-04-30</t>
        </is>
      </c>
      <c r="F2613" t="n">
        <v>0</v>
      </c>
      <c r="G2613" t="n">
        <v>0</v>
      </c>
      <c r="H2613" s="2">
        <f>IF(F2613=0, G2613, F2613)</f>
        <v/>
      </c>
      <c r="I2613" s="1">
        <f>E2613+0</f>
        <v/>
      </c>
    </row>
    <row r="2614">
      <c r="A2614" t="inlineStr">
        <is>
          <t>COS - Levies</t>
        </is>
      </c>
      <c r="B2614" t="inlineStr">
        <is>
          <t>COS</t>
        </is>
      </c>
      <c r="C2614" t="inlineStr">
        <is>
          <t>Heron Fields</t>
        </is>
      </c>
      <c r="D2614" t="inlineStr">
        <is>
          <t>Heron Fields</t>
        </is>
      </c>
      <c r="E2614" s="1" t="inlineStr">
        <is>
          <t>2024-04-30</t>
        </is>
      </c>
      <c r="F2614" t="n">
        <v>0</v>
      </c>
      <c r="G2614" t="n">
        <v>0</v>
      </c>
      <c r="H2614" s="2">
        <f>IF(F2614=0, G2614, F2614)</f>
        <v/>
      </c>
      <c r="I2614" s="1">
        <f>E2614+0</f>
        <v/>
      </c>
    </row>
    <row r="2615">
      <c r="A2615" t="inlineStr">
        <is>
          <t>COS - Rates clearance</t>
        </is>
      </c>
      <c r="B2615" t="inlineStr">
        <is>
          <t>COS</t>
        </is>
      </c>
      <c r="C2615" t="inlineStr">
        <is>
          <t>Heron Fields</t>
        </is>
      </c>
      <c r="D2615" t="inlineStr">
        <is>
          <t>Heron Fields</t>
        </is>
      </c>
      <c r="E2615" s="1" t="inlineStr">
        <is>
          <t>2024-04-30</t>
        </is>
      </c>
      <c r="F2615" t="n">
        <v>0</v>
      </c>
      <c r="G2615" t="n">
        <v>0</v>
      </c>
      <c r="H2615" s="2">
        <f>IF(F2615=0, G2615, F2615)</f>
        <v/>
      </c>
      <c r="I2615" s="1">
        <f>E2615+0</f>
        <v/>
      </c>
    </row>
    <row r="2616">
      <c r="A2616" t="inlineStr">
        <is>
          <t>COS - Showhouse - HF</t>
        </is>
      </c>
      <c r="B2616" t="inlineStr">
        <is>
          <t>COS</t>
        </is>
      </c>
      <c r="C2616" t="inlineStr">
        <is>
          <t>Heron Fields</t>
        </is>
      </c>
      <c r="D2616" t="inlineStr">
        <is>
          <t>Heron Fields</t>
        </is>
      </c>
      <c r="E2616" s="1" t="inlineStr">
        <is>
          <t>2024-04-30</t>
        </is>
      </c>
      <c r="F2616" t="n">
        <v>0</v>
      </c>
      <c r="G2616" t="n">
        <v>0</v>
      </c>
      <c r="H2616" s="2">
        <f>IF(F2616=0, G2616, F2616)</f>
        <v/>
      </c>
      <c r="I2616" s="1">
        <f>E2616+0</f>
        <v/>
      </c>
    </row>
    <row r="2617">
      <c r="A2617" t="inlineStr">
        <is>
          <t>CoCT - Electricity</t>
        </is>
      </c>
      <c r="B2617" t="inlineStr">
        <is>
          <t>Operating Expenses</t>
        </is>
      </c>
      <c r="C2617" t="inlineStr">
        <is>
          <t>Heron Fields</t>
        </is>
      </c>
      <c r="D2617" t="inlineStr">
        <is>
          <t>Heron Fields</t>
        </is>
      </c>
      <c r="E2617" s="1" t="inlineStr">
        <is>
          <t>2024-04-30</t>
        </is>
      </c>
      <c r="F2617" t="n">
        <v>0</v>
      </c>
      <c r="G2617" t="n">
        <v>0</v>
      </c>
      <c r="H2617" s="2">
        <f>IF(F2617=0, G2617, F2617)</f>
        <v/>
      </c>
      <c r="I2617" s="1">
        <f>E2617+0</f>
        <v/>
      </c>
    </row>
    <row r="2618">
      <c r="A2618" t="inlineStr">
        <is>
          <t>CoCT - Refuse</t>
        </is>
      </c>
      <c r="B2618" t="inlineStr">
        <is>
          <t>Operating Expenses</t>
        </is>
      </c>
      <c r="C2618" t="inlineStr">
        <is>
          <t>Heron Fields</t>
        </is>
      </c>
      <c r="D2618" t="inlineStr">
        <is>
          <t>Heron Fields</t>
        </is>
      </c>
      <c r="E2618" s="1" t="inlineStr">
        <is>
          <t>2024-04-30</t>
        </is>
      </c>
      <c r="F2618" t="n">
        <v>0</v>
      </c>
      <c r="G2618" t="n">
        <v>0</v>
      </c>
      <c r="H2618" s="2">
        <f>IF(F2618=0, G2618, F2618)</f>
        <v/>
      </c>
      <c r="I2618" s="1">
        <f>E2618+0</f>
        <v/>
      </c>
    </row>
    <row r="2619">
      <c r="A2619" t="inlineStr">
        <is>
          <t>CoCT - Water</t>
        </is>
      </c>
      <c r="B2619" t="inlineStr">
        <is>
          <t>Operating Expenses</t>
        </is>
      </c>
      <c r="C2619" t="inlineStr">
        <is>
          <t>Heron Fields</t>
        </is>
      </c>
      <c r="D2619" t="inlineStr">
        <is>
          <t>Heron Fields</t>
        </is>
      </c>
      <c r="E2619" s="1" t="inlineStr">
        <is>
          <t>2024-04-30</t>
        </is>
      </c>
      <c r="F2619" t="n">
        <v>0</v>
      </c>
      <c r="G2619" t="n">
        <v>0</v>
      </c>
      <c r="H2619" s="2">
        <f>IF(F2619=0, G2619, F2619)</f>
        <v/>
      </c>
      <c r="I2619" s="1">
        <f>E2619+0</f>
        <v/>
      </c>
    </row>
    <row r="2620">
      <c r="A2620" t="inlineStr">
        <is>
          <t>Consulting Fees - Admin and Finance</t>
        </is>
      </c>
      <c r="B2620" t="inlineStr">
        <is>
          <t>Ignore per Deric</t>
        </is>
      </c>
      <c r="C2620" t="inlineStr">
        <is>
          <t>Heron Fields</t>
        </is>
      </c>
      <c r="D2620" t="inlineStr">
        <is>
          <t>Heron Fields</t>
        </is>
      </c>
      <c r="E2620" s="1" t="inlineStr">
        <is>
          <t>2024-04-30</t>
        </is>
      </c>
      <c r="F2620" t="n">
        <v>0</v>
      </c>
      <c r="G2620" t="n">
        <v>0</v>
      </c>
      <c r="H2620" s="2">
        <f>IF(F2620=0, G2620, F2620)</f>
        <v/>
      </c>
      <c r="I2620" s="1">
        <f>E2620+0</f>
        <v/>
      </c>
    </row>
    <row r="2621">
      <c r="A2621" t="inlineStr">
        <is>
          <t>Consulting fees - Trustee</t>
        </is>
      </c>
      <c r="B2621" t="inlineStr">
        <is>
          <t>Operating Expenses</t>
        </is>
      </c>
      <c r="C2621" t="inlineStr">
        <is>
          <t>Heron Fields</t>
        </is>
      </c>
      <c r="D2621" t="inlineStr">
        <is>
          <t>Heron Fields</t>
        </is>
      </c>
      <c r="E2621" s="1" t="inlineStr">
        <is>
          <t>2024-04-30</t>
        </is>
      </c>
      <c r="F2621" t="n">
        <v>0</v>
      </c>
      <c r="G2621" t="n">
        <v>0</v>
      </c>
      <c r="H2621" s="2">
        <f>IF(F2621=0, G2621, F2621)</f>
        <v/>
      </c>
      <c r="I2621" s="1">
        <f>E2621+0</f>
        <v/>
      </c>
    </row>
    <row r="2622">
      <c r="A2622" t="inlineStr">
        <is>
          <t>Developers Levies</t>
        </is>
      </c>
      <c r="B2622" t="inlineStr">
        <is>
          <t>Operating Expenses</t>
        </is>
      </c>
      <c r="C2622" t="inlineStr">
        <is>
          <t>Heron Fields</t>
        </is>
      </c>
      <c r="D2622" t="inlineStr">
        <is>
          <t>Heron Fields</t>
        </is>
      </c>
      <c r="E2622" s="1" t="inlineStr">
        <is>
          <t>2024-04-30</t>
        </is>
      </c>
      <c r="F2622" t="n">
        <v>0</v>
      </c>
      <c r="G2622" t="n">
        <v>0</v>
      </c>
      <c r="H2622" s="2">
        <f>IF(F2622=0, G2622, F2622)</f>
        <v/>
      </c>
      <c r="I2622" s="1">
        <f>E2622+0</f>
        <v/>
      </c>
    </row>
    <row r="2623">
      <c r="A2623" t="inlineStr">
        <is>
          <t>Entertainment Expenses</t>
        </is>
      </c>
      <c r="B2623" t="inlineStr">
        <is>
          <t>Operating Expenses</t>
        </is>
      </c>
      <c r="C2623" t="inlineStr">
        <is>
          <t>Heron Fields</t>
        </is>
      </c>
      <c r="D2623" t="inlineStr">
        <is>
          <t>Heron Fields</t>
        </is>
      </c>
      <c r="E2623" s="1" t="inlineStr">
        <is>
          <t>2024-04-30</t>
        </is>
      </c>
      <c r="F2623" t="n">
        <v>0</v>
      </c>
      <c r="G2623" t="n">
        <v>0</v>
      </c>
      <c r="H2623" s="2">
        <f>IF(F2623=0, G2623, F2623)</f>
        <v/>
      </c>
      <c r="I2623" s="1">
        <f>E2623+0</f>
        <v/>
      </c>
    </row>
    <row r="2624">
      <c r="A2624" t="inlineStr">
        <is>
          <t>General Expenses</t>
        </is>
      </c>
      <c r="B2624" t="inlineStr">
        <is>
          <t>Operating Expenses</t>
        </is>
      </c>
      <c r="C2624" t="inlineStr">
        <is>
          <t>Heron Fields</t>
        </is>
      </c>
      <c r="D2624" t="inlineStr">
        <is>
          <t>Heron Fields</t>
        </is>
      </c>
      <c r="E2624" s="1" t="inlineStr">
        <is>
          <t>2024-04-30</t>
        </is>
      </c>
      <c r="F2624" t="n">
        <v>0</v>
      </c>
      <c r="G2624" t="n">
        <v>0</v>
      </c>
      <c r="H2624" s="2">
        <f>IF(F2624=0, G2624, F2624)</f>
        <v/>
      </c>
      <c r="I2624" s="1">
        <f>E2624+0</f>
        <v/>
      </c>
    </row>
    <row r="2625">
      <c r="A2625" t="inlineStr">
        <is>
          <t>Insurance</t>
        </is>
      </c>
      <c r="B2625" t="inlineStr">
        <is>
          <t>Operating Expenses</t>
        </is>
      </c>
      <c r="C2625" t="inlineStr">
        <is>
          <t>Heron Fields</t>
        </is>
      </c>
      <c r="D2625" t="inlineStr">
        <is>
          <t>Heron Fields</t>
        </is>
      </c>
      <c r="E2625" s="1" t="inlineStr">
        <is>
          <t>2024-04-30</t>
        </is>
      </c>
      <c r="F2625" t="n">
        <v>0</v>
      </c>
      <c r="G2625" t="n">
        <v>0</v>
      </c>
      <c r="H2625" s="2">
        <f>IF(F2625=0, G2625, F2625)</f>
        <v/>
      </c>
      <c r="I2625" s="1">
        <f>E2625+0</f>
        <v/>
      </c>
    </row>
    <row r="2626">
      <c r="A2626" t="inlineStr">
        <is>
          <t>Interest Paid</t>
        </is>
      </c>
      <c r="B2626" t="inlineStr">
        <is>
          <t>Operating Expenses</t>
        </is>
      </c>
      <c r="C2626" t="inlineStr">
        <is>
          <t>Heron Fields</t>
        </is>
      </c>
      <c r="D2626" t="inlineStr">
        <is>
          <t>Heron Fields</t>
        </is>
      </c>
      <c r="E2626" s="1" t="inlineStr">
        <is>
          <t>2024-04-30</t>
        </is>
      </c>
      <c r="F2626" t="n">
        <v>0</v>
      </c>
      <c r="G2626" t="n">
        <v>0</v>
      </c>
      <c r="H2626" s="2">
        <f>IF(F2626=0, G2626, F2626)</f>
        <v/>
      </c>
      <c r="I2626" s="1">
        <f>E2626+0</f>
        <v/>
      </c>
    </row>
    <row r="2627">
      <c r="A2627" t="inlineStr">
        <is>
          <t>Interest Paid - Investors @ 14%</t>
        </is>
      </c>
      <c r="B2627" t="inlineStr">
        <is>
          <t>Operating Expenses</t>
        </is>
      </c>
      <c r="C2627" t="inlineStr">
        <is>
          <t>Heron Fields</t>
        </is>
      </c>
      <c r="D2627" t="inlineStr">
        <is>
          <t>Heron Fields</t>
        </is>
      </c>
      <c r="E2627" s="1" t="inlineStr">
        <is>
          <t>2024-04-30</t>
        </is>
      </c>
      <c r="F2627" t="n">
        <v>0</v>
      </c>
      <c r="G2627" t="n">
        <v>0</v>
      </c>
      <c r="H2627" s="2">
        <f>IF(F2627=0, G2627, F2627)</f>
        <v/>
      </c>
      <c r="I2627" s="1">
        <f>E2627+0</f>
        <v/>
      </c>
    </row>
    <row r="2628">
      <c r="A2628" t="inlineStr">
        <is>
          <t>Interest Paid - Investors @ 15%</t>
        </is>
      </c>
      <c r="B2628" t="inlineStr">
        <is>
          <t>Operating Expenses</t>
        </is>
      </c>
      <c r="C2628" t="inlineStr">
        <is>
          <t>Heron Fields</t>
        </is>
      </c>
      <c r="D2628" t="inlineStr">
        <is>
          <t>Heron Fields</t>
        </is>
      </c>
      <c r="E2628" s="1" t="inlineStr">
        <is>
          <t>2024-04-30</t>
        </is>
      </c>
      <c r="F2628" t="n">
        <v>0</v>
      </c>
      <c r="G2628" t="n">
        <v>0</v>
      </c>
      <c r="H2628" s="2">
        <f>IF(F2628=0, G2628, F2628)</f>
        <v/>
      </c>
      <c r="I2628" s="1">
        <f>E2628+0</f>
        <v/>
      </c>
    </row>
    <row r="2629">
      <c r="A2629" t="inlineStr">
        <is>
          <t>Interest Paid - Investors @ 16%</t>
        </is>
      </c>
      <c r="B2629" t="inlineStr">
        <is>
          <t>Operating Expenses</t>
        </is>
      </c>
      <c r="C2629" t="inlineStr">
        <is>
          <t>Heron Fields</t>
        </is>
      </c>
      <c r="D2629" t="inlineStr">
        <is>
          <t>Heron Fields</t>
        </is>
      </c>
      <c r="E2629" s="1" t="inlineStr">
        <is>
          <t>2024-04-30</t>
        </is>
      </c>
      <c r="F2629" t="n">
        <v>0</v>
      </c>
      <c r="G2629" t="n">
        <v>0</v>
      </c>
      <c r="H2629" s="2">
        <f>IF(F2629=0, G2629, F2629)</f>
        <v/>
      </c>
      <c r="I2629" s="1">
        <f>E2629+0</f>
        <v/>
      </c>
    </row>
    <row r="2630">
      <c r="A2630" t="inlineStr">
        <is>
          <t>Interest Paid - Investors @ 18%</t>
        </is>
      </c>
      <c r="B2630" t="inlineStr">
        <is>
          <t>Operating Expenses</t>
        </is>
      </c>
      <c r="C2630" t="inlineStr">
        <is>
          <t>Heron Fields</t>
        </is>
      </c>
      <c r="D2630" t="inlineStr">
        <is>
          <t>Heron Fields</t>
        </is>
      </c>
      <c r="E2630" s="1" t="inlineStr">
        <is>
          <t>2024-04-30</t>
        </is>
      </c>
      <c r="F2630" t="n">
        <v>0</v>
      </c>
      <c r="G2630" t="n">
        <v>0</v>
      </c>
      <c r="H2630" s="2">
        <f>IF(F2630=0, G2630, F2630)</f>
        <v/>
      </c>
      <c r="I2630" s="1">
        <f>E2630+0</f>
        <v/>
      </c>
    </row>
    <row r="2631">
      <c r="A2631" t="inlineStr">
        <is>
          <t>Interest Paid - Investors @ 6.25%</t>
        </is>
      </c>
      <c r="B2631" t="inlineStr">
        <is>
          <t>Operating Expenses</t>
        </is>
      </c>
      <c r="C2631" t="inlineStr">
        <is>
          <t>Heron Fields</t>
        </is>
      </c>
      <c r="D2631" t="inlineStr">
        <is>
          <t>Heron Fields</t>
        </is>
      </c>
      <c r="E2631" s="1" t="inlineStr">
        <is>
          <t>2024-04-30</t>
        </is>
      </c>
      <c r="F2631" t="n">
        <v>0</v>
      </c>
      <c r="G2631" t="n">
        <v>0</v>
      </c>
      <c r="H2631" s="2">
        <f>IF(F2631=0, G2631, F2631)</f>
        <v/>
      </c>
      <c r="I2631" s="1">
        <f>E2631+0</f>
        <v/>
      </c>
    </row>
    <row r="2632">
      <c r="A2632" t="inlineStr">
        <is>
          <t>Interest Paid - Investors @ 6.5%</t>
        </is>
      </c>
      <c r="B2632" t="inlineStr">
        <is>
          <t>Operating Expenses</t>
        </is>
      </c>
      <c r="C2632" t="inlineStr">
        <is>
          <t>Heron Fields</t>
        </is>
      </c>
      <c r="D2632" t="inlineStr">
        <is>
          <t>Heron Fields</t>
        </is>
      </c>
      <c r="E2632" s="1" t="inlineStr">
        <is>
          <t>2024-04-30</t>
        </is>
      </c>
      <c r="F2632" t="n">
        <v>0</v>
      </c>
      <c r="G2632" t="n">
        <v>0</v>
      </c>
      <c r="H2632" s="2">
        <f>IF(F2632=0, G2632, F2632)</f>
        <v/>
      </c>
      <c r="I2632" s="1">
        <f>E2632+0</f>
        <v/>
      </c>
    </row>
    <row r="2633">
      <c r="A2633" t="inlineStr">
        <is>
          <t>Interest Paid - Investors @ 6.75%</t>
        </is>
      </c>
      <c r="B2633" t="inlineStr">
        <is>
          <t>Operating Expenses</t>
        </is>
      </c>
      <c r="C2633" t="inlineStr">
        <is>
          <t>Heron Fields</t>
        </is>
      </c>
      <c r="D2633" t="inlineStr">
        <is>
          <t>Heron Fields</t>
        </is>
      </c>
      <c r="E2633" s="1" t="inlineStr">
        <is>
          <t>2024-04-30</t>
        </is>
      </c>
      <c r="F2633" t="n">
        <v>0</v>
      </c>
      <c r="G2633" t="n">
        <v>0</v>
      </c>
      <c r="H2633" s="2">
        <f>IF(F2633=0, G2633, F2633)</f>
        <v/>
      </c>
      <c r="I2633" s="1">
        <f>E2633+0</f>
        <v/>
      </c>
    </row>
    <row r="2634">
      <c r="A2634" t="inlineStr">
        <is>
          <t>Interest Paid - Investors @ 7%</t>
        </is>
      </c>
      <c r="B2634" t="inlineStr">
        <is>
          <t>Operating Expenses</t>
        </is>
      </c>
      <c r="C2634" t="inlineStr">
        <is>
          <t>Heron Fields</t>
        </is>
      </c>
      <c r="D2634" t="inlineStr">
        <is>
          <t>Heron Fields</t>
        </is>
      </c>
      <c r="E2634" s="1" t="inlineStr">
        <is>
          <t>2024-04-30</t>
        </is>
      </c>
      <c r="F2634" t="n">
        <v>0</v>
      </c>
      <c r="G2634" t="n">
        <v>0</v>
      </c>
      <c r="H2634" s="2">
        <f>IF(F2634=0, G2634, F2634)</f>
        <v/>
      </c>
      <c r="I2634" s="1">
        <f>E2634+0</f>
        <v/>
      </c>
    </row>
    <row r="2635">
      <c r="A2635" t="inlineStr">
        <is>
          <t>Interest Paid - Investors @ 7.5%</t>
        </is>
      </c>
      <c r="B2635" t="inlineStr">
        <is>
          <t>Operating Expenses</t>
        </is>
      </c>
      <c r="C2635" t="inlineStr">
        <is>
          <t>Heron Fields</t>
        </is>
      </c>
      <c r="D2635" t="inlineStr">
        <is>
          <t>Heron Fields</t>
        </is>
      </c>
      <c r="E2635" s="1" t="inlineStr">
        <is>
          <t>2024-04-30</t>
        </is>
      </c>
      <c r="F2635" t="n">
        <v>0</v>
      </c>
      <c r="G2635" t="n">
        <v>0</v>
      </c>
      <c r="H2635" s="2">
        <f>IF(F2635=0, G2635, F2635)</f>
        <v/>
      </c>
      <c r="I2635" s="1">
        <f>E2635+0</f>
        <v/>
      </c>
    </row>
    <row r="2636">
      <c r="A2636" t="inlineStr">
        <is>
          <t>Interest Paid - Investors @ 7.5%</t>
        </is>
      </c>
      <c r="B2636" t="inlineStr">
        <is>
          <t>Operating Expenses</t>
        </is>
      </c>
      <c r="C2636" t="inlineStr">
        <is>
          <t>Heron Fields</t>
        </is>
      </c>
      <c r="D2636" t="inlineStr">
        <is>
          <t>Heron Fields</t>
        </is>
      </c>
      <c r="E2636" s="1" t="inlineStr">
        <is>
          <t>2024-04-30</t>
        </is>
      </c>
      <c r="F2636" t="n">
        <v>0</v>
      </c>
      <c r="G2636" t="n">
        <v>0</v>
      </c>
      <c r="H2636" s="2">
        <f>IF(F2636=0, G2636, F2636)</f>
        <v/>
      </c>
      <c r="I2636" s="1">
        <f>E2636+0</f>
        <v/>
      </c>
    </row>
    <row r="2637">
      <c r="A2637" t="inlineStr">
        <is>
          <t>Interest Paid - Investors @ 8.25%</t>
        </is>
      </c>
      <c r="B2637" t="inlineStr">
        <is>
          <t>Operating Expenses</t>
        </is>
      </c>
      <c r="C2637" t="inlineStr">
        <is>
          <t>Heron Fields</t>
        </is>
      </c>
      <c r="D2637" t="inlineStr">
        <is>
          <t>Heron Fields</t>
        </is>
      </c>
      <c r="E2637" s="1" t="inlineStr">
        <is>
          <t>2024-04-30</t>
        </is>
      </c>
      <c r="F2637" t="n">
        <v>0</v>
      </c>
      <c r="G2637" t="n">
        <v>0</v>
      </c>
      <c r="H2637" s="2">
        <f>IF(F2637=0, G2637, F2637)</f>
        <v/>
      </c>
      <c r="I2637" s="1">
        <f>E2637+0</f>
        <v/>
      </c>
    </row>
    <row r="2638">
      <c r="A2638" t="inlineStr">
        <is>
          <t>Interest Paid - Investors @ 8.25%</t>
        </is>
      </c>
      <c r="B2638" t="inlineStr">
        <is>
          <t>Operating Expenses</t>
        </is>
      </c>
      <c r="C2638" t="inlineStr">
        <is>
          <t>Heron Fields</t>
        </is>
      </c>
      <c r="D2638" t="inlineStr">
        <is>
          <t>Heron Fields</t>
        </is>
      </c>
      <c r="E2638" s="1" t="inlineStr">
        <is>
          <t>2024-04-30</t>
        </is>
      </c>
      <c r="F2638" t="n">
        <v>0</v>
      </c>
      <c r="G2638" t="n">
        <v>0</v>
      </c>
      <c r="H2638" s="2">
        <f>IF(F2638=0, G2638, F2638)</f>
        <v/>
      </c>
      <c r="I2638" s="1">
        <f>E2638+0</f>
        <v/>
      </c>
    </row>
    <row r="2639">
      <c r="A2639" t="inlineStr">
        <is>
          <t>Interest Paid - Investors @ 9%</t>
        </is>
      </c>
      <c r="B2639" t="inlineStr">
        <is>
          <t>Operating Expenses</t>
        </is>
      </c>
      <c r="C2639" t="inlineStr">
        <is>
          <t>Heron Fields</t>
        </is>
      </c>
      <c r="D2639" t="inlineStr">
        <is>
          <t>Heron Fields</t>
        </is>
      </c>
      <c r="E2639" s="1" t="inlineStr">
        <is>
          <t>2024-04-30</t>
        </is>
      </c>
      <c r="F2639" t="n">
        <v>0</v>
      </c>
      <c r="G2639" t="n">
        <v>0</v>
      </c>
      <c r="H2639" s="2">
        <f>IF(F2639=0, G2639, F2639)</f>
        <v/>
      </c>
      <c r="I2639" s="1">
        <f>E2639+0</f>
        <v/>
      </c>
    </row>
    <row r="2640">
      <c r="A2640" t="inlineStr">
        <is>
          <t>Interest Paid - Investors @ 9%</t>
        </is>
      </c>
      <c r="B2640" t="inlineStr">
        <is>
          <t>Operating Expenses</t>
        </is>
      </c>
      <c r="C2640" t="inlineStr">
        <is>
          <t>Heron Fields</t>
        </is>
      </c>
      <c r="D2640" t="inlineStr">
        <is>
          <t>Heron Fields</t>
        </is>
      </c>
      <c r="E2640" s="1" t="inlineStr">
        <is>
          <t>2024-04-30</t>
        </is>
      </c>
      <c r="F2640" t="n">
        <v>0</v>
      </c>
      <c r="G2640" t="n">
        <v>0</v>
      </c>
      <c r="H2640" s="2">
        <f>IF(F2640=0, G2640, F2640)</f>
        <v/>
      </c>
      <c r="I2640" s="1">
        <f>E2640+0</f>
        <v/>
      </c>
    </row>
    <row r="2641">
      <c r="A2641" t="inlineStr">
        <is>
          <t>Interest Received - Deposits</t>
        </is>
      </c>
      <c r="B2641" t="inlineStr">
        <is>
          <t>Other Income</t>
        </is>
      </c>
      <c r="C2641" t="inlineStr">
        <is>
          <t>Heron Fields</t>
        </is>
      </c>
      <c r="D2641" t="inlineStr">
        <is>
          <t>Heron Fields</t>
        </is>
      </c>
      <c r="E2641" s="1" t="inlineStr">
        <is>
          <t>2024-04-30</t>
        </is>
      </c>
      <c r="F2641" t="n">
        <v>0</v>
      </c>
      <c r="G2641" t="n">
        <v>0</v>
      </c>
      <c r="H2641" s="2">
        <f>IF(F2641=0, G2641, F2641)</f>
        <v/>
      </c>
      <c r="I2641" s="1">
        <f>E2641+0</f>
        <v/>
      </c>
    </row>
    <row r="2642">
      <c r="A2642" t="inlineStr">
        <is>
          <t>Interest Received - Momentum</t>
        </is>
      </c>
      <c r="B2642" t="inlineStr">
        <is>
          <t>Other Income</t>
        </is>
      </c>
      <c r="C2642" t="inlineStr">
        <is>
          <t>Heron Fields</t>
        </is>
      </c>
      <c r="D2642" t="inlineStr">
        <is>
          <t>Heron Fields</t>
        </is>
      </c>
      <c r="E2642" s="1" t="inlineStr">
        <is>
          <t>2024-04-30</t>
        </is>
      </c>
      <c r="F2642" t="n">
        <v>0</v>
      </c>
      <c r="G2642" t="n">
        <v>0</v>
      </c>
      <c r="H2642" s="2">
        <f>IF(F2642=0, G2642, F2642)</f>
        <v/>
      </c>
      <c r="I2642" s="1">
        <f>E2642+0</f>
        <v/>
      </c>
    </row>
    <row r="2643">
      <c r="A2643" t="inlineStr">
        <is>
          <t>Levies - Amari</t>
        </is>
      </c>
      <c r="B2643" t="inlineStr">
        <is>
          <t>Operating Expenses</t>
        </is>
      </c>
      <c r="C2643" t="inlineStr">
        <is>
          <t>Heron Fields</t>
        </is>
      </c>
      <c r="D2643" t="inlineStr">
        <is>
          <t>Heron Fields</t>
        </is>
      </c>
      <c r="E2643" s="1" t="inlineStr">
        <is>
          <t>2024-04-30</t>
        </is>
      </c>
      <c r="F2643" t="n">
        <v>0</v>
      </c>
      <c r="G2643" t="n">
        <v>0</v>
      </c>
      <c r="H2643" s="2">
        <f>IF(F2643=0, G2643, F2643)</f>
        <v/>
      </c>
      <c r="I2643" s="1">
        <f>E2643+0</f>
        <v/>
      </c>
    </row>
    <row r="2644">
      <c r="A2644" t="inlineStr">
        <is>
          <t>Momentum Admin Fee</t>
        </is>
      </c>
      <c r="B2644" t="inlineStr">
        <is>
          <t>Operating Expenses</t>
        </is>
      </c>
      <c r="C2644" t="inlineStr">
        <is>
          <t>Heron Fields</t>
        </is>
      </c>
      <c r="D2644" t="inlineStr">
        <is>
          <t>Heron Fields</t>
        </is>
      </c>
      <c r="E2644" s="1" t="inlineStr">
        <is>
          <t>2024-04-30</t>
        </is>
      </c>
      <c r="F2644" t="n">
        <v>0</v>
      </c>
      <c r="G2644" t="n">
        <v>0</v>
      </c>
      <c r="H2644" s="2">
        <f>IF(F2644=0, G2644, F2644)</f>
        <v/>
      </c>
      <c r="I2644" s="1">
        <f>E2644+0</f>
        <v/>
      </c>
    </row>
    <row r="2645">
      <c r="A2645" t="inlineStr">
        <is>
          <t>Motor Vehicle Expenses</t>
        </is>
      </c>
      <c r="B2645" t="inlineStr">
        <is>
          <t>Operating Expenses</t>
        </is>
      </c>
      <c r="C2645" t="inlineStr">
        <is>
          <t>Heron Fields</t>
        </is>
      </c>
      <c r="D2645" t="inlineStr">
        <is>
          <t>Heron Fields</t>
        </is>
      </c>
      <c r="E2645" s="1" t="inlineStr">
        <is>
          <t>2024-04-30</t>
        </is>
      </c>
      <c r="F2645" t="n">
        <v>0</v>
      </c>
      <c r="G2645" t="n">
        <v>0</v>
      </c>
      <c r="H2645" s="2">
        <f>IF(F2645=0, G2645, F2645)</f>
        <v/>
      </c>
      <c r="I2645" s="1">
        <f>E2645+0</f>
        <v/>
      </c>
    </row>
    <row r="2646">
      <c r="A2646" t="inlineStr">
        <is>
          <t>Rates - Heron</t>
        </is>
      </c>
      <c r="B2646" t="inlineStr">
        <is>
          <t>Operating Expenses</t>
        </is>
      </c>
      <c r="C2646" t="inlineStr">
        <is>
          <t>Heron Fields</t>
        </is>
      </c>
      <c r="D2646" t="inlineStr">
        <is>
          <t>Heron Fields</t>
        </is>
      </c>
      <c r="E2646" s="1" t="inlineStr">
        <is>
          <t>2024-04-30</t>
        </is>
      </c>
      <c r="F2646" t="n">
        <v>0</v>
      </c>
      <c r="G2646" t="n">
        <v>0</v>
      </c>
      <c r="H2646" s="2">
        <f>IF(F2646=0, G2646, F2646)</f>
        <v/>
      </c>
      <c r="I2646" s="1">
        <f>E2646+0</f>
        <v/>
      </c>
    </row>
    <row r="2647">
      <c r="A2647" t="inlineStr">
        <is>
          <t>Rental Income</t>
        </is>
      </c>
      <c r="B2647" t="inlineStr">
        <is>
          <t>Other Income</t>
        </is>
      </c>
      <c r="C2647" t="inlineStr">
        <is>
          <t>Heron Fields</t>
        </is>
      </c>
      <c r="D2647" t="inlineStr">
        <is>
          <t>Heron Fields</t>
        </is>
      </c>
      <c r="E2647" s="1" t="inlineStr">
        <is>
          <t>2024-04-30</t>
        </is>
      </c>
      <c r="F2647" t="n">
        <v>0</v>
      </c>
      <c r="G2647" t="n">
        <v>0</v>
      </c>
      <c r="H2647" s="2">
        <f>IF(F2647=0, G2647, F2647)</f>
        <v/>
      </c>
      <c r="I2647" s="1">
        <f>E2647+0</f>
        <v/>
      </c>
    </row>
    <row r="2648">
      <c r="A2648" t="inlineStr">
        <is>
          <t>Rental Income</t>
        </is>
      </c>
      <c r="B2648" t="inlineStr">
        <is>
          <t>Other Income</t>
        </is>
      </c>
      <c r="C2648" t="inlineStr">
        <is>
          <t>Heron Fields</t>
        </is>
      </c>
      <c r="D2648" t="inlineStr">
        <is>
          <t>Heron Fields</t>
        </is>
      </c>
      <c r="E2648" s="1" t="inlineStr">
        <is>
          <t>2024-04-30</t>
        </is>
      </c>
      <c r="F2648" t="n">
        <v>0</v>
      </c>
      <c r="G2648" t="n">
        <v>0</v>
      </c>
      <c r="H2648" s="2">
        <f>IF(F2648=0, G2648, F2648)</f>
        <v/>
      </c>
      <c r="I2648" s="1">
        <f>E2648+0</f>
        <v/>
      </c>
    </row>
    <row r="2649">
      <c r="A2649" t="inlineStr">
        <is>
          <t>Repairs _AND_ Maintenance</t>
        </is>
      </c>
      <c r="B2649" t="inlineStr">
        <is>
          <t>Operating Expenses</t>
        </is>
      </c>
      <c r="C2649" t="inlineStr">
        <is>
          <t>Heron Fields</t>
        </is>
      </c>
      <c r="D2649" t="inlineStr">
        <is>
          <t>Heron Fields</t>
        </is>
      </c>
      <c r="E2649" s="1" t="inlineStr">
        <is>
          <t>2024-04-30</t>
        </is>
      </c>
      <c r="F2649" t="n">
        <v>0</v>
      </c>
      <c r="G2649" t="n">
        <v>0</v>
      </c>
      <c r="H2649" s="2">
        <f>IF(F2649=0, G2649, F2649)</f>
        <v/>
      </c>
      <c r="I2649" s="1">
        <f>E2649+0</f>
        <v/>
      </c>
    </row>
    <row r="2650">
      <c r="A2650" t="inlineStr">
        <is>
          <t>Repairs _AND_ Maintenance</t>
        </is>
      </c>
      <c r="B2650" t="inlineStr">
        <is>
          <t>Operating Expenses</t>
        </is>
      </c>
      <c r="C2650" t="inlineStr">
        <is>
          <t>Heron Fields</t>
        </is>
      </c>
      <c r="D2650" t="inlineStr">
        <is>
          <t>Heron Fields</t>
        </is>
      </c>
      <c r="E2650" s="1" t="inlineStr">
        <is>
          <t>2024-04-30</t>
        </is>
      </c>
      <c r="F2650" t="n">
        <v>0</v>
      </c>
      <c r="G2650" t="n">
        <v>0</v>
      </c>
      <c r="H2650" s="2">
        <f>IF(F2650=0, G2650, F2650)</f>
        <v/>
      </c>
      <c r="I2650" s="1">
        <f>E2650+0</f>
        <v/>
      </c>
    </row>
    <row r="2651">
      <c r="A2651" t="inlineStr">
        <is>
          <t>Sales - Heron Fields</t>
        </is>
      </c>
      <c r="B2651" t="inlineStr">
        <is>
          <t>Trading Income</t>
        </is>
      </c>
      <c r="C2651" t="inlineStr">
        <is>
          <t>Heron FieldsHeron Fields</t>
        </is>
      </c>
      <c r="D2651" t="inlineStr">
        <is>
          <t>Heron Fields</t>
        </is>
      </c>
      <c r="E2651" s="1" t="inlineStr">
        <is>
          <t>2024-04-30</t>
        </is>
      </c>
      <c r="F2651" t="n">
        <v>0</v>
      </c>
      <c r="G2651" t="n">
        <v>10164521.74</v>
      </c>
      <c r="H2651" s="2">
        <f>IF(F2651=0, G2651, F2651)</f>
        <v/>
      </c>
      <c r="I2651" s="1">
        <f>E2651+0</f>
        <v/>
      </c>
    </row>
    <row r="2652">
      <c r="A2652" t="inlineStr">
        <is>
          <t>Sales - Heron Fields</t>
        </is>
      </c>
      <c r="B2652" t="inlineStr">
        <is>
          <t>Trading Income</t>
        </is>
      </c>
      <c r="C2652" t="inlineStr">
        <is>
          <t>Heron Fields</t>
        </is>
      </c>
      <c r="D2652" t="inlineStr">
        <is>
          <t>Heron Fields</t>
        </is>
      </c>
      <c r="E2652" s="1" t="inlineStr">
        <is>
          <t>2024-04-30</t>
        </is>
      </c>
      <c r="F2652" t="n">
        <v>0</v>
      </c>
      <c r="G2652" t="n">
        <v>0</v>
      </c>
      <c r="H2652" s="2">
        <f>IF(F2652=0, G2652, F2652)</f>
        <v/>
      </c>
      <c r="I2652" s="1">
        <f>E2652+0</f>
        <v/>
      </c>
    </row>
    <row r="2653">
      <c r="A2653" t="inlineStr">
        <is>
          <t>Sales - Heron Fields occupational rent</t>
        </is>
      </c>
      <c r="B2653" t="inlineStr">
        <is>
          <t>Trading Income</t>
        </is>
      </c>
      <c r="C2653" t="inlineStr">
        <is>
          <t>Heron Fields</t>
        </is>
      </c>
      <c r="D2653" t="inlineStr">
        <is>
          <t>Heron Fields</t>
        </is>
      </c>
      <c r="E2653" s="1" t="inlineStr">
        <is>
          <t>2024-04-30</t>
        </is>
      </c>
      <c r="F2653" t="n">
        <v>0</v>
      </c>
      <c r="G2653" t="n">
        <v>0</v>
      </c>
      <c r="H2653" s="2">
        <f>IF(F2653=0, G2653, F2653)</f>
        <v/>
      </c>
      <c r="I2653" s="1">
        <f>E2653+0</f>
        <v/>
      </c>
    </row>
    <row r="2654">
      <c r="A2654" t="inlineStr">
        <is>
          <t>Security</t>
        </is>
      </c>
      <c r="B2654" t="inlineStr">
        <is>
          <t>Operating Expenses</t>
        </is>
      </c>
      <c r="C2654" t="inlineStr">
        <is>
          <t>Heron Fields</t>
        </is>
      </c>
      <c r="D2654" t="inlineStr">
        <is>
          <t>Heron Fields</t>
        </is>
      </c>
      <c r="E2654" s="1" t="inlineStr">
        <is>
          <t>2024-04-30</t>
        </is>
      </c>
      <c r="F2654" t="n">
        <v>0</v>
      </c>
      <c r="G2654" t="n">
        <v>0</v>
      </c>
      <c r="H2654" s="2">
        <f>IF(F2654=0, G2654, F2654)</f>
        <v/>
      </c>
      <c r="I2654" s="1">
        <f>E2654+0</f>
        <v/>
      </c>
    </row>
    <row r="2655">
      <c r="A2655" t="inlineStr">
        <is>
          <t>Security - ADT</t>
        </is>
      </c>
      <c r="B2655" t="inlineStr">
        <is>
          <t>Operating Expenses</t>
        </is>
      </c>
      <c r="C2655" t="inlineStr">
        <is>
          <t>Heron Fields</t>
        </is>
      </c>
      <c r="D2655" t="inlineStr">
        <is>
          <t>Heron Fields</t>
        </is>
      </c>
      <c r="E2655" s="1" t="inlineStr">
        <is>
          <t>2024-04-30</t>
        </is>
      </c>
      <c r="F2655" t="n">
        <v>0</v>
      </c>
      <c r="G2655" t="n">
        <v>0</v>
      </c>
      <c r="H2655" s="2">
        <f>IF(F2655=0, G2655, F2655)</f>
        <v/>
      </c>
      <c r="I2655" s="1">
        <f>E2655+0</f>
        <v/>
      </c>
    </row>
    <row r="2656">
      <c r="A2656" t="inlineStr">
        <is>
          <t>Subscription - NHBRC</t>
        </is>
      </c>
      <c r="B2656" t="inlineStr">
        <is>
          <t>Operating Expenses</t>
        </is>
      </c>
      <c r="C2656" t="inlineStr">
        <is>
          <t>Heron Fields</t>
        </is>
      </c>
      <c r="D2656" t="inlineStr">
        <is>
          <t>Heron Fields</t>
        </is>
      </c>
      <c r="E2656" s="1" t="inlineStr">
        <is>
          <t>2024-04-30</t>
        </is>
      </c>
      <c r="F2656" t="n">
        <v>0</v>
      </c>
      <c r="G2656" t="n">
        <v>0</v>
      </c>
      <c r="H2656" s="2">
        <f>IF(F2656=0, G2656, F2656)</f>
        <v/>
      </c>
      <c r="I2656" s="1">
        <f>E2656+0</f>
        <v/>
      </c>
    </row>
    <row r="2657">
      <c r="A2657" t="inlineStr">
        <is>
          <t>Subscriptions - Xero</t>
        </is>
      </c>
      <c r="B2657" t="inlineStr">
        <is>
          <t>Operating Expenses</t>
        </is>
      </c>
      <c r="C2657" t="inlineStr">
        <is>
          <t>Heron Fields</t>
        </is>
      </c>
      <c r="D2657" t="inlineStr">
        <is>
          <t>Heron Fields</t>
        </is>
      </c>
      <c r="E2657" s="1" t="inlineStr">
        <is>
          <t>2024-04-30</t>
        </is>
      </c>
      <c r="F2657" t="n">
        <v>0</v>
      </c>
      <c r="G2657" t="n">
        <v>0</v>
      </c>
      <c r="H2657" s="2">
        <f>IF(F2657=0, G2657, F2657)</f>
        <v/>
      </c>
      <c r="I2657" s="1">
        <f>E2657+0</f>
        <v/>
      </c>
    </row>
    <row r="2658">
      <c r="A2658" t="inlineStr">
        <is>
          <t>Advertising - Property24</t>
        </is>
      </c>
      <c r="B2658" t="inlineStr">
        <is>
          <t>Operating Expenses</t>
        </is>
      </c>
      <c r="C2658" t="inlineStr">
        <is>
          <t>Heron View</t>
        </is>
      </c>
      <c r="D2658" t="inlineStr">
        <is>
          <t>Heron View</t>
        </is>
      </c>
      <c r="E2658" s="1" t="inlineStr">
        <is>
          <t>2024-04-30</t>
        </is>
      </c>
      <c r="F2658" t="n">
        <v>0</v>
      </c>
      <c r="G2658" t="n">
        <v>0</v>
      </c>
      <c r="H2658" s="2">
        <f>IF(F2658=0, G2658, F2658)</f>
        <v/>
      </c>
      <c r="I2658" s="1">
        <f>E2658+0</f>
        <v/>
      </c>
    </row>
    <row r="2659">
      <c r="A2659" t="inlineStr">
        <is>
          <t>Advertising - Property24</t>
        </is>
      </c>
      <c r="B2659" t="inlineStr">
        <is>
          <t>Operating Expenses</t>
        </is>
      </c>
      <c r="C2659" t="inlineStr">
        <is>
          <t>Heron View</t>
        </is>
      </c>
      <c r="D2659" t="inlineStr">
        <is>
          <t>Heron View</t>
        </is>
      </c>
      <c r="E2659" s="1" t="inlineStr">
        <is>
          <t>2024-04-30</t>
        </is>
      </c>
      <c r="F2659" t="n">
        <v>0</v>
      </c>
      <c r="G2659" t="n">
        <v>0</v>
      </c>
      <c r="H2659" s="2">
        <f>IF(F2659=0, G2659, F2659)</f>
        <v/>
      </c>
      <c r="I2659" s="1">
        <f>E2659+0</f>
        <v/>
      </c>
    </row>
    <row r="2660">
      <c r="A2660" t="inlineStr">
        <is>
          <t>Advertising - Pure Brand Activation</t>
        </is>
      </c>
      <c r="B2660" t="inlineStr">
        <is>
          <t>Operating Expenses</t>
        </is>
      </c>
      <c r="C2660" t="inlineStr">
        <is>
          <t>Heron View</t>
        </is>
      </c>
      <c r="D2660" t="inlineStr">
        <is>
          <t>Heron View</t>
        </is>
      </c>
      <c r="E2660" s="1" t="inlineStr">
        <is>
          <t>2024-04-30</t>
        </is>
      </c>
      <c r="F2660" t="n">
        <v>0</v>
      </c>
      <c r="G2660" t="n">
        <v>0</v>
      </c>
      <c r="H2660" s="2">
        <f>IF(F2660=0, G2660, F2660)</f>
        <v/>
      </c>
      <c r="I2660" s="1">
        <f>E2660+0</f>
        <v/>
      </c>
    </row>
    <row r="2661">
      <c r="A2661" t="inlineStr">
        <is>
          <t>Advertising - Real Marketing</t>
        </is>
      </c>
      <c r="B2661" t="inlineStr">
        <is>
          <t>Operating Expenses</t>
        </is>
      </c>
      <c r="C2661" t="inlineStr">
        <is>
          <t>Heron View</t>
        </is>
      </c>
      <c r="D2661" t="inlineStr">
        <is>
          <t>Heron View</t>
        </is>
      </c>
      <c r="E2661" s="1" t="inlineStr">
        <is>
          <t>2024-04-30</t>
        </is>
      </c>
      <c r="F2661" t="n">
        <v>0</v>
      </c>
      <c r="G2661" t="n">
        <v>0</v>
      </c>
      <c r="H2661" s="2">
        <f>IF(F2661=0, G2661, F2661)</f>
        <v/>
      </c>
      <c r="I2661" s="1">
        <f>E2661+0</f>
        <v/>
      </c>
    </row>
    <row r="2662">
      <c r="A2662" t="inlineStr">
        <is>
          <t>Advertising - Thinkink</t>
        </is>
      </c>
      <c r="B2662" t="inlineStr">
        <is>
          <t>Operating Expenses</t>
        </is>
      </c>
      <c r="C2662" t="inlineStr">
        <is>
          <t>Heron View</t>
        </is>
      </c>
      <c r="D2662" t="inlineStr">
        <is>
          <t>Heron View</t>
        </is>
      </c>
      <c r="E2662" s="1" t="inlineStr">
        <is>
          <t>2024-04-30</t>
        </is>
      </c>
      <c r="F2662" t="n">
        <v>0</v>
      </c>
      <c r="G2662" t="n">
        <v>0</v>
      </c>
      <c r="H2662" s="2">
        <f>IF(F2662=0, G2662, F2662)</f>
        <v/>
      </c>
      <c r="I2662" s="1">
        <f>E2662+0</f>
        <v/>
      </c>
    </row>
    <row r="2663">
      <c r="A2663" t="inlineStr">
        <is>
          <t>Advertising _AND_ Promotions</t>
        </is>
      </c>
      <c r="B2663" t="inlineStr">
        <is>
          <t>Operating Expenses</t>
        </is>
      </c>
      <c r="C2663" t="inlineStr">
        <is>
          <t>Heron View</t>
        </is>
      </c>
      <c r="D2663" t="inlineStr">
        <is>
          <t>Heron View</t>
        </is>
      </c>
      <c r="E2663" s="1" t="inlineStr">
        <is>
          <t>2024-04-30</t>
        </is>
      </c>
      <c r="F2663" t="n">
        <v>0</v>
      </c>
      <c r="G2663" t="n">
        <v>0</v>
      </c>
      <c r="H2663" s="2">
        <f>IF(F2663=0, G2663, F2663)</f>
        <v/>
      </c>
      <c r="I2663" s="1">
        <f>E2663+0</f>
        <v/>
      </c>
    </row>
    <row r="2664">
      <c r="A2664" t="inlineStr">
        <is>
          <t>Advertising _AND_ Promotions</t>
        </is>
      </c>
      <c r="B2664" t="inlineStr">
        <is>
          <t>Operating Expenses</t>
        </is>
      </c>
      <c r="C2664" t="inlineStr">
        <is>
          <t>Heron View</t>
        </is>
      </c>
      <c r="D2664" t="inlineStr">
        <is>
          <t>Heron View</t>
        </is>
      </c>
      <c r="E2664" s="1" t="inlineStr">
        <is>
          <t>2024-04-30</t>
        </is>
      </c>
      <c r="F2664" t="n">
        <v>0</v>
      </c>
      <c r="G2664" t="n">
        <v>0</v>
      </c>
      <c r="H2664" s="2">
        <f>IF(F2664=0, G2664, F2664)</f>
        <v/>
      </c>
      <c r="I2664" s="1">
        <f>E2664+0</f>
        <v/>
      </c>
    </row>
    <row r="2665">
      <c r="A2665" t="inlineStr">
        <is>
          <t>COS - Commission HV Units</t>
        </is>
      </c>
      <c r="B2665" t="inlineStr">
        <is>
          <t>COS</t>
        </is>
      </c>
      <c r="C2665" t="inlineStr">
        <is>
          <t>Heron View</t>
        </is>
      </c>
      <c r="D2665" t="inlineStr">
        <is>
          <t>Heron View</t>
        </is>
      </c>
      <c r="E2665" s="1" t="inlineStr">
        <is>
          <t>2024-04-30</t>
        </is>
      </c>
      <c r="F2665" t="n">
        <v>0</v>
      </c>
      <c r="G2665" t="n">
        <v>0</v>
      </c>
      <c r="H2665" s="2">
        <f>IF(F2665=0, G2665, F2665)</f>
        <v/>
      </c>
      <c r="I2665" s="1">
        <f>E2665+0</f>
        <v/>
      </c>
    </row>
    <row r="2666">
      <c r="A2666" t="inlineStr">
        <is>
          <t>COS - Electricity</t>
        </is>
      </c>
      <c r="B2666" t="inlineStr">
        <is>
          <t>COS</t>
        </is>
      </c>
      <c r="C2666" t="inlineStr">
        <is>
          <t>Heron View</t>
        </is>
      </c>
      <c r="D2666" t="inlineStr">
        <is>
          <t>Heron View</t>
        </is>
      </c>
      <c r="E2666" s="1" t="inlineStr">
        <is>
          <t>2024-04-30</t>
        </is>
      </c>
      <c r="F2666" t="n">
        <v>0</v>
      </c>
      <c r="G2666" t="n">
        <v>0</v>
      </c>
      <c r="H2666" s="2">
        <f>IF(F2666=0, G2666, F2666)</f>
        <v/>
      </c>
      <c r="I2666" s="1">
        <f>E2666+0</f>
        <v/>
      </c>
    </row>
    <row r="2667">
      <c r="A2667" t="inlineStr">
        <is>
          <t>COS - Electricity Cost Heron Field</t>
        </is>
      </c>
      <c r="B2667" t="inlineStr">
        <is>
          <t>COS</t>
        </is>
      </c>
      <c r="C2667" t="inlineStr">
        <is>
          <t>CPC</t>
        </is>
      </c>
      <c r="D2667" t="inlineStr">
        <is>
          <t>Heron View</t>
        </is>
      </c>
      <c r="E2667" s="1" t="inlineStr">
        <is>
          <t>2024-04-30</t>
        </is>
      </c>
      <c r="F2667" t="n">
        <v>0</v>
      </c>
      <c r="G2667" t="n">
        <v>0</v>
      </c>
      <c r="H2667" s="2">
        <f>IF(F2667=0, G2667, F2667)</f>
        <v/>
      </c>
      <c r="I2667" s="1">
        <f>E2667+0</f>
        <v/>
      </c>
    </row>
    <row r="2668">
      <c r="A2668" t="inlineStr">
        <is>
          <t>COS - HV COCT Rates clearance</t>
        </is>
      </c>
      <c r="B2668" t="inlineStr">
        <is>
          <t>COS</t>
        </is>
      </c>
      <c r="C2668" t="inlineStr">
        <is>
          <t>Heron View</t>
        </is>
      </c>
      <c r="D2668" t="inlineStr">
        <is>
          <t>Heron View</t>
        </is>
      </c>
      <c r="E2668" s="1" t="inlineStr">
        <is>
          <t>2024-04-30</t>
        </is>
      </c>
      <c r="F2668" t="n">
        <v>0</v>
      </c>
      <c r="G2668" t="n">
        <v>0</v>
      </c>
      <c r="H2668" s="2">
        <f>IF(F2668=0, G2668, F2668)</f>
        <v/>
      </c>
      <c r="I2668" s="1">
        <f>E2668+0</f>
        <v/>
      </c>
    </row>
    <row r="2669">
      <c r="A2669" t="inlineStr">
        <is>
          <t>COS - Heron - Internet</t>
        </is>
      </c>
      <c r="B2669" t="inlineStr">
        <is>
          <t>COS</t>
        </is>
      </c>
      <c r="C2669" t="inlineStr">
        <is>
          <t>CPC</t>
        </is>
      </c>
      <c r="D2669" t="inlineStr">
        <is>
          <t>Heron View</t>
        </is>
      </c>
      <c r="E2669" s="1" t="inlineStr">
        <is>
          <t>2024-04-30</t>
        </is>
      </c>
      <c r="F2669" t="n">
        <v>0</v>
      </c>
      <c r="G2669" t="n">
        <v>0</v>
      </c>
      <c r="H2669" s="2">
        <f>IF(F2669=0, G2669, F2669)</f>
        <v/>
      </c>
      <c r="I2669" s="1">
        <f>E2669+0</f>
        <v/>
      </c>
    </row>
    <row r="2670">
      <c r="A2670" t="inlineStr">
        <is>
          <t>COS - Heron Fields - Construction</t>
        </is>
      </c>
      <c r="B2670" t="inlineStr">
        <is>
          <t>COS</t>
        </is>
      </c>
      <c r="C2670" t="inlineStr">
        <is>
          <t>CPC</t>
        </is>
      </c>
      <c r="D2670" t="inlineStr">
        <is>
          <t>Heron View</t>
        </is>
      </c>
      <c r="E2670" s="1" t="inlineStr">
        <is>
          <t>2024-04-30</t>
        </is>
      </c>
      <c r="F2670" t="n">
        <v>0</v>
      </c>
      <c r="G2670" t="n">
        <v>0</v>
      </c>
      <c r="H2670" s="2">
        <f>IF(F2670=0, G2670, F2670)</f>
        <v/>
      </c>
      <c r="I2670" s="1">
        <f>E2670+0</f>
        <v/>
      </c>
    </row>
    <row r="2671">
      <c r="A2671" t="inlineStr">
        <is>
          <t>COS - Heron Fields - Garden Services</t>
        </is>
      </c>
      <c r="B2671" t="inlineStr">
        <is>
          <t>COS</t>
        </is>
      </c>
      <c r="C2671" t="inlineStr">
        <is>
          <t>CPC</t>
        </is>
      </c>
      <c r="D2671" t="inlineStr">
        <is>
          <t>Heron View</t>
        </is>
      </c>
      <c r="E2671" s="1" t="inlineStr">
        <is>
          <t>2024-04-30</t>
        </is>
      </c>
      <c r="F2671" t="n">
        <v>0</v>
      </c>
      <c r="G2671" t="n">
        <v>0</v>
      </c>
      <c r="H2671" s="2">
        <f>IF(F2671=0, G2671, F2671)</f>
        <v/>
      </c>
      <c r="I2671" s="1">
        <f>E2671+0</f>
        <v/>
      </c>
    </row>
    <row r="2672">
      <c r="A2672" t="inlineStr">
        <is>
          <t>COS - Heron Fields - Health &amp; Safety</t>
        </is>
      </c>
      <c r="B2672" t="inlineStr">
        <is>
          <t>COS</t>
        </is>
      </c>
      <c r="C2672" t="inlineStr">
        <is>
          <t>CPC</t>
        </is>
      </c>
      <c r="D2672" t="inlineStr">
        <is>
          <t>Heron View</t>
        </is>
      </c>
      <c r="E2672" s="1" t="inlineStr">
        <is>
          <t>2024-04-30</t>
        </is>
      </c>
      <c r="F2672" t="n">
        <v>0</v>
      </c>
      <c r="G2672" t="n">
        <v>0</v>
      </c>
      <c r="H2672" s="2">
        <f>IF(F2672=0, G2672, F2672)</f>
        <v/>
      </c>
      <c r="I2672" s="1">
        <f>E2672+0</f>
        <v/>
      </c>
    </row>
    <row r="2673">
      <c r="A2673" t="inlineStr">
        <is>
          <t>COS - Heron Fields - P &amp; G</t>
        </is>
      </c>
      <c r="B2673" t="inlineStr">
        <is>
          <t>COS</t>
        </is>
      </c>
      <c r="C2673" t="inlineStr">
        <is>
          <t>CPC</t>
        </is>
      </c>
      <c r="D2673" t="inlineStr">
        <is>
          <t>Heron View</t>
        </is>
      </c>
      <c r="E2673" s="1" t="inlineStr">
        <is>
          <t>2024-04-30</t>
        </is>
      </c>
      <c r="F2673" t="n">
        <v>0</v>
      </c>
      <c r="G2673" t="n">
        <v>0</v>
      </c>
      <c r="H2673" s="2">
        <f>IF(F2673=0, G2673, F2673)</f>
        <v/>
      </c>
      <c r="I2673" s="1">
        <f>E2673+0</f>
        <v/>
      </c>
    </row>
    <row r="2674">
      <c r="A2674" t="inlineStr">
        <is>
          <t>COS - Heron Fields - Printing &amp; Stationary</t>
        </is>
      </c>
      <c r="B2674" t="inlineStr">
        <is>
          <t>COS</t>
        </is>
      </c>
      <c r="C2674" t="inlineStr">
        <is>
          <t>CPC</t>
        </is>
      </c>
      <c r="D2674" t="inlineStr">
        <is>
          <t>Heron View</t>
        </is>
      </c>
      <c r="E2674" s="1" t="inlineStr">
        <is>
          <t>2024-04-30</t>
        </is>
      </c>
      <c r="F2674" t="n">
        <v>0</v>
      </c>
      <c r="G2674" t="n">
        <v>0</v>
      </c>
      <c r="H2674" s="2">
        <f>IF(F2674=0, G2674, F2674)</f>
        <v/>
      </c>
      <c r="I2674" s="1">
        <f>E2674+0</f>
        <v/>
      </c>
    </row>
    <row r="2675">
      <c r="A2675" t="inlineStr">
        <is>
          <t>COS - Heron View - Construction</t>
        </is>
      </c>
      <c r="B2675" t="inlineStr">
        <is>
          <t>COS</t>
        </is>
      </c>
      <c r="C2675" t="inlineStr">
        <is>
          <t>Heron View</t>
        </is>
      </c>
      <c r="D2675" t="inlineStr">
        <is>
          <t>Heron View</t>
        </is>
      </c>
      <c r="E2675" s="1" t="inlineStr">
        <is>
          <t>2024-04-30</t>
        </is>
      </c>
      <c r="F2675" t="n">
        <v>0</v>
      </c>
      <c r="G2675" t="n">
        <v>6644697.31</v>
      </c>
      <c r="H2675" s="2">
        <f>IF(F2675=0, G2675, F2675)</f>
        <v/>
      </c>
      <c r="I2675" s="1">
        <f>E2675+0</f>
        <v/>
      </c>
    </row>
    <row r="2676">
      <c r="A2676" t="inlineStr">
        <is>
          <t>COS - Heron View - Construction</t>
        </is>
      </c>
      <c r="B2676" t="inlineStr">
        <is>
          <t>COS</t>
        </is>
      </c>
      <c r="C2676" t="inlineStr">
        <is>
          <t>CPC</t>
        </is>
      </c>
      <c r="D2676" t="inlineStr">
        <is>
          <t>Heron View</t>
        </is>
      </c>
      <c r="E2676" s="1" t="inlineStr">
        <is>
          <t>2024-04-30</t>
        </is>
      </c>
      <c r="F2676" t="n">
        <v>0</v>
      </c>
      <c r="G2676" t="n">
        <v>0</v>
      </c>
      <c r="H2676" s="2">
        <f>IF(F2676=0, G2676, F2676)</f>
        <v/>
      </c>
      <c r="I2676" s="1">
        <f>E2676+0</f>
        <v/>
      </c>
    </row>
    <row r="2677">
      <c r="A2677" t="inlineStr">
        <is>
          <t>COS - Heron View - P&amp;G</t>
        </is>
      </c>
      <c r="B2677" t="inlineStr">
        <is>
          <t>COS</t>
        </is>
      </c>
      <c r="C2677" t="inlineStr">
        <is>
          <t>CPC</t>
        </is>
      </c>
      <c r="D2677" t="inlineStr">
        <is>
          <t>Heron View</t>
        </is>
      </c>
      <c r="E2677" s="1" t="inlineStr">
        <is>
          <t>2024-04-30</t>
        </is>
      </c>
      <c r="F2677" t="n">
        <v>0</v>
      </c>
      <c r="G2677" t="n">
        <v>0</v>
      </c>
      <c r="H2677" s="2">
        <f>IF(F2677=0, G2677, F2677)</f>
        <v/>
      </c>
      <c r="I2677" s="1">
        <f>E2677+0</f>
        <v/>
      </c>
    </row>
    <row r="2678">
      <c r="A2678" t="inlineStr">
        <is>
          <t>COS - Heron View - Printing &amp; Stationary</t>
        </is>
      </c>
      <c r="B2678" t="inlineStr">
        <is>
          <t>COS</t>
        </is>
      </c>
      <c r="C2678" t="inlineStr">
        <is>
          <t>CPC</t>
        </is>
      </c>
      <c r="D2678" t="inlineStr">
        <is>
          <t>Heron View</t>
        </is>
      </c>
      <c r="E2678" s="1" t="inlineStr">
        <is>
          <t>2024-04-30</t>
        </is>
      </c>
      <c r="F2678" t="n">
        <v>0</v>
      </c>
      <c r="G2678" t="n">
        <v>0</v>
      </c>
      <c r="H2678" s="2">
        <f>IF(F2678=0, G2678, F2678)</f>
        <v/>
      </c>
      <c r="I2678" s="1">
        <f>E2678+0</f>
        <v/>
      </c>
    </row>
    <row r="2679">
      <c r="A2679" t="inlineStr">
        <is>
          <t>COS - Legal Fees</t>
        </is>
      </c>
      <c r="B2679" t="inlineStr">
        <is>
          <t>COS</t>
        </is>
      </c>
      <c r="C2679" t="inlineStr">
        <is>
          <t>Heron View</t>
        </is>
      </c>
      <c r="D2679" t="inlineStr">
        <is>
          <t>Heron View</t>
        </is>
      </c>
      <c r="E2679" s="1" t="inlineStr">
        <is>
          <t>2024-04-30</t>
        </is>
      </c>
      <c r="F2679" t="n">
        <v>0</v>
      </c>
      <c r="G2679" t="n">
        <v>0</v>
      </c>
      <c r="H2679" s="2">
        <f>IF(F2679=0, G2679, F2679)</f>
        <v/>
      </c>
      <c r="I2679" s="1">
        <f>E2679+0</f>
        <v/>
      </c>
    </row>
    <row r="2680">
      <c r="A2680" t="inlineStr">
        <is>
          <t>COS - Legal Fees Opening of Sec Title Fees</t>
        </is>
      </c>
      <c r="B2680" t="inlineStr">
        <is>
          <t>COS</t>
        </is>
      </c>
      <c r="C2680" t="inlineStr">
        <is>
          <t>Heron View</t>
        </is>
      </c>
      <c r="D2680" t="inlineStr">
        <is>
          <t>Heron View</t>
        </is>
      </c>
      <c r="E2680" s="1" t="inlineStr">
        <is>
          <t>2024-04-30</t>
        </is>
      </c>
      <c r="F2680" t="n">
        <v>0</v>
      </c>
      <c r="G2680" t="n">
        <v>0</v>
      </c>
      <c r="H2680" s="2">
        <f>IF(F2680=0, G2680, F2680)</f>
        <v/>
      </c>
      <c r="I2680" s="1">
        <f>E2680+0</f>
        <v/>
      </c>
    </row>
    <row r="2681">
      <c r="A2681" t="inlineStr">
        <is>
          <t>COS - Showhouse - HV</t>
        </is>
      </c>
      <c r="B2681" t="inlineStr">
        <is>
          <t>COS</t>
        </is>
      </c>
      <c r="C2681" t="inlineStr">
        <is>
          <t>Heron View</t>
        </is>
      </c>
      <c r="D2681" t="inlineStr">
        <is>
          <t>Heron View</t>
        </is>
      </c>
      <c r="E2681" s="1" t="inlineStr">
        <is>
          <t>2024-04-30</t>
        </is>
      </c>
      <c r="F2681" t="n">
        <v>0</v>
      </c>
      <c r="G2681" t="n">
        <v>0</v>
      </c>
      <c r="H2681" s="2">
        <f>IF(F2681=0, G2681, F2681)</f>
        <v/>
      </c>
      <c r="I2681" s="1">
        <f>E2681+0</f>
        <v/>
      </c>
    </row>
    <row r="2682">
      <c r="A2682" t="inlineStr">
        <is>
          <t>CPSD</t>
        </is>
      </c>
      <c r="B2682" t="inlineStr">
        <is>
          <t>COS</t>
        </is>
      </c>
      <c r="C2682" t="inlineStr">
        <is>
          <t>Heron View</t>
        </is>
      </c>
      <c r="D2682" t="inlineStr">
        <is>
          <t>Heron View</t>
        </is>
      </c>
      <c r="E2682" s="1" t="inlineStr">
        <is>
          <t>2024-04-30</t>
        </is>
      </c>
      <c r="F2682" t="n">
        <v>0</v>
      </c>
      <c r="G2682" t="n">
        <v>314037.881</v>
      </c>
      <c r="H2682" s="2">
        <f>IF(F2682=0, G2682, F2682)</f>
        <v/>
      </c>
      <c r="I2682" s="1">
        <f>E2682+0</f>
        <v/>
      </c>
    </row>
    <row r="2683">
      <c r="A2683" t="inlineStr">
        <is>
          <t>Consulting Fees - Admin and Finance</t>
        </is>
      </c>
      <c r="B2683" t="inlineStr">
        <is>
          <t>Ignore per Deric</t>
        </is>
      </c>
      <c r="C2683" t="inlineStr">
        <is>
          <t>Heron View</t>
        </is>
      </c>
      <c r="D2683" t="inlineStr">
        <is>
          <t>Heron View</t>
        </is>
      </c>
      <c r="E2683" s="1" t="inlineStr">
        <is>
          <t>2024-04-30</t>
        </is>
      </c>
      <c r="F2683" t="n">
        <v>0</v>
      </c>
      <c r="G2683" t="n">
        <v>0</v>
      </c>
      <c r="H2683" s="2">
        <f>IF(F2683=0, G2683, F2683)</f>
        <v/>
      </c>
      <c r="I2683" s="1">
        <f>E2683+0</f>
        <v/>
      </c>
    </row>
    <row r="2684">
      <c r="A2684" t="inlineStr">
        <is>
          <t>Consulting Fees - Admin and Finance</t>
        </is>
      </c>
      <c r="B2684" t="inlineStr">
        <is>
          <t>Ignore per Deric</t>
        </is>
      </c>
      <c r="C2684" t="inlineStr">
        <is>
          <t>Heron View</t>
        </is>
      </c>
      <c r="D2684" t="inlineStr">
        <is>
          <t>Heron View</t>
        </is>
      </c>
      <c r="E2684" s="1" t="inlineStr">
        <is>
          <t>2024-04-30</t>
        </is>
      </c>
      <c r="F2684" t="n">
        <v>0</v>
      </c>
      <c r="G2684" t="n">
        <v>0</v>
      </c>
      <c r="H2684" s="2">
        <f>IF(F2684=0, G2684, F2684)</f>
        <v/>
      </c>
      <c r="I2684" s="1">
        <f>E2684+0</f>
        <v/>
      </c>
    </row>
    <row r="2685">
      <c r="A2685" t="inlineStr">
        <is>
          <t>Consulting fees - Trustee</t>
        </is>
      </c>
      <c r="B2685" t="inlineStr">
        <is>
          <t>Operating Expenses</t>
        </is>
      </c>
      <c r="C2685" t="inlineStr">
        <is>
          <t>Heron View</t>
        </is>
      </c>
      <c r="D2685" t="inlineStr">
        <is>
          <t>Heron View</t>
        </is>
      </c>
      <c r="E2685" s="1" t="inlineStr">
        <is>
          <t>2024-04-30</t>
        </is>
      </c>
      <c r="F2685" t="n">
        <v>0</v>
      </c>
      <c r="G2685" t="n">
        <v>0</v>
      </c>
      <c r="H2685" s="2">
        <f>IF(F2685=0, G2685, F2685)</f>
        <v/>
      </c>
      <c r="I2685" s="1">
        <f>E2685+0</f>
        <v/>
      </c>
    </row>
    <row r="2686">
      <c r="A2686" t="inlineStr">
        <is>
          <t>Consulting fees - Trustee</t>
        </is>
      </c>
      <c r="B2686" t="inlineStr">
        <is>
          <t>Operating Expenses</t>
        </is>
      </c>
      <c r="C2686" t="inlineStr">
        <is>
          <t>Heron View</t>
        </is>
      </c>
      <c r="D2686" t="inlineStr">
        <is>
          <t>Heron View</t>
        </is>
      </c>
      <c r="E2686" s="1" t="inlineStr">
        <is>
          <t>2024-04-30</t>
        </is>
      </c>
      <c r="F2686" t="n">
        <v>0</v>
      </c>
      <c r="G2686" t="n">
        <v>0</v>
      </c>
      <c r="H2686" s="2">
        <f>IF(F2686=0, G2686, F2686)</f>
        <v/>
      </c>
      <c r="I2686" s="1">
        <f>E2686+0</f>
        <v/>
      </c>
    </row>
    <row r="2687">
      <c r="A2687" t="inlineStr">
        <is>
          <t>Insurance</t>
        </is>
      </c>
      <c r="B2687" t="inlineStr">
        <is>
          <t>Operating Expenses</t>
        </is>
      </c>
      <c r="C2687" t="inlineStr">
        <is>
          <t>Heron View</t>
        </is>
      </c>
      <c r="D2687" t="inlineStr">
        <is>
          <t>Heron View</t>
        </is>
      </c>
      <c r="E2687" s="1" t="inlineStr">
        <is>
          <t>2024-04-30</t>
        </is>
      </c>
      <c r="F2687" t="n">
        <v>0</v>
      </c>
      <c r="G2687" t="n">
        <v>0</v>
      </c>
      <c r="H2687" s="2">
        <f>IF(F2687=0, G2687, F2687)</f>
        <v/>
      </c>
      <c r="I2687" s="1">
        <f>E2687+0</f>
        <v/>
      </c>
    </row>
    <row r="2688">
      <c r="A2688" t="inlineStr">
        <is>
          <t>Insurance</t>
        </is>
      </c>
      <c r="B2688" t="inlineStr">
        <is>
          <t>Operating Expenses</t>
        </is>
      </c>
      <c r="C2688" t="inlineStr">
        <is>
          <t>Heron View</t>
        </is>
      </c>
      <c r="D2688" t="inlineStr">
        <is>
          <t>Heron View</t>
        </is>
      </c>
      <c r="E2688" s="1" t="inlineStr">
        <is>
          <t>2024-04-30</t>
        </is>
      </c>
      <c r="F2688" t="n">
        <v>0</v>
      </c>
      <c r="G2688" t="n">
        <v>0</v>
      </c>
      <c r="H2688" s="2">
        <f>IF(F2688=0, G2688, F2688)</f>
        <v/>
      </c>
      <c r="I2688" s="1">
        <f>E2688+0</f>
        <v/>
      </c>
    </row>
    <row r="2689">
      <c r="A2689" t="inlineStr">
        <is>
          <t>Interest Paid - Investors @ 10%</t>
        </is>
      </c>
      <c r="B2689" t="inlineStr">
        <is>
          <t>Operating Expenses</t>
        </is>
      </c>
      <c r="C2689" t="inlineStr">
        <is>
          <t>Heron View</t>
        </is>
      </c>
      <c r="D2689" t="inlineStr">
        <is>
          <t>Heron View</t>
        </is>
      </c>
      <c r="E2689" s="1" t="inlineStr">
        <is>
          <t>2024-04-30</t>
        </is>
      </c>
      <c r="F2689" t="n">
        <v>0</v>
      </c>
      <c r="G2689" t="n">
        <v>0</v>
      </c>
      <c r="H2689" s="2">
        <f>IF(F2689=0, G2689, F2689)</f>
        <v/>
      </c>
      <c r="I2689" s="1">
        <f>E2689+0</f>
        <v/>
      </c>
    </row>
    <row r="2690">
      <c r="A2690" t="inlineStr">
        <is>
          <t>Interest Paid - Investors @ 10.5%</t>
        </is>
      </c>
      <c r="B2690" t="inlineStr">
        <is>
          <t>Operating Expenses</t>
        </is>
      </c>
      <c r="C2690" t="inlineStr">
        <is>
          <t>Heron View</t>
        </is>
      </c>
      <c r="D2690" t="inlineStr">
        <is>
          <t>Heron View</t>
        </is>
      </c>
      <c r="E2690" s="1" t="inlineStr">
        <is>
          <t>2024-04-30</t>
        </is>
      </c>
      <c r="F2690" t="n">
        <v>0</v>
      </c>
      <c r="G2690" t="n">
        <v>0</v>
      </c>
      <c r="H2690" s="2">
        <f>IF(F2690=0, G2690, F2690)</f>
        <v/>
      </c>
      <c r="I2690" s="1">
        <f>E2690+0</f>
        <v/>
      </c>
    </row>
    <row r="2691">
      <c r="A2691" t="inlineStr">
        <is>
          <t>Interest Paid - Investors @ 11%</t>
        </is>
      </c>
      <c r="B2691" t="inlineStr">
        <is>
          <t>Operating Expenses</t>
        </is>
      </c>
      <c r="C2691" t="inlineStr">
        <is>
          <t>Heron View</t>
        </is>
      </c>
      <c r="D2691" t="inlineStr">
        <is>
          <t>Heron View</t>
        </is>
      </c>
      <c r="E2691" s="1" t="inlineStr">
        <is>
          <t>2024-04-30</t>
        </is>
      </c>
      <c r="F2691" t="n">
        <v>0</v>
      </c>
      <c r="G2691" t="n">
        <v>0</v>
      </c>
      <c r="H2691" s="2">
        <f>IF(F2691=0, G2691, F2691)</f>
        <v/>
      </c>
      <c r="I2691" s="1">
        <f>E2691+0</f>
        <v/>
      </c>
    </row>
    <row r="2692">
      <c r="A2692" t="inlineStr">
        <is>
          <t>Interest Paid - Investors @ 14%</t>
        </is>
      </c>
      <c r="B2692" t="inlineStr">
        <is>
          <t>Operating Expenses</t>
        </is>
      </c>
      <c r="C2692" t="inlineStr">
        <is>
          <t>Heron View</t>
        </is>
      </c>
      <c r="D2692" t="inlineStr">
        <is>
          <t>Heron View</t>
        </is>
      </c>
      <c r="E2692" s="1" t="inlineStr">
        <is>
          <t>2024-04-30</t>
        </is>
      </c>
      <c r="F2692" t="n">
        <v>0</v>
      </c>
      <c r="G2692" t="n">
        <v>0</v>
      </c>
      <c r="H2692" s="2">
        <f>IF(F2692=0, G2692, F2692)</f>
        <v/>
      </c>
      <c r="I2692" s="1">
        <f>E2692+0</f>
        <v/>
      </c>
    </row>
    <row r="2693">
      <c r="A2693" t="inlineStr">
        <is>
          <t>Interest Paid - Investors @ 14%</t>
        </is>
      </c>
      <c r="B2693" t="inlineStr">
        <is>
          <t>Operating Expenses</t>
        </is>
      </c>
      <c r="C2693" t="inlineStr">
        <is>
          <t>Heron View</t>
        </is>
      </c>
      <c r="D2693" t="inlineStr">
        <is>
          <t>Heron View</t>
        </is>
      </c>
      <c r="E2693" s="1" t="inlineStr">
        <is>
          <t>2024-04-30</t>
        </is>
      </c>
      <c r="F2693" t="n">
        <v>0</v>
      </c>
      <c r="G2693" t="n">
        <v>0</v>
      </c>
      <c r="H2693" s="2">
        <f>IF(F2693=0, G2693, F2693)</f>
        <v/>
      </c>
      <c r="I2693" s="1">
        <f>E2693+0</f>
        <v/>
      </c>
    </row>
    <row r="2694">
      <c r="A2694" t="inlineStr">
        <is>
          <t>Interest Paid - Investors @ 15%</t>
        </is>
      </c>
      <c r="B2694" t="inlineStr">
        <is>
          <t>Operating Expenses</t>
        </is>
      </c>
      <c r="C2694" t="inlineStr">
        <is>
          <t>Heron View</t>
        </is>
      </c>
      <c r="D2694" t="inlineStr">
        <is>
          <t>Heron View</t>
        </is>
      </c>
      <c r="E2694" s="1" t="inlineStr">
        <is>
          <t>2024-04-30</t>
        </is>
      </c>
      <c r="F2694" t="n">
        <v>0</v>
      </c>
      <c r="G2694" t="n">
        <v>0</v>
      </c>
      <c r="H2694" s="2">
        <f>IF(F2694=0, G2694, F2694)</f>
        <v/>
      </c>
      <c r="I2694" s="1">
        <f>E2694+0</f>
        <v/>
      </c>
    </row>
    <row r="2695">
      <c r="A2695" t="inlineStr">
        <is>
          <t>Interest Paid - Investors @ 15%</t>
        </is>
      </c>
      <c r="B2695" t="inlineStr">
        <is>
          <t>Operating Expenses</t>
        </is>
      </c>
      <c r="C2695" t="inlineStr">
        <is>
          <t>Heron View</t>
        </is>
      </c>
      <c r="D2695" t="inlineStr">
        <is>
          <t>Heron View</t>
        </is>
      </c>
      <c r="E2695" s="1" t="inlineStr">
        <is>
          <t>2024-04-30</t>
        </is>
      </c>
      <c r="F2695" t="n">
        <v>0</v>
      </c>
      <c r="G2695" t="n">
        <v>0</v>
      </c>
      <c r="H2695" s="2">
        <f>IF(F2695=0, G2695, F2695)</f>
        <v/>
      </c>
      <c r="I2695" s="1">
        <f>E2695+0</f>
        <v/>
      </c>
    </row>
    <row r="2696">
      <c r="A2696" t="inlineStr">
        <is>
          <t>Interest Paid - Investors @ 16%</t>
        </is>
      </c>
      <c r="B2696" t="inlineStr">
        <is>
          <t>Operating Expenses</t>
        </is>
      </c>
      <c r="C2696" t="inlineStr">
        <is>
          <t>Heron View</t>
        </is>
      </c>
      <c r="D2696" t="inlineStr">
        <is>
          <t>Heron View</t>
        </is>
      </c>
      <c r="E2696" s="1" t="inlineStr">
        <is>
          <t>2024-04-30</t>
        </is>
      </c>
      <c r="F2696" t="n">
        <v>0</v>
      </c>
      <c r="G2696" t="n">
        <v>0</v>
      </c>
      <c r="H2696" s="2">
        <f>IF(F2696=0, G2696, F2696)</f>
        <v/>
      </c>
      <c r="I2696" s="1">
        <f>E2696+0</f>
        <v/>
      </c>
    </row>
    <row r="2697">
      <c r="A2697" t="inlineStr">
        <is>
          <t>Interest Paid - Investors @ 16%</t>
        </is>
      </c>
      <c r="B2697" t="inlineStr">
        <is>
          <t>Operating Expenses</t>
        </is>
      </c>
      <c r="C2697" t="inlineStr">
        <is>
          <t>Heron View</t>
        </is>
      </c>
      <c r="D2697" t="inlineStr">
        <is>
          <t>Heron View</t>
        </is>
      </c>
      <c r="E2697" s="1" t="inlineStr">
        <is>
          <t>2024-04-30</t>
        </is>
      </c>
      <c r="F2697" t="n">
        <v>0</v>
      </c>
      <c r="G2697" t="n">
        <v>0</v>
      </c>
      <c r="H2697" s="2">
        <f>IF(F2697=0, G2697, F2697)</f>
        <v/>
      </c>
      <c r="I2697" s="1">
        <f>E2697+0</f>
        <v/>
      </c>
    </row>
    <row r="2698">
      <c r="A2698" t="inlineStr">
        <is>
          <t>Interest Paid - Investors @ 18%</t>
        </is>
      </c>
      <c r="B2698" t="inlineStr">
        <is>
          <t>Operating Expenses</t>
        </is>
      </c>
      <c r="C2698" t="inlineStr">
        <is>
          <t>Heron View</t>
        </is>
      </c>
      <c r="D2698" t="inlineStr">
        <is>
          <t>Heron View</t>
        </is>
      </c>
      <c r="E2698" s="1" t="inlineStr">
        <is>
          <t>2024-04-30</t>
        </is>
      </c>
      <c r="F2698" t="n">
        <v>0</v>
      </c>
      <c r="G2698" t="n">
        <v>0</v>
      </c>
      <c r="H2698" s="2">
        <f>IF(F2698=0, G2698, F2698)</f>
        <v/>
      </c>
      <c r="I2698" s="1">
        <f>E2698+0</f>
        <v/>
      </c>
    </row>
    <row r="2699">
      <c r="A2699" t="inlineStr">
        <is>
          <t>Interest Paid - Investors @ 18%</t>
        </is>
      </c>
      <c r="B2699" t="inlineStr">
        <is>
          <t>Operating Expenses</t>
        </is>
      </c>
      <c r="C2699" t="inlineStr">
        <is>
          <t>Heron View</t>
        </is>
      </c>
      <c r="D2699" t="inlineStr">
        <is>
          <t>Heron View</t>
        </is>
      </c>
      <c r="E2699" s="1" t="inlineStr">
        <is>
          <t>2024-04-30</t>
        </is>
      </c>
      <c r="F2699" t="n">
        <v>0</v>
      </c>
      <c r="G2699" t="n">
        <v>0</v>
      </c>
      <c r="H2699" s="2">
        <f>IF(F2699=0, G2699, F2699)</f>
        <v/>
      </c>
      <c r="I2699" s="1">
        <f>E2699+0</f>
        <v/>
      </c>
    </row>
    <row r="2700">
      <c r="A2700" t="inlineStr">
        <is>
          <t>Interest Paid - Investors @ 6.25%</t>
        </is>
      </c>
      <c r="B2700" t="inlineStr">
        <is>
          <t>Operating Expenses</t>
        </is>
      </c>
      <c r="C2700" t="inlineStr">
        <is>
          <t>Heron View</t>
        </is>
      </c>
      <c r="D2700" t="inlineStr">
        <is>
          <t>Heron View</t>
        </is>
      </c>
      <c r="E2700" s="1" t="inlineStr">
        <is>
          <t>2024-04-30</t>
        </is>
      </c>
      <c r="F2700" t="n">
        <v>0</v>
      </c>
      <c r="G2700" t="n">
        <v>0</v>
      </c>
      <c r="H2700" s="2">
        <f>IF(F2700=0, G2700, F2700)</f>
        <v/>
      </c>
      <c r="I2700" s="1">
        <f>E2700+0</f>
        <v/>
      </c>
    </row>
    <row r="2701">
      <c r="A2701" t="inlineStr">
        <is>
          <t>Interest Paid - Investors @ 6.25%</t>
        </is>
      </c>
      <c r="B2701" t="inlineStr">
        <is>
          <t>Operating Expenses</t>
        </is>
      </c>
      <c r="C2701" t="inlineStr">
        <is>
          <t>Heron View</t>
        </is>
      </c>
      <c r="D2701" t="inlineStr">
        <is>
          <t>Heron View</t>
        </is>
      </c>
      <c r="E2701" s="1" t="inlineStr">
        <is>
          <t>2024-04-30</t>
        </is>
      </c>
      <c r="F2701" t="n">
        <v>0</v>
      </c>
      <c r="G2701" t="n">
        <v>0</v>
      </c>
      <c r="H2701" s="2">
        <f>IF(F2701=0, G2701, F2701)</f>
        <v/>
      </c>
      <c r="I2701" s="1">
        <f>E2701+0</f>
        <v/>
      </c>
    </row>
    <row r="2702">
      <c r="A2702" t="inlineStr">
        <is>
          <t>Interest Paid - Investors @ 6.5%</t>
        </is>
      </c>
      <c r="B2702" t="inlineStr">
        <is>
          <t>Operating Expenses</t>
        </is>
      </c>
      <c r="C2702" t="inlineStr">
        <is>
          <t>Heron View</t>
        </is>
      </c>
      <c r="D2702" t="inlineStr">
        <is>
          <t>Heron View</t>
        </is>
      </c>
      <c r="E2702" s="1" t="inlineStr">
        <is>
          <t>2024-04-30</t>
        </is>
      </c>
      <c r="F2702" t="n">
        <v>0</v>
      </c>
      <c r="G2702" t="n">
        <v>0</v>
      </c>
      <c r="H2702" s="2">
        <f>IF(F2702=0, G2702, F2702)</f>
        <v/>
      </c>
      <c r="I2702" s="1">
        <f>E2702+0</f>
        <v/>
      </c>
    </row>
    <row r="2703">
      <c r="A2703" t="inlineStr">
        <is>
          <t>Interest Paid - Investors @ 6.5%</t>
        </is>
      </c>
      <c r="B2703" t="inlineStr">
        <is>
          <t>Operating Expenses</t>
        </is>
      </c>
      <c r="C2703" t="inlineStr">
        <is>
          <t>Heron View</t>
        </is>
      </c>
      <c r="D2703" t="inlineStr">
        <is>
          <t>Heron View</t>
        </is>
      </c>
      <c r="E2703" s="1" t="inlineStr">
        <is>
          <t>2024-04-30</t>
        </is>
      </c>
      <c r="F2703" t="n">
        <v>0</v>
      </c>
      <c r="G2703" t="n">
        <v>0</v>
      </c>
      <c r="H2703" s="2">
        <f>IF(F2703=0, G2703, F2703)</f>
        <v/>
      </c>
      <c r="I2703" s="1">
        <f>E2703+0</f>
        <v/>
      </c>
    </row>
    <row r="2704">
      <c r="A2704" t="inlineStr">
        <is>
          <t>Interest Paid - Investors @ 6.75%</t>
        </is>
      </c>
      <c r="B2704" t="inlineStr">
        <is>
          <t>Operating Expenses</t>
        </is>
      </c>
      <c r="C2704" t="inlineStr">
        <is>
          <t>Heron View</t>
        </is>
      </c>
      <c r="D2704" t="inlineStr">
        <is>
          <t>Heron View</t>
        </is>
      </c>
      <c r="E2704" s="1" t="inlineStr">
        <is>
          <t>2024-04-30</t>
        </is>
      </c>
      <c r="F2704" t="n">
        <v>0</v>
      </c>
      <c r="G2704" t="n">
        <v>0</v>
      </c>
      <c r="H2704" s="2">
        <f>IF(F2704=0, G2704, F2704)</f>
        <v/>
      </c>
      <c r="I2704" s="1">
        <f>E2704+0</f>
        <v/>
      </c>
    </row>
    <row r="2705">
      <c r="A2705" t="inlineStr">
        <is>
          <t>Interest Paid - Investors @ 6.75%</t>
        </is>
      </c>
      <c r="B2705" t="inlineStr">
        <is>
          <t>Operating Expenses</t>
        </is>
      </c>
      <c r="C2705" t="inlineStr">
        <is>
          <t>Heron View</t>
        </is>
      </c>
      <c r="D2705" t="inlineStr">
        <is>
          <t>Heron View</t>
        </is>
      </c>
      <c r="E2705" s="1" t="inlineStr">
        <is>
          <t>2024-04-30</t>
        </is>
      </c>
      <c r="F2705" t="n">
        <v>0</v>
      </c>
      <c r="G2705" t="n">
        <v>0</v>
      </c>
      <c r="H2705" s="2">
        <f>IF(F2705=0, G2705, F2705)</f>
        <v/>
      </c>
      <c r="I2705" s="1">
        <f>E2705+0</f>
        <v/>
      </c>
    </row>
    <row r="2706">
      <c r="A2706" t="inlineStr">
        <is>
          <t>Interest Paid - Investors @ 7%</t>
        </is>
      </c>
      <c r="B2706" t="inlineStr">
        <is>
          <t>Operating Expenses</t>
        </is>
      </c>
      <c r="C2706" t="inlineStr">
        <is>
          <t>Heron View</t>
        </is>
      </c>
      <c r="D2706" t="inlineStr">
        <is>
          <t>Heron View</t>
        </is>
      </c>
      <c r="E2706" s="1" t="inlineStr">
        <is>
          <t>2024-04-30</t>
        </is>
      </c>
      <c r="F2706" t="n">
        <v>0</v>
      </c>
      <c r="G2706" t="n">
        <v>0</v>
      </c>
      <c r="H2706" s="2">
        <f>IF(F2706=0, G2706, F2706)</f>
        <v/>
      </c>
      <c r="I2706" s="1">
        <f>E2706+0</f>
        <v/>
      </c>
    </row>
    <row r="2707">
      <c r="A2707" t="inlineStr">
        <is>
          <t>Interest Paid - Investors @ 7%</t>
        </is>
      </c>
      <c r="B2707" t="inlineStr">
        <is>
          <t>Operating Expenses</t>
        </is>
      </c>
      <c r="C2707" t="inlineStr">
        <is>
          <t>Heron View</t>
        </is>
      </c>
      <c r="D2707" t="inlineStr">
        <is>
          <t>Heron View</t>
        </is>
      </c>
      <c r="E2707" s="1" t="inlineStr">
        <is>
          <t>2024-04-30</t>
        </is>
      </c>
      <c r="F2707" t="n">
        <v>0</v>
      </c>
      <c r="G2707" t="n">
        <v>0</v>
      </c>
      <c r="H2707" s="2">
        <f>IF(F2707=0, G2707, F2707)</f>
        <v/>
      </c>
      <c r="I2707" s="1">
        <f>E2707+0</f>
        <v/>
      </c>
    </row>
    <row r="2708">
      <c r="A2708" t="inlineStr">
        <is>
          <t>Interest Paid - Investors @ 7.5%</t>
        </is>
      </c>
      <c r="B2708" t="inlineStr">
        <is>
          <t>Operating Expenses</t>
        </is>
      </c>
      <c r="C2708" t="inlineStr">
        <is>
          <t>Heron View</t>
        </is>
      </c>
      <c r="D2708" t="inlineStr">
        <is>
          <t>Heron View</t>
        </is>
      </c>
      <c r="E2708" s="1" t="inlineStr">
        <is>
          <t>2024-04-30</t>
        </is>
      </c>
      <c r="F2708" t="n">
        <v>0</v>
      </c>
      <c r="G2708" t="n">
        <v>0</v>
      </c>
      <c r="H2708" s="2">
        <f>IF(F2708=0, G2708, F2708)</f>
        <v/>
      </c>
      <c r="I2708" s="1">
        <f>E2708+0</f>
        <v/>
      </c>
    </row>
    <row r="2709">
      <c r="A2709" t="inlineStr">
        <is>
          <t>Interest Paid - Investors @ 8.25%</t>
        </is>
      </c>
      <c r="B2709" t="inlineStr">
        <is>
          <t>Operating Expenses</t>
        </is>
      </c>
      <c r="C2709" t="inlineStr">
        <is>
          <t>Heron View</t>
        </is>
      </c>
      <c r="D2709" t="inlineStr">
        <is>
          <t>Heron View</t>
        </is>
      </c>
      <c r="E2709" s="1" t="inlineStr">
        <is>
          <t>2024-04-30</t>
        </is>
      </c>
      <c r="F2709" t="n">
        <v>0</v>
      </c>
      <c r="G2709" t="n">
        <v>0</v>
      </c>
      <c r="H2709" s="2">
        <f>IF(F2709=0, G2709, F2709)</f>
        <v/>
      </c>
      <c r="I2709" s="1">
        <f>E2709+0</f>
        <v/>
      </c>
    </row>
    <row r="2710">
      <c r="A2710" t="inlineStr">
        <is>
          <t>Interest Paid - Investors @ 9%</t>
        </is>
      </c>
      <c r="B2710" t="inlineStr">
        <is>
          <t>Operating Expenses</t>
        </is>
      </c>
      <c r="C2710" t="inlineStr">
        <is>
          <t>Heron View</t>
        </is>
      </c>
      <c r="D2710" t="inlineStr">
        <is>
          <t>Heron View</t>
        </is>
      </c>
      <c r="E2710" s="1" t="inlineStr">
        <is>
          <t>2024-04-30</t>
        </is>
      </c>
      <c r="F2710" t="n">
        <v>0</v>
      </c>
      <c r="G2710" t="n">
        <v>0</v>
      </c>
      <c r="H2710" s="2">
        <f>IF(F2710=0, G2710, F2710)</f>
        <v/>
      </c>
      <c r="I2710" s="1">
        <f>E2710+0</f>
        <v/>
      </c>
    </row>
    <row r="2711">
      <c r="A2711" t="inlineStr">
        <is>
          <t>Interest Paid - Investors @ 9.75%</t>
        </is>
      </c>
      <c r="B2711" t="inlineStr">
        <is>
          <t>Operating Expenses</t>
        </is>
      </c>
      <c r="C2711" t="inlineStr">
        <is>
          <t>Heron View</t>
        </is>
      </c>
      <c r="D2711" t="inlineStr">
        <is>
          <t>Heron View</t>
        </is>
      </c>
      <c r="E2711" s="1" t="inlineStr">
        <is>
          <t>2024-04-30</t>
        </is>
      </c>
      <c r="F2711" t="n">
        <v>0</v>
      </c>
      <c r="G2711" t="n">
        <v>0</v>
      </c>
      <c r="H2711" s="2">
        <f>IF(F2711=0, G2711, F2711)</f>
        <v/>
      </c>
      <c r="I2711" s="1">
        <f>E2711+0</f>
        <v/>
      </c>
    </row>
    <row r="2712">
      <c r="A2712" t="inlineStr">
        <is>
          <t>Interest Received - Momentum</t>
        </is>
      </c>
      <c r="B2712" t="inlineStr">
        <is>
          <t>Other Income</t>
        </is>
      </c>
      <c r="C2712" t="inlineStr">
        <is>
          <t>Heron View</t>
        </is>
      </c>
      <c r="D2712" t="inlineStr">
        <is>
          <t>Heron View</t>
        </is>
      </c>
      <c r="E2712" s="1" t="inlineStr">
        <is>
          <t>2024-04-30</t>
        </is>
      </c>
      <c r="F2712" t="n">
        <v>0</v>
      </c>
      <c r="G2712" t="n">
        <v>0</v>
      </c>
      <c r="H2712" s="2">
        <f>IF(F2712=0, G2712, F2712)</f>
        <v/>
      </c>
      <c r="I2712" s="1">
        <f>E2712+0</f>
        <v/>
      </c>
    </row>
    <row r="2713">
      <c r="A2713" t="inlineStr">
        <is>
          <t>Interest Received - Momentum</t>
        </is>
      </c>
      <c r="B2713" t="inlineStr">
        <is>
          <t>Other Income</t>
        </is>
      </c>
      <c r="C2713" t="inlineStr">
        <is>
          <t>Heron View</t>
        </is>
      </c>
      <c r="D2713" t="inlineStr">
        <is>
          <t>Heron View</t>
        </is>
      </c>
      <c r="E2713" s="1" t="inlineStr">
        <is>
          <t>2024-04-30</t>
        </is>
      </c>
      <c r="F2713" t="n">
        <v>0</v>
      </c>
      <c r="G2713" t="n">
        <v>0</v>
      </c>
      <c r="H2713" s="2">
        <f>IF(F2713=0, G2713, F2713)</f>
        <v/>
      </c>
      <c r="I2713" s="1">
        <f>E2713+0</f>
        <v/>
      </c>
    </row>
    <row r="2714">
      <c r="A2714" t="inlineStr">
        <is>
          <t>Levies</t>
        </is>
      </c>
      <c r="B2714" t="inlineStr">
        <is>
          <t>Operating Expenses</t>
        </is>
      </c>
      <c r="C2714" t="inlineStr">
        <is>
          <t>Heron View</t>
        </is>
      </c>
      <c r="D2714" t="inlineStr">
        <is>
          <t>Heron View</t>
        </is>
      </c>
      <c r="E2714" s="1" t="inlineStr">
        <is>
          <t>2024-04-30</t>
        </is>
      </c>
      <c r="F2714" t="n">
        <v>0</v>
      </c>
      <c r="G2714" t="n">
        <v>0</v>
      </c>
      <c r="H2714" s="2">
        <f>IF(F2714=0, G2714, F2714)</f>
        <v/>
      </c>
      <c r="I2714" s="1">
        <f>E2714+0</f>
        <v/>
      </c>
    </row>
    <row r="2715">
      <c r="A2715" t="inlineStr">
        <is>
          <t>Levies - Developer</t>
        </is>
      </c>
      <c r="B2715" t="inlineStr">
        <is>
          <t>Operating Expenses</t>
        </is>
      </c>
      <c r="C2715" t="inlineStr">
        <is>
          <t>Heron View</t>
        </is>
      </c>
      <c r="D2715" t="inlineStr">
        <is>
          <t>Heron View</t>
        </is>
      </c>
      <c r="E2715" s="1" t="inlineStr">
        <is>
          <t>2024-04-30</t>
        </is>
      </c>
      <c r="F2715" t="n">
        <v>0</v>
      </c>
      <c r="G2715" t="n">
        <v>0</v>
      </c>
      <c r="H2715" s="2">
        <f>IF(F2715=0, G2715, F2715)</f>
        <v/>
      </c>
      <c r="I2715" s="1">
        <f>E2715+0</f>
        <v/>
      </c>
    </row>
    <row r="2716">
      <c r="A2716" t="inlineStr">
        <is>
          <t>Levies - Special Levies</t>
        </is>
      </c>
      <c r="B2716" t="inlineStr">
        <is>
          <t>Operating Expenses</t>
        </is>
      </c>
      <c r="C2716" t="inlineStr">
        <is>
          <t>Heron View</t>
        </is>
      </c>
      <c r="D2716" t="inlineStr">
        <is>
          <t>Heron View</t>
        </is>
      </c>
      <c r="E2716" s="1" t="inlineStr">
        <is>
          <t>2024-04-30</t>
        </is>
      </c>
      <c r="F2716" t="n">
        <v>0</v>
      </c>
      <c r="G2716" t="n">
        <v>0</v>
      </c>
      <c r="H2716" s="2">
        <f>IF(F2716=0, G2716, F2716)</f>
        <v/>
      </c>
      <c r="I2716" s="1">
        <f>E2716+0</f>
        <v/>
      </c>
    </row>
    <row r="2717">
      <c r="A2717" t="inlineStr">
        <is>
          <t>Management fees - OMH</t>
        </is>
      </c>
      <c r="B2717" t="inlineStr">
        <is>
          <t>Ignore per Deric</t>
        </is>
      </c>
      <c r="C2717" t="inlineStr">
        <is>
          <t>Heron View</t>
        </is>
      </c>
      <c r="D2717" t="inlineStr">
        <is>
          <t>Heron View</t>
        </is>
      </c>
      <c r="E2717" s="1" t="inlineStr">
        <is>
          <t>2024-04-30</t>
        </is>
      </c>
      <c r="F2717" t="n">
        <v>0</v>
      </c>
      <c r="G2717" t="n">
        <v>0</v>
      </c>
      <c r="H2717" s="2">
        <f>IF(F2717=0, G2717, F2717)</f>
        <v/>
      </c>
      <c r="I2717" s="1">
        <f>E2717+0</f>
        <v/>
      </c>
    </row>
    <row r="2718">
      <c r="A2718" t="inlineStr">
        <is>
          <t>Momentum Admin Fee</t>
        </is>
      </c>
      <c r="B2718" t="inlineStr">
        <is>
          <t>Operating Expenses</t>
        </is>
      </c>
      <c r="C2718" t="inlineStr">
        <is>
          <t>Heron View</t>
        </is>
      </c>
      <c r="D2718" t="inlineStr">
        <is>
          <t>Heron View</t>
        </is>
      </c>
      <c r="E2718" s="1" t="inlineStr">
        <is>
          <t>2024-04-30</t>
        </is>
      </c>
      <c r="F2718" t="n">
        <v>0</v>
      </c>
      <c r="G2718" t="n">
        <v>0</v>
      </c>
      <c r="H2718" s="2">
        <f>IF(F2718=0, G2718, F2718)</f>
        <v/>
      </c>
      <c r="I2718" s="1">
        <f>E2718+0</f>
        <v/>
      </c>
    </row>
    <row r="2719">
      <c r="A2719" t="inlineStr">
        <is>
          <t>Momentum Admin Fee</t>
        </is>
      </c>
      <c r="B2719" t="inlineStr">
        <is>
          <t>Operating Expenses</t>
        </is>
      </c>
      <c r="C2719" t="inlineStr">
        <is>
          <t>Heron View</t>
        </is>
      </c>
      <c r="D2719" t="inlineStr">
        <is>
          <t>Heron View</t>
        </is>
      </c>
      <c r="E2719" s="1" t="inlineStr">
        <is>
          <t>2024-04-30</t>
        </is>
      </c>
      <c r="F2719" t="n">
        <v>0</v>
      </c>
      <c r="G2719" t="n">
        <v>0</v>
      </c>
      <c r="H2719" s="2">
        <f>IF(F2719=0, G2719, F2719)</f>
        <v/>
      </c>
      <c r="I2719" s="1">
        <f>E2719+0</f>
        <v/>
      </c>
    </row>
    <row r="2720">
      <c r="A2720" t="inlineStr">
        <is>
          <t>Opp Invest</t>
        </is>
      </c>
      <c r="B2720" t="inlineStr">
        <is>
          <t>COS</t>
        </is>
      </c>
      <c r="C2720" t="inlineStr">
        <is>
          <t>Heron View</t>
        </is>
      </c>
      <c r="D2720" t="inlineStr">
        <is>
          <t>Heron View</t>
        </is>
      </c>
      <c r="E2720" s="1" t="inlineStr">
        <is>
          <t>2024-04-30</t>
        </is>
      </c>
      <c r="F2720" t="n">
        <v>0</v>
      </c>
      <c r="G2720" t="n">
        <v>392914.302</v>
      </c>
      <c r="H2720" s="2">
        <f>IF(F2720=0, G2720, F2720)</f>
        <v/>
      </c>
      <c r="I2720" s="1">
        <f>E2720+0</f>
        <v/>
      </c>
    </row>
    <row r="2721">
      <c r="A2721" t="inlineStr">
        <is>
          <t>Rent Salaries and Wages</t>
        </is>
      </c>
      <c r="B2721" t="inlineStr">
        <is>
          <t>COS</t>
        </is>
      </c>
      <c r="C2721" t="inlineStr">
        <is>
          <t>Heron View</t>
        </is>
      </c>
      <c r="D2721" t="inlineStr">
        <is>
          <t>Heron View</t>
        </is>
      </c>
      <c r="E2721" s="1" t="inlineStr">
        <is>
          <t>2024-04-30</t>
        </is>
      </c>
      <c r="F2721" t="n">
        <v>0</v>
      </c>
      <c r="G2721" t="n">
        <v>800000</v>
      </c>
      <c r="H2721" s="2">
        <f>IF(F2721=0, G2721, F2721)</f>
        <v/>
      </c>
      <c r="I2721" s="1">
        <f>E2721+0</f>
        <v/>
      </c>
    </row>
    <row r="2722">
      <c r="A2722" t="inlineStr">
        <is>
          <t>Rental Income</t>
        </is>
      </c>
      <c r="B2722" t="inlineStr">
        <is>
          <t>Other Income</t>
        </is>
      </c>
      <c r="C2722" t="inlineStr">
        <is>
          <t>Heron View</t>
        </is>
      </c>
      <c r="D2722" t="inlineStr">
        <is>
          <t>Heron View</t>
        </is>
      </c>
      <c r="E2722" s="1" t="inlineStr">
        <is>
          <t>2024-04-30</t>
        </is>
      </c>
      <c r="F2722" t="n">
        <v>0</v>
      </c>
      <c r="G2722" t="n">
        <v>0</v>
      </c>
      <c r="H2722" s="2">
        <f>IF(F2722=0, G2722, F2722)</f>
        <v/>
      </c>
      <c r="I2722" s="1">
        <f>E2722+0</f>
        <v/>
      </c>
    </row>
    <row r="2723">
      <c r="A2723" t="inlineStr">
        <is>
          <t>Repairs _AND_ Maintenance</t>
        </is>
      </c>
      <c r="B2723" t="inlineStr">
        <is>
          <t>Operating Expenses</t>
        </is>
      </c>
      <c r="C2723" t="inlineStr">
        <is>
          <t>Heron View</t>
        </is>
      </c>
      <c r="D2723" t="inlineStr">
        <is>
          <t>Heron View</t>
        </is>
      </c>
      <c r="E2723" s="1" t="inlineStr">
        <is>
          <t>2024-04-30</t>
        </is>
      </c>
      <c r="F2723" t="n">
        <v>0</v>
      </c>
      <c r="G2723" t="n">
        <v>0</v>
      </c>
      <c r="H2723" s="2">
        <f>IF(F2723=0, G2723, F2723)</f>
        <v/>
      </c>
      <c r="I2723" s="1">
        <f>E2723+0</f>
        <v/>
      </c>
    </row>
    <row r="2724">
      <c r="A2724" t="inlineStr">
        <is>
          <t>Sales - Heron View Occupational Rent</t>
        </is>
      </c>
      <c r="B2724" t="inlineStr">
        <is>
          <t>Trading Income</t>
        </is>
      </c>
      <c r="C2724" t="inlineStr">
        <is>
          <t>Heron View</t>
        </is>
      </c>
      <c r="D2724" t="inlineStr">
        <is>
          <t>Heron View</t>
        </is>
      </c>
      <c r="E2724" s="1" t="inlineStr">
        <is>
          <t>2024-04-30</t>
        </is>
      </c>
      <c r="F2724" t="n">
        <v>0</v>
      </c>
      <c r="G2724" t="n">
        <v>0</v>
      </c>
      <c r="H2724" s="2">
        <f>IF(F2724=0, G2724, F2724)</f>
        <v/>
      </c>
      <c r="I2724" s="1">
        <f>E2724+0</f>
        <v/>
      </c>
    </row>
    <row r="2725">
      <c r="A2725" t="inlineStr">
        <is>
          <t>Sales - Heron View Sales</t>
        </is>
      </c>
      <c r="B2725" t="inlineStr">
        <is>
          <t>Trading Income</t>
        </is>
      </c>
      <c r="C2725" t="inlineStr">
        <is>
          <t>Heron View</t>
        </is>
      </c>
      <c r="D2725" t="inlineStr">
        <is>
          <t>Heron View</t>
        </is>
      </c>
      <c r="E2725" s="1" t="inlineStr">
        <is>
          <t>2024-04-30</t>
        </is>
      </c>
      <c r="F2725" t="n">
        <v>0</v>
      </c>
      <c r="G2725" t="n">
        <v>0</v>
      </c>
      <c r="H2725" s="2">
        <f>IF(F2725=0, G2725, F2725)</f>
        <v/>
      </c>
      <c r="I2725" s="1">
        <f>E2725+0</f>
        <v/>
      </c>
    </row>
    <row r="2726">
      <c r="A2726" t="inlineStr">
        <is>
          <t>Security - ADT</t>
        </is>
      </c>
      <c r="B2726" t="inlineStr">
        <is>
          <t>Operating Expenses</t>
        </is>
      </c>
      <c r="C2726" t="inlineStr">
        <is>
          <t>Heron View</t>
        </is>
      </c>
      <c r="D2726" t="inlineStr">
        <is>
          <t>Heron View</t>
        </is>
      </c>
      <c r="E2726" s="1" t="inlineStr">
        <is>
          <t>2024-04-30</t>
        </is>
      </c>
      <c r="F2726" t="n">
        <v>0</v>
      </c>
      <c r="G2726" t="n">
        <v>0</v>
      </c>
      <c r="H2726" s="2">
        <f>IF(F2726=0, G2726, F2726)</f>
        <v/>
      </c>
      <c r="I2726" s="1">
        <f>E2726+0</f>
        <v/>
      </c>
    </row>
    <row r="2727">
      <c r="A2727" t="inlineStr">
        <is>
          <t>Security - ADT</t>
        </is>
      </c>
      <c r="B2727" t="inlineStr">
        <is>
          <t>Operating Expenses</t>
        </is>
      </c>
      <c r="C2727" t="inlineStr">
        <is>
          <t>Heron View</t>
        </is>
      </c>
      <c r="D2727" t="inlineStr">
        <is>
          <t>Heron View</t>
        </is>
      </c>
      <c r="E2727" s="1" t="inlineStr">
        <is>
          <t>2024-04-30</t>
        </is>
      </c>
      <c r="F2727" t="n">
        <v>0</v>
      </c>
      <c r="G2727" t="n">
        <v>0</v>
      </c>
      <c r="H2727" s="2">
        <f>IF(F2727=0, G2727, F2727)</f>
        <v/>
      </c>
      <c r="I2727" s="1">
        <f>E2727+0</f>
        <v/>
      </c>
    </row>
    <row r="2728">
      <c r="A2728" t="inlineStr">
        <is>
          <t>Subscriptions - Xero</t>
        </is>
      </c>
      <c r="B2728" t="inlineStr">
        <is>
          <t>Operating Expenses</t>
        </is>
      </c>
      <c r="C2728" t="inlineStr">
        <is>
          <t>Heron View</t>
        </is>
      </c>
      <c r="D2728" t="inlineStr">
        <is>
          <t>Heron View</t>
        </is>
      </c>
      <c r="E2728" s="1" t="inlineStr">
        <is>
          <t>2024-04-30</t>
        </is>
      </c>
      <c r="F2728" t="n">
        <v>0</v>
      </c>
      <c r="G2728" t="n">
        <v>0</v>
      </c>
      <c r="H2728" s="2">
        <f>IF(F2728=0, G2728, F2728)</f>
        <v/>
      </c>
      <c r="I2728" s="1">
        <f>E2728+0</f>
        <v/>
      </c>
    </row>
    <row r="2729">
      <c r="A2729" t="inlineStr">
        <is>
          <t>Subscriptions - Xero</t>
        </is>
      </c>
      <c r="B2729" t="inlineStr">
        <is>
          <t>Operating Expenses</t>
        </is>
      </c>
      <c r="C2729" t="inlineStr">
        <is>
          <t>Heron View</t>
        </is>
      </c>
      <c r="D2729" t="inlineStr">
        <is>
          <t>Heron View</t>
        </is>
      </c>
      <c r="E2729" s="1" t="inlineStr">
        <is>
          <t>2024-04-30</t>
        </is>
      </c>
      <c r="F2729" t="n">
        <v>0</v>
      </c>
      <c r="G2729" t="n">
        <v>0</v>
      </c>
      <c r="H2729" s="2">
        <f>IF(F2729=0, G2729, F2729)</f>
        <v/>
      </c>
      <c r="I2729" s="1">
        <f>E2729+0</f>
        <v/>
      </c>
    </row>
    <row r="2730">
      <c r="A2730" t="inlineStr">
        <is>
          <t>Water</t>
        </is>
      </c>
      <c r="B2730" t="inlineStr">
        <is>
          <t>Operating Expenses</t>
        </is>
      </c>
      <c r="C2730" t="inlineStr">
        <is>
          <t>Heron View</t>
        </is>
      </c>
      <c r="D2730" t="inlineStr">
        <is>
          <t>Heron View</t>
        </is>
      </c>
      <c r="E2730" s="1" t="inlineStr">
        <is>
          <t>2024-04-30</t>
        </is>
      </c>
      <c r="F2730" t="n">
        <v>0</v>
      </c>
      <c r="G2730" t="n">
        <v>0</v>
      </c>
      <c r="H2730" s="2">
        <f>IF(F2730=0, G2730, F2730)</f>
        <v/>
      </c>
      <c r="I2730" s="1">
        <f>E2730+0</f>
        <v/>
      </c>
    </row>
    <row r="2731">
      <c r="A2731" t="inlineStr">
        <is>
          <t>Accounting - CIPC</t>
        </is>
      </c>
      <c r="B2731" t="inlineStr">
        <is>
          <t>Operating Expenses</t>
        </is>
      </c>
      <c r="C2731" t="inlineStr">
        <is>
          <t>Heron Fields</t>
        </is>
      </c>
      <c r="D2731" t="inlineStr">
        <is>
          <t>Heron Fields</t>
        </is>
      </c>
      <c r="E2731" s="1" t="inlineStr">
        <is>
          <t>2024-05-31</t>
        </is>
      </c>
      <c r="F2731" t="n">
        <v>0</v>
      </c>
      <c r="G2731" t="n">
        <v>0</v>
      </c>
      <c r="H2731" s="2">
        <f>IF(F2731=0, G2731, F2731)</f>
        <v/>
      </c>
      <c r="I2731" s="1">
        <f>E2731+0</f>
        <v/>
      </c>
    </row>
    <row r="2732">
      <c r="A2732" t="inlineStr">
        <is>
          <t>Accounting Fees</t>
        </is>
      </c>
      <c r="B2732" t="inlineStr">
        <is>
          <t>Operating Expenses</t>
        </is>
      </c>
      <c r="C2732" t="inlineStr">
        <is>
          <t>Heron Fields</t>
        </is>
      </c>
      <c r="D2732" t="inlineStr">
        <is>
          <t>Heron Fields</t>
        </is>
      </c>
      <c r="E2732" s="1" t="inlineStr">
        <is>
          <t>2024-05-31</t>
        </is>
      </c>
      <c r="F2732" t="n">
        <v>0</v>
      </c>
      <c r="G2732" t="n">
        <v>0</v>
      </c>
      <c r="H2732" s="2">
        <f>IF(F2732=0, G2732, F2732)</f>
        <v/>
      </c>
      <c r="I2732" s="1">
        <f>E2732+0</f>
        <v/>
      </c>
    </row>
    <row r="2733">
      <c r="A2733" t="inlineStr">
        <is>
          <t>Advertising - Property24</t>
        </is>
      </c>
      <c r="B2733" t="inlineStr">
        <is>
          <t>Operating Expenses</t>
        </is>
      </c>
      <c r="C2733" t="inlineStr">
        <is>
          <t>Heron Fields</t>
        </is>
      </c>
      <c r="D2733" t="inlineStr">
        <is>
          <t>Heron Fields</t>
        </is>
      </c>
      <c r="E2733" s="1" t="inlineStr">
        <is>
          <t>2024-05-31</t>
        </is>
      </c>
      <c r="F2733" t="n">
        <v>0</v>
      </c>
      <c r="G2733" t="n">
        <v>0</v>
      </c>
      <c r="H2733" s="2">
        <f>IF(F2733=0, G2733, F2733)</f>
        <v/>
      </c>
      <c r="I2733" s="1">
        <f>E2733+0</f>
        <v/>
      </c>
    </row>
    <row r="2734">
      <c r="A2734" t="inlineStr">
        <is>
          <t>Advertising - Real Marketing</t>
        </is>
      </c>
      <c r="B2734" t="inlineStr">
        <is>
          <t>Operating Expenses</t>
        </is>
      </c>
      <c r="C2734" t="inlineStr">
        <is>
          <t>Heron Fields</t>
        </is>
      </c>
      <c r="D2734" t="inlineStr">
        <is>
          <t>Heron Fields</t>
        </is>
      </c>
      <c r="E2734" s="1" t="inlineStr">
        <is>
          <t>2024-05-31</t>
        </is>
      </c>
      <c r="F2734" t="n">
        <v>0</v>
      </c>
      <c r="G2734" t="n">
        <v>0</v>
      </c>
      <c r="H2734" s="2">
        <f>IF(F2734=0, G2734, F2734)</f>
        <v/>
      </c>
      <c r="I2734" s="1">
        <f>E2734+0</f>
        <v/>
      </c>
    </row>
    <row r="2735">
      <c r="A2735" t="inlineStr">
        <is>
          <t>Advertising - Real Marketing</t>
        </is>
      </c>
      <c r="B2735" t="inlineStr">
        <is>
          <t>Operating Expenses</t>
        </is>
      </c>
      <c r="C2735" t="inlineStr">
        <is>
          <t>Heron Fields</t>
        </is>
      </c>
      <c r="D2735" t="inlineStr">
        <is>
          <t>Heron Fields</t>
        </is>
      </c>
      <c r="E2735" s="1" t="inlineStr">
        <is>
          <t>2024-05-31</t>
        </is>
      </c>
      <c r="F2735" t="n">
        <v>0</v>
      </c>
      <c r="G2735" t="n">
        <v>0</v>
      </c>
      <c r="H2735" s="2">
        <f>IF(F2735=0, G2735, F2735)</f>
        <v/>
      </c>
      <c r="I2735" s="1">
        <f>E2735+0</f>
        <v/>
      </c>
    </row>
    <row r="2736">
      <c r="A2736" t="inlineStr">
        <is>
          <t>Advertising _AND_ Promotions</t>
        </is>
      </c>
      <c r="B2736" t="inlineStr">
        <is>
          <t>Operating Expenses</t>
        </is>
      </c>
      <c r="C2736" t="inlineStr">
        <is>
          <t>Heron Fields</t>
        </is>
      </c>
      <c r="D2736" t="inlineStr">
        <is>
          <t>Heron Fields</t>
        </is>
      </c>
      <c r="E2736" s="1" t="inlineStr">
        <is>
          <t>2024-05-31</t>
        </is>
      </c>
      <c r="F2736" t="n">
        <v>0</v>
      </c>
      <c r="G2736" t="n">
        <v>0</v>
      </c>
      <c r="H2736" s="2">
        <f>IF(F2736=0, G2736, F2736)</f>
        <v/>
      </c>
      <c r="I2736" s="1">
        <f>E2736+0</f>
        <v/>
      </c>
    </row>
    <row r="2737">
      <c r="A2737" t="inlineStr">
        <is>
          <t>Bank Charges</t>
        </is>
      </c>
      <c r="B2737" t="inlineStr">
        <is>
          <t>Operating Expenses</t>
        </is>
      </c>
      <c r="C2737" t="inlineStr">
        <is>
          <t>Heron Fields</t>
        </is>
      </c>
      <c r="D2737" t="inlineStr">
        <is>
          <t>Heron Fields</t>
        </is>
      </c>
      <c r="E2737" s="1" t="inlineStr">
        <is>
          <t>2024-05-31</t>
        </is>
      </c>
      <c r="F2737" t="n">
        <v>0</v>
      </c>
      <c r="G2737" t="n">
        <v>0</v>
      </c>
      <c r="H2737" s="2">
        <f>IF(F2737=0, G2737, F2737)</f>
        <v/>
      </c>
      <c r="I2737" s="1">
        <f>E2737+0</f>
        <v/>
      </c>
    </row>
    <row r="2738">
      <c r="A2738" t="inlineStr">
        <is>
          <t>COS - Commission HF Units</t>
        </is>
      </c>
      <c r="B2738" t="inlineStr">
        <is>
          <t>COS</t>
        </is>
      </c>
      <c r="C2738" t="inlineStr">
        <is>
          <t>Heron Fields</t>
        </is>
      </c>
      <c r="D2738" t="inlineStr">
        <is>
          <t>Heron Fields</t>
        </is>
      </c>
      <c r="E2738" s="1" t="inlineStr">
        <is>
          <t>2024-05-31</t>
        </is>
      </c>
      <c r="F2738" t="n">
        <v>0</v>
      </c>
      <c r="G2738" t="n">
        <v>0</v>
      </c>
      <c r="H2738" s="2">
        <f>IF(F2738=0, G2738, F2738)</f>
        <v/>
      </c>
      <c r="I2738" s="1">
        <f>E2738+0</f>
        <v/>
      </c>
    </row>
    <row r="2739">
      <c r="A2739" t="inlineStr">
        <is>
          <t>COS - Electricity</t>
        </is>
      </c>
      <c r="B2739" t="inlineStr">
        <is>
          <t>COS</t>
        </is>
      </c>
      <c r="C2739" t="inlineStr">
        <is>
          <t>Heron Fields</t>
        </is>
      </c>
      <c r="D2739" t="inlineStr">
        <is>
          <t>Heron Fields</t>
        </is>
      </c>
      <c r="E2739" s="1" t="inlineStr">
        <is>
          <t>2024-05-31</t>
        </is>
      </c>
      <c r="F2739" t="n">
        <v>0</v>
      </c>
      <c r="G2739" t="n">
        <v>0</v>
      </c>
      <c r="H2739" s="2">
        <f>IF(F2739=0, G2739, F2739)</f>
        <v/>
      </c>
      <c r="I2739" s="1">
        <f>E2739+0</f>
        <v/>
      </c>
    </row>
    <row r="2740">
      <c r="A2740" t="inlineStr">
        <is>
          <t>COS - Electricity</t>
        </is>
      </c>
      <c r="B2740" t="inlineStr">
        <is>
          <t>COS</t>
        </is>
      </c>
      <c r="C2740" t="inlineStr">
        <is>
          <t>Heron Fields</t>
        </is>
      </c>
      <c r="D2740" t="inlineStr">
        <is>
          <t>Heron Fields</t>
        </is>
      </c>
      <c r="E2740" s="1" t="inlineStr">
        <is>
          <t>2024-05-31</t>
        </is>
      </c>
      <c r="F2740" t="n">
        <v>0</v>
      </c>
      <c r="G2740" t="n">
        <v>0</v>
      </c>
      <c r="H2740" s="2">
        <f>IF(F2740=0, G2740, F2740)</f>
        <v/>
      </c>
      <c r="I2740" s="1">
        <f>E2740+0</f>
        <v/>
      </c>
    </row>
    <row r="2741">
      <c r="A2741" t="inlineStr">
        <is>
          <t>COS - Heron View Showhouse</t>
        </is>
      </c>
      <c r="B2741" t="inlineStr">
        <is>
          <t>COS</t>
        </is>
      </c>
      <c r="C2741" t="inlineStr">
        <is>
          <t>Heron Fields</t>
        </is>
      </c>
      <c r="D2741" t="inlineStr">
        <is>
          <t>Heron Fields</t>
        </is>
      </c>
      <c r="E2741" s="1" t="inlineStr">
        <is>
          <t>2024-05-31</t>
        </is>
      </c>
      <c r="F2741" t="n">
        <v>0</v>
      </c>
      <c r="G2741" t="n">
        <v>0</v>
      </c>
      <c r="H2741" s="2">
        <f>IF(F2741=0, G2741, F2741)</f>
        <v/>
      </c>
      <c r="I2741" s="1">
        <f>E2741+0</f>
        <v/>
      </c>
    </row>
    <row r="2742">
      <c r="A2742" t="inlineStr">
        <is>
          <t>COS - Inverters</t>
        </is>
      </c>
      <c r="B2742" t="inlineStr">
        <is>
          <t>COS</t>
        </is>
      </c>
      <c r="C2742" t="inlineStr">
        <is>
          <t>Heron Fields</t>
        </is>
      </c>
      <c r="D2742" t="inlineStr">
        <is>
          <t>Heron Fields</t>
        </is>
      </c>
      <c r="E2742" s="1" t="inlineStr">
        <is>
          <t>2024-05-31</t>
        </is>
      </c>
      <c r="F2742" t="n">
        <v>0</v>
      </c>
      <c r="G2742" t="n">
        <v>0</v>
      </c>
      <c r="H2742" s="2">
        <f>IF(F2742=0, G2742, F2742)</f>
        <v/>
      </c>
      <c r="I2742" s="1">
        <f>E2742+0</f>
        <v/>
      </c>
    </row>
    <row r="2743">
      <c r="A2743" t="inlineStr">
        <is>
          <t>COS - Legal Fees</t>
        </is>
      </c>
      <c r="B2743" t="inlineStr">
        <is>
          <t>COS</t>
        </is>
      </c>
      <c r="C2743" t="inlineStr">
        <is>
          <t>Heron Fields</t>
        </is>
      </c>
      <c r="D2743" t="inlineStr">
        <is>
          <t>Heron Fields</t>
        </is>
      </c>
      <c r="E2743" s="1" t="inlineStr">
        <is>
          <t>2024-05-31</t>
        </is>
      </c>
      <c r="F2743" t="n">
        <v>0</v>
      </c>
      <c r="G2743" t="n">
        <v>0</v>
      </c>
      <c r="H2743" s="2">
        <f>IF(F2743=0, G2743, F2743)</f>
        <v/>
      </c>
      <c r="I2743" s="1">
        <f>E2743+0</f>
        <v/>
      </c>
    </row>
    <row r="2744">
      <c r="A2744" t="inlineStr">
        <is>
          <t>COS - Legal Fees Opening of Sec Title Scheme</t>
        </is>
      </c>
      <c r="B2744" t="inlineStr">
        <is>
          <t>COS</t>
        </is>
      </c>
      <c r="C2744" t="inlineStr">
        <is>
          <t>Heron Fields</t>
        </is>
      </c>
      <c r="D2744" t="inlineStr">
        <is>
          <t>Heron Fields</t>
        </is>
      </c>
      <c r="E2744" s="1" t="inlineStr">
        <is>
          <t>2024-05-31</t>
        </is>
      </c>
      <c r="F2744" t="n">
        <v>0</v>
      </c>
      <c r="G2744" t="n">
        <v>0</v>
      </c>
      <c r="H2744" s="2">
        <f>IF(F2744=0, G2744, F2744)</f>
        <v/>
      </c>
      <c r="I2744" s="1">
        <f>E2744+0</f>
        <v/>
      </c>
    </row>
    <row r="2745">
      <c r="A2745" t="inlineStr">
        <is>
          <t>COS - Levies</t>
        </is>
      </c>
      <c r="B2745" t="inlineStr">
        <is>
          <t>COS</t>
        </is>
      </c>
      <c r="C2745" t="inlineStr">
        <is>
          <t>Heron Fields</t>
        </is>
      </c>
      <c r="D2745" t="inlineStr">
        <is>
          <t>Heron Fields</t>
        </is>
      </c>
      <c r="E2745" s="1" t="inlineStr">
        <is>
          <t>2024-05-31</t>
        </is>
      </c>
      <c r="F2745" t="n">
        <v>0</v>
      </c>
      <c r="G2745" t="n">
        <v>0</v>
      </c>
      <c r="H2745" s="2">
        <f>IF(F2745=0, G2745, F2745)</f>
        <v/>
      </c>
      <c r="I2745" s="1">
        <f>E2745+0</f>
        <v/>
      </c>
    </row>
    <row r="2746">
      <c r="A2746" t="inlineStr">
        <is>
          <t>COS - Rates clearance</t>
        </is>
      </c>
      <c r="B2746" t="inlineStr">
        <is>
          <t>COS</t>
        </is>
      </c>
      <c r="C2746" t="inlineStr">
        <is>
          <t>Heron Fields</t>
        </is>
      </c>
      <c r="D2746" t="inlineStr">
        <is>
          <t>Heron Fields</t>
        </is>
      </c>
      <c r="E2746" s="1" t="inlineStr">
        <is>
          <t>2024-05-31</t>
        </is>
      </c>
      <c r="F2746" t="n">
        <v>0</v>
      </c>
      <c r="G2746" t="n">
        <v>0</v>
      </c>
      <c r="H2746" s="2">
        <f>IF(F2746=0, G2746, F2746)</f>
        <v/>
      </c>
      <c r="I2746" s="1">
        <f>E2746+0</f>
        <v/>
      </c>
    </row>
    <row r="2747">
      <c r="A2747" t="inlineStr">
        <is>
          <t>COS - Showhouse - HF</t>
        </is>
      </c>
      <c r="B2747" t="inlineStr">
        <is>
          <t>COS</t>
        </is>
      </c>
      <c r="C2747" t="inlineStr">
        <is>
          <t>Heron Fields</t>
        </is>
      </c>
      <c r="D2747" t="inlineStr">
        <is>
          <t>Heron Fields</t>
        </is>
      </c>
      <c r="E2747" s="1" t="inlineStr">
        <is>
          <t>2024-05-31</t>
        </is>
      </c>
      <c r="F2747" t="n">
        <v>0</v>
      </c>
      <c r="G2747" t="n">
        <v>0</v>
      </c>
      <c r="H2747" s="2">
        <f>IF(F2747=0, G2747, F2747)</f>
        <v/>
      </c>
      <c r="I2747" s="1">
        <f>E2747+0</f>
        <v/>
      </c>
    </row>
    <row r="2748">
      <c r="A2748" t="inlineStr">
        <is>
          <t>CoCT - Electricity</t>
        </is>
      </c>
      <c r="B2748" t="inlineStr">
        <is>
          <t>Operating Expenses</t>
        </is>
      </c>
      <c r="C2748" t="inlineStr">
        <is>
          <t>Heron Fields</t>
        </is>
      </c>
      <c r="D2748" t="inlineStr">
        <is>
          <t>Heron Fields</t>
        </is>
      </c>
      <c r="E2748" s="1" t="inlineStr">
        <is>
          <t>2024-05-31</t>
        </is>
      </c>
      <c r="F2748" t="n">
        <v>0</v>
      </c>
      <c r="G2748" t="n">
        <v>0</v>
      </c>
      <c r="H2748" s="2">
        <f>IF(F2748=0, G2748, F2748)</f>
        <v/>
      </c>
      <c r="I2748" s="1">
        <f>E2748+0</f>
        <v/>
      </c>
    </row>
    <row r="2749">
      <c r="A2749" t="inlineStr">
        <is>
          <t>CoCT - Refuse</t>
        </is>
      </c>
      <c r="B2749" t="inlineStr">
        <is>
          <t>Operating Expenses</t>
        </is>
      </c>
      <c r="C2749" t="inlineStr">
        <is>
          <t>Heron Fields</t>
        </is>
      </c>
      <c r="D2749" t="inlineStr">
        <is>
          <t>Heron Fields</t>
        </is>
      </c>
      <c r="E2749" s="1" t="inlineStr">
        <is>
          <t>2024-05-31</t>
        </is>
      </c>
      <c r="F2749" t="n">
        <v>0</v>
      </c>
      <c r="G2749" t="n">
        <v>0</v>
      </c>
      <c r="H2749" s="2">
        <f>IF(F2749=0, G2749, F2749)</f>
        <v/>
      </c>
      <c r="I2749" s="1">
        <f>E2749+0</f>
        <v/>
      </c>
    </row>
    <row r="2750">
      <c r="A2750" t="inlineStr">
        <is>
          <t>CoCT - Water</t>
        </is>
      </c>
      <c r="B2750" t="inlineStr">
        <is>
          <t>Operating Expenses</t>
        </is>
      </c>
      <c r="C2750" t="inlineStr">
        <is>
          <t>Heron Fields</t>
        </is>
      </c>
      <c r="D2750" t="inlineStr">
        <is>
          <t>Heron Fields</t>
        </is>
      </c>
      <c r="E2750" s="1" t="inlineStr">
        <is>
          <t>2024-05-31</t>
        </is>
      </c>
      <c r="F2750" t="n">
        <v>0</v>
      </c>
      <c r="G2750" t="n">
        <v>0</v>
      </c>
      <c r="H2750" s="2">
        <f>IF(F2750=0, G2750, F2750)</f>
        <v/>
      </c>
      <c r="I2750" s="1">
        <f>E2750+0</f>
        <v/>
      </c>
    </row>
    <row r="2751">
      <c r="A2751" t="inlineStr">
        <is>
          <t>Consulting Fees - Admin and Finance</t>
        </is>
      </c>
      <c r="B2751" t="inlineStr">
        <is>
          <t>Ignore per Deric</t>
        </is>
      </c>
      <c r="C2751" t="inlineStr">
        <is>
          <t>Heron Fields</t>
        </is>
      </c>
      <c r="D2751" t="inlineStr">
        <is>
          <t>Heron Fields</t>
        </is>
      </c>
      <c r="E2751" s="1" t="inlineStr">
        <is>
          <t>2024-05-31</t>
        </is>
      </c>
      <c r="F2751" t="n">
        <v>0</v>
      </c>
      <c r="G2751" t="n">
        <v>0</v>
      </c>
      <c r="H2751" s="2">
        <f>IF(F2751=0, G2751, F2751)</f>
        <v/>
      </c>
      <c r="I2751" s="1">
        <f>E2751+0</f>
        <v/>
      </c>
    </row>
    <row r="2752">
      <c r="A2752" t="inlineStr">
        <is>
          <t>Consulting fees - Trustee</t>
        </is>
      </c>
      <c r="B2752" t="inlineStr">
        <is>
          <t>Operating Expenses</t>
        </is>
      </c>
      <c r="C2752" t="inlineStr">
        <is>
          <t>Heron Fields</t>
        </is>
      </c>
      <c r="D2752" t="inlineStr">
        <is>
          <t>Heron Fields</t>
        </is>
      </c>
      <c r="E2752" s="1" t="inlineStr">
        <is>
          <t>2024-05-31</t>
        </is>
      </c>
      <c r="F2752" t="n">
        <v>0</v>
      </c>
      <c r="G2752" t="n">
        <v>0</v>
      </c>
      <c r="H2752" s="2">
        <f>IF(F2752=0, G2752, F2752)</f>
        <v/>
      </c>
      <c r="I2752" s="1">
        <f>E2752+0</f>
        <v/>
      </c>
    </row>
    <row r="2753">
      <c r="A2753" t="inlineStr">
        <is>
          <t>Developers Levies</t>
        </is>
      </c>
      <c r="B2753" t="inlineStr">
        <is>
          <t>Operating Expenses</t>
        </is>
      </c>
      <c r="C2753" t="inlineStr">
        <is>
          <t>Heron Fields</t>
        </is>
      </c>
      <c r="D2753" t="inlineStr">
        <is>
          <t>Heron Fields</t>
        </is>
      </c>
      <c r="E2753" s="1" t="inlineStr">
        <is>
          <t>2024-05-31</t>
        </is>
      </c>
      <c r="F2753" t="n">
        <v>0</v>
      </c>
      <c r="G2753" t="n">
        <v>0</v>
      </c>
      <c r="H2753" s="2">
        <f>IF(F2753=0, G2753, F2753)</f>
        <v/>
      </c>
      <c r="I2753" s="1">
        <f>E2753+0</f>
        <v/>
      </c>
    </row>
    <row r="2754">
      <c r="A2754" t="inlineStr">
        <is>
          <t>Entertainment Expenses</t>
        </is>
      </c>
      <c r="B2754" t="inlineStr">
        <is>
          <t>Operating Expenses</t>
        </is>
      </c>
      <c r="C2754" t="inlineStr">
        <is>
          <t>Heron Fields</t>
        </is>
      </c>
      <c r="D2754" t="inlineStr">
        <is>
          <t>Heron Fields</t>
        </is>
      </c>
      <c r="E2754" s="1" t="inlineStr">
        <is>
          <t>2024-05-31</t>
        </is>
      </c>
      <c r="F2754" t="n">
        <v>0</v>
      </c>
      <c r="G2754" t="n">
        <v>0</v>
      </c>
      <c r="H2754" s="2">
        <f>IF(F2754=0, G2754, F2754)</f>
        <v/>
      </c>
      <c r="I2754" s="1">
        <f>E2754+0</f>
        <v/>
      </c>
    </row>
    <row r="2755">
      <c r="A2755" t="inlineStr">
        <is>
          <t>General Expenses</t>
        </is>
      </c>
      <c r="B2755" t="inlineStr">
        <is>
          <t>Operating Expenses</t>
        </is>
      </c>
      <c r="C2755" t="inlineStr">
        <is>
          <t>Heron Fields</t>
        </is>
      </c>
      <c r="D2755" t="inlineStr">
        <is>
          <t>Heron Fields</t>
        </is>
      </c>
      <c r="E2755" s="1" t="inlineStr">
        <is>
          <t>2024-05-31</t>
        </is>
      </c>
      <c r="F2755" t="n">
        <v>0</v>
      </c>
      <c r="G2755" t="n">
        <v>0</v>
      </c>
      <c r="H2755" s="2">
        <f>IF(F2755=0, G2755, F2755)</f>
        <v/>
      </c>
      <c r="I2755" s="1">
        <f>E2755+0</f>
        <v/>
      </c>
    </row>
    <row r="2756">
      <c r="A2756" t="inlineStr">
        <is>
          <t>Insurance</t>
        </is>
      </c>
      <c r="B2756" t="inlineStr">
        <is>
          <t>Operating Expenses</t>
        </is>
      </c>
      <c r="C2756" t="inlineStr">
        <is>
          <t>Heron Fields</t>
        </is>
      </c>
      <c r="D2756" t="inlineStr">
        <is>
          <t>Heron Fields</t>
        </is>
      </c>
      <c r="E2756" s="1" t="inlineStr">
        <is>
          <t>2024-05-31</t>
        </is>
      </c>
      <c r="F2756" t="n">
        <v>0</v>
      </c>
      <c r="G2756" t="n">
        <v>0</v>
      </c>
      <c r="H2756" s="2">
        <f>IF(F2756=0, G2756, F2756)</f>
        <v/>
      </c>
      <c r="I2756" s="1">
        <f>E2756+0</f>
        <v/>
      </c>
    </row>
    <row r="2757">
      <c r="A2757" t="inlineStr">
        <is>
          <t>Interest Paid</t>
        </is>
      </c>
      <c r="B2757" t="inlineStr">
        <is>
          <t>Operating Expenses</t>
        </is>
      </c>
      <c r="C2757" t="inlineStr">
        <is>
          <t>Heron Fields</t>
        </is>
      </c>
      <c r="D2757" t="inlineStr">
        <is>
          <t>Heron Fields</t>
        </is>
      </c>
      <c r="E2757" s="1" t="inlineStr">
        <is>
          <t>2024-05-31</t>
        </is>
      </c>
      <c r="F2757" t="n">
        <v>0</v>
      </c>
      <c r="G2757" t="n">
        <v>0</v>
      </c>
      <c r="H2757" s="2">
        <f>IF(F2757=0, G2757, F2757)</f>
        <v/>
      </c>
      <c r="I2757" s="1">
        <f>E2757+0</f>
        <v/>
      </c>
    </row>
    <row r="2758">
      <c r="A2758" t="inlineStr">
        <is>
          <t>Interest Paid - Investors @ 14%</t>
        </is>
      </c>
      <c r="B2758" t="inlineStr">
        <is>
          <t>Operating Expenses</t>
        </is>
      </c>
      <c r="C2758" t="inlineStr">
        <is>
          <t>Heron Fields</t>
        </is>
      </c>
      <c r="D2758" t="inlineStr">
        <is>
          <t>Heron Fields</t>
        </is>
      </c>
      <c r="E2758" s="1" t="inlineStr">
        <is>
          <t>2024-05-31</t>
        </is>
      </c>
      <c r="F2758" t="n">
        <v>0</v>
      </c>
      <c r="G2758" t="n">
        <v>0</v>
      </c>
      <c r="H2758" s="2">
        <f>IF(F2758=0, G2758, F2758)</f>
        <v/>
      </c>
      <c r="I2758" s="1">
        <f>E2758+0</f>
        <v/>
      </c>
    </row>
    <row r="2759">
      <c r="A2759" t="inlineStr">
        <is>
          <t>Interest Paid - Investors @ 15%</t>
        </is>
      </c>
      <c r="B2759" t="inlineStr">
        <is>
          <t>Operating Expenses</t>
        </is>
      </c>
      <c r="C2759" t="inlineStr">
        <is>
          <t>Heron Fields</t>
        </is>
      </c>
      <c r="D2759" t="inlineStr">
        <is>
          <t>Heron Fields</t>
        </is>
      </c>
      <c r="E2759" s="1" t="inlineStr">
        <is>
          <t>2024-05-31</t>
        </is>
      </c>
      <c r="F2759" t="n">
        <v>0</v>
      </c>
      <c r="G2759" t="n">
        <v>0</v>
      </c>
      <c r="H2759" s="2">
        <f>IF(F2759=0, G2759, F2759)</f>
        <v/>
      </c>
      <c r="I2759" s="1">
        <f>E2759+0</f>
        <v/>
      </c>
    </row>
    <row r="2760">
      <c r="A2760" t="inlineStr">
        <is>
          <t>Interest Paid - Investors @ 16%</t>
        </is>
      </c>
      <c r="B2760" t="inlineStr">
        <is>
          <t>Operating Expenses</t>
        </is>
      </c>
      <c r="C2760" t="inlineStr">
        <is>
          <t>Heron Fields</t>
        </is>
      </c>
      <c r="D2760" t="inlineStr">
        <is>
          <t>Heron Fields</t>
        </is>
      </c>
      <c r="E2760" s="1" t="inlineStr">
        <is>
          <t>2024-05-31</t>
        </is>
      </c>
      <c r="F2760" t="n">
        <v>0</v>
      </c>
      <c r="G2760" t="n">
        <v>0</v>
      </c>
      <c r="H2760" s="2">
        <f>IF(F2760=0, G2760, F2760)</f>
        <v/>
      </c>
      <c r="I2760" s="1">
        <f>E2760+0</f>
        <v/>
      </c>
    </row>
    <row r="2761">
      <c r="A2761" t="inlineStr">
        <is>
          <t>Interest Paid - Investors @ 18%</t>
        </is>
      </c>
      <c r="B2761" t="inlineStr">
        <is>
          <t>Operating Expenses</t>
        </is>
      </c>
      <c r="C2761" t="inlineStr">
        <is>
          <t>Heron Fields</t>
        </is>
      </c>
      <c r="D2761" t="inlineStr">
        <is>
          <t>Heron Fields</t>
        </is>
      </c>
      <c r="E2761" s="1" t="inlineStr">
        <is>
          <t>2024-05-31</t>
        </is>
      </c>
      <c r="F2761" t="n">
        <v>0</v>
      </c>
      <c r="G2761" t="n">
        <v>0</v>
      </c>
      <c r="H2761" s="2">
        <f>IF(F2761=0, G2761, F2761)</f>
        <v/>
      </c>
      <c r="I2761" s="1">
        <f>E2761+0</f>
        <v/>
      </c>
    </row>
    <row r="2762">
      <c r="A2762" t="inlineStr">
        <is>
          <t>Interest Paid - Investors @ 6.25%</t>
        </is>
      </c>
      <c r="B2762" t="inlineStr">
        <is>
          <t>Operating Expenses</t>
        </is>
      </c>
      <c r="C2762" t="inlineStr">
        <is>
          <t>Heron Fields</t>
        </is>
      </c>
      <c r="D2762" t="inlineStr">
        <is>
          <t>Heron Fields</t>
        </is>
      </c>
      <c r="E2762" s="1" t="inlineStr">
        <is>
          <t>2024-05-31</t>
        </is>
      </c>
      <c r="F2762" t="n">
        <v>0</v>
      </c>
      <c r="G2762" t="n">
        <v>0</v>
      </c>
      <c r="H2762" s="2">
        <f>IF(F2762=0, G2762, F2762)</f>
        <v/>
      </c>
      <c r="I2762" s="1">
        <f>E2762+0</f>
        <v/>
      </c>
    </row>
    <row r="2763">
      <c r="A2763" t="inlineStr">
        <is>
          <t>Interest Paid - Investors @ 6.5%</t>
        </is>
      </c>
      <c r="B2763" t="inlineStr">
        <is>
          <t>Operating Expenses</t>
        </is>
      </c>
      <c r="C2763" t="inlineStr">
        <is>
          <t>Heron Fields</t>
        </is>
      </c>
      <c r="D2763" t="inlineStr">
        <is>
          <t>Heron Fields</t>
        </is>
      </c>
      <c r="E2763" s="1" t="inlineStr">
        <is>
          <t>2024-05-31</t>
        </is>
      </c>
      <c r="F2763" t="n">
        <v>0</v>
      </c>
      <c r="G2763" t="n">
        <v>0</v>
      </c>
      <c r="H2763" s="2">
        <f>IF(F2763=0, G2763, F2763)</f>
        <v/>
      </c>
      <c r="I2763" s="1">
        <f>E2763+0</f>
        <v/>
      </c>
    </row>
    <row r="2764">
      <c r="A2764" t="inlineStr">
        <is>
          <t>Interest Paid - Investors @ 6.75%</t>
        </is>
      </c>
      <c r="B2764" t="inlineStr">
        <is>
          <t>Operating Expenses</t>
        </is>
      </c>
      <c r="C2764" t="inlineStr">
        <is>
          <t>Heron Fields</t>
        </is>
      </c>
      <c r="D2764" t="inlineStr">
        <is>
          <t>Heron Fields</t>
        </is>
      </c>
      <c r="E2764" s="1" t="inlineStr">
        <is>
          <t>2024-05-31</t>
        </is>
      </c>
      <c r="F2764" t="n">
        <v>0</v>
      </c>
      <c r="G2764" t="n">
        <v>0</v>
      </c>
      <c r="H2764" s="2">
        <f>IF(F2764=0, G2764, F2764)</f>
        <v/>
      </c>
      <c r="I2764" s="1">
        <f>E2764+0</f>
        <v/>
      </c>
    </row>
    <row r="2765">
      <c r="A2765" t="inlineStr">
        <is>
          <t>Interest Paid - Investors @ 7%</t>
        </is>
      </c>
      <c r="B2765" t="inlineStr">
        <is>
          <t>Operating Expenses</t>
        </is>
      </c>
      <c r="C2765" t="inlineStr">
        <is>
          <t>Heron Fields</t>
        </is>
      </c>
      <c r="D2765" t="inlineStr">
        <is>
          <t>Heron Fields</t>
        </is>
      </c>
      <c r="E2765" s="1" t="inlineStr">
        <is>
          <t>2024-05-31</t>
        </is>
      </c>
      <c r="F2765" t="n">
        <v>0</v>
      </c>
      <c r="G2765" t="n">
        <v>0</v>
      </c>
      <c r="H2765" s="2">
        <f>IF(F2765=0, G2765, F2765)</f>
        <v/>
      </c>
      <c r="I2765" s="1">
        <f>E2765+0</f>
        <v/>
      </c>
    </row>
    <row r="2766">
      <c r="A2766" t="inlineStr">
        <is>
          <t>Interest Paid - Investors @ 7%</t>
        </is>
      </c>
      <c r="B2766" t="inlineStr">
        <is>
          <t>Operating Expenses</t>
        </is>
      </c>
      <c r="C2766" t="inlineStr">
        <is>
          <t>Heron Fields</t>
        </is>
      </c>
      <c r="D2766" t="inlineStr">
        <is>
          <t>Heron Fields</t>
        </is>
      </c>
      <c r="E2766" s="1" t="inlineStr">
        <is>
          <t>2024-05-31</t>
        </is>
      </c>
      <c r="F2766" t="n">
        <v>0</v>
      </c>
      <c r="G2766" t="n">
        <v>0</v>
      </c>
      <c r="H2766" s="2">
        <f>IF(F2766=0, G2766, F2766)</f>
        <v/>
      </c>
      <c r="I2766" s="1">
        <f>E2766+0</f>
        <v/>
      </c>
    </row>
    <row r="2767">
      <c r="A2767" t="inlineStr">
        <is>
          <t>Interest Paid - Investors @ 7.5%</t>
        </is>
      </c>
      <c r="B2767" t="inlineStr">
        <is>
          <t>Operating Expenses</t>
        </is>
      </c>
      <c r="C2767" t="inlineStr">
        <is>
          <t>Heron Fields</t>
        </is>
      </c>
      <c r="D2767" t="inlineStr">
        <is>
          <t>Heron Fields</t>
        </is>
      </c>
      <c r="E2767" s="1" t="inlineStr">
        <is>
          <t>2024-05-31</t>
        </is>
      </c>
      <c r="F2767" t="n">
        <v>0</v>
      </c>
      <c r="G2767" t="n">
        <v>0</v>
      </c>
      <c r="H2767" s="2">
        <f>IF(F2767=0, G2767, F2767)</f>
        <v/>
      </c>
      <c r="I2767" s="1">
        <f>E2767+0</f>
        <v/>
      </c>
    </row>
    <row r="2768">
      <c r="A2768" t="inlineStr">
        <is>
          <t>Interest Paid - Investors @ 7.5%</t>
        </is>
      </c>
      <c r="B2768" t="inlineStr">
        <is>
          <t>Operating Expenses</t>
        </is>
      </c>
      <c r="C2768" t="inlineStr">
        <is>
          <t>Heron Fields</t>
        </is>
      </c>
      <c r="D2768" t="inlineStr">
        <is>
          <t>Heron Fields</t>
        </is>
      </c>
      <c r="E2768" s="1" t="inlineStr">
        <is>
          <t>2024-05-31</t>
        </is>
      </c>
      <c r="F2768" t="n">
        <v>0</v>
      </c>
      <c r="G2768" t="n">
        <v>0</v>
      </c>
      <c r="H2768" s="2">
        <f>IF(F2768=0, G2768, F2768)</f>
        <v/>
      </c>
      <c r="I2768" s="1">
        <f>E2768+0</f>
        <v/>
      </c>
    </row>
    <row r="2769">
      <c r="A2769" t="inlineStr">
        <is>
          <t>Interest Paid - Investors @ 8.25%</t>
        </is>
      </c>
      <c r="B2769" t="inlineStr">
        <is>
          <t>Operating Expenses</t>
        </is>
      </c>
      <c r="C2769" t="inlineStr">
        <is>
          <t>Heron Fields</t>
        </is>
      </c>
      <c r="D2769" t="inlineStr">
        <is>
          <t>Heron Fields</t>
        </is>
      </c>
      <c r="E2769" s="1" t="inlineStr">
        <is>
          <t>2024-05-31</t>
        </is>
      </c>
      <c r="F2769" t="n">
        <v>0</v>
      </c>
      <c r="G2769" t="n">
        <v>0</v>
      </c>
      <c r="H2769" s="2">
        <f>IF(F2769=0, G2769, F2769)</f>
        <v/>
      </c>
      <c r="I2769" s="1">
        <f>E2769+0</f>
        <v/>
      </c>
    </row>
    <row r="2770">
      <c r="A2770" t="inlineStr">
        <is>
          <t>Interest Paid - Investors @ 8.25%</t>
        </is>
      </c>
      <c r="B2770" t="inlineStr">
        <is>
          <t>Operating Expenses</t>
        </is>
      </c>
      <c r="C2770" t="inlineStr">
        <is>
          <t>Heron Fields</t>
        </is>
      </c>
      <c r="D2770" t="inlineStr">
        <is>
          <t>Heron Fields</t>
        </is>
      </c>
      <c r="E2770" s="1" t="inlineStr">
        <is>
          <t>2024-05-31</t>
        </is>
      </c>
      <c r="F2770" t="n">
        <v>0</v>
      </c>
      <c r="G2770" t="n">
        <v>0</v>
      </c>
      <c r="H2770" s="2">
        <f>IF(F2770=0, G2770, F2770)</f>
        <v/>
      </c>
      <c r="I2770" s="1">
        <f>E2770+0</f>
        <v/>
      </c>
    </row>
    <row r="2771">
      <c r="A2771" t="inlineStr">
        <is>
          <t>Interest Paid - Investors @ 9%</t>
        </is>
      </c>
      <c r="B2771" t="inlineStr">
        <is>
          <t>Operating Expenses</t>
        </is>
      </c>
      <c r="C2771" t="inlineStr">
        <is>
          <t>Heron Fields</t>
        </is>
      </c>
      <c r="D2771" t="inlineStr">
        <is>
          <t>Heron Fields</t>
        </is>
      </c>
      <c r="E2771" s="1" t="inlineStr">
        <is>
          <t>2024-05-31</t>
        </is>
      </c>
      <c r="F2771" t="n">
        <v>0</v>
      </c>
      <c r="G2771" t="n">
        <v>0</v>
      </c>
      <c r="H2771" s="2">
        <f>IF(F2771=0, G2771, F2771)</f>
        <v/>
      </c>
      <c r="I2771" s="1">
        <f>E2771+0</f>
        <v/>
      </c>
    </row>
    <row r="2772">
      <c r="A2772" t="inlineStr">
        <is>
          <t>Interest Paid - Investors @ 9%</t>
        </is>
      </c>
      <c r="B2772" t="inlineStr">
        <is>
          <t>Operating Expenses</t>
        </is>
      </c>
      <c r="C2772" t="inlineStr">
        <is>
          <t>Heron Fields</t>
        </is>
      </c>
      <c r="D2772" t="inlineStr">
        <is>
          <t>Heron Fields</t>
        </is>
      </c>
      <c r="E2772" s="1" t="inlineStr">
        <is>
          <t>2024-05-31</t>
        </is>
      </c>
      <c r="F2772" t="n">
        <v>0</v>
      </c>
      <c r="G2772" t="n">
        <v>0</v>
      </c>
      <c r="H2772" s="2">
        <f>IF(F2772=0, G2772, F2772)</f>
        <v/>
      </c>
      <c r="I2772" s="1">
        <f>E2772+0</f>
        <v/>
      </c>
    </row>
    <row r="2773">
      <c r="A2773" t="inlineStr">
        <is>
          <t>Interest Received - Deposits</t>
        </is>
      </c>
      <c r="B2773" t="inlineStr">
        <is>
          <t>Other Income</t>
        </is>
      </c>
      <c r="C2773" t="inlineStr">
        <is>
          <t>Heron Fields</t>
        </is>
      </c>
      <c r="D2773" t="inlineStr">
        <is>
          <t>Heron Fields</t>
        </is>
      </c>
      <c r="E2773" s="1" t="inlineStr">
        <is>
          <t>2024-05-31</t>
        </is>
      </c>
      <c r="F2773" t="n">
        <v>0</v>
      </c>
      <c r="G2773" t="n">
        <v>0</v>
      </c>
      <c r="H2773" s="2">
        <f>IF(F2773=0, G2773, F2773)</f>
        <v/>
      </c>
      <c r="I2773" s="1">
        <f>E2773+0</f>
        <v/>
      </c>
    </row>
    <row r="2774">
      <c r="A2774" t="inlineStr">
        <is>
          <t>Interest Received - Momentum</t>
        </is>
      </c>
      <c r="B2774" t="inlineStr">
        <is>
          <t>Other Income</t>
        </is>
      </c>
      <c r="C2774" t="inlineStr">
        <is>
          <t>Heron Fields</t>
        </is>
      </c>
      <c r="D2774" t="inlineStr">
        <is>
          <t>Heron Fields</t>
        </is>
      </c>
      <c r="E2774" s="1" t="inlineStr">
        <is>
          <t>2024-05-31</t>
        </is>
      </c>
      <c r="F2774" t="n">
        <v>0</v>
      </c>
      <c r="G2774" t="n">
        <v>0</v>
      </c>
      <c r="H2774" s="2">
        <f>IF(F2774=0, G2774, F2774)</f>
        <v/>
      </c>
      <c r="I2774" s="1">
        <f>E2774+0</f>
        <v/>
      </c>
    </row>
    <row r="2775">
      <c r="A2775" t="inlineStr">
        <is>
          <t>Levies - Amari</t>
        </is>
      </c>
      <c r="B2775" t="inlineStr">
        <is>
          <t>Operating Expenses</t>
        </is>
      </c>
      <c r="C2775" t="inlineStr">
        <is>
          <t>Heron Fields</t>
        </is>
      </c>
      <c r="D2775" t="inlineStr">
        <is>
          <t>Heron Fields</t>
        </is>
      </c>
      <c r="E2775" s="1" t="inlineStr">
        <is>
          <t>2024-05-31</t>
        </is>
      </c>
      <c r="F2775" t="n">
        <v>0</v>
      </c>
      <c r="G2775" t="n">
        <v>0</v>
      </c>
      <c r="H2775" s="2">
        <f>IF(F2775=0, G2775, F2775)</f>
        <v/>
      </c>
      <c r="I2775" s="1">
        <f>E2775+0</f>
        <v/>
      </c>
    </row>
    <row r="2776">
      <c r="A2776" t="inlineStr">
        <is>
          <t>Momentum Admin Fee</t>
        </is>
      </c>
      <c r="B2776" t="inlineStr">
        <is>
          <t>Operating Expenses</t>
        </is>
      </c>
      <c r="C2776" t="inlineStr">
        <is>
          <t>Heron Fields</t>
        </is>
      </c>
      <c r="D2776" t="inlineStr">
        <is>
          <t>Heron Fields</t>
        </is>
      </c>
      <c r="E2776" s="1" t="inlineStr">
        <is>
          <t>2024-05-31</t>
        </is>
      </c>
      <c r="F2776" t="n">
        <v>0</v>
      </c>
      <c r="G2776" t="n">
        <v>0</v>
      </c>
      <c r="H2776" s="2">
        <f>IF(F2776=0, G2776, F2776)</f>
        <v/>
      </c>
      <c r="I2776" s="1">
        <f>E2776+0</f>
        <v/>
      </c>
    </row>
    <row r="2777">
      <c r="A2777" t="inlineStr">
        <is>
          <t>Motor Vehicle Expenses</t>
        </is>
      </c>
      <c r="B2777" t="inlineStr">
        <is>
          <t>Operating Expenses</t>
        </is>
      </c>
      <c r="C2777" t="inlineStr">
        <is>
          <t>Heron Fields</t>
        </is>
      </c>
      <c r="D2777" t="inlineStr">
        <is>
          <t>Heron Fields</t>
        </is>
      </c>
      <c r="E2777" s="1" t="inlineStr">
        <is>
          <t>2024-05-31</t>
        </is>
      </c>
      <c r="F2777" t="n">
        <v>0</v>
      </c>
      <c r="G2777" t="n">
        <v>0</v>
      </c>
      <c r="H2777" s="2">
        <f>IF(F2777=0, G2777, F2777)</f>
        <v/>
      </c>
      <c r="I2777" s="1">
        <f>E2777+0</f>
        <v/>
      </c>
    </row>
    <row r="2778">
      <c r="A2778" t="inlineStr">
        <is>
          <t>Rates - Heron</t>
        </is>
      </c>
      <c r="B2778" t="inlineStr">
        <is>
          <t>Operating Expenses</t>
        </is>
      </c>
      <c r="C2778" t="inlineStr">
        <is>
          <t>Heron Fields</t>
        </is>
      </c>
      <c r="D2778" t="inlineStr">
        <is>
          <t>Heron Fields</t>
        </is>
      </c>
      <c r="E2778" s="1" t="inlineStr">
        <is>
          <t>2024-05-31</t>
        </is>
      </c>
      <c r="F2778" t="n">
        <v>0</v>
      </c>
      <c r="G2778" t="n">
        <v>0</v>
      </c>
      <c r="H2778" s="2">
        <f>IF(F2778=0, G2778, F2778)</f>
        <v/>
      </c>
      <c r="I2778" s="1">
        <f>E2778+0</f>
        <v/>
      </c>
    </row>
    <row r="2779">
      <c r="A2779" t="inlineStr">
        <is>
          <t>Rental Income</t>
        </is>
      </c>
      <c r="B2779" t="inlineStr">
        <is>
          <t>Other Income</t>
        </is>
      </c>
      <c r="C2779" t="inlineStr">
        <is>
          <t>Heron Fields</t>
        </is>
      </c>
      <c r="D2779" t="inlineStr">
        <is>
          <t>Heron Fields</t>
        </is>
      </c>
      <c r="E2779" s="1" t="inlineStr">
        <is>
          <t>2024-05-31</t>
        </is>
      </c>
      <c r="F2779" t="n">
        <v>0</v>
      </c>
      <c r="G2779" t="n">
        <v>0</v>
      </c>
      <c r="H2779" s="2">
        <f>IF(F2779=0, G2779, F2779)</f>
        <v/>
      </c>
      <c r="I2779" s="1">
        <f>E2779+0</f>
        <v/>
      </c>
    </row>
    <row r="2780">
      <c r="A2780" t="inlineStr">
        <is>
          <t>Rental Income</t>
        </is>
      </c>
      <c r="B2780" t="inlineStr">
        <is>
          <t>Other Income</t>
        </is>
      </c>
      <c r="C2780" t="inlineStr">
        <is>
          <t>Heron Fields</t>
        </is>
      </c>
      <c r="D2780" t="inlineStr">
        <is>
          <t>Heron Fields</t>
        </is>
      </c>
      <c r="E2780" s="1" t="inlineStr">
        <is>
          <t>2024-05-31</t>
        </is>
      </c>
      <c r="F2780" t="n">
        <v>0</v>
      </c>
      <c r="G2780" t="n">
        <v>0</v>
      </c>
      <c r="H2780" s="2">
        <f>IF(F2780=0, G2780, F2780)</f>
        <v/>
      </c>
      <c r="I2780" s="1">
        <f>E2780+0</f>
        <v/>
      </c>
    </row>
    <row r="2781">
      <c r="A2781" t="inlineStr">
        <is>
          <t>Repairs _AND_ Maintenance</t>
        </is>
      </c>
      <c r="B2781" t="inlineStr">
        <is>
          <t>Operating Expenses</t>
        </is>
      </c>
      <c r="C2781" t="inlineStr">
        <is>
          <t>Heron Fields</t>
        </is>
      </c>
      <c r="D2781" t="inlineStr">
        <is>
          <t>Heron Fields</t>
        </is>
      </c>
      <c r="E2781" s="1" t="inlineStr">
        <is>
          <t>2024-05-31</t>
        </is>
      </c>
      <c r="F2781" t="n">
        <v>0</v>
      </c>
      <c r="G2781" t="n">
        <v>0</v>
      </c>
      <c r="H2781" s="2">
        <f>IF(F2781=0, G2781, F2781)</f>
        <v/>
      </c>
      <c r="I2781" s="1">
        <f>E2781+0</f>
        <v/>
      </c>
    </row>
    <row r="2782">
      <c r="A2782" t="inlineStr">
        <is>
          <t>Repairs _AND_ Maintenance</t>
        </is>
      </c>
      <c r="B2782" t="inlineStr">
        <is>
          <t>Operating Expenses</t>
        </is>
      </c>
      <c r="C2782" t="inlineStr">
        <is>
          <t>Heron Fields</t>
        </is>
      </c>
      <c r="D2782" t="inlineStr">
        <is>
          <t>Heron Fields</t>
        </is>
      </c>
      <c r="E2782" s="1" t="inlineStr">
        <is>
          <t>2024-05-31</t>
        </is>
      </c>
      <c r="F2782" t="n">
        <v>0</v>
      </c>
      <c r="G2782" t="n">
        <v>0</v>
      </c>
      <c r="H2782" s="2">
        <f>IF(F2782=0, G2782, F2782)</f>
        <v/>
      </c>
      <c r="I2782" s="1">
        <f>E2782+0</f>
        <v/>
      </c>
    </row>
    <row r="2783">
      <c r="A2783" t="inlineStr">
        <is>
          <t>Sales - Heron Fields</t>
        </is>
      </c>
      <c r="B2783" t="inlineStr">
        <is>
          <t>Trading Income</t>
        </is>
      </c>
      <c r="C2783" t="inlineStr">
        <is>
          <t>Heron Fields</t>
        </is>
      </c>
      <c r="D2783" t="inlineStr">
        <is>
          <t>Heron Fields</t>
        </is>
      </c>
      <c r="E2783" s="1" t="inlineStr">
        <is>
          <t>2024-05-31</t>
        </is>
      </c>
      <c r="F2783" t="n">
        <v>0</v>
      </c>
      <c r="G2783" t="n">
        <v>0</v>
      </c>
      <c r="H2783" s="2">
        <f>IF(F2783=0, G2783, F2783)</f>
        <v/>
      </c>
      <c r="I2783" s="1">
        <f>E2783+0</f>
        <v/>
      </c>
    </row>
    <row r="2784">
      <c r="A2784" t="inlineStr">
        <is>
          <t>Sales - Heron Fields occupational rent</t>
        </is>
      </c>
      <c r="B2784" t="inlineStr">
        <is>
          <t>Trading Income</t>
        </is>
      </c>
      <c r="C2784" t="inlineStr">
        <is>
          <t>Heron Fields</t>
        </is>
      </c>
      <c r="D2784" t="inlineStr">
        <is>
          <t>Heron Fields</t>
        </is>
      </c>
      <c r="E2784" s="1" t="inlineStr">
        <is>
          <t>2024-05-31</t>
        </is>
      </c>
      <c r="F2784" t="n">
        <v>0</v>
      </c>
      <c r="G2784" t="n">
        <v>0</v>
      </c>
      <c r="H2784" s="2">
        <f>IF(F2784=0, G2784, F2784)</f>
        <v/>
      </c>
      <c r="I2784" s="1">
        <f>E2784+0</f>
        <v/>
      </c>
    </row>
    <row r="2785">
      <c r="A2785" t="inlineStr">
        <is>
          <t>Security</t>
        </is>
      </c>
      <c r="B2785" t="inlineStr">
        <is>
          <t>Operating Expenses</t>
        </is>
      </c>
      <c r="C2785" t="inlineStr">
        <is>
          <t>Heron Fields</t>
        </is>
      </c>
      <c r="D2785" t="inlineStr">
        <is>
          <t>Heron Fields</t>
        </is>
      </c>
      <c r="E2785" s="1" t="inlineStr">
        <is>
          <t>2024-05-31</t>
        </is>
      </c>
      <c r="F2785" t="n">
        <v>0</v>
      </c>
      <c r="G2785" t="n">
        <v>0</v>
      </c>
      <c r="H2785" s="2">
        <f>IF(F2785=0, G2785, F2785)</f>
        <v/>
      </c>
      <c r="I2785" s="1">
        <f>E2785+0</f>
        <v/>
      </c>
    </row>
    <row r="2786">
      <c r="A2786" t="inlineStr">
        <is>
          <t>Security - ADT</t>
        </is>
      </c>
      <c r="B2786" t="inlineStr">
        <is>
          <t>Operating Expenses</t>
        </is>
      </c>
      <c r="C2786" t="inlineStr">
        <is>
          <t>Heron Fields</t>
        </is>
      </c>
      <c r="D2786" t="inlineStr">
        <is>
          <t>Heron Fields</t>
        </is>
      </c>
      <c r="E2786" s="1" t="inlineStr">
        <is>
          <t>2024-05-31</t>
        </is>
      </c>
      <c r="F2786" t="n">
        <v>0</v>
      </c>
      <c r="G2786" t="n">
        <v>0</v>
      </c>
      <c r="H2786" s="2">
        <f>IF(F2786=0, G2786, F2786)</f>
        <v/>
      </c>
      <c r="I2786" s="1">
        <f>E2786+0</f>
        <v/>
      </c>
    </row>
    <row r="2787">
      <c r="A2787" t="inlineStr">
        <is>
          <t>Subscription - NHBRC</t>
        </is>
      </c>
      <c r="B2787" t="inlineStr">
        <is>
          <t>Operating Expenses</t>
        </is>
      </c>
      <c r="C2787" t="inlineStr">
        <is>
          <t>Heron Fields</t>
        </is>
      </c>
      <c r="D2787" t="inlineStr">
        <is>
          <t>Heron Fields</t>
        </is>
      </c>
      <c r="E2787" s="1" t="inlineStr">
        <is>
          <t>2024-05-31</t>
        </is>
      </c>
      <c r="F2787" t="n">
        <v>0</v>
      </c>
      <c r="G2787" t="n">
        <v>0</v>
      </c>
      <c r="H2787" s="2">
        <f>IF(F2787=0, G2787, F2787)</f>
        <v/>
      </c>
      <c r="I2787" s="1">
        <f>E2787+0</f>
        <v/>
      </c>
    </row>
    <row r="2788">
      <c r="A2788" t="inlineStr">
        <is>
          <t>Subscriptions - Xero</t>
        </is>
      </c>
      <c r="B2788" t="inlineStr">
        <is>
          <t>Operating Expenses</t>
        </is>
      </c>
      <c r="C2788" t="inlineStr">
        <is>
          <t>Heron Fields</t>
        </is>
      </c>
      <c r="D2788" t="inlineStr">
        <is>
          <t>Heron Fields</t>
        </is>
      </c>
      <c r="E2788" s="1" t="inlineStr">
        <is>
          <t>2024-05-31</t>
        </is>
      </c>
      <c r="F2788" t="n">
        <v>0</v>
      </c>
      <c r="G2788" t="n">
        <v>0</v>
      </c>
      <c r="H2788" s="2">
        <f>IF(F2788=0, G2788, F2788)</f>
        <v/>
      </c>
      <c r="I2788" s="1">
        <f>E2788+0</f>
        <v/>
      </c>
    </row>
    <row r="2789">
      <c r="A2789" t="inlineStr">
        <is>
          <t>Advertising - Pure Brand Activation</t>
        </is>
      </c>
      <c r="B2789" t="inlineStr">
        <is>
          <t>Operating Expenses</t>
        </is>
      </c>
      <c r="C2789" t="inlineStr">
        <is>
          <t>Heron View</t>
        </is>
      </c>
      <c r="D2789" t="inlineStr">
        <is>
          <t>Heron View</t>
        </is>
      </c>
      <c r="E2789" s="1" t="inlineStr">
        <is>
          <t>2024-05-31</t>
        </is>
      </c>
      <c r="F2789" t="n">
        <v>0</v>
      </c>
      <c r="G2789" t="n">
        <v>0</v>
      </c>
      <c r="H2789" s="2">
        <f>IF(F2789=0, G2789, F2789)</f>
        <v/>
      </c>
      <c r="I2789" s="1">
        <f>E2789+0</f>
        <v/>
      </c>
    </row>
    <row r="2790">
      <c r="A2790" t="inlineStr">
        <is>
          <t>Advertising - Real Marketing</t>
        </is>
      </c>
      <c r="B2790" t="inlineStr">
        <is>
          <t>Operating Expenses</t>
        </is>
      </c>
      <c r="C2790" t="inlineStr">
        <is>
          <t>Heron View</t>
        </is>
      </c>
      <c r="D2790" t="inlineStr">
        <is>
          <t>Heron View</t>
        </is>
      </c>
      <c r="E2790" s="1" t="inlineStr">
        <is>
          <t>2024-05-31</t>
        </is>
      </c>
      <c r="F2790" t="n">
        <v>0</v>
      </c>
      <c r="G2790" t="n">
        <v>0</v>
      </c>
      <c r="H2790" s="2">
        <f>IF(F2790=0, G2790, F2790)</f>
        <v/>
      </c>
      <c r="I2790" s="1">
        <f>E2790+0</f>
        <v/>
      </c>
    </row>
    <row r="2791">
      <c r="A2791" t="inlineStr">
        <is>
          <t>Advertising - Thinkink</t>
        </is>
      </c>
      <c r="B2791" t="inlineStr">
        <is>
          <t>Operating Expenses</t>
        </is>
      </c>
      <c r="C2791" t="inlineStr">
        <is>
          <t>Heron View</t>
        </is>
      </c>
      <c r="D2791" t="inlineStr">
        <is>
          <t>Heron View</t>
        </is>
      </c>
      <c r="E2791" s="1" t="inlineStr">
        <is>
          <t>2024-05-31</t>
        </is>
      </c>
      <c r="F2791" t="n">
        <v>0</v>
      </c>
      <c r="G2791" t="n">
        <v>0</v>
      </c>
      <c r="H2791" s="2">
        <f>IF(F2791=0, G2791, F2791)</f>
        <v/>
      </c>
      <c r="I2791" s="1">
        <f>E2791+0</f>
        <v/>
      </c>
    </row>
    <row r="2792">
      <c r="A2792" t="inlineStr">
        <is>
          <t>Advertising _AND_ Promotions</t>
        </is>
      </c>
      <c r="B2792" t="inlineStr">
        <is>
          <t>Operating Expenses</t>
        </is>
      </c>
      <c r="C2792" t="inlineStr">
        <is>
          <t>Heron View</t>
        </is>
      </c>
      <c r="D2792" t="inlineStr">
        <is>
          <t>Heron View</t>
        </is>
      </c>
      <c r="E2792" s="1" t="inlineStr">
        <is>
          <t>2024-05-31</t>
        </is>
      </c>
      <c r="F2792" t="n">
        <v>0</v>
      </c>
      <c r="G2792" t="n">
        <v>0</v>
      </c>
      <c r="H2792" s="2">
        <f>IF(F2792=0, G2792, F2792)</f>
        <v/>
      </c>
      <c r="I2792" s="1">
        <f>E2792+0</f>
        <v/>
      </c>
    </row>
    <row r="2793">
      <c r="A2793" t="inlineStr">
        <is>
          <t>Advertising _AND_ Promotions</t>
        </is>
      </c>
      <c r="B2793" t="inlineStr">
        <is>
          <t>Operating Expenses</t>
        </is>
      </c>
      <c r="C2793" t="inlineStr">
        <is>
          <t>Heron View</t>
        </is>
      </c>
      <c r="D2793" t="inlineStr">
        <is>
          <t>Heron View</t>
        </is>
      </c>
      <c r="E2793" s="1" t="inlineStr">
        <is>
          <t>2024-05-31</t>
        </is>
      </c>
      <c r="F2793" t="n">
        <v>0</v>
      </c>
      <c r="G2793" t="n">
        <v>0</v>
      </c>
      <c r="H2793" s="2">
        <f>IF(F2793=0, G2793, F2793)</f>
        <v/>
      </c>
      <c r="I2793" s="1">
        <f>E2793+0</f>
        <v/>
      </c>
    </row>
    <row r="2794">
      <c r="A2794" t="inlineStr">
        <is>
          <t>Advertising _AND_ Promotions</t>
        </is>
      </c>
      <c r="B2794" t="inlineStr">
        <is>
          <t>Operating Expenses</t>
        </is>
      </c>
      <c r="C2794" t="inlineStr">
        <is>
          <t>Heron View</t>
        </is>
      </c>
      <c r="D2794" t="inlineStr">
        <is>
          <t>Heron View</t>
        </is>
      </c>
      <c r="E2794" s="1" t="inlineStr">
        <is>
          <t>2024-05-31</t>
        </is>
      </c>
      <c r="F2794" t="n">
        <v>0</v>
      </c>
      <c r="G2794" t="n">
        <v>0</v>
      </c>
      <c r="H2794" s="2">
        <f>IF(F2794=0, G2794, F2794)</f>
        <v/>
      </c>
      <c r="I2794" s="1">
        <f>E2794+0</f>
        <v/>
      </c>
    </row>
    <row r="2795">
      <c r="A2795" t="inlineStr">
        <is>
          <t>COS - Commission HV Units</t>
        </is>
      </c>
      <c r="B2795" t="inlineStr">
        <is>
          <t>COS</t>
        </is>
      </c>
      <c r="C2795" t="inlineStr">
        <is>
          <t>Heron View</t>
        </is>
      </c>
      <c r="D2795" t="inlineStr">
        <is>
          <t>Heron View</t>
        </is>
      </c>
      <c r="E2795" s="1" t="inlineStr">
        <is>
          <t>2024-05-31</t>
        </is>
      </c>
      <c r="F2795" t="n">
        <v>0</v>
      </c>
      <c r="G2795" t="n">
        <v>193030.43</v>
      </c>
      <c r="H2795" s="2">
        <f>IF(F2795=0, G2795, F2795)</f>
        <v/>
      </c>
      <c r="I2795" s="1">
        <f>E2795+0</f>
        <v/>
      </c>
    </row>
    <row r="2796">
      <c r="A2796" t="inlineStr">
        <is>
          <t>COS - Electricity</t>
        </is>
      </c>
      <c r="B2796" t="inlineStr">
        <is>
          <t>COS</t>
        </is>
      </c>
      <c r="C2796" t="inlineStr">
        <is>
          <t>Heron View</t>
        </is>
      </c>
      <c r="D2796" t="inlineStr">
        <is>
          <t>Heron View</t>
        </is>
      </c>
      <c r="E2796" s="1" t="inlineStr">
        <is>
          <t>2024-05-31</t>
        </is>
      </c>
      <c r="F2796" t="n">
        <v>0</v>
      </c>
      <c r="G2796" t="n">
        <v>0</v>
      </c>
      <c r="H2796" s="2">
        <f>IF(F2796=0, G2796, F2796)</f>
        <v/>
      </c>
      <c r="I2796" s="1">
        <f>E2796+0</f>
        <v/>
      </c>
    </row>
    <row r="2797">
      <c r="A2797" t="inlineStr">
        <is>
          <t>COS - Electricity Cost Heron Field</t>
        </is>
      </c>
      <c r="B2797" t="inlineStr">
        <is>
          <t>COS</t>
        </is>
      </c>
      <c r="C2797" t="inlineStr">
        <is>
          <t>CPC</t>
        </is>
      </c>
      <c r="D2797" t="inlineStr">
        <is>
          <t>Heron View</t>
        </is>
      </c>
      <c r="E2797" s="1" t="inlineStr">
        <is>
          <t>2024-05-31</t>
        </is>
      </c>
      <c r="F2797" t="n">
        <v>0</v>
      </c>
      <c r="G2797" t="n">
        <v>0</v>
      </c>
      <c r="H2797" s="2">
        <f>IF(F2797=0, G2797, F2797)</f>
        <v/>
      </c>
      <c r="I2797" s="1">
        <f>E2797+0</f>
        <v/>
      </c>
    </row>
    <row r="2798">
      <c r="A2798" t="inlineStr">
        <is>
          <t>COS - HV COCT Rates clearance</t>
        </is>
      </c>
      <c r="B2798" t="inlineStr">
        <is>
          <t>COS</t>
        </is>
      </c>
      <c r="C2798" t="inlineStr">
        <is>
          <t>Heron View</t>
        </is>
      </c>
      <c r="D2798" t="inlineStr">
        <is>
          <t>Heron View</t>
        </is>
      </c>
      <c r="E2798" s="1" t="inlineStr">
        <is>
          <t>2024-05-31</t>
        </is>
      </c>
      <c r="F2798" t="n">
        <v>0</v>
      </c>
      <c r="G2798" t="n">
        <v>0</v>
      </c>
      <c r="H2798" s="2">
        <f>IF(F2798=0, G2798, F2798)</f>
        <v/>
      </c>
      <c r="I2798" s="1">
        <f>E2798+0</f>
        <v/>
      </c>
    </row>
    <row r="2799">
      <c r="A2799" t="inlineStr">
        <is>
          <t>COS - Heron - Internet</t>
        </is>
      </c>
      <c r="B2799" t="inlineStr">
        <is>
          <t>COS</t>
        </is>
      </c>
      <c r="C2799" t="inlineStr">
        <is>
          <t>CPC</t>
        </is>
      </c>
      <c r="D2799" t="inlineStr">
        <is>
          <t>Heron View</t>
        </is>
      </c>
      <c r="E2799" s="1" t="inlineStr">
        <is>
          <t>2024-05-31</t>
        </is>
      </c>
      <c r="F2799" t="n">
        <v>0</v>
      </c>
      <c r="G2799" t="n">
        <v>0</v>
      </c>
      <c r="H2799" s="2">
        <f>IF(F2799=0, G2799, F2799)</f>
        <v/>
      </c>
      <c r="I2799" s="1">
        <f>E2799+0</f>
        <v/>
      </c>
    </row>
    <row r="2800">
      <c r="A2800" t="inlineStr">
        <is>
          <t>COS - Heron Fields - Construction</t>
        </is>
      </c>
      <c r="B2800" t="inlineStr">
        <is>
          <t>COS</t>
        </is>
      </c>
      <c r="C2800" t="inlineStr">
        <is>
          <t>CPC</t>
        </is>
      </c>
      <c r="D2800" t="inlineStr">
        <is>
          <t>Heron View</t>
        </is>
      </c>
      <c r="E2800" s="1" t="inlineStr">
        <is>
          <t>2024-05-31</t>
        </is>
      </c>
      <c r="F2800" t="n">
        <v>0</v>
      </c>
      <c r="G2800" t="n">
        <v>0</v>
      </c>
      <c r="H2800" s="2">
        <f>IF(F2800=0, G2800, F2800)</f>
        <v/>
      </c>
      <c r="I2800" s="1">
        <f>E2800+0</f>
        <v/>
      </c>
    </row>
    <row r="2801">
      <c r="A2801" t="inlineStr">
        <is>
          <t>COS - Heron Fields - Garden Services</t>
        </is>
      </c>
      <c r="B2801" t="inlineStr">
        <is>
          <t>COS</t>
        </is>
      </c>
      <c r="C2801" t="inlineStr">
        <is>
          <t>CPC</t>
        </is>
      </c>
      <c r="D2801" t="inlineStr">
        <is>
          <t>Heron View</t>
        </is>
      </c>
      <c r="E2801" s="1" t="inlineStr">
        <is>
          <t>2024-05-31</t>
        </is>
      </c>
      <c r="F2801" t="n">
        <v>0</v>
      </c>
      <c r="G2801" t="n">
        <v>0</v>
      </c>
      <c r="H2801" s="2">
        <f>IF(F2801=0, G2801, F2801)</f>
        <v/>
      </c>
      <c r="I2801" s="1">
        <f>E2801+0</f>
        <v/>
      </c>
    </row>
    <row r="2802">
      <c r="A2802" t="inlineStr">
        <is>
          <t>COS - Heron Fields - Health &amp; Safety</t>
        </is>
      </c>
      <c r="B2802" t="inlineStr">
        <is>
          <t>COS</t>
        </is>
      </c>
      <c r="C2802" t="inlineStr">
        <is>
          <t>CPC</t>
        </is>
      </c>
      <c r="D2802" t="inlineStr">
        <is>
          <t>Heron View</t>
        </is>
      </c>
      <c r="E2802" s="1" t="inlineStr">
        <is>
          <t>2024-05-31</t>
        </is>
      </c>
      <c r="F2802" t="n">
        <v>0</v>
      </c>
      <c r="G2802" t="n">
        <v>0</v>
      </c>
      <c r="H2802" s="2">
        <f>IF(F2802=0, G2802, F2802)</f>
        <v/>
      </c>
      <c r="I2802" s="1">
        <f>E2802+0</f>
        <v/>
      </c>
    </row>
    <row r="2803">
      <c r="A2803" t="inlineStr">
        <is>
          <t>COS - Heron Fields - P &amp; G</t>
        </is>
      </c>
      <c r="B2803" t="inlineStr">
        <is>
          <t>COS</t>
        </is>
      </c>
      <c r="C2803" t="inlineStr">
        <is>
          <t>CPC</t>
        </is>
      </c>
      <c r="D2803" t="inlineStr">
        <is>
          <t>Heron View</t>
        </is>
      </c>
      <c r="E2803" s="1" t="inlineStr">
        <is>
          <t>2024-05-31</t>
        </is>
      </c>
      <c r="F2803" t="n">
        <v>0</v>
      </c>
      <c r="G2803" t="n">
        <v>0</v>
      </c>
      <c r="H2803" s="2">
        <f>IF(F2803=0, G2803, F2803)</f>
        <v/>
      </c>
      <c r="I2803" s="1">
        <f>E2803+0</f>
        <v/>
      </c>
    </row>
    <row r="2804">
      <c r="A2804" t="inlineStr">
        <is>
          <t>COS - Heron Fields - Printing &amp; Stationary</t>
        </is>
      </c>
      <c r="B2804" t="inlineStr">
        <is>
          <t>COS</t>
        </is>
      </c>
      <c r="C2804" t="inlineStr">
        <is>
          <t>CPC</t>
        </is>
      </c>
      <c r="D2804" t="inlineStr">
        <is>
          <t>Heron View</t>
        </is>
      </c>
      <c r="E2804" s="1" t="inlineStr">
        <is>
          <t>2024-05-31</t>
        </is>
      </c>
      <c r="F2804" t="n">
        <v>0</v>
      </c>
      <c r="G2804" t="n">
        <v>0</v>
      </c>
      <c r="H2804" s="2">
        <f>IF(F2804=0, G2804, F2804)</f>
        <v/>
      </c>
      <c r="I2804" s="1">
        <f>E2804+0</f>
        <v/>
      </c>
    </row>
    <row r="2805">
      <c r="A2805" t="inlineStr">
        <is>
          <t>COS - Heron View - Construction</t>
        </is>
      </c>
      <c r="B2805" t="inlineStr">
        <is>
          <t>COS</t>
        </is>
      </c>
      <c r="C2805" t="inlineStr">
        <is>
          <t>Heron View</t>
        </is>
      </c>
      <c r="D2805" t="inlineStr">
        <is>
          <t>Heron View</t>
        </is>
      </c>
      <c r="E2805" s="1" t="inlineStr">
        <is>
          <t>2024-05-31</t>
        </is>
      </c>
      <c r="F2805" t="n">
        <v>0</v>
      </c>
      <c r="G2805" t="n">
        <v>9067916.289999999</v>
      </c>
      <c r="H2805" s="2">
        <f>IF(F2805=0, G2805, F2805)</f>
        <v/>
      </c>
      <c r="I2805" s="1">
        <f>E2805+0</f>
        <v/>
      </c>
    </row>
    <row r="2806">
      <c r="A2806" t="inlineStr">
        <is>
          <t>COS - Heron View - Construction</t>
        </is>
      </c>
      <c r="B2806" t="inlineStr">
        <is>
          <t>COS</t>
        </is>
      </c>
      <c r="C2806" t="inlineStr">
        <is>
          <t>CPC</t>
        </is>
      </c>
      <c r="D2806" t="inlineStr">
        <is>
          <t>Heron View</t>
        </is>
      </c>
      <c r="E2806" s="1" t="inlineStr">
        <is>
          <t>2024-05-31</t>
        </is>
      </c>
      <c r="F2806" t="n">
        <v>0</v>
      </c>
      <c r="G2806" t="n">
        <v>0</v>
      </c>
      <c r="H2806" s="2">
        <f>IF(F2806=0, G2806, F2806)</f>
        <v/>
      </c>
      <c r="I2806" s="1">
        <f>E2806+0</f>
        <v/>
      </c>
    </row>
    <row r="2807">
      <c r="A2807" t="inlineStr">
        <is>
          <t>COS - Heron View - P&amp;G</t>
        </is>
      </c>
      <c r="B2807" t="inlineStr">
        <is>
          <t>COS</t>
        </is>
      </c>
      <c r="C2807" t="inlineStr">
        <is>
          <t>CPC</t>
        </is>
      </c>
      <c r="D2807" t="inlineStr">
        <is>
          <t>Heron View</t>
        </is>
      </c>
      <c r="E2807" s="1" t="inlineStr">
        <is>
          <t>2024-05-31</t>
        </is>
      </c>
      <c r="F2807" t="n">
        <v>0</v>
      </c>
      <c r="G2807" t="n">
        <v>0</v>
      </c>
      <c r="H2807" s="2">
        <f>IF(F2807=0, G2807, F2807)</f>
        <v/>
      </c>
      <c r="I2807" s="1">
        <f>E2807+0</f>
        <v/>
      </c>
    </row>
    <row r="2808">
      <c r="A2808" t="inlineStr">
        <is>
          <t>COS - Heron View - Printing &amp; Stationary</t>
        </is>
      </c>
      <c r="B2808" t="inlineStr">
        <is>
          <t>COS</t>
        </is>
      </c>
      <c r="C2808" t="inlineStr">
        <is>
          <t>CPC</t>
        </is>
      </c>
      <c r="D2808" t="inlineStr">
        <is>
          <t>Heron View</t>
        </is>
      </c>
      <c r="E2808" s="1" t="inlineStr">
        <is>
          <t>2024-05-31</t>
        </is>
      </c>
      <c r="F2808" t="n">
        <v>0</v>
      </c>
      <c r="G2808" t="n">
        <v>0</v>
      </c>
      <c r="H2808" s="2">
        <f>IF(F2808=0, G2808, F2808)</f>
        <v/>
      </c>
      <c r="I2808" s="1">
        <f>E2808+0</f>
        <v/>
      </c>
    </row>
    <row r="2809">
      <c r="A2809" t="inlineStr">
        <is>
          <t>COS - Legal Fees</t>
        </is>
      </c>
      <c r="B2809" t="inlineStr">
        <is>
          <t>COS</t>
        </is>
      </c>
      <c r="C2809" t="inlineStr">
        <is>
          <t>Heron View</t>
        </is>
      </c>
      <c r="D2809" t="inlineStr">
        <is>
          <t>Heron View</t>
        </is>
      </c>
      <c r="E2809" s="1" t="inlineStr">
        <is>
          <t>2024-05-31</t>
        </is>
      </c>
      <c r="F2809" t="n">
        <v>0</v>
      </c>
      <c r="G2809" t="n">
        <v>118546.35</v>
      </c>
      <c r="H2809" s="2">
        <f>IF(F2809=0, G2809, F2809)</f>
        <v/>
      </c>
      <c r="I2809" s="1">
        <f>E2809+0</f>
        <v/>
      </c>
    </row>
    <row r="2810">
      <c r="A2810" t="inlineStr">
        <is>
          <t>COS - Legal Fees</t>
        </is>
      </c>
      <c r="B2810" t="inlineStr">
        <is>
          <t>COS</t>
        </is>
      </c>
      <c r="C2810" t="inlineStr">
        <is>
          <t>Heron View</t>
        </is>
      </c>
      <c r="D2810" t="inlineStr">
        <is>
          <t>Heron View</t>
        </is>
      </c>
      <c r="E2810" s="1" t="inlineStr">
        <is>
          <t>2024-05-31</t>
        </is>
      </c>
      <c r="F2810" t="n">
        <v>0</v>
      </c>
      <c r="G2810" t="n">
        <v>0</v>
      </c>
      <c r="H2810" s="2">
        <f>IF(F2810=0, G2810, F2810)</f>
        <v/>
      </c>
      <c r="I2810" s="1">
        <f>E2810+0</f>
        <v/>
      </c>
    </row>
    <row r="2811">
      <c r="A2811" t="inlineStr">
        <is>
          <t>COS - Legal Fees Opening of Sec Title Fees</t>
        </is>
      </c>
      <c r="B2811" t="inlineStr">
        <is>
          <t>COS</t>
        </is>
      </c>
      <c r="C2811" t="inlineStr">
        <is>
          <t>Heron View</t>
        </is>
      </c>
      <c r="D2811" t="inlineStr">
        <is>
          <t>Heron View</t>
        </is>
      </c>
      <c r="E2811" s="1" t="inlineStr">
        <is>
          <t>2024-05-31</t>
        </is>
      </c>
      <c r="F2811" t="n">
        <v>0</v>
      </c>
      <c r="G2811" t="n">
        <v>0</v>
      </c>
      <c r="H2811" s="2">
        <f>IF(F2811=0, G2811, F2811)</f>
        <v/>
      </c>
      <c r="I2811" s="1">
        <f>E2811+0</f>
        <v/>
      </c>
    </row>
    <row r="2812">
      <c r="A2812" t="inlineStr">
        <is>
          <t>COS - Showhouse - HV</t>
        </is>
      </c>
      <c r="B2812" t="inlineStr">
        <is>
          <t>COS</t>
        </is>
      </c>
      <c r="C2812" t="inlineStr">
        <is>
          <t>Heron View</t>
        </is>
      </c>
      <c r="D2812" t="inlineStr">
        <is>
          <t>Heron View</t>
        </is>
      </c>
      <c r="E2812" s="1" t="inlineStr">
        <is>
          <t>2024-05-31</t>
        </is>
      </c>
      <c r="F2812" t="n">
        <v>0</v>
      </c>
      <c r="G2812" t="n">
        <v>0</v>
      </c>
      <c r="H2812" s="2">
        <f>IF(F2812=0, G2812, F2812)</f>
        <v/>
      </c>
      <c r="I2812" s="1">
        <f>E2812+0</f>
        <v/>
      </c>
    </row>
    <row r="2813">
      <c r="A2813" t="inlineStr">
        <is>
          <t>CPSD</t>
        </is>
      </c>
      <c r="B2813" t="inlineStr">
        <is>
          <t>COS</t>
        </is>
      </c>
      <c r="C2813" t="inlineStr">
        <is>
          <t>Heron View</t>
        </is>
      </c>
      <c r="D2813" t="inlineStr">
        <is>
          <t>Heron View</t>
        </is>
      </c>
      <c r="E2813" s="1" t="inlineStr">
        <is>
          <t>2024-05-31</t>
        </is>
      </c>
      <c r="F2813" t="n">
        <v>0</v>
      </c>
      <c r="G2813" t="n">
        <v>314037.881</v>
      </c>
      <c r="H2813" s="2">
        <f>IF(F2813=0, G2813, F2813)</f>
        <v/>
      </c>
      <c r="I2813" s="1">
        <f>E2813+0</f>
        <v/>
      </c>
    </row>
    <row r="2814">
      <c r="A2814" t="inlineStr">
        <is>
          <t>Consulting Fees - Admin and Finance</t>
        </is>
      </c>
      <c r="B2814" t="inlineStr">
        <is>
          <t>Ignore per Deric</t>
        </is>
      </c>
      <c r="C2814" t="inlineStr">
        <is>
          <t>Heron View</t>
        </is>
      </c>
      <c r="D2814" t="inlineStr">
        <is>
          <t>Heron View</t>
        </is>
      </c>
      <c r="E2814" s="1" t="inlineStr">
        <is>
          <t>2024-05-31</t>
        </is>
      </c>
      <c r="F2814" t="n">
        <v>0</v>
      </c>
      <c r="G2814" t="n">
        <v>0</v>
      </c>
      <c r="H2814" s="2">
        <f>IF(F2814=0, G2814, F2814)</f>
        <v/>
      </c>
      <c r="I2814" s="1">
        <f>E2814+0</f>
        <v/>
      </c>
    </row>
    <row r="2815">
      <c r="A2815" t="inlineStr">
        <is>
          <t>Consulting Fees - Admin and Finance</t>
        </is>
      </c>
      <c r="B2815" t="inlineStr">
        <is>
          <t>Ignore per Deric</t>
        </is>
      </c>
      <c r="C2815" t="inlineStr">
        <is>
          <t>Heron View</t>
        </is>
      </c>
      <c r="D2815" t="inlineStr">
        <is>
          <t>Heron View</t>
        </is>
      </c>
      <c r="E2815" s="1" t="inlineStr">
        <is>
          <t>2024-05-31</t>
        </is>
      </c>
      <c r="F2815" t="n">
        <v>0</v>
      </c>
      <c r="G2815" t="n">
        <v>0</v>
      </c>
      <c r="H2815" s="2">
        <f>IF(F2815=0, G2815, F2815)</f>
        <v/>
      </c>
      <c r="I2815" s="1">
        <f>E2815+0</f>
        <v/>
      </c>
    </row>
    <row r="2816">
      <c r="A2816" t="inlineStr">
        <is>
          <t>Consulting fees - Trustee</t>
        </is>
      </c>
      <c r="B2816" t="inlineStr">
        <is>
          <t>Operating Expenses</t>
        </is>
      </c>
      <c r="C2816" t="inlineStr">
        <is>
          <t>Heron View</t>
        </is>
      </c>
      <c r="D2816" t="inlineStr">
        <is>
          <t>Heron View</t>
        </is>
      </c>
      <c r="E2816" s="1" t="inlineStr">
        <is>
          <t>2024-05-31</t>
        </is>
      </c>
      <c r="F2816" t="n">
        <v>0</v>
      </c>
      <c r="G2816" t="n">
        <v>0</v>
      </c>
      <c r="H2816" s="2">
        <f>IF(F2816=0, G2816, F2816)</f>
        <v/>
      </c>
      <c r="I2816" s="1">
        <f>E2816+0</f>
        <v/>
      </c>
    </row>
    <row r="2817">
      <c r="A2817" t="inlineStr">
        <is>
          <t>Consulting fees - Trustee</t>
        </is>
      </c>
      <c r="B2817" t="inlineStr">
        <is>
          <t>Operating Expenses</t>
        </is>
      </c>
      <c r="C2817" t="inlineStr">
        <is>
          <t>Heron View</t>
        </is>
      </c>
      <c r="D2817" t="inlineStr">
        <is>
          <t>Heron View</t>
        </is>
      </c>
      <c r="E2817" s="1" t="inlineStr">
        <is>
          <t>2024-05-31</t>
        </is>
      </c>
      <c r="F2817" t="n">
        <v>0</v>
      </c>
      <c r="G2817" t="n">
        <v>0</v>
      </c>
      <c r="H2817" s="2">
        <f>IF(F2817=0, G2817, F2817)</f>
        <v/>
      </c>
      <c r="I2817" s="1">
        <f>E2817+0</f>
        <v/>
      </c>
    </row>
    <row r="2818">
      <c r="A2818" t="inlineStr">
        <is>
          <t>Insurance</t>
        </is>
      </c>
      <c r="B2818" t="inlineStr">
        <is>
          <t>Operating Expenses</t>
        </is>
      </c>
      <c r="C2818" t="inlineStr">
        <is>
          <t>Heron View</t>
        </is>
      </c>
      <c r="D2818" t="inlineStr">
        <is>
          <t>Heron View</t>
        </is>
      </c>
      <c r="E2818" s="1" t="inlineStr">
        <is>
          <t>2024-05-31</t>
        </is>
      </c>
      <c r="F2818" t="n">
        <v>0</v>
      </c>
      <c r="G2818" t="n">
        <v>0</v>
      </c>
      <c r="H2818" s="2">
        <f>IF(F2818=0, G2818, F2818)</f>
        <v/>
      </c>
      <c r="I2818" s="1">
        <f>E2818+0</f>
        <v/>
      </c>
    </row>
    <row r="2819">
      <c r="A2819" t="inlineStr">
        <is>
          <t>Insurance</t>
        </is>
      </c>
      <c r="B2819" t="inlineStr">
        <is>
          <t>Operating Expenses</t>
        </is>
      </c>
      <c r="C2819" t="inlineStr">
        <is>
          <t>Heron View</t>
        </is>
      </c>
      <c r="D2819" t="inlineStr">
        <is>
          <t>Heron View</t>
        </is>
      </c>
      <c r="E2819" s="1" t="inlineStr">
        <is>
          <t>2024-05-31</t>
        </is>
      </c>
      <c r="F2819" t="n">
        <v>0</v>
      </c>
      <c r="G2819" t="n">
        <v>0</v>
      </c>
      <c r="H2819" s="2">
        <f>IF(F2819=0, G2819, F2819)</f>
        <v/>
      </c>
      <c r="I2819" s="1">
        <f>E2819+0</f>
        <v/>
      </c>
    </row>
    <row r="2820">
      <c r="A2820" t="inlineStr">
        <is>
          <t>Interest Paid - Investors @ 10%</t>
        </is>
      </c>
      <c r="B2820" t="inlineStr">
        <is>
          <t>Operating Expenses</t>
        </is>
      </c>
      <c r="C2820" t="inlineStr">
        <is>
          <t>Heron View</t>
        </is>
      </c>
      <c r="D2820" t="inlineStr">
        <is>
          <t>Heron View</t>
        </is>
      </c>
      <c r="E2820" s="1" t="inlineStr">
        <is>
          <t>2024-05-31</t>
        </is>
      </c>
      <c r="F2820" t="n">
        <v>0</v>
      </c>
      <c r="G2820" t="n">
        <v>0</v>
      </c>
      <c r="H2820" s="2">
        <f>IF(F2820=0, G2820, F2820)</f>
        <v/>
      </c>
      <c r="I2820" s="1">
        <f>E2820+0</f>
        <v/>
      </c>
    </row>
    <row r="2821">
      <c r="A2821" t="inlineStr">
        <is>
          <t>Interest Paid - Investors @ 10.5%</t>
        </is>
      </c>
      <c r="B2821" t="inlineStr">
        <is>
          <t>Operating Expenses</t>
        </is>
      </c>
      <c r="C2821" t="inlineStr">
        <is>
          <t>Heron View</t>
        </is>
      </c>
      <c r="D2821" t="inlineStr">
        <is>
          <t>Heron View</t>
        </is>
      </c>
      <c r="E2821" s="1" t="inlineStr">
        <is>
          <t>2024-05-31</t>
        </is>
      </c>
      <c r="F2821" t="n">
        <v>0</v>
      </c>
      <c r="G2821" t="n">
        <v>0</v>
      </c>
      <c r="H2821" s="2">
        <f>IF(F2821=0, G2821, F2821)</f>
        <v/>
      </c>
      <c r="I2821" s="1">
        <f>E2821+0</f>
        <v/>
      </c>
    </row>
    <row r="2822">
      <c r="A2822" t="inlineStr">
        <is>
          <t>Interest Paid - Investors @ 11%</t>
        </is>
      </c>
      <c r="B2822" t="inlineStr">
        <is>
          <t>Operating Expenses</t>
        </is>
      </c>
      <c r="C2822" t="inlineStr">
        <is>
          <t>Heron View</t>
        </is>
      </c>
      <c r="D2822" t="inlineStr">
        <is>
          <t>Heron View</t>
        </is>
      </c>
      <c r="E2822" s="1" t="inlineStr">
        <is>
          <t>2024-05-31</t>
        </is>
      </c>
      <c r="F2822" t="n">
        <v>0</v>
      </c>
      <c r="G2822" t="n">
        <v>0</v>
      </c>
      <c r="H2822" s="2">
        <f>IF(F2822=0, G2822, F2822)</f>
        <v/>
      </c>
      <c r="I2822" s="1">
        <f>E2822+0</f>
        <v/>
      </c>
    </row>
    <row r="2823">
      <c r="A2823" t="inlineStr">
        <is>
          <t>Interest Paid - Investors @ 14%</t>
        </is>
      </c>
      <c r="B2823" t="inlineStr">
        <is>
          <t>Operating Expenses</t>
        </is>
      </c>
      <c r="C2823" t="inlineStr">
        <is>
          <t>Heron View</t>
        </is>
      </c>
      <c r="D2823" t="inlineStr">
        <is>
          <t>Heron View</t>
        </is>
      </c>
      <c r="E2823" s="1" t="inlineStr">
        <is>
          <t>2024-05-31</t>
        </is>
      </c>
      <c r="F2823" t="n">
        <v>0</v>
      </c>
      <c r="G2823" t="n">
        <v>0</v>
      </c>
      <c r="H2823" s="2">
        <f>IF(F2823=0, G2823, F2823)</f>
        <v/>
      </c>
      <c r="I2823" s="1">
        <f>E2823+0</f>
        <v/>
      </c>
    </row>
    <row r="2824">
      <c r="A2824" t="inlineStr">
        <is>
          <t>Interest Paid - Investors @ 14%</t>
        </is>
      </c>
      <c r="B2824" t="inlineStr">
        <is>
          <t>Operating Expenses</t>
        </is>
      </c>
      <c r="C2824" t="inlineStr">
        <is>
          <t>Heron View</t>
        </is>
      </c>
      <c r="D2824" t="inlineStr">
        <is>
          <t>Heron View</t>
        </is>
      </c>
      <c r="E2824" s="1" t="inlineStr">
        <is>
          <t>2024-05-31</t>
        </is>
      </c>
      <c r="F2824" t="n">
        <v>0</v>
      </c>
      <c r="G2824" t="n">
        <v>0</v>
      </c>
      <c r="H2824" s="2">
        <f>IF(F2824=0, G2824, F2824)</f>
        <v/>
      </c>
      <c r="I2824" s="1">
        <f>E2824+0</f>
        <v/>
      </c>
    </row>
    <row r="2825">
      <c r="A2825" t="inlineStr">
        <is>
          <t>Interest Paid - Investors @ 15%</t>
        </is>
      </c>
      <c r="B2825" t="inlineStr">
        <is>
          <t>Operating Expenses</t>
        </is>
      </c>
      <c r="C2825" t="inlineStr">
        <is>
          <t>Heron View</t>
        </is>
      </c>
      <c r="D2825" t="inlineStr">
        <is>
          <t>Heron View</t>
        </is>
      </c>
      <c r="E2825" s="1" t="inlineStr">
        <is>
          <t>2024-05-31</t>
        </is>
      </c>
      <c r="F2825" t="n">
        <v>0</v>
      </c>
      <c r="G2825" t="n">
        <v>0</v>
      </c>
      <c r="H2825" s="2">
        <f>IF(F2825=0, G2825, F2825)</f>
        <v/>
      </c>
      <c r="I2825" s="1">
        <f>E2825+0</f>
        <v/>
      </c>
    </row>
    <row r="2826">
      <c r="A2826" t="inlineStr">
        <is>
          <t>Interest Paid - Investors @ 15%</t>
        </is>
      </c>
      <c r="B2826" t="inlineStr">
        <is>
          <t>Operating Expenses</t>
        </is>
      </c>
      <c r="C2826" t="inlineStr">
        <is>
          <t>Heron View</t>
        </is>
      </c>
      <c r="D2826" t="inlineStr">
        <is>
          <t>Heron View</t>
        </is>
      </c>
      <c r="E2826" s="1" t="inlineStr">
        <is>
          <t>2024-05-31</t>
        </is>
      </c>
      <c r="F2826" t="n">
        <v>0</v>
      </c>
      <c r="G2826" t="n">
        <v>0</v>
      </c>
      <c r="H2826" s="2">
        <f>IF(F2826=0, G2826, F2826)</f>
        <v/>
      </c>
      <c r="I2826" s="1">
        <f>E2826+0</f>
        <v/>
      </c>
    </row>
    <row r="2827">
      <c r="A2827" t="inlineStr">
        <is>
          <t>Interest Paid - Investors @ 16%</t>
        </is>
      </c>
      <c r="B2827" t="inlineStr">
        <is>
          <t>Operating Expenses</t>
        </is>
      </c>
      <c r="C2827" t="inlineStr">
        <is>
          <t>Heron View</t>
        </is>
      </c>
      <c r="D2827" t="inlineStr">
        <is>
          <t>Heron View</t>
        </is>
      </c>
      <c r="E2827" s="1" t="inlineStr">
        <is>
          <t>2024-05-31</t>
        </is>
      </c>
      <c r="F2827" t="n">
        <v>0</v>
      </c>
      <c r="G2827" t="n">
        <v>0</v>
      </c>
      <c r="H2827" s="2">
        <f>IF(F2827=0, G2827, F2827)</f>
        <v/>
      </c>
      <c r="I2827" s="1">
        <f>E2827+0</f>
        <v/>
      </c>
    </row>
    <row r="2828">
      <c r="A2828" t="inlineStr">
        <is>
          <t>Interest Paid - Investors @ 16%</t>
        </is>
      </c>
      <c r="B2828" t="inlineStr">
        <is>
          <t>Operating Expenses</t>
        </is>
      </c>
      <c r="C2828" t="inlineStr">
        <is>
          <t>Heron View</t>
        </is>
      </c>
      <c r="D2828" t="inlineStr">
        <is>
          <t>Heron View</t>
        </is>
      </c>
      <c r="E2828" s="1" t="inlineStr">
        <is>
          <t>2024-05-31</t>
        </is>
      </c>
      <c r="F2828" t="n">
        <v>0</v>
      </c>
      <c r="G2828" t="n">
        <v>0</v>
      </c>
      <c r="H2828" s="2">
        <f>IF(F2828=0, G2828, F2828)</f>
        <v/>
      </c>
      <c r="I2828" s="1">
        <f>E2828+0</f>
        <v/>
      </c>
    </row>
    <row r="2829">
      <c r="A2829" t="inlineStr">
        <is>
          <t>Interest Paid - Investors @ 18%</t>
        </is>
      </c>
      <c r="B2829" t="inlineStr">
        <is>
          <t>Operating Expenses</t>
        </is>
      </c>
      <c r="C2829" t="inlineStr">
        <is>
          <t>Heron View</t>
        </is>
      </c>
      <c r="D2829" t="inlineStr">
        <is>
          <t>Heron View</t>
        </is>
      </c>
      <c r="E2829" s="1" t="inlineStr">
        <is>
          <t>2024-05-31</t>
        </is>
      </c>
      <c r="F2829" t="n">
        <v>0</v>
      </c>
      <c r="G2829" t="n">
        <v>0</v>
      </c>
      <c r="H2829" s="2">
        <f>IF(F2829=0, G2829, F2829)</f>
        <v/>
      </c>
      <c r="I2829" s="1">
        <f>E2829+0</f>
        <v/>
      </c>
    </row>
    <row r="2830">
      <c r="A2830" t="inlineStr">
        <is>
          <t>Interest Paid - Investors @ 18%</t>
        </is>
      </c>
      <c r="B2830" t="inlineStr">
        <is>
          <t>Operating Expenses</t>
        </is>
      </c>
      <c r="C2830" t="inlineStr">
        <is>
          <t>Heron View</t>
        </is>
      </c>
      <c r="D2830" t="inlineStr">
        <is>
          <t>Heron View</t>
        </is>
      </c>
      <c r="E2830" s="1" t="inlineStr">
        <is>
          <t>2024-05-31</t>
        </is>
      </c>
      <c r="F2830" t="n">
        <v>0</v>
      </c>
      <c r="G2830" t="n">
        <v>0</v>
      </c>
      <c r="H2830" s="2">
        <f>IF(F2830=0, G2830, F2830)</f>
        <v/>
      </c>
      <c r="I2830" s="1">
        <f>E2830+0</f>
        <v/>
      </c>
    </row>
    <row r="2831">
      <c r="A2831" t="inlineStr">
        <is>
          <t>Interest Paid - Investors @ 6.25%</t>
        </is>
      </c>
      <c r="B2831" t="inlineStr">
        <is>
          <t>Operating Expenses</t>
        </is>
      </c>
      <c r="C2831" t="inlineStr">
        <is>
          <t>Heron View</t>
        </is>
      </c>
      <c r="D2831" t="inlineStr">
        <is>
          <t>Heron View</t>
        </is>
      </c>
      <c r="E2831" s="1" t="inlineStr">
        <is>
          <t>2024-05-31</t>
        </is>
      </c>
      <c r="F2831" t="n">
        <v>0</v>
      </c>
      <c r="G2831" t="n">
        <v>0</v>
      </c>
      <c r="H2831" s="2">
        <f>IF(F2831=0, G2831, F2831)</f>
        <v/>
      </c>
      <c r="I2831" s="1">
        <f>E2831+0</f>
        <v/>
      </c>
    </row>
    <row r="2832">
      <c r="A2832" t="inlineStr">
        <is>
          <t>Interest Paid - Investors @ 6.25%</t>
        </is>
      </c>
      <c r="B2832" t="inlineStr">
        <is>
          <t>Operating Expenses</t>
        </is>
      </c>
      <c r="C2832" t="inlineStr">
        <is>
          <t>Heron View</t>
        </is>
      </c>
      <c r="D2832" t="inlineStr">
        <is>
          <t>Heron View</t>
        </is>
      </c>
      <c r="E2832" s="1" t="inlineStr">
        <is>
          <t>2024-05-31</t>
        </is>
      </c>
      <c r="F2832" t="n">
        <v>0</v>
      </c>
      <c r="G2832" t="n">
        <v>0</v>
      </c>
      <c r="H2832" s="2">
        <f>IF(F2832=0, G2832, F2832)</f>
        <v/>
      </c>
      <c r="I2832" s="1">
        <f>E2832+0</f>
        <v/>
      </c>
    </row>
    <row r="2833">
      <c r="A2833" t="inlineStr">
        <is>
          <t>Interest Paid - Investors @ 6.5%</t>
        </is>
      </c>
      <c r="B2833" t="inlineStr">
        <is>
          <t>Operating Expenses</t>
        </is>
      </c>
      <c r="C2833" t="inlineStr">
        <is>
          <t>Heron View</t>
        </is>
      </c>
      <c r="D2833" t="inlineStr">
        <is>
          <t>Heron View</t>
        </is>
      </c>
      <c r="E2833" s="1" t="inlineStr">
        <is>
          <t>2024-05-31</t>
        </is>
      </c>
      <c r="F2833" t="n">
        <v>0</v>
      </c>
      <c r="G2833" t="n">
        <v>0</v>
      </c>
      <c r="H2833" s="2">
        <f>IF(F2833=0, G2833, F2833)</f>
        <v/>
      </c>
      <c r="I2833" s="1">
        <f>E2833+0</f>
        <v/>
      </c>
    </row>
    <row r="2834">
      <c r="A2834" t="inlineStr">
        <is>
          <t>Interest Paid - Investors @ 6.5%</t>
        </is>
      </c>
      <c r="B2834" t="inlineStr">
        <is>
          <t>Operating Expenses</t>
        </is>
      </c>
      <c r="C2834" t="inlineStr">
        <is>
          <t>Heron View</t>
        </is>
      </c>
      <c r="D2834" t="inlineStr">
        <is>
          <t>Heron View</t>
        </is>
      </c>
      <c r="E2834" s="1" t="inlineStr">
        <is>
          <t>2024-05-31</t>
        </is>
      </c>
      <c r="F2834" t="n">
        <v>0</v>
      </c>
      <c r="G2834" t="n">
        <v>0</v>
      </c>
      <c r="H2834" s="2">
        <f>IF(F2834=0, G2834, F2834)</f>
        <v/>
      </c>
      <c r="I2834" s="1">
        <f>E2834+0</f>
        <v/>
      </c>
    </row>
    <row r="2835">
      <c r="A2835" t="inlineStr">
        <is>
          <t>Interest Paid - Investors @ 6.75%</t>
        </is>
      </c>
      <c r="B2835" t="inlineStr">
        <is>
          <t>Operating Expenses</t>
        </is>
      </c>
      <c r="C2835" t="inlineStr">
        <is>
          <t>Heron View</t>
        </is>
      </c>
      <c r="D2835" t="inlineStr">
        <is>
          <t>Heron View</t>
        </is>
      </c>
      <c r="E2835" s="1" t="inlineStr">
        <is>
          <t>2024-05-31</t>
        </is>
      </c>
      <c r="F2835" t="n">
        <v>0</v>
      </c>
      <c r="G2835" t="n">
        <v>0</v>
      </c>
      <c r="H2835" s="2">
        <f>IF(F2835=0, G2835, F2835)</f>
        <v/>
      </c>
      <c r="I2835" s="1">
        <f>E2835+0</f>
        <v/>
      </c>
    </row>
    <row r="2836">
      <c r="A2836" t="inlineStr">
        <is>
          <t>Interest Paid - Investors @ 6.75%</t>
        </is>
      </c>
      <c r="B2836" t="inlineStr">
        <is>
          <t>Operating Expenses</t>
        </is>
      </c>
      <c r="C2836" t="inlineStr">
        <is>
          <t>Heron View</t>
        </is>
      </c>
      <c r="D2836" t="inlineStr">
        <is>
          <t>Heron View</t>
        </is>
      </c>
      <c r="E2836" s="1" t="inlineStr">
        <is>
          <t>2024-05-31</t>
        </is>
      </c>
      <c r="F2836" t="n">
        <v>0</v>
      </c>
      <c r="G2836" t="n">
        <v>0</v>
      </c>
      <c r="H2836" s="2">
        <f>IF(F2836=0, G2836, F2836)</f>
        <v/>
      </c>
      <c r="I2836" s="1">
        <f>E2836+0</f>
        <v/>
      </c>
    </row>
    <row r="2837">
      <c r="A2837" t="inlineStr">
        <is>
          <t>Interest Paid - Investors @ 7%</t>
        </is>
      </c>
      <c r="B2837" t="inlineStr">
        <is>
          <t>Operating Expenses</t>
        </is>
      </c>
      <c r="C2837" t="inlineStr">
        <is>
          <t>Heron View</t>
        </is>
      </c>
      <c r="D2837" t="inlineStr">
        <is>
          <t>Heron View</t>
        </is>
      </c>
      <c r="E2837" s="1" t="inlineStr">
        <is>
          <t>2024-05-31</t>
        </is>
      </c>
      <c r="F2837" t="n">
        <v>0</v>
      </c>
      <c r="G2837" t="n">
        <v>0</v>
      </c>
      <c r="H2837" s="2">
        <f>IF(F2837=0, G2837, F2837)</f>
        <v/>
      </c>
      <c r="I2837" s="1">
        <f>E2837+0</f>
        <v/>
      </c>
    </row>
    <row r="2838">
      <c r="A2838" t="inlineStr">
        <is>
          <t>Interest Paid - Investors @ 7.5%</t>
        </is>
      </c>
      <c r="B2838" t="inlineStr">
        <is>
          <t>Operating Expenses</t>
        </is>
      </c>
      <c r="C2838" t="inlineStr">
        <is>
          <t>Heron View</t>
        </is>
      </c>
      <c r="D2838" t="inlineStr">
        <is>
          <t>Heron View</t>
        </is>
      </c>
      <c r="E2838" s="1" t="inlineStr">
        <is>
          <t>2024-05-31</t>
        </is>
      </c>
      <c r="F2838" t="n">
        <v>0</v>
      </c>
      <c r="G2838" t="n">
        <v>0</v>
      </c>
      <c r="H2838" s="2">
        <f>IF(F2838=0, G2838, F2838)</f>
        <v/>
      </c>
      <c r="I2838" s="1">
        <f>E2838+0</f>
        <v/>
      </c>
    </row>
    <row r="2839">
      <c r="A2839" t="inlineStr">
        <is>
          <t>Interest Paid - Investors @ 8.25%</t>
        </is>
      </c>
      <c r="B2839" t="inlineStr">
        <is>
          <t>Operating Expenses</t>
        </is>
      </c>
      <c r="C2839" t="inlineStr">
        <is>
          <t>Heron View</t>
        </is>
      </c>
      <c r="D2839" t="inlineStr">
        <is>
          <t>Heron View</t>
        </is>
      </c>
      <c r="E2839" s="1" t="inlineStr">
        <is>
          <t>2024-05-31</t>
        </is>
      </c>
      <c r="F2839" t="n">
        <v>0</v>
      </c>
      <c r="G2839" t="n">
        <v>0</v>
      </c>
      <c r="H2839" s="2">
        <f>IF(F2839=0, G2839, F2839)</f>
        <v/>
      </c>
      <c r="I2839" s="1">
        <f>E2839+0</f>
        <v/>
      </c>
    </row>
    <row r="2840">
      <c r="A2840" t="inlineStr">
        <is>
          <t>Interest Paid - Investors @ 9%</t>
        </is>
      </c>
      <c r="B2840" t="inlineStr">
        <is>
          <t>Operating Expenses</t>
        </is>
      </c>
      <c r="C2840" t="inlineStr">
        <is>
          <t>Heron View</t>
        </is>
      </c>
      <c r="D2840" t="inlineStr">
        <is>
          <t>Heron View</t>
        </is>
      </c>
      <c r="E2840" s="1" t="inlineStr">
        <is>
          <t>2024-05-31</t>
        </is>
      </c>
      <c r="F2840" t="n">
        <v>0</v>
      </c>
      <c r="G2840" t="n">
        <v>0</v>
      </c>
      <c r="H2840" s="2">
        <f>IF(F2840=0, G2840, F2840)</f>
        <v/>
      </c>
      <c r="I2840" s="1">
        <f>E2840+0</f>
        <v/>
      </c>
    </row>
    <row r="2841">
      <c r="A2841" t="inlineStr">
        <is>
          <t>Interest Paid - Investors @ 9.75%</t>
        </is>
      </c>
      <c r="B2841" t="inlineStr">
        <is>
          <t>Operating Expenses</t>
        </is>
      </c>
      <c r="C2841" t="inlineStr">
        <is>
          <t>Heron View</t>
        </is>
      </c>
      <c r="D2841" t="inlineStr">
        <is>
          <t>Heron View</t>
        </is>
      </c>
      <c r="E2841" s="1" t="inlineStr">
        <is>
          <t>2024-05-31</t>
        </is>
      </c>
      <c r="F2841" t="n">
        <v>0</v>
      </c>
      <c r="G2841" t="n">
        <v>0</v>
      </c>
      <c r="H2841" s="2">
        <f>IF(F2841=0, G2841, F2841)</f>
        <v/>
      </c>
      <c r="I2841" s="1">
        <f>E2841+0</f>
        <v/>
      </c>
    </row>
    <row r="2842">
      <c r="A2842" t="inlineStr">
        <is>
          <t>Interest Received - Momentum</t>
        </is>
      </c>
      <c r="B2842" t="inlineStr">
        <is>
          <t>Other Income</t>
        </is>
      </c>
      <c r="C2842" t="inlineStr">
        <is>
          <t>Heron View</t>
        </is>
      </c>
      <c r="D2842" t="inlineStr">
        <is>
          <t>Heron View</t>
        </is>
      </c>
      <c r="E2842" s="1" t="inlineStr">
        <is>
          <t>2024-05-31</t>
        </is>
      </c>
      <c r="F2842" t="n">
        <v>0</v>
      </c>
      <c r="G2842" t="n">
        <v>0</v>
      </c>
      <c r="H2842" s="2">
        <f>IF(F2842=0, G2842, F2842)</f>
        <v/>
      </c>
      <c r="I2842" s="1">
        <f>E2842+0</f>
        <v/>
      </c>
    </row>
    <row r="2843">
      <c r="A2843" t="inlineStr">
        <is>
          <t>Interest Received - Momentum</t>
        </is>
      </c>
      <c r="B2843" t="inlineStr">
        <is>
          <t>Other Income</t>
        </is>
      </c>
      <c r="C2843" t="inlineStr">
        <is>
          <t>Heron View</t>
        </is>
      </c>
      <c r="D2843" t="inlineStr">
        <is>
          <t>Heron View</t>
        </is>
      </c>
      <c r="E2843" s="1" t="inlineStr">
        <is>
          <t>2024-05-31</t>
        </is>
      </c>
      <c r="F2843" t="n">
        <v>0</v>
      </c>
      <c r="G2843" t="n">
        <v>0</v>
      </c>
      <c r="H2843" s="2">
        <f>IF(F2843=0, G2843, F2843)</f>
        <v/>
      </c>
      <c r="I2843" s="1">
        <f>E2843+0</f>
        <v/>
      </c>
    </row>
    <row r="2844">
      <c r="A2844" t="inlineStr">
        <is>
          <t>Levies</t>
        </is>
      </c>
      <c r="B2844" t="inlineStr">
        <is>
          <t>Operating Expenses</t>
        </is>
      </c>
      <c r="C2844" t="inlineStr">
        <is>
          <t>Heron View</t>
        </is>
      </c>
      <c r="D2844" t="inlineStr">
        <is>
          <t>Heron View</t>
        </is>
      </c>
      <c r="E2844" s="1" t="inlineStr">
        <is>
          <t>2024-05-31</t>
        </is>
      </c>
      <c r="F2844" t="n">
        <v>0</v>
      </c>
      <c r="G2844" t="n">
        <v>0</v>
      </c>
      <c r="H2844" s="2">
        <f>IF(F2844=0, G2844, F2844)</f>
        <v/>
      </c>
      <c r="I2844" s="1">
        <f>E2844+0</f>
        <v/>
      </c>
    </row>
    <row r="2845">
      <c r="A2845" t="inlineStr">
        <is>
          <t>Levies - Developer</t>
        </is>
      </c>
      <c r="B2845" t="inlineStr">
        <is>
          <t>Operating Expenses</t>
        </is>
      </c>
      <c r="C2845" t="inlineStr">
        <is>
          <t>Heron View</t>
        </is>
      </c>
      <c r="D2845" t="inlineStr">
        <is>
          <t>Heron View</t>
        </is>
      </c>
      <c r="E2845" s="1" t="inlineStr">
        <is>
          <t>2024-05-31</t>
        </is>
      </c>
      <c r="F2845" t="n">
        <v>0</v>
      </c>
      <c r="G2845" t="n">
        <v>0</v>
      </c>
      <c r="H2845" s="2">
        <f>IF(F2845=0, G2845, F2845)</f>
        <v/>
      </c>
      <c r="I2845" s="1">
        <f>E2845+0</f>
        <v/>
      </c>
    </row>
    <row r="2846">
      <c r="A2846" t="inlineStr">
        <is>
          <t>Levies - Special Levies</t>
        </is>
      </c>
      <c r="B2846" t="inlineStr">
        <is>
          <t>Operating Expenses</t>
        </is>
      </c>
      <c r="C2846" t="inlineStr">
        <is>
          <t>Heron View</t>
        </is>
      </c>
      <c r="D2846" t="inlineStr">
        <is>
          <t>Heron View</t>
        </is>
      </c>
      <c r="E2846" s="1" t="inlineStr">
        <is>
          <t>2024-05-31</t>
        </is>
      </c>
      <c r="F2846" t="n">
        <v>0</v>
      </c>
      <c r="G2846" t="n">
        <v>0</v>
      </c>
      <c r="H2846" s="2">
        <f>IF(F2846=0, G2846, F2846)</f>
        <v/>
      </c>
      <c r="I2846" s="1">
        <f>E2846+0</f>
        <v/>
      </c>
    </row>
    <row r="2847">
      <c r="A2847" t="inlineStr">
        <is>
          <t>Management fees - OMH</t>
        </is>
      </c>
      <c r="B2847" t="inlineStr">
        <is>
          <t>Ignore per Deric</t>
        </is>
      </c>
      <c r="C2847" t="inlineStr">
        <is>
          <t>Heron View</t>
        </is>
      </c>
      <c r="D2847" t="inlineStr">
        <is>
          <t>Heron View</t>
        </is>
      </c>
      <c r="E2847" s="1" t="inlineStr">
        <is>
          <t>2024-05-31</t>
        </is>
      </c>
      <c r="F2847" t="n">
        <v>0</v>
      </c>
      <c r="G2847" t="n">
        <v>0</v>
      </c>
      <c r="H2847" s="2">
        <f>IF(F2847=0, G2847, F2847)</f>
        <v/>
      </c>
      <c r="I2847" s="1">
        <f>E2847+0</f>
        <v/>
      </c>
    </row>
    <row r="2848">
      <c r="A2848" t="inlineStr">
        <is>
          <t>Momentum Admin Fee</t>
        </is>
      </c>
      <c r="B2848" t="inlineStr">
        <is>
          <t>Operating Expenses</t>
        </is>
      </c>
      <c r="C2848" t="inlineStr">
        <is>
          <t>Heron View</t>
        </is>
      </c>
      <c r="D2848" t="inlineStr">
        <is>
          <t>Heron View</t>
        </is>
      </c>
      <c r="E2848" s="1" t="inlineStr">
        <is>
          <t>2024-05-31</t>
        </is>
      </c>
      <c r="F2848" t="n">
        <v>0</v>
      </c>
      <c r="G2848" t="n">
        <v>0</v>
      </c>
      <c r="H2848" s="2">
        <f>IF(F2848=0, G2848, F2848)</f>
        <v/>
      </c>
      <c r="I2848" s="1">
        <f>E2848+0</f>
        <v/>
      </c>
    </row>
    <row r="2849">
      <c r="A2849" t="inlineStr">
        <is>
          <t>Momentum Admin Fee</t>
        </is>
      </c>
      <c r="B2849" t="inlineStr">
        <is>
          <t>Operating Expenses</t>
        </is>
      </c>
      <c r="C2849" t="inlineStr">
        <is>
          <t>Heron View</t>
        </is>
      </c>
      <c r="D2849" t="inlineStr">
        <is>
          <t>Heron View</t>
        </is>
      </c>
      <c r="E2849" s="1" t="inlineStr">
        <is>
          <t>2024-05-31</t>
        </is>
      </c>
      <c r="F2849" t="n">
        <v>0</v>
      </c>
      <c r="G2849" t="n">
        <v>0</v>
      </c>
      <c r="H2849" s="2">
        <f>IF(F2849=0, G2849, F2849)</f>
        <v/>
      </c>
      <c r="I2849" s="1">
        <f>E2849+0</f>
        <v/>
      </c>
    </row>
    <row r="2850">
      <c r="A2850" t="inlineStr">
        <is>
          <t>Opp Invest</t>
        </is>
      </c>
      <c r="B2850" t="inlineStr">
        <is>
          <t>COS</t>
        </is>
      </c>
      <c r="C2850" t="inlineStr">
        <is>
          <t>Heron View</t>
        </is>
      </c>
      <c r="D2850" t="inlineStr">
        <is>
          <t>Heron View</t>
        </is>
      </c>
      <c r="E2850" s="1" t="inlineStr">
        <is>
          <t>2024-05-31</t>
        </is>
      </c>
      <c r="F2850" t="n">
        <v>0</v>
      </c>
      <c r="G2850" t="n">
        <v>392914.302</v>
      </c>
      <c r="H2850" s="2">
        <f>IF(F2850=0, G2850, F2850)</f>
        <v/>
      </c>
      <c r="I2850" s="1">
        <f>E2850+0</f>
        <v/>
      </c>
    </row>
    <row r="2851">
      <c r="A2851" t="inlineStr">
        <is>
          <t>Rent Salaries and Wages</t>
        </is>
      </c>
      <c r="B2851" t="inlineStr">
        <is>
          <t>COS</t>
        </is>
      </c>
      <c r="C2851" t="inlineStr">
        <is>
          <t>Heron View</t>
        </is>
      </c>
      <c r="D2851" t="inlineStr">
        <is>
          <t>Heron View</t>
        </is>
      </c>
      <c r="E2851" s="1" t="inlineStr">
        <is>
          <t>2024-05-31</t>
        </is>
      </c>
      <c r="F2851" t="n">
        <v>0</v>
      </c>
      <c r="G2851" t="n">
        <v>800000</v>
      </c>
      <c r="H2851" s="2">
        <f>IF(F2851=0, G2851, F2851)</f>
        <v/>
      </c>
      <c r="I2851" s="1">
        <f>E2851+0</f>
        <v/>
      </c>
    </row>
    <row r="2852">
      <c r="A2852" t="inlineStr">
        <is>
          <t>Rental Income</t>
        </is>
      </c>
      <c r="B2852" t="inlineStr">
        <is>
          <t>Other Income</t>
        </is>
      </c>
      <c r="C2852" t="inlineStr">
        <is>
          <t>Heron View</t>
        </is>
      </c>
      <c r="D2852" t="inlineStr">
        <is>
          <t>Heron View</t>
        </is>
      </c>
      <c r="E2852" s="1" t="inlineStr">
        <is>
          <t>2024-05-31</t>
        </is>
      </c>
      <c r="F2852" t="n">
        <v>0</v>
      </c>
      <c r="G2852" t="n">
        <v>0</v>
      </c>
      <c r="H2852" s="2">
        <f>IF(F2852=0, G2852, F2852)</f>
        <v/>
      </c>
      <c r="I2852" s="1">
        <f>E2852+0</f>
        <v/>
      </c>
    </row>
    <row r="2853">
      <c r="A2853" t="inlineStr">
        <is>
          <t>Repairs _AND_ Maintenance</t>
        </is>
      </c>
      <c r="B2853" t="inlineStr">
        <is>
          <t>Operating Expenses</t>
        </is>
      </c>
      <c r="C2853" t="inlineStr">
        <is>
          <t>Heron View</t>
        </is>
      </c>
      <c r="D2853" t="inlineStr">
        <is>
          <t>Heron View</t>
        </is>
      </c>
      <c r="E2853" s="1" t="inlineStr">
        <is>
          <t>2024-05-31</t>
        </is>
      </c>
      <c r="F2853" t="n">
        <v>0</v>
      </c>
      <c r="G2853" t="n">
        <v>0</v>
      </c>
      <c r="H2853" s="2">
        <f>IF(F2853=0, G2853, F2853)</f>
        <v/>
      </c>
      <c r="I2853" s="1">
        <f>E2853+0</f>
        <v/>
      </c>
    </row>
    <row r="2854">
      <c r="A2854" t="inlineStr">
        <is>
          <t>Sales - Heron View Occupational Rent</t>
        </is>
      </c>
      <c r="B2854" t="inlineStr">
        <is>
          <t>Trading Income</t>
        </is>
      </c>
      <c r="C2854" t="inlineStr">
        <is>
          <t>Heron View</t>
        </is>
      </c>
      <c r="D2854" t="inlineStr">
        <is>
          <t>Heron View</t>
        </is>
      </c>
      <c r="E2854" s="1" t="inlineStr">
        <is>
          <t>2024-05-31</t>
        </is>
      </c>
      <c r="F2854" t="n">
        <v>0</v>
      </c>
      <c r="G2854" t="n">
        <v>0</v>
      </c>
      <c r="H2854" s="2">
        <f>IF(F2854=0, G2854, F2854)</f>
        <v/>
      </c>
      <c r="I2854" s="1">
        <f>E2854+0</f>
        <v/>
      </c>
    </row>
    <row r="2855">
      <c r="A2855" t="inlineStr">
        <is>
          <t>Sales - Heron View Sales</t>
        </is>
      </c>
      <c r="B2855" t="inlineStr">
        <is>
          <t>Trading Income</t>
        </is>
      </c>
      <c r="C2855" t="inlineStr">
        <is>
          <t>Heron View</t>
        </is>
      </c>
      <c r="D2855" t="inlineStr">
        <is>
          <t>Heron View</t>
        </is>
      </c>
      <c r="E2855" s="1" t="inlineStr">
        <is>
          <t>2024-05-31</t>
        </is>
      </c>
      <c r="F2855" t="n">
        <v>0</v>
      </c>
      <c r="G2855" t="n">
        <v>3860608.7</v>
      </c>
      <c r="H2855" s="2">
        <f>IF(F2855=0, G2855, F2855)</f>
        <v/>
      </c>
      <c r="I2855" s="1">
        <f>E2855+0</f>
        <v/>
      </c>
    </row>
    <row r="2856">
      <c r="A2856" t="inlineStr">
        <is>
          <t>Sales - Heron View Sales</t>
        </is>
      </c>
      <c r="B2856" t="inlineStr">
        <is>
          <t>Trading Income</t>
        </is>
      </c>
      <c r="C2856" t="inlineStr">
        <is>
          <t>Heron View</t>
        </is>
      </c>
      <c r="D2856" t="inlineStr">
        <is>
          <t>Heron View</t>
        </is>
      </c>
      <c r="E2856" s="1" t="inlineStr">
        <is>
          <t>2024-05-31</t>
        </is>
      </c>
      <c r="F2856" t="n">
        <v>0</v>
      </c>
      <c r="G2856" t="n">
        <v>0</v>
      </c>
      <c r="H2856" s="2">
        <f>IF(F2856=0, G2856, F2856)</f>
        <v/>
      </c>
      <c r="I2856" s="1">
        <f>E2856+0</f>
        <v/>
      </c>
    </row>
    <row r="2857">
      <c r="A2857" t="inlineStr">
        <is>
          <t>Security - ADT</t>
        </is>
      </c>
      <c r="B2857" t="inlineStr">
        <is>
          <t>Operating Expenses</t>
        </is>
      </c>
      <c r="C2857" t="inlineStr">
        <is>
          <t>Heron View</t>
        </is>
      </c>
      <c r="D2857" t="inlineStr">
        <is>
          <t>Heron View</t>
        </is>
      </c>
      <c r="E2857" s="1" t="inlineStr">
        <is>
          <t>2024-05-31</t>
        </is>
      </c>
      <c r="F2857" t="n">
        <v>0</v>
      </c>
      <c r="G2857" t="n">
        <v>0</v>
      </c>
      <c r="H2857" s="2">
        <f>IF(F2857=0, G2857, F2857)</f>
        <v/>
      </c>
      <c r="I2857" s="1">
        <f>E2857+0</f>
        <v/>
      </c>
    </row>
    <row r="2858">
      <c r="A2858" t="inlineStr">
        <is>
          <t>Security - ADT</t>
        </is>
      </c>
      <c r="B2858" t="inlineStr">
        <is>
          <t>Operating Expenses</t>
        </is>
      </c>
      <c r="C2858" t="inlineStr">
        <is>
          <t>Heron View</t>
        </is>
      </c>
      <c r="D2858" t="inlineStr">
        <is>
          <t>Heron View</t>
        </is>
      </c>
      <c r="E2858" s="1" t="inlineStr">
        <is>
          <t>2024-05-31</t>
        </is>
      </c>
      <c r="F2858" t="n">
        <v>0</v>
      </c>
      <c r="G2858" t="n">
        <v>0</v>
      </c>
      <c r="H2858" s="2">
        <f>IF(F2858=0, G2858, F2858)</f>
        <v/>
      </c>
      <c r="I2858" s="1">
        <f>E2858+0</f>
        <v/>
      </c>
    </row>
    <row r="2859">
      <c r="A2859" t="inlineStr">
        <is>
          <t>Subscriptions - Xero</t>
        </is>
      </c>
      <c r="B2859" t="inlineStr">
        <is>
          <t>Operating Expenses</t>
        </is>
      </c>
      <c r="C2859" t="inlineStr">
        <is>
          <t>Heron View</t>
        </is>
      </c>
      <c r="D2859" t="inlineStr">
        <is>
          <t>Heron View</t>
        </is>
      </c>
      <c r="E2859" s="1" t="inlineStr">
        <is>
          <t>2024-05-31</t>
        </is>
      </c>
      <c r="F2859" t="n">
        <v>0</v>
      </c>
      <c r="G2859" t="n">
        <v>0</v>
      </c>
      <c r="H2859" s="2">
        <f>IF(F2859=0, G2859, F2859)</f>
        <v/>
      </c>
      <c r="I2859" s="1">
        <f>E2859+0</f>
        <v/>
      </c>
    </row>
    <row r="2860">
      <c r="A2860" t="inlineStr">
        <is>
          <t>Subscriptions - Xero</t>
        </is>
      </c>
      <c r="B2860" t="inlineStr">
        <is>
          <t>Operating Expenses</t>
        </is>
      </c>
      <c r="C2860" t="inlineStr">
        <is>
          <t>Heron View</t>
        </is>
      </c>
      <c r="D2860" t="inlineStr">
        <is>
          <t>Heron View</t>
        </is>
      </c>
      <c r="E2860" s="1" t="inlineStr">
        <is>
          <t>2024-05-31</t>
        </is>
      </c>
      <c r="F2860" t="n">
        <v>0</v>
      </c>
      <c r="G2860" t="n">
        <v>0</v>
      </c>
      <c r="H2860" s="2">
        <f>IF(F2860=0, G2860, F2860)</f>
        <v/>
      </c>
      <c r="I2860" s="1">
        <f>E2860+0</f>
        <v/>
      </c>
    </row>
    <row r="2861">
      <c r="A2861" t="inlineStr">
        <is>
          <t>Water</t>
        </is>
      </c>
      <c r="B2861" t="inlineStr">
        <is>
          <t>Operating Expenses</t>
        </is>
      </c>
      <c r="C2861" t="inlineStr">
        <is>
          <t>Heron View</t>
        </is>
      </c>
      <c r="D2861" t="inlineStr">
        <is>
          <t>Heron View</t>
        </is>
      </c>
      <c r="E2861" s="1" t="inlineStr">
        <is>
          <t>2024-05-31</t>
        </is>
      </c>
      <c r="F2861" t="n">
        <v>0</v>
      </c>
      <c r="G2861" t="n">
        <v>0</v>
      </c>
      <c r="H2861" s="2">
        <f>IF(F2861=0, G2861, F2861)</f>
        <v/>
      </c>
      <c r="I2861" s="1">
        <f>E2861+0</f>
        <v/>
      </c>
    </row>
    <row r="2862">
      <c r="A2862" t="inlineStr">
        <is>
          <t>Accounting - CIPC</t>
        </is>
      </c>
      <c r="B2862" t="inlineStr">
        <is>
          <t>Operating Expenses</t>
        </is>
      </c>
      <c r="C2862" t="inlineStr">
        <is>
          <t>Heron Fields</t>
        </is>
      </c>
      <c r="D2862" t="inlineStr">
        <is>
          <t>Heron Fields</t>
        </is>
      </c>
      <c r="E2862" s="1" t="inlineStr">
        <is>
          <t>2024-06-30</t>
        </is>
      </c>
      <c r="F2862" t="n">
        <v>0</v>
      </c>
      <c r="G2862" t="n">
        <v>0</v>
      </c>
      <c r="H2862" s="2">
        <f>IF(F2862=0, G2862, F2862)</f>
        <v/>
      </c>
      <c r="I2862" s="1">
        <f>E2862+0</f>
        <v/>
      </c>
    </row>
    <row r="2863">
      <c r="A2863" t="inlineStr">
        <is>
          <t>Accounting Fees</t>
        </is>
      </c>
      <c r="B2863" t="inlineStr">
        <is>
          <t>Operating Expenses</t>
        </is>
      </c>
      <c r="C2863" t="inlineStr">
        <is>
          <t>Heron Fields</t>
        </is>
      </c>
      <c r="D2863" t="inlineStr">
        <is>
          <t>Heron Fields</t>
        </is>
      </c>
      <c r="E2863" s="1" t="inlineStr">
        <is>
          <t>2024-06-30</t>
        </is>
      </c>
      <c r="F2863" t="n">
        <v>0</v>
      </c>
      <c r="G2863" t="n">
        <v>0</v>
      </c>
      <c r="H2863" s="2">
        <f>IF(F2863=0, G2863, F2863)</f>
        <v/>
      </c>
      <c r="I2863" s="1">
        <f>E2863+0</f>
        <v/>
      </c>
    </row>
    <row r="2864">
      <c r="A2864" t="inlineStr">
        <is>
          <t>Advertising - Property24</t>
        </is>
      </c>
      <c r="B2864" t="inlineStr">
        <is>
          <t>Operating Expenses</t>
        </is>
      </c>
      <c r="C2864" t="inlineStr">
        <is>
          <t>Heron Fields</t>
        </is>
      </c>
      <c r="D2864" t="inlineStr">
        <is>
          <t>Heron Fields</t>
        </is>
      </c>
      <c r="E2864" s="1" t="inlineStr">
        <is>
          <t>2024-06-30</t>
        </is>
      </c>
      <c r="F2864" t="n">
        <v>0</v>
      </c>
      <c r="G2864" t="n">
        <v>0</v>
      </c>
      <c r="H2864" s="2">
        <f>IF(F2864=0, G2864, F2864)</f>
        <v/>
      </c>
      <c r="I2864" s="1">
        <f>E2864+0</f>
        <v/>
      </c>
    </row>
    <row r="2865">
      <c r="A2865" t="inlineStr">
        <is>
          <t>Advertising - Real Marketing</t>
        </is>
      </c>
      <c r="B2865" t="inlineStr">
        <is>
          <t>Operating Expenses</t>
        </is>
      </c>
      <c r="C2865" t="inlineStr">
        <is>
          <t>Heron Fields</t>
        </is>
      </c>
      <c r="D2865" t="inlineStr">
        <is>
          <t>Heron Fields</t>
        </is>
      </c>
      <c r="E2865" s="1" t="inlineStr">
        <is>
          <t>2024-06-30</t>
        </is>
      </c>
      <c r="F2865" t="n">
        <v>0</v>
      </c>
      <c r="G2865" t="n">
        <v>0</v>
      </c>
      <c r="H2865" s="2">
        <f>IF(F2865=0, G2865, F2865)</f>
        <v/>
      </c>
      <c r="I2865" s="1">
        <f>E2865+0</f>
        <v/>
      </c>
    </row>
    <row r="2866">
      <c r="A2866" t="inlineStr">
        <is>
          <t>Advertising - Real Marketing</t>
        </is>
      </c>
      <c r="B2866" t="inlineStr">
        <is>
          <t>Operating Expenses</t>
        </is>
      </c>
      <c r="C2866" t="inlineStr">
        <is>
          <t>Heron Fields</t>
        </is>
      </c>
      <c r="D2866" t="inlineStr">
        <is>
          <t>Heron Fields</t>
        </is>
      </c>
      <c r="E2866" s="1" t="inlineStr">
        <is>
          <t>2024-06-30</t>
        </is>
      </c>
      <c r="F2866" t="n">
        <v>0</v>
      </c>
      <c r="G2866" t="n">
        <v>0</v>
      </c>
      <c r="H2866" s="2">
        <f>IF(F2866=0, G2866, F2866)</f>
        <v/>
      </c>
      <c r="I2866" s="1">
        <f>E2866+0</f>
        <v/>
      </c>
    </row>
    <row r="2867">
      <c r="A2867" t="inlineStr">
        <is>
          <t>Advertising _AND_ Promotions</t>
        </is>
      </c>
      <c r="B2867" t="inlineStr">
        <is>
          <t>Operating Expenses</t>
        </is>
      </c>
      <c r="C2867" t="inlineStr">
        <is>
          <t>Heron Fields</t>
        </is>
      </c>
      <c r="D2867" t="inlineStr">
        <is>
          <t>Heron Fields</t>
        </is>
      </c>
      <c r="E2867" s="1" t="inlineStr">
        <is>
          <t>2024-06-30</t>
        </is>
      </c>
      <c r="F2867" t="n">
        <v>0</v>
      </c>
      <c r="G2867" t="n">
        <v>0</v>
      </c>
      <c r="H2867" s="2">
        <f>IF(F2867=0, G2867, F2867)</f>
        <v/>
      </c>
      <c r="I2867" s="1">
        <f>E2867+0</f>
        <v/>
      </c>
    </row>
    <row r="2868">
      <c r="A2868" t="inlineStr">
        <is>
          <t>Bank Charges</t>
        </is>
      </c>
      <c r="B2868" t="inlineStr">
        <is>
          <t>Operating Expenses</t>
        </is>
      </c>
      <c r="C2868" t="inlineStr">
        <is>
          <t>Heron Fields</t>
        </is>
      </c>
      <c r="D2868" t="inlineStr">
        <is>
          <t>Heron Fields</t>
        </is>
      </c>
      <c r="E2868" s="1" t="inlineStr">
        <is>
          <t>2024-06-30</t>
        </is>
      </c>
      <c r="F2868" t="n">
        <v>0</v>
      </c>
      <c r="G2868" t="n">
        <v>0</v>
      </c>
      <c r="H2868" s="2">
        <f>IF(F2868=0, G2868, F2868)</f>
        <v/>
      </c>
      <c r="I2868" s="1">
        <f>E2868+0</f>
        <v/>
      </c>
    </row>
    <row r="2869">
      <c r="A2869" t="inlineStr">
        <is>
          <t>COS - Commission HF Units</t>
        </is>
      </c>
      <c r="B2869" t="inlineStr">
        <is>
          <t>COS</t>
        </is>
      </c>
      <c r="C2869" t="inlineStr">
        <is>
          <t>Heron Fields</t>
        </is>
      </c>
      <c r="D2869" t="inlineStr">
        <is>
          <t>Heron Fields</t>
        </is>
      </c>
      <c r="E2869" s="1" t="inlineStr">
        <is>
          <t>2024-06-30</t>
        </is>
      </c>
      <c r="F2869" t="n">
        <v>0</v>
      </c>
      <c r="G2869" t="n">
        <v>0</v>
      </c>
      <c r="H2869" s="2">
        <f>IF(F2869=0, G2869, F2869)</f>
        <v/>
      </c>
      <c r="I2869" s="1">
        <f>E2869+0</f>
        <v/>
      </c>
    </row>
    <row r="2870">
      <c r="A2870" t="inlineStr">
        <is>
          <t>COS - Electricity</t>
        </is>
      </c>
      <c r="B2870" t="inlineStr">
        <is>
          <t>COS</t>
        </is>
      </c>
      <c r="C2870" t="inlineStr">
        <is>
          <t>Heron Fields</t>
        </is>
      </c>
      <c r="D2870" t="inlineStr">
        <is>
          <t>Heron Fields</t>
        </is>
      </c>
      <c r="E2870" s="1" t="inlineStr">
        <is>
          <t>2024-06-30</t>
        </is>
      </c>
      <c r="F2870" t="n">
        <v>0</v>
      </c>
      <c r="G2870" t="n">
        <v>0</v>
      </c>
      <c r="H2870" s="2">
        <f>IF(F2870=0, G2870, F2870)</f>
        <v/>
      </c>
      <c r="I2870" s="1">
        <f>E2870+0</f>
        <v/>
      </c>
    </row>
    <row r="2871">
      <c r="A2871" t="inlineStr">
        <is>
          <t>COS - Electricity</t>
        </is>
      </c>
      <c r="B2871" t="inlineStr">
        <is>
          <t>COS</t>
        </is>
      </c>
      <c r="C2871" t="inlineStr">
        <is>
          <t>Heron Fields</t>
        </is>
      </c>
      <c r="D2871" t="inlineStr">
        <is>
          <t>Heron Fields</t>
        </is>
      </c>
      <c r="E2871" s="1" t="inlineStr">
        <is>
          <t>2024-06-30</t>
        </is>
      </c>
      <c r="F2871" t="n">
        <v>0</v>
      </c>
      <c r="G2871" t="n">
        <v>0</v>
      </c>
      <c r="H2871" s="2">
        <f>IF(F2871=0, G2871, F2871)</f>
        <v/>
      </c>
      <c r="I2871" s="1">
        <f>E2871+0</f>
        <v/>
      </c>
    </row>
    <row r="2872">
      <c r="A2872" t="inlineStr">
        <is>
          <t>COS - Heron View Showhouse</t>
        </is>
      </c>
      <c r="B2872" t="inlineStr">
        <is>
          <t>COS</t>
        </is>
      </c>
      <c r="C2872" t="inlineStr">
        <is>
          <t>Heron Fields</t>
        </is>
      </c>
      <c r="D2872" t="inlineStr">
        <is>
          <t>Heron Fields</t>
        </is>
      </c>
      <c r="E2872" s="1" t="inlineStr">
        <is>
          <t>2024-06-30</t>
        </is>
      </c>
      <c r="F2872" t="n">
        <v>0</v>
      </c>
      <c r="G2872" t="n">
        <v>0</v>
      </c>
      <c r="H2872" s="2">
        <f>IF(F2872=0, G2872, F2872)</f>
        <v/>
      </c>
      <c r="I2872" s="1">
        <f>E2872+0</f>
        <v/>
      </c>
    </row>
    <row r="2873">
      <c r="A2873" t="inlineStr">
        <is>
          <t>COS - Inverters</t>
        </is>
      </c>
      <c r="B2873" t="inlineStr">
        <is>
          <t>COS</t>
        </is>
      </c>
      <c r="C2873" t="inlineStr">
        <is>
          <t>Heron Fields</t>
        </is>
      </c>
      <c r="D2873" t="inlineStr">
        <is>
          <t>Heron Fields</t>
        </is>
      </c>
      <c r="E2873" s="1" t="inlineStr">
        <is>
          <t>2024-06-30</t>
        </is>
      </c>
      <c r="F2873" t="n">
        <v>0</v>
      </c>
      <c r="G2873" t="n">
        <v>0</v>
      </c>
      <c r="H2873" s="2">
        <f>IF(F2873=0, G2873, F2873)</f>
        <v/>
      </c>
      <c r="I2873" s="1">
        <f>E2873+0</f>
        <v/>
      </c>
    </row>
    <row r="2874">
      <c r="A2874" t="inlineStr">
        <is>
          <t>COS - Legal Fees</t>
        </is>
      </c>
      <c r="B2874" t="inlineStr">
        <is>
          <t>COS</t>
        </is>
      </c>
      <c r="C2874" t="inlineStr">
        <is>
          <t>Heron Fields</t>
        </is>
      </c>
      <c r="D2874" t="inlineStr">
        <is>
          <t>Heron Fields</t>
        </is>
      </c>
      <c r="E2874" s="1" t="inlineStr">
        <is>
          <t>2024-06-30</t>
        </is>
      </c>
      <c r="F2874" t="n">
        <v>0</v>
      </c>
      <c r="G2874" t="n">
        <v>0</v>
      </c>
      <c r="H2874" s="2">
        <f>IF(F2874=0, G2874, F2874)</f>
        <v/>
      </c>
      <c r="I2874" s="1">
        <f>E2874+0</f>
        <v/>
      </c>
    </row>
    <row r="2875">
      <c r="A2875" t="inlineStr">
        <is>
          <t>COS - Legal Fees Opening of Sec Title Scheme</t>
        </is>
      </c>
      <c r="B2875" t="inlineStr">
        <is>
          <t>COS</t>
        </is>
      </c>
      <c r="C2875" t="inlineStr">
        <is>
          <t>Heron Fields</t>
        </is>
      </c>
      <c r="D2875" t="inlineStr">
        <is>
          <t>Heron Fields</t>
        </is>
      </c>
      <c r="E2875" s="1" t="inlineStr">
        <is>
          <t>2024-06-30</t>
        </is>
      </c>
      <c r="F2875" t="n">
        <v>0</v>
      </c>
      <c r="G2875" t="n">
        <v>0</v>
      </c>
      <c r="H2875" s="2">
        <f>IF(F2875=0, G2875, F2875)</f>
        <v/>
      </c>
      <c r="I2875" s="1">
        <f>E2875+0</f>
        <v/>
      </c>
    </row>
    <row r="2876">
      <c r="A2876" t="inlineStr">
        <is>
          <t>COS - Levies</t>
        </is>
      </c>
      <c r="B2876" t="inlineStr">
        <is>
          <t>COS</t>
        </is>
      </c>
      <c r="C2876" t="inlineStr">
        <is>
          <t>Heron Fields</t>
        </is>
      </c>
      <c r="D2876" t="inlineStr">
        <is>
          <t>Heron Fields</t>
        </is>
      </c>
      <c r="E2876" s="1" t="inlineStr">
        <is>
          <t>2024-06-30</t>
        </is>
      </c>
      <c r="F2876" t="n">
        <v>0</v>
      </c>
      <c r="G2876" t="n">
        <v>0</v>
      </c>
      <c r="H2876" s="2">
        <f>IF(F2876=0, G2876, F2876)</f>
        <v/>
      </c>
      <c r="I2876" s="1">
        <f>E2876+0</f>
        <v/>
      </c>
    </row>
    <row r="2877">
      <c r="A2877" t="inlineStr">
        <is>
          <t>COS - Rates clearance</t>
        </is>
      </c>
      <c r="B2877" t="inlineStr">
        <is>
          <t>COS</t>
        </is>
      </c>
      <c r="C2877" t="inlineStr">
        <is>
          <t>Heron Fields</t>
        </is>
      </c>
      <c r="D2877" t="inlineStr">
        <is>
          <t>Heron Fields</t>
        </is>
      </c>
      <c r="E2877" s="1" t="inlineStr">
        <is>
          <t>2024-06-30</t>
        </is>
      </c>
      <c r="F2877" t="n">
        <v>0</v>
      </c>
      <c r="G2877" t="n">
        <v>0</v>
      </c>
      <c r="H2877" s="2">
        <f>IF(F2877=0, G2877, F2877)</f>
        <v/>
      </c>
      <c r="I2877" s="1">
        <f>E2877+0</f>
        <v/>
      </c>
    </row>
    <row r="2878">
      <c r="A2878" t="inlineStr">
        <is>
          <t>COS - Showhouse - HF</t>
        </is>
      </c>
      <c r="B2878" t="inlineStr">
        <is>
          <t>COS</t>
        </is>
      </c>
      <c r="C2878" t="inlineStr">
        <is>
          <t>Heron Fields</t>
        </is>
      </c>
      <c r="D2878" t="inlineStr">
        <is>
          <t>Heron Fields</t>
        </is>
      </c>
      <c r="E2878" s="1" t="inlineStr">
        <is>
          <t>2024-06-30</t>
        </is>
      </c>
      <c r="F2878" t="n">
        <v>0</v>
      </c>
      <c r="G2878" t="n">
        <v>0</v>
      </c>
      <c r="H2878" s="2">
        <f>IF(F2878=0, G2878, F2878)</f>
        <v/>
      </c>
      <c r="I2878" s="1">
        <f>E2878+0</f>
        <v/>
      </c>
    </row>
    <row r="2879">
      <c r="A2879" t="inlineStr">
        <is>
          <t>CoCT - Electricity</t>
        </is>
      </c>
      <c r="B2879" t="inlineStr">
        <is>
          <t>Operating Expenses</t>
        </is>
      </c>
      <c r="C2879" t="inlineStr">
        <is>
          <t>Heron Fields</t>
        </is>
      </c>
      <c r="D2879" t="inlineStr">
        <is>
          <t>Heron Fields</t>
        </is>
      </c>
      <c r="E2879" s="1" t="inlineStr">
        <is>
          <t>2024-06-30</t>
        </is>
      </c>
      <c r="F2879" t="n">
        <v>0</v>
      </c>
      <c r="G2879" t="n">
        <v>0</v>
      </c>
      <c r="H2879" s="2">
        <f>IF(F2879=0, G2879, F2879)</f>
        <v/>
      </c>
      <c r="I2879" s="1">
        <f>E2879+0</f>
        <v/>
      </c>
    </row>
    <row r="2880">
      <c r="A2880" t="inlineStr">
        <is>
          <t>CoCT - Refuse</t>
        </is>
      </c>
      <c r="B2880" t="inlineStr">
        <is>
          <t>Operating Expenses</t>
        </is>
      </c>
      <c r="C2880" t="inlineStr">
        <is>
          <t>Heron Fields</t>
        </is>
      </c>
      <c r="D2880" t="inlineStr">
        <is>
          <t>Heron Fields</t>
        </is>
      </c>
      <c r="E2880" s="1" t="inlineStr">
        <is>
          <t>2024-06-30</t>
        </is>
      </c>
      <c r="F2880" t="n">
        <v>0</v>
      </c>
      <c r="G2880" t="n">
        <v>0</v>
      </c>
      <c r="H2880" s="2">
        <f>IF(F2880=0, G2880, F2880)</f>
        <v/>
      </c>
      <c r="I2880" s="1">
        <f>E2880+0</f>
        <v/>
      </c>
    </row>
    <row r="2881">
      <c r="A2881" t="inlineStr">
        <is>
          <t>CoCT - Water</t>
        </is>
      </c>
      <c r="B2881" t="inlineStr">
        <is>
          <t>Operating Expenses</t>
        </is>
      </c>
      <c r="C2881" t="inlineStr">
        <is>
          <t>Heron Fields</t>
        </is>
      </c>
      <c r="D2881" t="inlineStr">
        <is>
          <t>Heron Fields</t>
        </is>
      </c>
      <c r="E2881" s="1" t="inlineStr">
        <is>
          <t>2024-06-30</t>
        </is>
      </c>
      <c r="F2881" t="n">
        <v>0</v>
      </c>
      <c r="G2881" t="n">
        <v>0</v>
      </c>
      <c r="H2881" s="2">
        <f>IF(F2881=0, G2881, F2881)</f>
        <v/>
      </c>
      <c r="I2881" s="1">
        <f>E2881+0</f>
        <v/>
      </c>
    </row>
    <row r="2882">
      <c r="A2882" t="inlineStr">
        <is>
          <t>Consulting Fees - Admin and Finance</t>
        </is>
      </c>
      <c r="B2882" t="inlineStr">
        <is>
          <t>Ignore per Deric</t>
        </is>
      </c>
      <c r="C2882" t="inlineStr">
        <is>
          <t>Heron Fields</t>
        </is>
      </c>
      <c r="D2882" t="inlineStr">
        <is>
          <t>Heron Fields</t>
        </is>
      </c>
      <c r="E2882" s="1" t="inlineStr">
        <is>
          <t>2024-06-30</t>
        </is>
      </c>
      <c r="F2882" t="n">
        <v>0</v>
      </c>
      <c r="G2882" t="n">
        <v>0</v>
      </c>
      <c r="H2882" s="2">
        <f>IF(F2882=0, G2882, F2882)</f>
        <v/>
      </c>
      <c r="I2882" s="1">
        <f>E2882+0</f>
        <v/>
      </c>
    </row>
    <row r="2883">
      <c r="A2883" t="inlineStr">
        <is>
          <t>Consulting fees - Trustee</t>
        </is>
      </c>
      <c r="B2883" t="inlineStr">
        <is>
          <t>Operating Expenses</t>
        </is>
      </c>
      <c r="C2883" t="inlineStr">
        <is>
          <t>Heron Fields</t>
        </is>
      </c>
      <c r="D2883" t="inlineStr">
        <is>
          <t>Heron Fields</t>
        </is>
      </c>
      <c r="E2883" s="1" t="inlineStr">
        <is>
          <t>2024-06-30</t>
        </is>
      </c>
      <c r="F2883" t="n">
        <v>0</v>
      </c>
      <c r="G2883" t="n">
        <v>0</v>
      </c>
      <c r="H2883" s="2">
        <f>IF(F2883=0, G2883, F2883)</f>
        <v/>
      </c>
      <c r="I2883" s="1">
        <f>E2883+0</f>
        <v/>
      </c>
    </row>
    <row r="2884">
      <c r="A2884" t="inlineStr">
        <is>
          <t>Developers Levies</t>
        </is>
      </c>
      <c r="B2884" t="inlineStr">
        <is>
          <t>Operating Expenses</t>
        </is>
      </c>
      <c r="C2884" t="inlineStr">
        <is>
          <t>Heron Fields</t>
        </is>
      </c>
      <c r="D2884" t="inlineStr">
        <is>
          <t>Heron Fields</t>
        </is>
      </c>
      <c r="E2884" s="1" t="inlineStr">
        <is>
          <t>2024-06-30</t>
        </is>
      </c>
      <c r="F2884" t="n">
        <v>0</v>
      </c>
      <c r="G2884" t="n">
        <v>0</v>
      </c>
      <c r="H2884" s="2">
        <f>IF(F2884=0, G2884, F2884)</f>
        <v/>
      </c>
      <c r="I2884" s="1">
        <f>E2884+0</f>
        <v/>
      </c>
    </row>
    <row r="2885">
      <c r="A2885" t="inlineStr">
        <is>
          <t>Entertainment Expenses</t>
        </is>
      </c>
      <c r="B2885" t="inlineStr">
        <is>
          <t>Operating Expenses</t>
        </is>
      </c>
      <c r="C2885" t="inlineStr">
        <is>
          <t>Heron Fields</t>
        </is>
      </c>
      <c r="D2885" t="inlineStr">
        <is>
          <t>Heron Fields</t>
        </is>
      </c>
      <c r="E2885" s="1" t="inlineStr">
        <is>
          <t>2024-06-30</t>
        </is>
      </c>
      <c r="F2885" t="n">
        <v>0</v>
      </c>
      <c r="G2885" t="n">
        <v>0</v>
      </c>
      <c r="H2885" s="2">
        <f>IF(F2885=0, G2885, F2885)</f>
        <v/>
      </c>
      <c r="I2885" s="1">
        <f>E2885+0</f>
        <v/>
      </c>
    </row>
    <row r="2886">
      <c r="A2886" t="inlineStr">
        <is>
          <t>General Expenses</t>
        </is>
      </c>
      <c r="B2886" t="inlineStr">
        <is>
          <t>Operating Expenses</t>
        </is>
      </c>
      <c r="C2886" t="inlineStr">
        <is>
          <t>Heron Fields</t>
        </is>
      </c>
      <c r="D2886" t="inlineStr">
        <is>
          <t>Heron Fields</t>
        </is>
      </c>
      <c r="E2886" s="1" t="inlineStr">
        <is>
          <t>2024-06-30</t>
        </is>
      </c>
      <c r="F2886" t="n">
        <v>0</v>
      </c>
      <c r="G2886" t="n">
        <v>0</v>
      </c>
      <c r="H2886" s="2">
        <f>IF(F2886=0, G2886, F2886)</f>
        <v/>
      </c>
      <c r="I2886" s="1">
        <f>E2886+0</f>
        <v/>
      </c>
    </row>
    <row r="2887">
      <c r="A2887" t="inlineStr">
        <is>
          <t>Insurance</t>
        </is>
      </c>
      <c r="B2887" t="inlineStr">
        <is>
          <t>Operating Expenses</t>
        </is>
      </c>
      <c r="C2887" t="inlineStr">
        <is>
          <t>Heron Fields</t>
        </is>
      </c>
      <c r="D2887" t="inlineStr">
        <is>
          <t>Heron Fields</t>
        </is>
      </c>
      <c r="E2887" s="1" t="inlineStr">
        <is>
          <t>2024-06-30</t>
        </is>
      </c>
      <c r="F2887" t="n">
        <v>0</v>
      </c>
      <c r="G2887" t="n">
        <v>0</v>
      </c>
      <c r="H2887" s="2">
        <f>IF(F2887=0, G2887, F2887)</f>
        <v/>
      </c>
      <c r="I2887" s="1">
        <f>E2887+0</f>
        <v/>
      </c>
    </row>
    <row r="2888">
      <c r="A2888" t="inlineStr">
        <is>
          <t>Interest Paid</t>
        </is>
      </c>
      <c r="B2888" t="inlineStr">
        <is>
          <t>Operating Expenses</t>
        </is>
      </c>
      <c r="C2888" t="inlineStr">
        <is>
          <t>Heron Fields</t>
        </is>
      </c>
      <c r="D2888" t="inlineStr">
        <is>
          <t>Heron Fields</t>
        </is>
      </c>
      <c r="E2888" s="1" t="inlineStr">
        <is>
          <t>2024-06-30</t>
        </is>
      </c>
      <c r="F2888" t="n">
        <v>0</v>
      </c>
      <c r="G2888" t="n">
        <v>0</v>
      </c>
      <c r="H2888" s="2">
        <f>IF(F2888=0, G2888, F2888)</f>
        <v/>
      </c>
      <c r="I2888" s="1">
        <f>E2888+0</f>
        <v/>
      </c>
    </row>
    <row r="2889">
      <c r="A2889" t="inlineStr">
        <is>
          <t>Interest Paid - Investors @ 14%</t>
        </is>
      </c>
      <c r="B2889" t="inlineStr">
        <is>
          <t>Operating Expenses</t>
        </is>
      </c>
      <c r="C2889" t="inlineStr">
        <is>
          <t>Heron Fields</t>
        </is>
      </c>
      <c r="D2889" t="inlineStr">
        <is>
          <t>Heron Fields</t>
        </is>
      </c>
      <c r="E2889" s="1" t="inlineStr">
        <is>
          <t>2024-06-30</t>
        </is>
      </c>
      <c r="F2889" t="n">
        <v>0</v>
      </c>
      <c r="G2889" t="n">
        <v>0</v>
      </c>
      <c r="H2889" s="2">
        <f>IF(F2889=0, G2889, F2889)</f>
        <v/>
      </c>
      <c r="I2889" s="1">
        <f>E2889+0</f>
        <v/>
      </c>
    </row>
    <row r="2890">
      <c r="A2890" t="inlineStr">
        <is>
          <t>Interest Paid - Investors @ 15%</t>
        </is>
      </c>
      <c r="B2890" t="inlineStr">
        <is>
          <t>Operating Expenses</t>
        </is>
      </c>
      <c r="C2890" t="inlineStr">
        <is>
          <t>Heron Fields</t>
        </is>
      </c>
      <c r="D2890" t="inlineStr">
        <is>
          <t>Heron Fields</t>
        </is>
      </c>
      <c r="E2890" s="1" t="inlineStr">
        <is>
          <t>2024-06-30</t>
        </is>
      </c>
      <c r="F2890" t="n">
        <v>0</v>
      </c>
      <c r="G2890" t="n">
        <v>0</v>
      </c>
      <c r="H2890" s="2">
        <f>IF(F2890=0, G2890, F2890)</f>
        <v/>
      </c>
      <c r="I2890" s="1">
        <f>E2890+0</f>
        <v/>
      </c>
    </row>
    <row r="2891">
      <c r="A2891" t="inlineStr">
        <is>
          <t>Interest Paid - Investors @ 15%</t>
        </is>
      </c>
      <c r="B2891" t="inlineStr">
        <is>
          <t>Operating Expenses</t>
        </is>
      </c>
      <c r="C2891" t="inlineStr">
        <is>
          <t>Heron Fields</t>
        </is>
      </c>
      <c r="D2891" t="inlineStr">
        <is>
          <t>Heron Fields</t>
        </is>
      </c>
      <c r="E2891" s="1" t="inlineStr">
        <is>
          <t>2024-06-30</t>
        </is>
      </c>
      <c r="F2891" t="n">
        <v>0</v>
      </c>
      <c r="G2891" t="n">
        <v>0</v>
      </c>
      <c r="H2891" s="2">
        <f>IF(F2891=0, G2891, F2891)</f>
        <v/>
      </c>
      <c r="I2891" s="1">
        <f>E2891+0</f>
        <v/>
      </c>
    </row>
    <row r="2892">
      <c r="A2892" t="inlineStr">
        <is>
          <t>Interest Paid - Investors @ 16%</t>
        </is>
      </c>
      <c r="B2892" t="inlineStr">
        <is>
          <t>Operating Expenses</t>
        </is>
      </c>
      <c r="C2892" t="inlineStr">
        <is>
          <t>Heron Fields</t>
        </is>
      </c>
      <c r="D2892" t="inlineStr">
        <is>
          <t>Heron Fields</t>
        </is>
      </c>
      <c r="E2892" s="1" t="inlineStr">
        <is>
          <t>2024-06-30</t>
        </is>
      </c>
      <c r="F2892" t="n">
        <v>0</v>
      </c>
      <c r="G2892" t="n">
        <v>0</v>
      </c>
      <c r="H2892" s="2">
        <f>IF(F2892=0, G2892, F2892)</f>
        <v/>
      </c>
      <c r="I2892" s="1">
        <f>E2892+0</f>
        <v/>
      </c>
    </row>
    <row r="2893">
      <c r="A2893" t="inlineStr">
        <is>
          <t>Interest Paid - Investors @ 16%</t>
        </is>
      </c>
      <c r="B2893" t="inlineStr">
        <is>
          <t>Operating Expenses</t>
        </is>
      </c>
      <c r="C2893" t="inlineStr">
        <is>
          <t>Heron Fields</t>
        </is>
      </c>
      <c r="D2893" t="inlineStr">
        <is>
          <t>Heron Fields</t>
        </is>
      </c>
      <c r="E2893" s="1" t="inlineStr">
        <is>
          <t>2024-06-30</t>
        </is>
      </c>
      <c r="F2893" t="n">
        <v>0</v>
      </c>
      <c r="G2893" t="n">
        <v>0</v>
      </c>
      <c r="H2893" s="2">
        <f>IF(F2893=0, G2893, F2893)</f>
        <v/>
      </c>
      <c r="I2893" s="1">
        <f>E2893+0</f>
        <v/>
      </c>
    </row>
    <row r="2894">
      <c r="A2894" t="inlineStr">
        <is>
          <t>Interest Paid - Investors @ 18%</t>
        </is>
      </c>
      <c r="B2894" t="inlineStr">
        <is>
          <t>Operating Expenses</t>
        </is>
      </c>
      <c r="C2894" t="inlineStr">
        <is>
          <t>Heron Fields</t>
        </is>
      </c>
      <c r="D2894" t="inlineStr">
        <is>
          <t>Heron Fields</t>
        </is>
      </c>
      <c r="E2894" s="1" t="inlineStr">
        <is>
          <t>2024-06-30</t>
        </is>
      </c>
      <c r="F2894" t="n">
        <v>0</v>
      </c>
      <c r="G2894" t="n">
        <v>0</v>
      </c>
      <c r="H2894" s="2">
        <f>IF(F2894=0, G2894, F2894)</f>
        <v/>
      </c>
      <c r="I2894" s="1">
        <f>E2894+0</f>
        <v/>
      </c>
    </row>
    <row r="2895">
      <c r="A2895" t="inlineStr">
        <is>
          <t>Interest Paid - Investors @ 18%</t>
        </is>
      </c>
      <c r="B2895" t="inlineStr">
        <is>
          <t>Operating Expenses</t>
        </is>
      </c>
      <c r="C2895" t="inlineStr">
        <is>
          <t>Heron Fields</t>
        </is>
      </c>
      <c r="D2895" t="inlineStr">
        <is>
          <t>Heron Fields</t>
        </is>
      </c>
      <c r="E2895" s="1" t="inlineStr">
        <is>
          <t>2024-06-30</t>
        </is>
      </c>
      <c r="F2895" t="n">
        <v>0</v>
      </c>
      <c r="G2895" t="n">
        <v>0</v>
      </c>
      <c r="H2895" s="2">
        <f>IF(F2895=0, G2895, F2895)</f>
        <v/>
      </c>
      <c r="I2895" s="1">
        <f>E2895+0</f>
        <v/>
      </c>
    </row>
    <row r="2896">
      <c r="A2896" t="inlineStr">
        <is>
          <t>Interest Paid - Investors @ 6.25%</t>
        </is>
      </c>
      <c r="B2896" t="inlineStr">
        <is>
          <t>Operating Expenses</t>
        </is>
      </c>
      <c r="C2896" t="inlineStr">
        <is>
          <t>Heron Fields</t>
        </is>
      </c>
      <c r="D2896" t="inlineStr">
        <is>
          <t>Heron Fields</t>
        </is>
      </c>
      <c r="E2896" s="1" t="inlineStr">
        <is>
          <t>2024-06-30</t>
        </is>
      </c>
      <c r="F2896" t="n">
        <v>0</v>
      </c>
      <c r="G2896" t="n">
        <v>0</v>
      </c>
      <c r="H2896" s="2">
        <f>IF(F2896=0, G2896, F2896)</f>
        <v/>
      </c>
      <c r="I2896" s="1">
        <f>E2896+0</f>
        <v/>
      </c>
    </row>
    <row r="2897">
      <c r="A2897" t="inlineStr">
        <is>
          <t>Interest Paid - Investors @ 6.5%</t>
        </is>
      </c>
      <c r="B2897" t="inlineStr">
        <is>
          <t>Operating Expenses</t>
        </is>
      </c>
      <c r="C2897" t="inlineStr">
        <is>
          <t>Heron Fields</t>
        </is>
      </c>
      <c r="D2897" t="inlineStr">
        <is>
          <t>Heron Fields</t>
        </is>
      </c>
      <c r="E2897" s="1" t="inlineStr">
        <is>
          <t>2024-06-30</t>
        </is>
      </c>
      <c r="F2897" t="n">
        <v>0</v>
      </c>
      <c r="G2897" t="n">
        <v>0</v>
      </c>
      <c r="H2897" s="2">
        <f>IF(F2897=0, G2897, F2897)</f>
        <v/>
      </c>
      <c r="I2897" s="1">
        <f>E2897+0</f>
        <v/>
      </c>
    </row>
    <row r="2898">
      <c r="A2898" t="inlineStr">
        <is>
          <t>Interest Paid - Investors @ 6.75%</t>
        </is>
      </c>
      <c r="B2898" t="inlineStr">
        <is>
          <t>Operating Expenses</t>
        </is>
      </c>
      <c r="C2898" t="inlineStr">
        <is>
          <t>Heron Fields</t>
        </is>
      </c>
      <c r="D2898" t="inlineStr">
        <is>
          <t>Heron Fields</t>
        </is>
      </c>
      <c r="E2898" s="1" t="inlineStr">
        <is>
          <t>2024-06-30</t>
        </is>
      </c>
      <c r="F2898" t="n">
        <v>0</v>
      </c>
      <c r="G2898" t="n">
        <v>0</v>
      </c>
      <c r="H2898" s="2">
        <f>IF(F2898=0, G2898, F2898)</f>
        <v/>
      </c>
      <c r="I2898" s="1">
        <f>E2898+0</f>
        <v/>
      </c>
    </row>
    <row r="2899">
      <c r="A2899" t="inlineStr">
        <is>
          <t>Interest Paid - Investors @ 7%</t>
        </is>
      </c>
      <c r="B2899" t="inlineStr">
        <is>
          <t>Operating Expenses</t>
        </is>
      </c>
      <c r="C2899" t="inlineStr">
        <is>
          <t>Heron Fields</t>
        </is>
      </c>
      <c r="D2899" t="inlineStr">
        <is>
          <t>Heron Fields</t>
        </is>
      </c>
      <c r="E2899" s="1" t="inlineStr">
        <is>
          <t>2024-06-30</t>
        </is>
      </c>
      <c r="F2899" t="n">
        <v>0</v>
      </c>
      <c r="G2899" t="n">
        <v>0</v>
      </c>
      <c r="H2899" s="2">
        <f>IF(F2899=0, G2899, F2899)</f>
        <v/>
      </c>
      <c r="I2899" s="1">
        <f>E2899+0</f>
        <v/>
      </c>
    </row>
    <row r="2900">
      <c r="A2900" t="inlineStr">
        <is>
          <t>Interest Paid - Investors @ 7.5%</t>
        </is>
      </c>
      <c r="B2900" t="inlineStr">
        <is>
          <t>Operating Expenses</t>
        </is>
      </c>
      <c r="C2900" t="inlineStr">
        <is>
          <t>Heron Fields</t>
        </is>
      </c>
      <c r="D2900" t="inlineStr">
        <is>
          <t>Heron Fields</t>
        </is>
      </c>
      <c r="E2900" s="1" t="inlineStr">
        <is>
          <t>2024-06-30</t>
        </is>
      </c>
      <c r="F2900" t="n">
        <v>0</v>
      </c>
      <c r="G2900" t="n">
        <v>0</v>
      </c>
      <c r="H2900" s="2">
        <f>IF(F2900=0, G2900, F2900)</f>
        <v/>
      </c>
      <c r="I2900" s="1">
        <f>E2900+0</f>
        <v/>
      </c>
    </row>
    <row r="2901">
      <c r="A2901" t="inlineStr">
        <is>
          <t>Interest Paid - Investors @ 8.25%</t>
        </is>
      </c>
      <c r="B2901" t="inlineStr">
        <is>
          <t>Operating Expenses</t>
        </is>
      </c>
      <c r="C2901" t="inlineStr">
        <is>
          <t>Heron Fields</t>
        </is>
      </c>
      <c r="D2901" t="inlineStr">
        <is>
          <t>Heron Fields</t>
        </is>
      </c>
      <c r="E2901" s="1" t="inlineStr">
        <is>
          <t>2024-06-30</t>
        </is>
      </c>
      <c r="F2901" t="n">
        <v>0</v>
      </c>
      <c r="G2901" t="n">
        <v>0</v>
      </c>
      <c r="H2901" s="2">
        <f>IF(F2901=0, G2901, F2901)</f>
        <v/>
      </c>
      <c r="I2901" s="1">
        <f>E2901+0</f>
        <v/>
      </c>
    </row>
    <row r="2902">
      <c r="A2902" t="inlineStr">
        <is>
          <t>Interest Paid - Investors @ 8.25%</t>
        </is>
      </c>
      <c r="B2902" t="inlineStr">
        <is>
          <t>Operating Expenses</t>
        </is>
      </c>
      <c r="C2902" t="inlineStr">
        <is>
          <t>Heron Fields</t>
        </is>
      </c>
      <c r="D2902" t="inlineStr">
        <is>
          <t>Heron Fields</t>
        </is>
      </c>
      <c r="E2902" s="1" t="inlineStr">
        <is>
          <t>2024-06-30</t>
        </is>
      </c>
      <c r="F2902" t="n">
        <v>0</v>
      </c>
      <c r="G2902" t="n">
        <v>0</v>
      </c>
      <c r="H2902" s="2">
        <f>IF(F2902=0, G2902, F2902)</f>
        <v/>
      </c>
      <c r="I2902" s="1">
        <f>E2902+0</f>
        <v/>
      </c>
    </row>
    <row r="2903">
      <c r="A2903" t="inlineStr">
        <is>
          <t>Interest Paid - Investors @ 9%</t>
        </is>
      </c>
      <c r="B2903" t="inlineStr">
        <is>
          <t>Operating Expenses</t>
        </is>
      </c>
      <c r="C2903" t="inlineStr">
        <is>
          <t>Heron Fields</t>
        </is>
      </c>
      <c r="D2903" t="inlineStr">
        <is>
          <t>Heron Fields</t>
        </is>
      </c>
      <c r="E2903" s="1" t="inlineStr">
        <is>
          <t>2024-06-30</t>
        </is>
      </c>
      <c r="F2903" t="n">
        <v>0</v>
      </c>
      <c r="G2903" t="n">
        <v>0</v>
      </c>
      <c r="H2903" s="2">
        <f>IF(F2903=0, G2903, F2903)</f>
        <v/>
      </c>
      <c r="I2903" s="1">
        <f>E2903+0</f>
        <v/>
      </c>
    </row>
    <row r="2904">
      <c r="A2904" t="inlineStr">
        <is>
          <t>Interest Paid - Investors @ 9%</t>
        </is>
      </c>
      <c r="B2904" t="inlineStr">
        <is>
          <t>Operating Expenses</t>
        </is>
      </c>
      <c r="C2904" t="inlineStr">
        <is>
          <t>Heron Fields</t>
        </is>
      </c>
      <c r="D2904" t="inlineStr">
        <is>
          <t>Heron Fields</t>
        </is>
      </c>
      <c r="E2904" s="1" t="inlineStr">
        <is>
          <t>2024-06-30</t>
        </is>
      </c>
      <c r="F2904" t="n">
        <v>0</v>
      </c>
      <c r="G2904" t="n">
        <v>0</v>
      </c>
      <c r="H2904" s="2">
        <f>IF(F2904=0, G2904, F2904)</f>
        <v/>
      </c>
      <c r="I2904" s="1">
        <f>E2904+0</f>
        <v/>
      </c>
    </row>
    <row r="2905">
      <c r="A2905" t="inlineStr">
        <is>
          <t>Interest Received - Deposits</t>
        </is>
      </c>
      <c r="B2905" t="inlineStr">
        <is>
          <t>Other Income</t>
        </is>
      </c>
      <c r="C2905" t="inlineStr">
        <is>
          <t>Heron Fields</t>
        </is>
      </c>
      <c r="D2905" t="inlineStr">
        <is>
          <t>Heron Fields</t>
        </is>
      </c>
      <c r="E2905" s="1" t="inlineStr">
        <is>
          <t>2024-06-30</t>
        </is>
      </c>
      <c r="F2905" t="n">
        <v>0</v>
      </c>
      <c r="G2905" t="n">
        <v>0</v>
      </c>
      <c r="H2905" s="2">
        <f>IF(F2905=0, G2905, F2905)</f>
        <v/>
      </c>
      <c r="I2905" s="1">
        <f>E2905+0</f>
        <v/>
      </c>
    </row>
    <row r="2906">
      <c r="A2906" t="inlineStr">
        <is>
          <t>Interest Received - Momentum</t>
        </is>
      </c>
      <c r="B2906" t="inlineStr">
        <is>
          <t>Other Income</t>
        </is>
      </c>
      <c r="C2906" t="inlineStr">
        <is>
          <t>Heron Fields</t>
        </is>
      </c>
      <c r="D2906" t="inlineStr">
        <is>
          <t>Heron Fields</t>
        </is>
      </c>
      <c r="E2906" s="1" t="inlineStr">
        <is>
          <t>2024-06-30</t>
        </is>
      </c>
      <c r="F2906" t="n">
        <v>0</v>
      </c>
      <c r="G2906" t="n">
        <v>0</v>
      </c>
      <c r="H2906" s="2">
        <f>IF(F2906=0, G2906, F2906)</f>
        <v/>
      </c>
      <c r="I2906" s="1">
        <f>E2906+0</f>
        <v/>
      </c>
    </row>
    <row r="2907">
      <c r="A2907" t="inlineStr">
        <is>
          <t>Levies - Amari</t>
        </is>
      </c>
      <c r="B2907" t="inlineStr">
        <is>
          <t>Operating Expenses</t>
        </is>
      </c>
      <c r="C2907" t="inlineStr">
        <is>
          <t>Heron Fields</t>
        </is>
      </c>
      <c r="D2907" t="inlineStr">
        <is>
          <t>Heron Fields</t>
        </is>
      </c>
      <c r="E2907" s="1" t="inlineStr">
        <is>
          <t>2024-06-30</t>
        </is>
      </c>
      <c r="F2907" t="n">
        <v>0</v>
      </c>
      <c r="G2907" t="n">
        <v>0</v>
      </c>
      <c r="H2907" s="2">
        <f>IF(F2907=0, G2907, F2907)</f>
        <v/>
      </c>
      <c r="I2907" s="1">
        <f>E2907+0</f>
        <v/>
      </c>
    </row>
    <row r="2908">
      <c r="A2908" t="inlineStr">
        <is>
          <t>Momentum Admin Fee</t>
        </is>
      </c>
      <c r="B2908" t="inlineStr">
        <is>
          <t>Operating Expenses</t>
        </is>
      </c>
      <c r="C2908" t="inlineStr">
        <is>
          <t>Heron Fields</t>
        </is>
      </c>
      <c r="D2908" t="inlineStr">
        <is>
          <t>Heron Fields</t>
        </is>
      </c>
      <c r="E2908" s="1" t="inlineStr">
        <is>
          <t>2024-06-30</t>
        </is>
      </c>
      <c r="F2908" t="n">
        <v>0</v>
      </c>
      <c r="G2908" t="n">
        <v>0</v>
      </c>
      <c r="H2908" s="2">
        <f>IF(F2908=0, G2908, F2908)</f>
        <v/>
      </c>
      <c r="I2908" s="1">
        <f>E2908+0</f>
        <v/>
      </c>
    </row>
    <row r="2909">
      <c r="A2909" t="inlineStr">
        <is>
          <t>Motor Vehicle Expenses</t>
        </is>
      </c>
      <c r="B2909" t="inlineStr">
        <is>
          <t>Operating Expenses</t>
        </is>
      </c>
      <c r="C2909" t="inlineStr">
        <is>
          <t>Heron Fields</t>
        </is>
      </c>
      <c r="D2909" t="inlineStr">
        <is>
          <t>Heron Fields</t>
        </is>
      </c>
      <c r="E2909" s="1" t="inlineStr">
        <is>
          <t>2024-06-30</t>
        </is>
      </c>
      <c r="F2909" t="n">
        <v>0</v>
      </c>
      <c r="G2909" t="n">
        <v>0</v>
      </c>
      <c r="H2909" s="2">
        <f>IF(F2909=0, G2909, F2909)</f>
        <v/>
      </c>
      <c r="I2909" s="1">
        <f>E2909+0</f>
        <v/>
      </c>
    </row>
    <row r="2910">
      <c r="A2910" t="inlineStr">
        <is>
          <t>Rates - Heron</t>
        </is>
      </c>
      <c r="B2910" t="inlineStr">
        <is>
          <t>Operating Expenses</t>
        </is>
      </c>
      <c r="C2910" t="inlineStr">
        <is>
          <t>Heron Fields</t>
        </is>
      </c>
      <c r="D2910" t="inlineStr">
        <is>
          <t>Heron Fields</t>
        </is>
      </c>
      <c r="E2910" s="1" t="inlineStr">
        <is>
          <t>2024-06-30</t>
        </is>
      </c>
      <c r="F2910" t="n">
        <v>0</v>
      </c>
      <c r="G2910" t="n">
        <v>0</v>
      </c>
      <c r="H2910" s="2">
        <f>IF(F2910=0, G2910, F2910)</f>
        <v/>
      </c>
      <c r="I2910" s="1">
        <f>E2910+0</f>
        <v/>
      </c>
    </row>
    <row r="2911">
      <c r="A2911" t="inlineStr">
        <is>
          <t>Rental Income</t>
        </is>
      </c>
      <c r="B2911" t="inlineStr">
        <is>
          <t>Other Income</t>
        </is>
      </c>
      <c r="C2911" t="inlineStr">
        <is>
          <t>Heron Fields</t>
        </is>
      </c>
      <c r="D2911" t="inlineStr">
        <is>
          <t>Heron Fields</t>
        </is>
      </c>
      <c r="E2911" s="1" t="inlineStr">
        <is>
          <t>2024-06-30</t>
        </is>
      </c>
      <c r="F2911" t="n">
        <v>0</v>
      </c>
      <c r="G2911" t="n">
        <v>0</v>
      </c>
      <c r="H2911" s="2">
        <f>IF(F2911=0, G2911, F2911)</f>
        <v/>
      </c>
      <c r="I2911" s="1">
        <f>E2911+0</f>
        <v/>
      </c>
    </row>
    <row r="2912">
      <c r="A2912" t="inlineStr">
        <is>
          <t>Rental Income</t>
        </is>
      </c>
      <c r="B2912" t="inlineStr">
        <is>
          <t>Other Income</t>
        </is>
      </c>
      <c r="C2912" t="inlineStr">
        <is>
          <t>Heron Fields</t>
        </is>
      </c>
      <c r="D2912" t="inlineStr">
        <is>
          <t>Heron Fields</t>
        </is>
      </c>
      <c r="E2912" s="1" t="inlineStr">
        <is>
          <t>2024-06-30</t>
        </is>
      </c>
      <c r="F2912" t="n">
        <v>0</v>
      </c>
      <c r="G2912" t="n">
        <v>0</v>
      </c>
      <c r="H2912" s="2">
        <f>IF(F2912=0, G2912, F2912)</f>
        <v/>
      </c>
      <c r="I2912" s="1">
        <f>E2912+0</f>
        <v/>
      </c>
    </row>
    <row r="2913">
      <c r="A2913" t="inlineStr">
        <is>
          <t>Repairs _AND_ Maintenance</t>
        </is>
      </c>
      <c r="B2913" t="inlineStr">
        <is>
          <t>Operating Expenses</t>
        </is>
      </c>
      <c r="C2913" t="inlineStr">
        <is>
          <t>Heron Fields</t>
        </is>
      </c>
      <c r="D2913" t="inlineStr">
        <is>
          <t>Heron Fields</t>
        </is>
      </c>
      <c r="E2913" s="1" t="inlineStr">
        <is>
          <t>2024-06-30</t>
        </is>
      </c>
      <c r="F2913" t="n">
        <v>0</v>
      </c>
      <c r="G2913" t="n">
        <v>0</v>
      </c>
      <c r="H2913" s="2">
        <f>IF(F2913=0, G2913, F2913)</f>
        <v/>
      </c>
      <c r="I2913" s="1">
        <f>E2913+0</f>
        <v/>
      </c>
    </row>
    <row r="2914">
      <c r="A2914" t="inlineStr">
        <is>
          <t>Repairs _AND_ Maintenance</t>
        </is>
      </c>
      <c r="B2914" t="inlineStr">
        <is>
          <t>Operating Expenses</t>
        </is>
      </c>
      <c r="C2914" t="inlineStr">
        <is>
          <t>Heron Fields</t>
        </is>
      </c>
      <c r="D2914" t="inlineStr">
        <is>
          <t>Heron Fields</t>
        </is>
      </c>
      <c r="E2914" s="1" t="inlineStr">
        <is>
          <t>2024-06-30</t>
        </is>
      </c>
      <c r="F2914" t="n">
        <v>0</v>
      </c>
      <c r="G2914" t="n">
        <v>0</v>
      </c>
      <c r="H2914" s="2">
        <f>IF(F2914=0, G2914, F2914)</f>
        <v/>
      </c>
      <c r="I2914" s="1">
        <f>E2914+0</f>
        <v/>
      </c>
    </row>
    <row r="2915">
      <c r="A2915" t="inlineStr">
        <is>
          <t>Sales - Heron Fields</t>
        </is>
      </c>
      <c r="B2915" t="inlineStr">
        <is>
          <t>Trading Income</t>
        </is>
      </c>
      <c r="C2915" t="inlineStr">
        <is>
          <t>Heron Fields</t>
        </is>
      </c>
      <c r="D2915" t="inlineStr">
        <is>
          <t>Heron Fields</t>
        </is>
      </c>
      <c r="E2915" s="1" t="inlineStr">
        <is>
          <t>2024-06-30</t>
        </is>
      </c>
      <c r="F2915" t="n">
        <v>0</v>
      </c>
      <c r="G2915" t="n">
        <v>0</v>
      </c>
      <c r="H2915" s="2">
        <f>IF(F2915=0, G2915, F2915)</f>
        <v/>
      </c>
      <c r="I2915" s="1">
        <f>E2915+0</f>
        <v/>
      </c>
    </row>
    <row r="2916">
      <c r="A2916" t="inlineStr">
        <is>
          <t>Sales - Heron Fields occupational rent</t>
        </is>
      </c>
      <c r="B2916" t="inlineStr">
        <is>
          <t>Trading Income</t>
        </is>
      </c>
      <c r="C2916" t="inlineStr">
        <is>
          <t>Heron Fields</t>
        </is>
      </c>
      <c r="D2916" t="inlineStr">
        <is>
          <t>Heron Fields</t>
        </is>
      </c>
      <c r="E2916" s="1" t="inlineStr">
        <is>
          <t>2024-06-30</t>
        </is>
      </c>
      <c r="F2916" t="n">
        <v>0</v>
      </c>
      <c r="G2916" t="n">
        <v>0</v>
      </c>
      <c r="H2916" s="2">
        <f>IF(F2916=0, G2916, F2916)</f>
        <v/>
      </c>
      <c r="I2916" s="1">
        <f>E2916+0</f>
        <v/>
      </c>
    </row>
    <row r="2917">
      <c r="A2917" t="inlineStr">
        <is>
          <t>Security</t>
        </is>
      </c>
      <c r="B2917" t="inlineStr">
        <is>
          <t>Operating Expenses</t>
        </is>
      </c>
      <c r="C2917" t="inlineStr">
        <is>
          <t>Heron Fields</t>
        </is>
      </c>
      <c r="D2917" t="inlineStr">
        <is>
          <t>Heron Fields</t>
        </is>
      </c>
      <c r="E2917" s="1" t="inlineStr">
        <is>
          <t>2024-06-30</t>
        </is>
      </c>
      <c r="F2917" t="n">
        <v>0</v>
      </c>
      <c r="G2917" t="n">
        <v>0</v>
      </c>
      <c r="H2917" s="2">
        <f>IF(F2917=0, G2917, F2917)</f>
        <v/>
      </c>
      <c r="I2917" s="1">
        <f>E2917+0</f>
        <v/>
      </c>
    </row>
    <row r="2918">
      <c r="A2918" t="inlineStr">
        <is>
          <t>Security - ADT</t>
        </is>
      </c>
      <c r="B2918" t="inlineStr">
        <is>
          <t>Operating Expenses</t>
        </is>
      </c>
      <c r="C2918" t="inlineStr">
        <is>
          <t>Heron Fields</t>
        </is>
      </c>
      <c r="D2918" t="inlineStr">
        <is>
          <t>Heron Fields</t>
        </is>
      </c>
      <c r="E2918" s="1" t="inlineStr">
        <is>
          <t>2024-06-30</t>
        </is>
      </c>
      <c r="F2918" t="n">
        <v>0</v>
      </c>
      <c r="G2918" t="n">
        <v>0</v>
      </c>
      <c r="H2918" s="2">
        <f>IF(F2918=0, G2918, F2918)</f>
        <v/>
      </c>
      <c r="I2918" s="1">
        <f>E2918+0</f>
        <v/>
      </c>
    </row>
    <row r="2919">
      <c r="A2919" t="inlineStr">
        <is>
          <t>Subscription - NHBRC</t>
        </is>
      </c>
      <c r="B2919" t="inlineStr">
        <is>
          <t>Operating Expenses</t>
        </is>
      </c>
      <c r="C2919" t="inlineStr">
        <is>
          <t>Heron Fields</t>
        </is>
      </c>
      <c r="D2919" t="inlineStr">
        <is>
          <t>Heron Fields</t>
        </is>
      </c>
      <c r="E2919" s="1" t="inlineStr">
        <is>
          <t>2024-06-30</t>
        </is>
      </c>
      <c r="F2919" t="n">
        <v>0</v>
      </c>
      <c r="G2919" t="n">
        <v>0</v>
      </c>
      <c r="H2919" s="2">
        <f>IF(F2919=0, G2919, F2919)</f>
        <v/>
      </c>
      <c r="I2919" s="1">
        <f>E2919+0</f>
        <v/>
      </c>
    </row>
    <row r="2920">
      <c r="A2920" t="inlineStr">
        <is>
          <t>Subscriptions - Xero</t>
        </is>
      </c>
      <c r="B2920" t="inlineStr">
        <is>
          <t>Operating Expenses</t>
        </is>
      </c>
      <c r="C2920" t="inlineStr">
        <is>
          <t>Heron Fields</t>
        </is>
      </c>
      <c r="D2920" t="inlineStr">
        <is>
          <t>Heron Fields</t>
        </is>
      </c>
      <c r="E2920" s="1" t="inlineStr">
        <is>
          <t>2024-06-30</t>
        </is>
      </c>
      <c r="F2920" t="n">
        <v>0</v>
      </c>
      <c r="G2920" t="n">
        <v>0</v>
      </c>
      <c r="H2920" s="2">
        <f>IF(F2920=0, G2920, F2920)</f>
        <v/>
      </c>
      <c r="I2920" s="1">
        <f>E2920+0</f>
        <v/>
      </c>
    </row>
    <row r="2921">
      <c r="A2921" t="inlineStr">
        <is>
          <t>Advertising - Pure Brand Activation</t>
        </is>
      </c>
      <c r="B2921" t="inlineStr">
        <is>
          <t>Operating Expenses</t>
        </is>
      </c>
      <c r="C2921" t="inlineStr">
        <is>
          <t>Heron View</t>
        </is>
      </c>
      <c r="D2921" t="inlineStr">
        <is>
          <t>Heron View</t>
        </is>
      </c>
      <c r="E2921" s="1" t="inlineStr">
        <is>
          <t>2024-06-30</t>
        </is>
      </c>
      <c r="F2921" t="n">
        <v>0</v>
      </c>
      <c r="G2921" t="n">
        <v>0</v>
      </c>
      <c r="H2921" s="2">
        <f>IF(F2921=0, G2921, F2921)</f>
        <v/>
      </c>
      <c r="I2921" s="1">
        <f>E2921+0</f>
        <v/>
      </c>
    </row>
    <row r="2922">
      <c r="A2922" t="inlineStr">
        <is>
          <t>Advertising - Real Marketing</t>
        </is>
      </c>
      <c r="B2922" t="inlineStr">
        <is>
          <t>Operating Expenses</t>
        </is>
      </c>
      <c r="C2922" t="inlineStr">
        <is>
          <t>Heron View</t>
        </is>
      </c>
      <c r="D2922" t="inlineStr">
        <is>
          <t>Heron View</t>
        </is>
      </c>
      <c r="E2922" s="1" t="inlineStr">
        <is>
          <t>2024-06-30</t>
        </is>
      </c>
      <c r="F2922" t="n">
        <v>0</v>
      </c>
      <c r="G2922" t="n">
        <v>0</v>
      </c>
      <c r="H2922" s="2">
        <f>IF(F2922=0, G2922, F2922)</f>
        <v/>
      </c>
      <c r="I2922" s="1">
        <f>E2922+0</f>
        <v/>
      </c>
    </row>
    <row r="2923">
      <c r="A2923" t="inlineStr">
        <is>
          <t>Advertising - Thinkink</t>
        </is>
      </c>
      <c r="B2923" t="inlineStr">
        <is>
          <t>Operating Expenses</t>
        </is>
      </c>
      <c r="C2923" t="inlineStr">
        <is>
          <t>Heron View</t>
        </is>
      </c>
      <c r="D2923" t="inlineStr">
        <is>
          <t>Heron View</t>
        </is>
      </c>
      <c r="E2923" s="1" t="inlineStr">
        <is>
          <t>2024-06-30</t>
        </is>
      </c>
      <c r="F2923" t="n">
        <v>0</v>
      </c>
      <c r="G2923" t="n">
        <v>0</v>
      </c>
      <c r="H2923" s="2">
        <f>IF(F2923=0, G2923, F2923)</f>
        <v/>
      </c>
      <c r="I2923" s="1">
        <f>E2923+0</f>
        <v/>
      </c>
    </row>
    <row r="2924">
      <c r="A2924" t="inlineStr">
        <is>
          <t>Advertising _AND_ Promotions</t>
        </is>
      </c>
      <c r="B2924" t="inlineStr">
        <is>
          <t>Operating Expenses</t>
        </is>
      </c>
      <c r="C2924" t="inlineStr">
        <is>
          <t>Heron View</t>
        </is>
      </c>
      <c r="D2924" t="inlineStr">
        <is>
          <t>Heron View</t>
        </is>
      </c>
      <c r="E2924" s="1" t="inlineStr">
        <is>
          <t>2024-06-30</t>
        </is>
      </c>
      <c r="F2924" t="n">
        <v>0</v>
      </c>
      <c r="G2924" t="n">
        <v>0</v>
      </c>
      <c r="H2924" s="2">
        <f>IF(F2924=0, G2924, F2924)</f>
        <v/>
      </c>
      <c r="I2924" s="1">
        <f>E2924+0</f>
        <v/>
      </c>
    </row>
    <row r="2925">
      <c r="A2925" t="inlineStr">
        <is>
          <t>Advertising _AND_ Promotions</t>
        </is>
      </c>
      <c r="B2925" t="inlineStr">
        <is>
          <t>Operating Expenses</t>
        </is>
      </c>
      <c r="C2925" t="inlineStr">
        <is>
          <t>Heron View</t>
        </is>
      </c>
      <c r="D2925" t="inlineStr">
        <is>
          <t>Heron View</t>
        </is>
      </c>
      <c r="E2925" s="1" t="inlineStr">
        <is>
          <t>2024-06-30</t>
        </is>
      </c>
      <c r="F2925" t="n">
        <v>0</v>
      </c>
      <c r="G2925" t="n">
        <v>0</v>
      </c>
      <c r="H2925" s="2">
        <f>IF(F2925=0, G2925, F2925)</f>
        <v/>
      </c>
      <c r="I2925" s="1">
        <f>E2925+0</f>
        <v/>
      </c>
    </row>
    <row r="2926">
      <c r="A2926" t="inlineStr">
        <is>
          <t>COS - Commission HV Units</t>
        </is>
      </c>
      <c r="B2926" t="inlineStr">
        <is>
          <t>COS</t>
        </is>
      </c>
      <c r="C2926" t="inlineStr">
        <is>
          <t>Heron View</t>
        </is>
      </c>
      <c r="D2926" t="inlineStr">
        <is>
          <t>Heron View</t>
        </is>
      </c>
      <c r="E2926" s="1" t="inlineStr">
        <is>
          <t>2024-06-30</t>
        </is>
      </c>
      <c r="F2926" t="n">
        <v>0</v>
      </c>
      <c r="G2926" t="n">
        <v>1457734.78</v>
      </c>
      <c r="H2926" s="2">
        <f>IF(F2926=0, G2926, F2926)</f>
        <v/>
      </c>
      <c r="I2926" s="1">
        <f>E2926+0</f>
        <v/>
      </c>
    </row>
    <row r="2927">
      <c r="A2927" t="inlineStr">
        <is>
          <t>COS - Electricity</t>
        </is>
      </c>
      <c r="B2927" t="inlineStr">
        <is>
          <t>COS</t>
        </is>
      </c>
      <c r="C2927" t="inlineStr">
        <is>
          <t>Heron View</t>
        </is>
      </c>
      <c r="D2927" t="inlineStr">
        <is>
          <t>Heron View</t>
        </is>
      </c>
      <c r="E2927" s="1" t="inlineStr">
        <is>
          <t>2024-06-30</t>
        </is>
      </c>
      <c r="F2927" t="n">
        <v>0</v>
      </c>
      <c r="G2927" t="n">
        <v>0</v>
      </c>
      <c r="H2927" s="2">
        <f>IF(F2927=0, G2927, F2927)</f>
        <v/>
      </c>
      <c r="I2927" s="1">
        <f>E2927+0</f>
        <v/>
      </c>
    </row>
    <row r="2928">
      <c r="A2928" t="inlineStr">
        <is>
          <t>COS - Electricity Cost Heron Field</t>
        </is>
      </c>
      <c r="B2928" t="inlineStr">
        <is>
          <t>COS</t>
        </is>
      </c>
      <c r="C2928" t="inlineStr">
        <is>
          <t>CPC</t>
        </is>
      </c>
      <c r="D2928" t="inlineStr">
        <is>
          <t>Heron View</t>
        </is>
      </c>
      <c r="E2928" s="1" t="inlineStr">
        <is>
          <t>2024-06-30</t>
        </is>
      </c>
      <c r="F2928" t="n">
        <v>0</v>
      </c>
      <c r="G2928" t="n">
        <v>0</v>
      </c>
      <c r="H2928" s="2">
        <f>IF(F2928=0, G2928, F2928)</f>
        <v/>
      </c>
      <c r="I2928" s="1">
        <f>E2928+0</f>
        <v/>
      </c>
    </row>
    <row r="2929">
      <c r="A2929" t="inlineStr">
        <is>
          <t>COS - HV COCT Rates clearance</t>
        </is>
      </c>
      <c r="B2929" t="inlineStr">
        <is>
          <t>COS</t>
        </is>
      </c>
      <c r="C2929" t="inlineStr">
        <is>
          <t>Heron View</t>
        </is>
      </c>
      <c r="D2929" t="inlineStr">
        <is>
          <t>Heron View</t>
        </is>
      </c>
      <c r="E2929" s="1" t="inlineStr">
        <is>
          <t>2024-06-30</t>
        </is>
      </c>
      <c r="F2929" t="n">
        <v>0</v>
      </c>
      <c r="G2929" t="n">
        <v>0</v>
      </c>
      <c r="H2929" s="2">
        <f>IF(F2929=0, G2929, F2929)</f>
        <v/>
      </c>
      <c r="I2929" s="1">
        <f>E2929+0</f>
        <v/>
      </c>
    </row>
    <row r="2930">
      <c r="A2930" t="inlineStr">
        <is>
          <t>COS - Heron - Internet</t>
        </is>
      </c>
      <c r="B2930" t="inlineStr">
        <is>
          <t>COS</t>
        </is>
      </c>
      <c r="C2930" t="inlineStr">
        <is>
          <t>CPC</t>
        </is>
      </c>
      <c r="D2930" t="inlineStr">
        <is>
          <t>Heron View</t>
        </is>
      </c>
      <c r="E2930" s="1" t="inlineStr">
        <is>
          <t>2024-06-30</t>
        </is>
      </c>
      <c r="F2930" t="n">
        <v>0</v>
      </c>
      <c r="G2930" t="n">
        <v>0</v>
      </c>
      <c r="H2930" s="2">
        <f>IF(F2930=0, G2930, F2930)</f>
        <v/>
      </c>
      <c r="I2930" s="1">
        <f>E2930+0</f>
        <v/>
      </c>
    </row>
    <row r="2931">
      <c r="A2931" t="inlineStr">
        <is>
          <t>COS - Heron Fields - Construction</t>
        </is>
      </c>
      <c r="B2931" t="inlineStr">
        <is>
          <t>COS</t>
        </is>
      </c>
      <c r="C2931" t="inlineStr">
        <is>
          <t>CPC</t>
        </is>
      </c>
      <c r="D2931" t="inlineStr">
        <is>
          <t>Heron View</t>
        </is>
      </c>
      <c r="E2931" s="1" t="inlineStr">
        <is>
          <t>2024-06-30</t>
        </is>
      </c>
      <c r="F2931" t="n">
        <v>0</v>
      </c>
      <c r="G2931" t="n">
        <v>0</v>
      </c>
      <c r="H2931" s="2">
        <f>IF(F2931=0, G2931, F2931)</f>
        <v/>
      </c>
      <c r="I2931" s="1">
        <f>E2931+0</f>
        <v/>
      </c>
    </row>
    <row r="2932">
      <c r="A2932" t="inlineStr">
        <is>
          <t>COS - Heron Fields - Garden Services</t>
        </is>
      </c>
      <c r="B2932" t="inlineStr">
        <is>
          <t>COS</t>
        </is>
      </c>
      <c r="C2932" t="inlineStr">
        <is>
          <t>CPC</t>
        </is>
      </c>
      <c r="D2932" t="inlineStr">
        <is>
          <t>Heron View</t>
        </is>
      </c>
      <c r="E2932" s="1" t="inlineStr">
        <is>
          <t>2024-06-30</t>
        </is>
      </c>
      <c r="F2932" t="n">
        <v>0</v>
      </c>
      <c r="G2932" t="n">
        <v>0</v>
      </c>
      <c r="H2932" s="2">
        <f>IF(F2932=0, G2932, F2932)</f>
        <v/>
      </c>
      <c r="I2932" s="1">
        <f>E2932+0</f>
        <v/>
      </c>
    </row>
    <row r="2933">
      <c r="A2933" t="inlineStr">
        <is>
          <t>COS - Heron Fields - Health &amp; Safety</t>
        </is>
      </c>
      <c r="B2933" t="inlineStr">
        <is>
          <t>COS</t>
        </is>
      </c>
      <c r="C2933" t="inlineStr">
        <is>
          <t>CPC</t>
        </is>
      </c>
      <c r="D2933" t="inlineStr">
        <is>
          <t>Heron View</t>
        </is>
      </c>
      <c r="E2933" s="1" t="inlineStr">
        <is>
          <t>2024-06-30</t>
        </is>
      </c>
      <c r="F2933" t="n">
        <v>0</v>
      </c>
      <c r="G2933" t="n">
        <v>0</v>
      </c>
      <c r="H2933" s="2">
        <f>IF(F2933=0, G2933, F2933)</f>
        <v/>
      </c>
      <c r="I2933" s="1">
        <f>E2933+0</f>
        <v/>
      </c>
    </row>
    <row r="2934">
      <c r="A2934" t="inlineStr">
        <is>
          <t>COS - Heron Fields - P &amp; G</t>
        </is>
      </c>
      <c r="B2934" t="inlineStr">
        <is>
          <t>COS</t>
        </is>
      </c>
      <c r="C2934" t="inlineStr">
        <is>
          <t>CPC</t>
        </is>
      </c>
      <c r="D2934" t="inlineStr">
        <is>
          <t>Heron View</t>
        </is>
      </c>
      <c r="E2934" s="1" t="inlineStr">
        <is>
          <t>2024-06-30</t>
        </is>
      </c>
      <c r="F2934" t="n">
        <v>0</v>
      </c>
      <c r="G2934" t="n">
        <v>0</v>
      </c>
      <c r="H2934" s="2">
        <f>IF(F2934=0, G2934, F2934)</f>
        <v/>
      </c>
      <c r="I2934" s="1">
        <f>E2934+0</f>
        <v/>
      </c>
    </row>
    <row r="2935">
      <c r="A2935" t="inlineStr">
        <is>
          <t>COS - Heron Fields - Printing &amp; Stationary</t>
        </is>
      </c>
      <c r="B2935" t="inlineStr">
        <is>
          <t>COS</t>
        </is>
      </c>
      <c r="C2935" t="inlineStr">
        <is>
          <t>CPC</t>
        </is>
      </c>
      <c r="D2935" t="inlineStr">
        <is>
          <t>Heron View</t>
        </is>
      </c>
      <c r="E2935" s="1" t="inlineStr">
        <is>
          <t>2024-06-30</t>
        </is>
      </c>
      <c r="F2935" t="n">
        <v>0</v>
      </c>
      <c r="G2935" t="n">
        <v>0</v>
      </c>
      <c r="H2935" s="2">
        <f>IF(F2935=0, G2935, F2935)</f>
        <v/>
      </c>
      <c r="I2935" s="1">
        <f>E2935+0</f>
        <v/>
      </c>
    </row>
    <row r="2936">
      <c r="A2936" t="inlineStr">
        <is>
          <t>COS - Heron View - Construction</t>
        </is>
      </c>
      <c r="B2936" t="inlineStr">
        <is>
          <t>COS</t>
        </is>
      </c>
      <c r="C2936" t="inlineStr">
        <is>
          <t>Heron View</t>
        </is>
      </c>
      <c r="D2936" t="inlineStr">
        <is>
          <t>Heron View</t>
        </is>
      </c>
      <c r="E2936" s="1" t="inlineStr">
        <is>
          <t>2024-06-30</t>
        </is>
      </c>
      <c r="F2936" t="n">
        <v>0</v>
      </c>
      <c r="G2936" t="n">
        <v>7381385.27</v>
      </c>
      <c r="H2936" s="2">
        <f>IF(F2936=0, G2936, F2936)</f>
        <v/>
      </c>
      <c r="I2936" s="1">
        <f>E2936+0</f>
        <v/>
      </c>
    </row>
    <row r="2937">
      <c r="A2937" t="inlineStr">
        <is>
          <t>COS - Heron View - Construction</t>
        </is>
      </c>
      <c r="B2937" t="inlineStr">
        <is>
          <t>COS</t>
        </is>
      </c>
      <c r="C2937" t="inlineStr">
        <is>
          <t>CPC</t>
        </is>
      </c>
      <c r="D2937" t="inlineStr">
        <is>
          <t>Heron View</t>
        </is>
      </c>
      <c r="E2937" s="1" t="inlineStr">
        <is>
          <t>2024-06-30</t>
        </is>
      </c>
      <c r="F2937" t="n">
        <v>0</v>
      </c>
      <c r="G2937" t="n">
        <v>0</v>
      </c>
      <c r="H2937" s="2">
        <f>IF(F2937=0, G2937, F2937)</f>
        <v/>
      </c>
      <c r="I2937" s="1">
        <f>E2937+0</f>
        <v/>
      </c>
    </row>
    <row r="2938">
      <c r="A2938" t="inlineStr">
        <is>
          <t>COS - Heron View - P&amp;G</t>
        </is>
      </c>
      <c r="B2938" t="inlineStr">
        <is>
          <t>COS</t>
        </is>
      </c>
      <c r="C2938" t="inlineStr">
        <is>
          <t>CPC</t>
        </is>
      </c>
      <c r="D2938" t="inlineStr">
        <is>
          <t>Heron View</t>
        </is>
      </c>
      <c r="E2938" s="1" t="inlineStr">
        <is>
          <t>2024-06-30</t>
        </is>
      </c>
      <c r="F2938" t="n">
        <v>0</v>
      </c>
      <c r="G2938" t="n">
        <v>0</v>
      </c>
      <c r="H2938" s="2">
        <f>IF(F2938=0, G2938, F2938)</f>
        <v/>
      </c>
      <c r="I2938" s="1">
        <f>E2938+0</f>
        <v/>
      </c>
    </row>
    <row r="2939">
      <c r="A2939" t="inlineStr">
        <is>
          <t>COS - Heron View - Printing &amp; Stationary</t>
        </is>
      </c>
      <c r="B2939" t="inlineStr">
        <is>
          <t>COS</t>
        </is>
      </c>
      <c r="C2939" t="inlineStr">
        <is>
          <t>CPC</t>
        </is>
      </c>
      <c r="D2939" t="inlineStr">
        <is>
          <t>Heron View</t>
        </is>
      </c>
      <c r="E2939" s="1" t="inlineStr">
        <is>
          <t>2024-06-30</t>
        </is>
      </c>
      <c r="F2939" t="n">
        <v>0</v>
      </c>
      <c r="G2939" t="n">
        <v>0</v>
      </c>
      <c r="H2939" s="2">
        <f>IF(F2939=0, G2939, F2939)</f>
        <v/>
      </c>
      <c r="I2939" s="1">
        <f>E2939+0</f>
        <v/>
      </c>
    </row>
    <row r="2940">
      <c r="A2940" t="inlineStr">
        <is>
          <t>COS - Legal Fees</t>
        </is>
      </c>
      <c r="B2940" t="inlineStr">
        <is>
          <t>COS</t>
        </is>
      </c>
      <c r="C2940" t="inlineStr">
        <is>
          <t>Heron View</t>
        </is>
      </c>
      <c r="D2940" t="inlineStr">
        <is>
          <t>Heron View</t>
        </is>
      </c>
      <c r="E2940" s="1" t="inlineStr">
        <is>
          <t>2024-06-30</t>
        </is>
      </c>
      <c r="F2940" t="n">
        <v>0</v>
      </c>
      <c r="G2940" t="n">
        <v>678918.65</v>
      </c>
      <c r="H2940" s="2">
        <f>IF(F2940=0, G2940, F2940)</f>
        <v/>
      </c>
      <c r="I2940" s="1">
        <f>E2940+0</f>
        <v/>
      </c>
    </row>
    <row r="2941">
      <c r="A2941" t="inlineStr">
        <is>
          <t>COS - Legal Fees</t>
        </is>
      </c>
      <c r="B2941" t="inlineStr">
        <is>
          <t>COS</t>
        </is>
      </c>
      <c r="C2941" t="inlineStr">
        <is>
          <t>Heron View</t>
        </is>
      </c>
      <c r="D2941" t="inlineStr">
        <is>
          <t>Heron View</t>
        </is>
      </c>
      <c r="E2941" s="1" t="inlineStr">
        <is>
          <t>2024-06-30</t>
        </is>
      </c>
      <c r="F2941" t="n">
        <v>0</v>
      </c>
      <c r="G2941" t="n">
        <v>0</v>
      </c>
      <c r="H2941" s="2">
        <f>IF(F2941=0, G2941, F2941)</f>
        <v/>
      </c>
      <c r="I2941" s="1">
        <f>E2941+0</f>
        <v/>
      </c>
    </row>
    <row r="2942">
      <c r="A2942" t="inlineStr">
        <is>
          <t>COS - Legal Fees Opening of Sec Title Fees</t>
        </is>
      </c>
      <c r="B2942" t="inlineStr">
        <is>
          <t>COS</t>
        </is>
      </c>
      <c r="C2942" t="inlineStr">
        <is>
          <t>Heron View</t>
        </is>
      </c>
      <c r="D2942" t="inlineStr">
        <is>
          <t>Heron View</t>
        </is>
      </c>
      <c r="E2942" s="1" t="inlineStr">
        <is>
          <t>2024-06-30</t>
        </is>
      </c>
      <c r="F2942" t="n">
        <v>0</v>
      </c>
      <c r="G2942" t="n">
        <v>0</v>
      </c>
      <c r="H2942" s="2">
        <f>IF(F2942=0, G2942, F2942)</f>
        <v/>
      </c>
      <c r="I2942" s="1">
        <f>E2942+0</f>
        <v/>
      </c>
    </row>
    <row r="2943">
      <c r="A2943" t="inlineStr">
        <is>
          <t>COS - Showhouse - HV</t>
        </is>
      </c>
      <c r="B2943" t="inlineStr">
        <is>
          <t>COS</t>
        </is>
      </c>
      <c r="C2943" t="inlineStr">
        <is>
          <t>Heron View</t>
        </is>
      </c>
      <c r="D2943" t="inlineStr">
        <is>
          <t>Heron View</t>
        </is>
      </c>
      <c r="E2943" s="1" t="inlineStr">
        <is>
          <t>2024-06-30</t>
        </is>
      </c>
      <c r="F2943" t="n">
        <v>0</v>
      </c>
      <c r="G2943" t="n">
        <v>0</v>
      </c>
      <c r="H2943" s="2">
        <f>IF(F2943=0, G2943, F2943)</f>
        <v/>
      </c>
      <c r="I2943" s="1">
        <f>E2943+0</f>
        <v/>
      </c>
    </row>
    <row r="2944">
      <c r="A2944" t="inlineStr">
        <is>
          <t>CPSD</t>
        </is>
      </c>
      <c r="B2944" t="inlineStr">
        <is>
          <t>COS</t>
        </is>
      </c>
      <c r="C2944" t="inlineStr">
        <is>
          <t>Heron View</t>
        </is>
      </c>
      <c r="D2944" t="inlineStr">
        <is>
          <t>Heron View</t>
        </is>
      </c>
      <c r="E2944" s="1" t="inlineStr">
        <is>
          <t>2024-06-30</t>
        </is>
      </c>
      <c r="F2944" t="n">
        <v>0</v>
      </c>
      <c r="G2944" t="n">
        <v>314037.881</v>
      </c>
      <c r="H2944" s="2">
        <f>IF(F2944=0, G2944, F2944)</f>
        <v/>
      </c>
      <c r="I2944" s="1">
        <f>E2944+0</f>
        <v/>
      </c>
    </row>
    <row r="2945">
      <c r="A2945" t="inlineStr">
        <is>
          <t>Consulting Fees - Admin and Finance</t>
        </is>
      </c>
      <c r="B2945" t="inlineStr">
        <is>
          <t>Ignore per Deric</t>
        </is>
      </c>
      <c r="C2945" t="inlineStr">
        <is>
          <t>Heron View</t>
        </is>
      </c>
      <c r="D2945" t="inlineStr">
        <is>
          <t>Heron View</t>
        </is>
      </c>
      <c r="E2945" s="1" t="inlineStr">
        <is>
          <t>2024-06-30</t>
        </is>
      </c>
      <c r="F2945" t="n">
        <v>0</v>
      </c>
      <c r="G2945" t="n">
        <v>0</v>
      </c>
      <c r="H2945" s="2">
        <f>IF(F2945=0, G2945, F2945)</f>
        <v/>
      </c>
      <c r="I2945" s="1">
        <f>E2945+0</f>
        <v/>
      </c>
    </row>
    <row r="2946">
      <c r="A2946" t="inlineStr">
        <is>
          <t>Consulting Fees - Admin and Finance</t>
        </is>
      </c>
      <c r="B2946" t="inlineStr">
        <is>
          <t>Ignore per Deric</t>
        </is>
      </c>
      <c r="C2946" t="inlineStr">
        <is>
          <t>Heron View</t>
        </is>
      </c>
      <c r="D2946" t="inlineStr">
        <is>
          <t>Heron View</t>
        </is>
      </c>
      <c r="E2946" s="1" t="inlineStr">
        <is>
          <t>2024-06-30</t>
        </is>
      </c>
      <c r="F2946" t="n">
        <v>0</v>
      </c>
      <c r="G2946" t="n">
        <v>0</v>
      </c>
      <c r="H2946" s="2">
        <f>IF(F2946=0, G2946, F2946)</f>
        <v/>
      </c>
      <c r="I2946" s="1">
        <f>E2946+0</f>
        <v/>
      </c>
    </row>
    <row r="2947">
      <c r="A2947" t="inlineStr">
        <is>
          <t>Consulting fees - Trustee</t>
        </is>
      </c>
      <c r="B2947" t="inlineStr">
        <is>
          <t>Operating Expenses</t>
        </is>
      </c>
      <c r="C2947" t="inlineStr">
        <is>
          <t>Heron View</t>
        </is>
      </c>
      <c r="D2947" t="inlineStr">
        <is>
          <t>Heron View</t>
        </is>
      </c>
      <c r="E2947" s="1" t="inlineStr">
        <is>
          <t>2024-06-30</t>
        </is>
      </c>
      <c r="F2947" t="n">
        <v>0</v>
      </c>
      <c r="G2947" t="n">
        <v>0</v>
      </c>
      <c r="H2947" s="2">
        <f>IF(F2947=0, G2947, F2947)</f>
        <v/>
      </c>
      <c r="I2947" s="1">
        <f>E2947+0</f>
        <v/>
      </c>
    </row>
    <row r="2948">
      <c r="A2948" t="inlineStr">
        <is>
          <t>Consulting fees - Trustee</t>
        </is>
      </c>
      <c r="B2948" t="inlineStr">
        <is>
          <t>Operating Expenses</t>
        </is>
      </c>
      <c r="C2948" t="inlineStr">
        <is>
          <t>Heron View</t>
        </is>
      </c>
      <c r="D2948" t="inlineStr">
        <is>
          <t>Heron View</t>
        </is>
      </c>
      <c r="E2948" s="1" t="inlineStr">
        <is>
          <t>2024-06-30</t>
        </is>
      </c>
      <c r="F2948" t="n">
        <v>0</v>
      </c>
      <c r="G2948" t="n">
        <v>0</v>
      </c>
      <c r="H2948" s="2">
        <f>IF(F2948=0, G2948, F2948)</f>
        <v/>
      </c>
      <c r="I2948" s="1">
        <f>E2948+0</f>
        <v/>
      </c>
    </row>
    <row r="2949">
      <c r="A2949" t="inlineStr">
        <is>
          <t>Insurance</t>
        </is>
      </c>
      <c r="B2949" t="inlineStr">
        <is>
          <t>Operating Expenses</t>
        </is>
      </c>
      <c r="C2949" t="inlineStr">
        <is>
          <t>Heron View</t>
        </is>
      </c>
      <c r="D2949" t="inlineStr">
        <is>
          <t>Heron View</t>
        </is>
      </c>
      <c r="E2949" s="1" t="inlineStr">
        <is>
          <t>2024-06-30</t>
        </is>
      </c>
      <c r="F2949" t="n">
        <v>0</v>
      </c>
      <c r="G2949" t="n">
        <v>0</v>
      </c>
      <c r="H2949" s="2">
        <f>IF(F2949=0, G2949, F2949)</f>
        <v/>
      </c>
      <c r="I2949" s="1">
        <f>E2949+0</f>
        <v/>
      </c>
    </row>
    <row r="2950">
      <c r="A2950" t="inlineStr">
        <is>
          <t>Insurance</t>
        </is>
      </c>
      <c r="B2950" t="inlineStr">
        <is>
          <t>Operating Expenses</t>
        </is>
      </c>
      <c r="C2950" t="inlineStr">
        <is>
          <t>Heron View</t>
        </is>
      </c>
      <c r="D2950" t="inlineStr">
        <is>
          <t>Heron View</t>
        </is>
      </c>
      <c r="E2950" s="1" t="inlineStr">
        <is>
          <t>2024-06-30</t>
        </is>
      </c>
      <c r="F2950" t="n">
        <v>0</v>
      </c>
      <c r="G2950" t="n">
        <v>0</v>
      </c>
      <c r="H2950" s="2">
        <f>IF(F2950=0, G2950, F2950)</f>
        <v/>
      </c>
      <c r="I2950" s="1">
        <f>E2950+0</f>
        <v/>
      </c>
    </row>
    <row r="2951">
      <c r="A2951" t="inlineStr">
        <is>
          <t>Interest Paid - Investors @ 10%</t>
        </is>
      </c>
      <c r="B2951" t="inlineStr">
        <is>
          <t>Operating Expenses</t>
        </is>
      </c>
      <c r="C2951" t="inlineStr">
        <is>
          <t>Heron View</t>
        </is>
      </c>
      <c r="D2951" t="inlineStr">
        <is>
          <t>Heron View</t>
        </is>
      </c>
      <c r="E2951" s="1" t="inlineStr">
        <is>
          <t>2024-06-30</t>
        </is>
      </c>
      <c r="F2951" t="n">
        <v>0</v>
      </c>
      <c r="G2951" t="n">
        <v>0</v>
      </c>
      <c r="H2951" s="2">
        <f>IF(F2951=0, G2951, F2951)</f>
        <v/>
      </c>
      <c r="I2951" s="1">
        <f>E2951+0</f>
        <v/>
      </c>
    </row>
    <row r="2952">
      <c r="A2952" t="inlineStr">
        <is>
          <t>Interest Paid - Investors @ 10.5%</t>
        </is>
      </c>
      <c r="B2952" t="inlineStr">
        <is>
          <t>Operating Expenses</t>
        </is>
      </c>
      <c r="C2952" t="inlineStr">
        <is>
          <t>Heron View</t>
        </is>
      </c>
      <c r="D2952" t="inlineStr">
        <is>
          <t>Heron View</t>
        </is>
      </c>
      <c r="E2952" s="1" t="inlineStr">
        <is>
          <t>2024-06-30</t>
        </is>
      </c>
      <c r="F2952" t="n">
        <v>0</v>
      </c>
      <c r="G2952" t="n">
        <v>0</v>
      </c>
      <c r="H2952" s="2">
        <f>IF(F2952=0, G2952, F2952)</f>
        <v/>
      </c>
      <c r="I2952" s="1">
        <f>E2952+0</f>
        <v/>
      </c>
    </row>
    <row r="2953">
      <c r="A2953" t="inlineStr">
        <is>
          <t>Interest Paid - Investors @ 11%</t>
        </is>
      </c>
      <c r="B2953" t="inlineStr">
        <is>
          <t>Operating Expenses</t>
        </is>
      </c>
      <c r="C2953" t="inlineStr">
        <is>
          <t>Heron View</t>
        </is>
      </c>
      <c r="D2953" t="inlineStr">
        <is>
          <t>Heron View</t>
        </is>
      </c>
      <c r="E2953" s="1" t="inlineStr">
        <is>
          <t>2024-06-30</t>
        </is>
      </c>
      <c r="F2953" t="n">
        <v>0</v>
      </c>
      <c r="G2953" t="n">
        <v>0</v>
      </c>
      <c r="H2953" s="2">
        <f>IF(F2953=0, G2953, F2953)</f>
        <v/>
      </c>
      <c r="I2953" s="1">
        <f>E2953+0</f>
        <v/>
      </c>
    </row>
    <row r="2954">
      <c r="A2954" t="inlineStr">
        <is>
          <t>Interest Paid - Investors @ 14%</t>
        </is>
      </c>
      <c r="B2954" t="inlineStr">
        <is>
          <t>Operating Expenses</t>
        </is>
      </c>
      <c r="C2954" t="inlineStr">
        <is>
          <t>Heron View</t>
        </is>
      </c>
      <c r="D2954" t="inlineStr">
        <is>
          <t>Heron View</t>
        </is>
      </c>
      <c r="E2954" s="1" t="inlineStr">
        <is>
          <t>2024-06-30</t>
        </is>
      </c>
      <c r="F2954" t="n">
        <v>0</v>
      </c>
      <c r="G2954" t="n">
        <v>0</v>
      </c>
      <c r="H2954" s="2">
        <f>IF(F2954=0, G2954, F2954)</f>
        <v/>
      </c>
      <c r="I2954" s="1">
        <f>E2954+0</f>
        <v/>
      </c>
    </row>
    <row r="2955">
      <c r="A2955" t="inlineStr">
        <is>
          <t>Interest Paid - Investors @ 14%</t>
        </is>
      </c>
      <c r="B2955" t="inlineStr">
        <is>
          <t>Operating Expenses</t>
        </is>
      </c>
      <c r="C2955" t="inlineStr">
        <is>
          <t>Heron View</t>
        </is>
      </c>
      <c r="D2955" t="inlineStr">
        <is>
          <t>Heron View</t>
        </is>
      </c>
      <c r="E2955" s="1" t="inlineStr">
        <is>
          <t>2024-06-30</t>
        </is>
      </c>
      <c r="F2955" t="n">
        <v>0</v>
      </c>
      <c r="G2955" t="n">
        <v>0</v>
      </c>
      <c r="H2955" s="2">
        <f>IF(F2955=0, G2955, F2955)</f>
        <v/>
      </c>
      <c r="I2955" s="1">
        <f>E2955+0</f>
        <v/>
      </c>
    </row>
    <row r="2956">
      <c r="A2956" t="inlineStr">
        <is>
          <t>Interest Paid - Investors @ 16%</t>
        </is>
      </c>
      <c r="B2956" t="inlineStr">
        <is>
          <t>Operating Expenses</t>
        </is>
      </c>
      <c r="C2956" t="inlineStr">
        <is>
          <t>Heron View</t>
        </is>
      </c>
      <c r="D2956" t="inlineStr">
        <is>
          <t>Heron View</t>
        </is>
      </c>
      <c r="E2956" s="1" t="inlineStr">
        <is>
          <t>2024-06-30</t>
        </is>
      </c>
      <c r="F2956" t="n">
        <v>0</v>
      </c>
      <c r="G2956" t="n">
        <v>0</v>
      </c>
      <c r="H2956" s="2">
        <f>IF(F2956=0, G2956, F2956)</f>
        <v/>
      </c>
      <c r="I2956" s="1">
        <f>E2956+0</f>
        <v/>
      </c>
    </row>
    <row r="2957">
      <c r="A2957" t="inlineStr">
        <is>
          <t>Interest Paid - Investors @ 18%</t>
        </is>
      </c>
      <c r="B2957" t="inlineStr">
        <is>
          <t>Operating Expenses</t>
        </is>
      </c>
      <c r="C2957" t="inlineStr">
        <is>
          <t>Heron View</t>
        </is>
      </c>
      <c r="D2957" t="inlineStr">
        <is>
          <t>Heron View</t>
        </is>
      </c>
      <c r="E2957" s="1" t="inlineStr">
        <is>
          <t>2024-06-30</t>
        </is>
      </c>
      <c r="F2957" t="n">
        <v>0</v>
      </c>
      <c r="G2957" t="n">
        <v>0</v>
      </c>
      <c r="H2957" s="2">
        <f>IF(F2957=0, G2957, F2957)</f>
        <v/>
      </c>
      <c r="I2957" s="1">
        <f>E2957+0</f>
        <v/>
      </c>
    </row>
    <row r="2958">
      <c r="A2958" t="inlineStr">
        <is>
          <t>Interest Paid - Investors @ 6.25%</t>
        </is>
      </c>
      <c r="B2958" t="inlineStr">
        <is>
          <t>Operating Expenses</t>
        </is>
      </c>
      <c r="C2958" t="inlineStr">
        <is>
          <t>Heron View</t>
        </is>
      </c>
      <c r="D2958" t="inlineStr">
        <is>
          <t>Heron View</t>
        </is>
      </c>
      <c r="E2958" s="1" t="inlineStr">
        <is>
          <t>2024-06-30</t>
        </is>
      </c>
      <c r="F2958" t="n">
        <v>0</v>
      </c>
      <c r="G2958" t="n">
        <v>0</v>
      </c>
      <c r="H2958" s="2">
        <f>IF(F2958=0, G2958, F2958)</f>
        <v/>
      </c>
      <c r="I2958" s="1">
        <f>E2958+0</f>
        <v/>
      </c>
    </row>
    <row r="2959">
      <c r="A2959" t="inlineStr">
        <is>
          <t>Interest Paid - Investors @ 6.25%</t>
        </is>
      </c>
      <c r="B2959" t="inlineStr">
        <is>
          <t>Operating Expenses</t>
        </is>
      </c>
      <c r="C2959" t="inlineStr">
        <is>
          <t>Heron View</t>
        </is>
      </c>
      <c r="D2959" t="inlineStr">
        <is>
          <t>Heron View</t>
        </is>
      </c>
      <c r="E2959" s="1" t="inlineStr">
        <is>
          <t>2024-06-30</t>
        </is>
      </c>
      <c r="F2959" t="n">
        <v>0</v>
      </c>
      <c r="G2959" t="n">
        <v>0</v>
      </c>
      <c r="H2959" s="2">
        <f>IF(F2959=0, G2959, F2959)</f>
        <v/>
      </c>
      <c r="I2959" s="1">
        <f>E2959+0</f>
        <v/>
      </c>
    </row>
    <row r="2960">
      <c r="A2960" t="inlineStr">
        <is>
          <t>Interest Paid - Investors @ 6.5%</t>
        </is>
      </c>
      <c r="B2960" t="inlineStr">
        <is>
          <t>Operating Expenses</t>
        </is>
      </c>
      <c r="C2960" t="inlineStr">
        <is>
          <t>Heron View</t>
        </is>
      </c>
      <c r="D2960" t="inlineStr">
        <is>
          <t>Heron View</t>
        </is>
      </c>
      <c r="E2960" s="1" t="inlineStr">
        <is>
          <t>2024-06-30</t>
        </is>
      </c>
      <c r="F2960" t="n">
        <v>0</v>
      </c>
      <c r="G2960" t="n">
        <v>0</v>
      </c>
      <c r="H2960" s="2">
        <f>IF(F2960=0, G2960, F2960)</f>
        <v/>
      </c>
      <c r="I2960" s="1">
        <f>E2960+0</f>
        <v/>
      </c>
    </row>
    <row r="2961">
      <c r="A2961" t="inlineStr">
        <is>
          <t>Interest Paid - Investors @ 6.5%</t>
        </is>
      </c>
      <c r="B2961" t="inlineStr">
        <is>
          <t>Operating Expenses</t>
        </is>
      </c>
      <c r="C2961" t="inlineStr">
        <is>
          <t>Heron View</t>
        </is>
      </c>
      <c r="D2961" t="inlineStr">
        <is>
          <t>Heron View</t>
        </is>
      </c>
      <c r="E2961" s="1" t="inlineStr">
        <is>
          <t>2024-06-30</t>
        </is>
      </c>
      <c r="F2961" t="n">
        <v>0</v>
      </c>
      <c r="G2961" t="n">
        <v>0</v>
      </c>
      <c r="H2961" s="2">
        <f>IF(F2961=0, G2961, F2961)</f>
        <v/>
      </c>
      <c r="I2961" s="1">
        <f>E2961+0</f>
        <v/>
      </c>
    </row>
    <row r="2962">
      <c r="A2962" t="inlineStr">
        <is>
          <t>Interest Paid - Investors @ 6.75%</t>
        </is>
      </c>
      <c r="B2962" t="inlineStr">
        <is>
          <t>Operating Expenses</t>
        </is>
      </c>
      <c r="C2962" t="inlineStr">
        <is>
          <t>Heron View</t>
        </is>
      </c>
      <c r="D2962" t="inlineStr">
        <is>
          <t>Heron View</t>
        </is>
      </c>
      <c r="E2962" s="1" t="inlineStr">
        <is>
          <t>2024-06-30</t>
        </is>
      </c>
      <c r="F2962" t="n">
        <v>0</v>
      </c>
      <c r="G2962" t="n">
        <v>0</v>
      </c>
      <c r="H2962" s="2">
        <f>IF(F2962=0, G2962, F2962)</f>
        <v/>
      </c>
      <c r="I2962" s="1">
        <f>E2962+0</f>
        <v/>
      </c>
    </row>
    <row r="2963">
      <c r="A2963" t="inlineStr">
        <is>
          <t>Interest Paid - Investors @ 6.75%</t>
        </is>
      </c>
      <c r="B2963" t="inlineStr">
        <is>
          <t>Operating Expenses</t>
        </is>
      </c>
      <c r="C2963" t="inlineStr">
        <is>
          <t>Heron View</t>
        </is>
      </c>
      <c r="D2963" t="inlineStr">
        <is>
          <t>Heron View</t>
        </is>
      </c>
      <c r="E2963" s="1" t="inlineStr">
        <is>
          <t>2024-06-30</t>
        </is>
      </c>
      <c r="F2963" t="n">
        <v>0</v>
      </c>
      <c r="G2963" t="n">
        <v>0</v>
      </c>
      <c r="H2963" s="2">
        <f>IF(F2963=0, G2963, F2963)</f>
        <v/>
      </c>
      <c r="I2963" s="1">
        <f>E2963+0</f>
        <v/>
      </c>
    </row>
    <row r="2964">
      <c r="A2964" t="inlineStr">
        <is>
          <t>Interest Paid - Investors @ 7%</t>
        </is>
      </c>
      <c r="B2964" t="inlineStr">
        <is>
          <t>Operating Expenses</t>
        </is>
      </c>
      <c r="C2964" t="inlineStr">
        <is>
          <t>Heron View</t>
        </is>
      </c>
      <c r="D2964" t="inlineStr">
        <is>
          <t>Heron View</t>
        </is>
      </c>
      <c r="E2964" s="1" t="inlineStr">
        <is>
          <t>2024-06-30</t>
        </is>
      </c>
      <c r="F2964" t="n">
        <v>0</v>
      </c>
      <c r="G2964" t="n">
        <v>0</v>
      </c>
      <c r="H2964" s="2">
        <f>IF(F2964=0, G2964, F2964)</f>
        <v/>
      </c>
      <c r="I2964" s="1">
        <f>E2964+0</f>
        <v/>
      </c>
    </row>
    <row r="2965">
      <c r="A2965" t="inlineStr">
        <is>
          <t>Interest Paid - Investors @ 7%</t>
        </is>
      </c>
      <c r="B2965" t="inlineStr">
        <is>
          <t>Operating Expenses</t>
        </is>
      </c>
      <c r="C2965" t="inlineStr">
        <is>
          <t>Heron View</t>
        </is>
      </c>
      <c r="D2965" t="inlineStr">
        <is>
          <t>Heron View</t>
        </is>
      </c>
      <c r="E2965" s="1" t="inlineStr">
        <is>
          <t>2024-06-30</t>
        </is>
      </c>
      <c r="F2965" t="n">
        <v>0</v>
      </c>
      <c r="G2965" t="n">
        <v>0</v>
      </c>
      <c r="H2965" s="2">
        <f>IF(F2965=0, G2965, F2965)</f>
        <v/>
      </c>
      <c r="I2965" s="1">
        <f>E2965+0</f>
        <v/>
      </c>
    </row>
    <row r="2966">
      <c r="A2966" t="inlineStr">
        <is>
          <t>Interest Paid - Investors @ 7.5%</t>
        </is>
      </c>
      <c r="B2966" t="inlineStr">
        <is>
          <t>Operating Expenses</t>
        </is>
      </c>
      <c r="C2966" t="inlineStr">
        <is>
          <t>Heron View</t>
        </is>
      </c>
      <c r="D2966" t="inlineStr">
        <is>
          <t>Heron View</t>
        </is>
      </c>
      <c r="E2966" s="1" t="inlineStr">
        <is>
          <t>2024-06-30</t>
        </is>
      </c>
      <c r="F2966" t="n">
        <v>0</v>
      </c>
      <c r="G2966" t="n">
        <v>0</v>
      </c>
      <c r="H2966" s="2">
        <f>IF(F2966=0, G2966, F2966)</f>
        <v/>
      </c>
      <c r="I2966" s="1">
        <f>E2966+0</f>
        <v/>
      </c>
    </row>
    <row r="2967">
      <c r="A2967" t="inlineStr">
        <is>
          <t>Interest Paid - Investors @ 7.5%</t>
        </is>
      </c>
      <c r="B2967" t="inlineStr">
        <is>
          <t>Operating Expenses</t>
        </is>
      </c>
      <c r="C2967" t="inlineStr">
        <is>
          <t>Heron View</t>
        </is>
      </c>
      <c r="D2967" t="inlineStr">
        <is>
          <t>Heron View</t>
        </is>
      </c>
      <c r="E2967" s="1" t="inlineStr">
        <is>
          <t>2024-06-30</t>
        </is>
      </c>
      <c r="F2967" t="n">
        <v>0</v>
      </c>
      <c r="G2967" t="n">
        <v>0</v>
      </c>
      <c r="H2967" s="2">
        <f>IF(F2967=0, G2967, F2967)</f>
        <v/>
      </c>
      <c r="I2967" s="1">
        <f>E2967+0</f>
        <v/>
      </c>
    </row>
    <row r="2968">
      <c r="A2968" t="inlineStr">
        <is>
          <t>Interest Paid - Investors @ 8.25%</t>
        </is>
      </c>
      <c r="B2968" t="inlineStr">
        <is>
          <t>Operating Expenses</t>
        </is>
      </c>
      <c r="C2968" t="inlineStr">
        <is>
          <t>Heron View</t>
        </is>
      </c>
      <c r="D2968" t="inlineStr">
        <is>
          <t>Heron View</t>
        </is>
      </c>
      <c r="E2968" s="1" t="inlineStr">
        <is>
          <t>2024-06-30</t>
        </is>
      </c>
      <c r="F2968" t="n">
        <v>0</v>
      </c>
      <c r="G2968" t="n">
        <v>0</v>
      </c>
      <c r="H2968" s="2">
        <f>IF(F2968=0, G2968, F2968)</f>
        <v/>
      </c>
      <c r="I2968" s="1">
        <f>E2968+0</f>
        <v/>
      </c>
    </row>
    <row r="2969">
      <c r="A2969" t="inlineStr">
        <is>
          <t>Interest Paid - Investors @ 9%</t>
        </is>
      </c>
      <c r="B2969" t="inlineStr">
        <is>
          <t>Operating Expenses</t>
        </is>
      </c>
      <c r="C2969" t="inlineStr">
        <is>
          <t>Heron View</t>
        </is>
      </c>
      <c r="D2969" t="inlineStr">
        <is>
          <t>Heron View</t>
        </is>
      </c>
      <c r="E2969" s="1" t="inlineStr">
        <is>
          <t>2024-06-30</t>
        </is>
      </c>
      <c r="F2969" t="n">
        <v>0</v>
      </c>
      <c r="G2969" t="n">
        <v>0</v>
      </c>
      <c r="H2969" s="2">
        <f>IF(F2969=0, G2969, F2969)</f>
        <v/>
      </c>
      <c r="I2969" s="1">
        <f>E2969+0</f>
        <v/>
      </c>
    </row>
    <row r="2970">
      <c r="A2970" t="inlineStr">
        <is>
          <t>Interest Paid - Investors @ 9.75%</t>
        </is>
      </c>
      <c r="B2970" t="inlineStr">
        <is>
          <t>Operating Expenses</t>
        </is>
      </c>
      <c r="C2970" t="inlineStr">
        <is>
          <t>Heron View</t>
        </is>
      </c>
      <c r="D2970" t="inlineStr">
        <is>
          <t>Heron View</t>
        </is>
      </c>
      <c r="E2970" s="1" t="inlineStr">
        <is>
          <t>2024-06-30</t>
        </is>
      </c>
      <c r="F2970" t="n">
        <v>0</v>
      </c>
      <c r="G2970" t="n">
        <v>0</v>
      </c>
      <c r="H2970" s="2">
        <f>IF(F2970=0, G2970, F2970)</f>
        <v/>
      </c>
      <c r="I2970" s="1">
        <f>E2970+0</f>
        <v/>
      </c>
    </row>
    <row r="2971">
      <c r="A2971" t="inlineStr">
        <is>
          <t>Interest Received - Momentum</t>
        </is>
      </c>
      <c r="B2971" t="inlineStr">
        <is>
          <t>Other Income</t>
        </is>
      </c>
      <c r="C2971" t="inlineStr">
        <is>
          <t>Heron View</t>
        </is>
      </c>
      <c r="D2971" t="inlineStr">
        <is>
          <t>Heron View</t>
        </is>
      </c>
      <c r="E2971" s="1" t="inlineStr">
        <is>
          <t>2024-06-30</t>
        </is>
      </c>
      <c r="F2971" t="n">
        <v>0</v>
      </c>
      <c r="G2971" t="n">
        <v>0</v>
      </c>
      <c r="H2971" s="2">
        <f>IF(F2971=0, G2971, F2971)</f>
        <v/>
      </c>
      <c r="I2971" s="1">
        <f>E2971+0</f>
        <v/>
      </c>
    </row>
    <row r="2972">
      <c r="A2972" t="inlineStr">
        <is>
          <t>Interest Received - Momentum</t>
        </is>
      </c>
      <c r="B2972" t="inlineStr">
        <is>
          <t>Other Income</t>
        </is>
      </c>
      <c r="C2972" t="inlineStr">
        <is>
          <t>Heron View</t>
        </is>
      </c>
      <c r="D2972" t="inlineStr">
        <is>
          <t>Heron View</t>
        </is>
      </c>
      <c r="E2972" s="1" t="inlineStr">
        <is>
          <t>2024-06-30</t>
        </is>
      </c>
      <c r="F2972" t="n">
        <v>0</v>
      </c>
      <c r="G2972" t="n">
        <v>0</v>
      </c>
      <c r="H2972" s="2">
        <f>IF(F2972=0, G2972, F2972)</f>
        <v/>
      </c>
      <c r="I2972" s="1">
        <f>E2972+0</f>
        <v/>
      </c>
    </row>
    <row r="2973">
      <c r="A2973" t="inlineStr">
        <is>
          <t>Levies</t>
        </is>
      </c>
      <c r="B2973" t="inlineStr">
        <is>
          <t>Operating Expenses</t>
        </is>
      </c>
      <c r="C2973" t="inlineStr">
        <is>
          <t>Heron View</t>
        </is>
      </c>
      <c r="D2973" t="inlineStr">
        <is>
          <t>Heron View</t>
        </is>
      </c>
      <c r="E2973" s="1" t="inlineStr">
        <is>
          <t>2024-06-30</t>
        </is>
      </c>
      <c r="F2973" t="n">
        <v>0</v>
      </c>
      <c r="G2973" t="n">
        <v>0</v>
      </c>
      <c r="H2973" s="2">
        <f>IF(F2973=0, G2973, F2973)</f>
        <v/>
      </c>
      <c r="I2973" s="1">
        <f>E2973+0</f>
        <v/>
      </c>
    </row>
    <row r="2974">
      <c r="A2974" t="inlineStr">
        <is>
          <t>Levies - Developer</t>
        </is>
      </c>
      <c r="B2974" t="inlineStr">
        <is>
          <t>Operating Expenses</t>
        </is>
      </c>
      <c r="C2974" t="inlineStr">
        <is>
          <t>Heron View</t>
        </is>
      </c>
      <c r="D2974" t="inlineStr">
        <is>
          <t>Heron View</t>
        </is>
      </c>
      <c r="E2974" s="1" t="inlineStr">
        <is>
          <t>2024-06-30</t>
        </is>
      </c>
      <c r="F2974" t="n">
        <v>0</v>
      </c>
      <c r="G2974" t="n">
        <v>0</v>
      </c>
      <c r="H2974" s="2">
        <f>IF(F2974=0, G2974, F2974)</f>
        <v/>
      </c>
      <c r="I2974" s="1">
        <f>E2974+0</f>
        <v/>
      </c>
    </row>
    <row r="2975">
      <c r="A2975" t="inlineStr">
        <is>
          <t>Levies - Special Levies</t>
        </is>
      </c>
      <c r="B2975" t="inlineStr">
        <is>
          <t>Operating Expenses</t>
        </is>
      </c>
      <c r="C2975" t="inlineStr">
        <is>
          <t>Heron View</t>
        </is>
      </c>
      <c r="D2975" t="inlineStr">
        <is>
          <t>Heron View</t>
        </is>
      </c>
      <c r="E2975" s="1" t="inlineStr">
        <is>
          <t>2024-06-30</t>
        </is>
      </c>
      <c r="F2975" t="n">
        <v>0</v>
      </c>
      <c r="G2975" t="n">
        <v>0</v>
      </c>
      <c r="H2975" s="2">
        <f>IF(F2975=0, G2975, F2975)</f>
        <v/>
      </c>
      <c r="I2975" s="1">
        <f>E2975+0</f>
        <v/>
      </c>
    </row>
    <row r="2976">
      <c r="A2976" t="inlineStr">
        <is>
          <t>Management fees - OMH</t>
        </is>
      </c>
      <c r="B2976" t="inlineStr">
        <is>
          <t>Ignore per Deric</t>
        </is>
      </c>
      <c r="C2976" t="inlineStr">
        <is>
          <t>Heron View</t>
        </is>
      </c>
      <c r="D2976" t="inlineStr">
        <is>
          <t>Heron View</t>
        </is>
      </c>
      <c r="E2976" s="1" t="inlineStr">
        <is>
          <t>2024-06-30</t>
        </is>
      </c>
      <c r="F2976" t="n">
        <v>0</v>
      </c>
      <c r="G2976" t="n">
        <v>0</v>
      </c>
      <c r="H2976" s="2">
        <f>IF(F2976=0, G2976, F2976)</f>
        <v/>
      </c>
      <c r="I2976" s="1">
        <f>E2976+0</f>
        <v/>
      </c>
    </row>
    <row r="2977">
      <c r="A2977" t="inlineStr">
        <is>
          <t>Momentum Admin Fee</t>
        </is>
      </c>
      <c r="B2977" t="inlineStr">
        <is>
          <t>Operating Expenses</t>
        </is>
      </c>
      <c r="C2977" t="inlineStr">
        <is>
          <t>Heron View</t>
        </is>
      </c>
      <c r="D2977" t="inlineStr">
        <is>
          <t>Heron View</t>
        </is>
      </c>
      <c r="E2977" s="1" t="inlineStr">
        <is>
          <t>2024-06-30</t>
        </is>
      </c>
      <c r="F2977" t="n">
        <v>0</v>
      </c>
      <c r="G2977" t="n">
        <v>0</v>
      </c>
      <c r="H2977" s="2">
        <f>IF(F2977=0, G2977, F2977)</f>
        <v/>
      </c>
      <c r="I2977" s="1">
        <f>E2977+0</f>
        <v/>
      </c>
    </row>
    <row r="2978">
      <c r="A2978" t="inlineStr">
        <is>
          <t>Momentum Admin Fee</t>
        </is>
      </c>
      <c r="B2978" t="inlineStr">
        <is>
          <t>Operating Expenses</t>
        </is>
      </c>
      <c r="C2978" t="inlineStr">
        <is>
          <t>Heron View</t>
        </is>
      </c>
      <c r="D2978" t="inlineStr">
        <is>
          <t>Heron View</t>
        </is>
      </c>
      <c r="E2978" s="1" t="inlineStr">
        <is>
          <t>2024-06-30</t>
        </is>
      </c>
      <c r="F2978" t="n">
        <v>0</v>
      </c>
      <c r="G2978" t="n">
        <v>0</v>
      </c>
      <c r="H2978" s="2">
        <f>IF(F2978=0, G2978, F2978)</f>
        <v/>
      </c>
      <c r="I2978" s="1">
        <f>E2978+0</f>
        <v/>
      </c>
    </row>
    <row r="2979">
      <c r="A2979" t="inlineStr">
        <is>
          <t>Opp Invest</t>
        </is>
      </c>
      <c r="B2979" t="inlineStr">
        <is>
          <t>COS</t>
        </is>
      </c>
      <c r="C2979" t="inlineStr">
        <is>
          <t>Heron View</t>
        </is>
      </c>
      <c r="D2979" t="inlineStr">
        <is>
          <t>Heron View</t>
        </is>
      </c>
      <c r="E2979" s="1" t="inlineStr">
        <is>
          <t>2024-06-30</t>
        </is>
      </c>
      <c r="F2979" t="n">
        <v>0</v>
      </c>
      <c r="G2979" t="n">
        <v>392914.302</v>
      </c>
      <c r="H2979" s="2">
        <f>IF(F2979=0, G2979, F2979)</f>
        <v/>
      </c>
      <c r="I2979" s="1">
        <f>E2979+0</f>
        <v/>
      </c>
    </row>
    <row r="2980">
      <c r="A2980" t="inlineStr">
        <is>
          <t>Rent Salaries and Wages</t>
        </is>
      </c>
      <c r="B2980" t="inlineStr">
        <is>
          <t>COS</t>
        </is>
      </c>
      <c r="C2980" t="inlineStr">
        <is>
          <t>Heron View</t>
        </is>
      </c>
      <c r="D2980" t="inlineStr">
        <is>
          <t>Heron View</t>
        </is>
      </c>
      <c r="E2980" s="1" t="inlineStr">
        <is>
          <t>2024-06-30</t>
        </is>
      </c>
      <c r="F2980" t="n">
        <v>0</v>
      </c>
      <c r="G2980" t="n">
        <v>800000</v>
      </c>
      <c r="H2980" s="2">
        <f>IF(F2980=0, G2980, F2980)</f>
        <v/>
      </c>
      <c r="I2980" s="1">
        <f>E2980+0</f>
        <v/>
      </c>
    </row>
    <row r="2981">
      <c r="A2981" t="inlineStr">
        <is>
          <t>Rental Income</t>
        </is>
      </c>
      <c r="B2981" t="inlineStr">
        <is>
          <t>Other Income</t>
        </is>
      </c>
      <c r="C2981" t="inlineStr">
        <is>
          <t>Heron View</t>
        </is>
      </c>
      <c r="D2981" t="inlineStr">
        <is>
          <t>Heron View</t>
        </is>
      </c>
      <c r="E2981" s="1" t="inlineStr">
        <is>
          <t>2024-06-30</t>
        </is>
      </c>
      <c r="F2981" t="n">
        <v>0</v>
      </c>
      <c r="G2981" t="n">
        <v>0</v>
      </c>
      <c r="H2981" s="2">
        <f>IF(F2981=0, G2981, F2981)</f>
        <v/>
      </c>
      <c r="I2981" s="1">
        <f>E2981+0</f>
        <v/>
      </c>
    </row>
    <row r="2982">
      <c r="A2982" t="inlineStr">
        <is>
          <t>Repairs _AND_ Maintenance</t>
        </is>
      </c>
      <c r="B2982" t="inlineStr">
        <is>
          <t>Operating Expenses</t>
        </is>
      </c>
      <c r="C2982" t="inlineStr">
        <is>
          <t>Heron View</t>
        </is>
      </c>
      <c r="D2982" t="inlineStr">
        <is>
          <t>Heron View</t>
        </is>
      </c>
      <c r="E2982" s="1" t="inlineStr">
        <is>
          <t>2024-06-30</t>
        </is>
      </c>
      <c r="F2982" t="n">
        <v>0</v>
      </c>
      <c r="G2982" t="n">
        <v>0</v>
      </c>
      <c r="H2982" s="2">
        <f>IF(F2982=0, G2982, F2982)</f>
        <v/>
      </c>
      <c r="I2982" s="1">
        <f>E2982+0</f>
        <v/>
      </c>
    </row>
    <row r="2983">
      <c r="A2983" t="inlineStr">
        <is>
          <t>Sales - Heron View Occupational Rent</t>
        </is>
      </c>
      <c r="B2983" t="inlineStr">
        <is>
          <t>Trading Income</t>
        </is>
      </c>
      <c r="C2983" t="inlineStr">
        <is>
          <t>Heron View</t>
        </is>
      </c>
      <c r="D2983" t="inlineStr">
        <is>
          <t>Heron View</t>
        </is>
      </c>
      <c r="E2983" s="1" t="inlineStr">
        <is>
          <t>2024-06-30</t>
        </is>
      </c>
      <c r="F2983" t="n">
        <v>0</v>
      </c>
      <c r="G2983" t="n">
        <v>0</v>
      </c>
      <c r="H2983" s="2">
        <f>IF(F2983=0, G2983, F2983)</f>
        <v/>
      </c>
      <c r="I2983" s="1">
        <f>E2983+0</f>
        <v/>
      </c>
    </row>
    <row r="2984">
      <c r="A2984" t="inlineStr">
        <is>
          <t>Sales - Heron View Sales</t>
        </is>
      </c>
      <c r="B2984" t="inlineStr">
        <is>
          <t>Trading Income</t>
        </is>
      </c>
      <c r="C2984" t="inlineStr">
        <is>
          <t>Heron View</t>
        </is>
      </c>
      <c r="D2984" t="inlineStr">
        <is>
          <t>Heron View</t>
        </is>
      </c>
      <c r="E2984" s="1" t="inlineStr">
        <is>
          <t>2024-06-30</t>
        </is>
      </c>
      <c r="F2984" t="n">
        <v>0</v>
      </c>
      <c r="G2984" t="n">
        <v>29154695.65</v>
      </c>
      <c r="H2984" s="2">
        <f>IF(F2984=0, G2984, F2984)</f>
        <v/>
      </c>
      <c r="I2984" s="1">
        <f>E2984+0</f>
        <v/>
      </c>
    </row>
    <row r="2985">
      <c r="A2985" t="inlineStr">
        <is>
          <t>Sales - Heron View Sales</t>
        </is>
      </c>
      <c r="B2985" t="inlineStr">
        <is>
          <t>Trading Income</t>
        </is>
      </c>
      <c r="C2985" t="inlineStr">
        <is>
          <t>Heron View</t>
        </is>
      </c>
      <c r="D2985" t="inlineStr">
        <is>
          <t>Heron View</t>
        </is>
      </c>
      <c r="E2985" s="1" t="inlineStr">
        <is>
          <t>2024-06-30</t>
        </is>
      </c>
      <c r="F2985" t="n">
        <v>0</v>
      </c>
      <c r="G2985" t="n">
        <v>0</v>
      </c>
      <c r="H2985" s="2">
        <f>IF(F2985=0, G2985, F2985)</f>
        <v/>
      </c>
      <c r="I2985" s="1">
        <f>E2985+0</f>
        <v/>
      </c>
    </row>
    <row r="2986">
      <c r="A2986" t="inlineStr">
        <is>
          <t>Security - ADT</t>
        </is>
      </c>
      <c r="B2986" t="inlineStr">
        <is>
          <t>Operating Expenses</t>
        </is>
      </c>
      <c r="C2986" t="inlineStr">
        <is>
          <t>Heron View</t>
        </is>
      </c>
      <c r="D2986" t="inlineStr">
        <is>
          <t>Heron View</t>
        </is>
      </c>
      <c r="E2986" s="1" t="inlineStr">
        <is>
          <t>2024-06-30</t>
        </is>
      </c>
      <c r="F2986" t="n">
        <v>0</v>
      </c>
      <c r="G2986" t="n">
        <v>0</v>
      </c>
      <c r="H2986" s="2">
        <f>IF(F2986=0, G2986, F2986)</f>
        <v/>
      </c>
      <c r="I2986" s="1">
        <f>E2986+0</f>
        <v/>
      </c>
    </row>
    <row r="2987">
      <c r="A2987" t="inlineStr">
        <is>
          <t>Security - ADT</t>
        </is>
      </c>
      <c r="B2987" t="inlineStr">
        <is>
          <t>Operating Expenses</t>
        </is>
      </c>
      <c r="C2987" t="inlineStr">
        <is>
          <t>Heron View</t>
        </is>
      </c>
      <c r="D2987" t="inlineStr">
        <is>
          <t>Heron View</t>
        </is>
      </c>
      <c r="E2987" s="1" t="inlineStr">
        <is>
          <t>2024-06-30</t>
        </is>
      </c>
      <c r="F2987" t="n">
        <v>0</v>
      </c>
      <c r="G2987" t="n">
        <v>0</v>
      </c>
      <c r="H2987" s="2">
        <f>IF(F2987=0, G2987, F2987)</f>
        <v/>
      </c>
      <c r="I2987" s="1">
        <f>E2987+0</f>
        <v/>
      </c>
    </row>
    <row r="2988">
      <c r="A2988" t="inlineStr">
        <is>
          <t>Subscriptions - Xero</t>
        </is>
      </c>
      <c r="B2988" t="inlineStr">
        <is>
          <t>Operating Expenses</t>
        </is>
      </c>
      <c r="C2988" t="inlineStr">
        <is>
          <t>Heron View</t>
        </is>
      </c>
      <c r="D2988" t="inlineStr">
        <is>
          <t>Heron View</t>
        </is>
      </c>
      <c r="E2988" s="1" t="inlineStr">
        <is>
          <t>2024-06-30</t>
        </is>
      </c>
      <c r="F2988" t="n">
        <v>0</v>
      </c>
      <c r="G2988" t="n">
        <v>0</v>
      </c>
      <c r="H2988" s="2">
        <f>IF(F2988=0, G2988, F2988)</f>
        <v/>
      </c>
      <c r="I2988" s="1">
        <f>E2988+0</f>
        <v/>
      </c>
    </row>
    <row r="2989">
      <c r="A2989" t="inlineStr">
        <is>
          <t>Subscriptions - Xero</t>
        </is>
      </c>
      <c r="B2989" t="inlineStr">
        <is>
          <t>Operating Expenses</t>
        </is>
      </c>
      <c r="C2989" t="inlineStr">
        <is>
          <t>Heron View</t>
        </is>
      </c>
      <c r="D2989" t="inlineStr">
        <is>
          <t>Heron View</t>
        </is>
      </c>
      <c r="E2989" s="1" t="inlineStr">
        <is>
          <t>2024-06-30</t>
        </is>
      </c>
      <c r="F2989" t="n">
        <v>0</v>
      </c>
      <c r="G2989" t="n">
        <v>0</v>
      </c>
      <c r="H2989" s="2">
        <f>IF(F2989=0, G2989, F2989)</f>
        <v/>
      </c>
      <c r="I2989" s="1">
        <f>E2989+0</f>
        <v/>
      </c>
    </row>
    <row r="2990">
      <c r="A2990" t="inlineStr">
        <is>
          <t>Water</t>
        </is>
      </c>
      <c r="B2990" t="inlineStr">
        <is>
          <t>Operating Expenses</t>
        </is>
      </c>
      <c r="C2990" t="inlineStr">
        <is>
          <t>Heron View</t>
        </is>
      </c>
      <c r="D2990" t="inlineStr">
        <is>
          <t>Heron View</t>
        </is>
      </c>
      <c r="E2990" s="1" t="inlineStr">
        <is>
          <t>2024-06-30</t>
        </is>
      </c>
      <c r="F2990" t="n">
        <v>0</v>
      </c>
      <c r="G2990" t="n">
        <v>0</v>
      </c>
      <c r="H2990" s="2">
        <f>IF(F2990=0, G2990, F2990)</f>
        <v/>
      </c>
      <c r="I2990" s="1">
        <f>E2990+0</f>
        <v/>
      </c>
    </row>
    <row r="2991">
      <c r="A2991" t="inlineStr">
        <is>
          <t>Accounting - CIPC</t>
        </is>
      </c>
      <c r="B2991" t="inlineStr">
        <is>
          <t>Operating Expenses</t>
        </is>
      </c>
      <c r="C2991" t="inlineStr">
        <is>
          <t>Heron Fields</t>
        </is>
      </c>
      <c r="D2991" t="inlineStr">
        <is>
          <t>Heron Fields</t>
        </is>
      </c>
      <c r="E2991" s="1" t="inlineStr">
        <is>
          <t>2024-07-31</t>
        </is>
      </c>
      <c r="F2991" t="n">
        <v>0</v>
      </c>
      <c r="G2991" t="n">
        <v>0</v>
      </c>
      <c r="H2991" s="2">
        <f>IF(F2991=0, G2991, F2991)</f>
        <v/>
      </c>
      <c r="I2991" s="1">
        <f>E2991+0</f>
        <v/>
      </c>
    </row>
    <row r="2992">
      <c r="A2992" t="inlineStr">
        <is>
          <t>Accounting Fees</t>
        </is>
      </c>
      <c r="B2992" t="inlineStr">
        <is>
          <t>Operating Expenses</t>
        </is>
      </c>
      <c r="C2992" t="inlineStr">
        <is>
          <t>Heron Fields</t>
        </is>
      </c>
      <c r="D2992" t="inlineStr">
        <is>
          <t>Heron Fields</t>
        </is>
      </c>
      <c r="E2992" s="1" t="inlineStr">
        <is>
          <t>2024-07-31</t>
        </is>
      </c>
      <c r="F2992" t="n">
        <v>0</v>
      </c>
      <c r="G2992" t="n">
        <v>0</v>
      </c>
      <c r="H2992" s="2">
        <f>IF(F2992=0, G2992, F2992)</f>
        <v/>
      </c>
      <c r="I2992" s="1">
        <f>E2992+0</f>
        <v/>
      </c>
    </row>
    <row r="2993">
      <c r="A2993" t="inlineStr">
        <is>
          <t>Advertising - Property24</t>
        </is>
      </c>
      <c r="B2993" t="inlineStr">
        <is>
          <t>Operating Expenses</t>
        </is>
      </c>
      <c r="C2993" t="inlineStr">
        <is>
          <t>Heron Fields</t>
        </is>
      </c>
      <c r="D2993" t="inlineStr">
        <is>
          <t>Heron Fields</t>
        </is>
      </c>
      <c r="E2993" s="1" t="inlineStr">
        <is>
          <t>2024-07-31</t>
        </is>
      </c>
      <c r="F2993" t="n">
        <v>0</v>
      </c>
      <c r="G2993" t="n">
        <v>0</v>
      </c>
      <c r="H2993" s="2">
        <f>IF(F2993=0, G2993, F2993)</f>
        <v/>
      </c>
      <c r="I2993" s="1">
        <f>E2993+0</f>
        <v/>
      </c>
    </row>
    <row r="2994">
      <c r="A2994" t="inlineStr">
        <is>
          <t>Advertising - Real Marketing</t>
        </is>
      </c>
      <c r="B2994" t="inlineStr">
        <is>
          <t>Operating Expenses</t>
        </is>
      </c>
      <c r="C2994" t="inlineStr">
        <is>
          <t>Heron Fields</t>
        </is>
      </c>
      <c r="D2994" t="inlineStr">
        <is>
          <t>Heron Fields</t>
        </is>
      </c>
      <c r="E2994" s="1" t="inlineStr">
        <is>
          <t>2024-07-31</t>
        </is>
      </c>
      <c r="F2994" t="n">
        <v>0</v>
      </c>
      <c r="G2994" t="n">
        <v>0</v>
      </c>
      <c r="H2994" s="2">
        <f>IF(F2994=0, G2994, F2994)</f>
        <v/>
      </c>
      <c r="I2994" s="1">
        <f>E2994+0</f>
        <v/>
      </c>
    </row>
    <row r="2995">
      <c r="A2995" t="inlineStr">
        <is>
          <t>Advertising - Real Marketing</t>
        </is>
      </c>
      <c r="B2995" t="inlineStr">
        <is>
          <t>Operating Expenses</t>
        </is>
      </c>
      <c r="C2995" t="inlineStr">
        <is>
          <t>Heron Fields</t>
        </is>
      </c>
      <c r="D2995" t="inlineStr">
        <is>
          <t>Heron Fields</t>
        </is>
      </c>
      <c r="E2995" s="1" t="inlineStr">
        <is>
          <t>2024-07-31</t>
        </is>
      </c>
      <c r="F2995" t="n">
        <v>0</v>
      </c>
      <c r="G2995" t="n">
        <v>0</v>
      </c>
      <c r="H2995" s="2">
        <f>IF(F2995=0, G2995, F2995)</f>
        <v/>
      </c>
      <c r="I2995" s="1">
        <f>E2995+0</f>
        <v/>
      </c>
    </row>
    <row r="2996">
      <c r="A2996" t="inlineStr">
        <is>
          <t>Advertising _AND_ Promotions</t>
        </is>
      </c>
      <c r="B2996" t="inlineStr">
        <is>
          <t>Operating Expenses</t>
        </is>
      </c>
      <c r="C2996" t="inlineStr">
        <is>
          <t>Heron Fields</t>
        </is>
      </c>
      <c r="D2996" t="inlineStr">
        <is>
          <t>Heron Fields</t>
        </is>
      </c>
      <c r="E2996" s="1" t="inlineStr">
        <is>
          <t>2024-07-31</t>
        </is>
      </c>
      <c r="F2996" t="n">
        <v>0</v>
      </c>
      <c r="G2996" t="n">
        <v>0</v>
      </c>
      <c r="H2996" s="2">
        <f>IF(F2996=0, G2996, F2996)</f>
        <v/>
      </c>
      <c r="I2996" s="1">
        <f>E2996+0</f>
        <v/>
      </c>
    </row>
    <row r="2997">
      <c r="A2997" t="inlineStr">
        <is>
          <t>Advertising _AND_ Promotions</t>
        </is>
      </c>
      <c r="B2997" t="inlineStr">
        <is>
          <t>Operating Expenses</t>
        </is>
      </c>
      <c r="C2997" t="inlineStr">
        <is>
          <t>Heron Fields</t>
        </is>
      </c>
      <c r="D2997" t="inlineStr">
        <is>
          <t>Heron Fields</t>
        </is>
      </c>
      <c r="E2997" s="1" t="inlineStr">
        <is>
          <t>2024-07-31</t>
        </is>
      </c>
      <c r="F2997" t="n">
        <v>0</v>
      </c>
      <c r="G2997" t="n">
        <v>0</v>
      </c>
      <c r="H2997" s="2">
        <f>IF(F2997=0, G2997, F2997)</f>
        <v/>
      </c>
      <c r="I2997" s="1">
        <f>E2997+0</f>
        <v/>
      </c>
    </row>
    <row r="2998">
      <c r="A2998" t="inlineStr">
        <is>
          <t>Bank Charges</t>
        </is>
      </c>
      <c r="B2998" t="inlineStr">
        <is>
          <t>Operating Expenses</t>
        </is>
      </c>
      <c r="C2998" t="inlineStr">
        <is>
          <t>Heron Fields</t>
        </is>
      </c>
      <c r="D2998" t="inlineStr">
        <is>
          <t>Heron Fields</t>
        </is>
      </c>
      <c r="E2998" s="1" t="inlineStr">
        <is>
          <t>2024-07-31</t>
        </is>
      </c>
      <c r="F2998" t="n">
        <v>0</v>
      </c>
      <c r="G2998" t="n">
        <v>0</v>
      </c>
      <c r="H2998" s="2">
        <f>IF(F2998=0, G2998, F2998)</f>
        <v/>
      </c>
      <c r="I2998" s="1">
        <f>E2998+0</f>
        <v/>
      </c>
    </row>
    <row r="2999">
      <c r="A2999" t="inlineStr">
        <is>
          <t>COS - Commission HF Units</t>
        </is>
      </c>
      <c r="B2999" t="inlineStr">
        <is>
          <t>COS</t>
        </is>
      </c>
      <c r="C2999" t="inlineStr">
        <is>
          <t>Heron Fields</t>
        </is>
      </c>
      <c r="D2999" t="inlineStr">
        <is>
          <t>Heron Fields</t>
        </is>
      </c>
      <c r="E2999" s="1" t="inlineStr">
        <is>
          <t>2024-07-31</t>
        </is>
      </c>
      <c r="F2999" t="n">
        <v>0</v>
      </c>
      <c r="G2999" t="n">
        <v>0</v>
      </c>
      <c r="H2999" s="2">
        <f>IF(F2999=0, G2999, F2999)</f>
        <v/>
      </c>
      <c r="I2999" s="1">
        <f>E2999+0</f>
        <v/>
      </c>
    </row>
    <row r="3000">
      <c r="A3000" t="inlineStr">
        <is>
          <t>COS - Electricity</t>
        </is>
      </c>
      <c r="B3000" t="inlineStr">
        <is>
          <t>COS</t>
        </is>
      </c>
      <c r="C3000" t="inlineStr">
        <is>
          <t>Heron Fields</t>
        </is>
      </c>
      <c r="D3000" t="inlineStr">
        <is>
          <t>Heron Fields</t>
        </is>
      </c>
      <c r="E3000" s="1" t="inlineStr">
        <is>
          <t>2024-07-31</t>
        </is>
      </c>
      <c r="F3000" t="n">
        <v>0</v>
      </c>
      <c r="G3000" t="n">
        <v>0</v>
      </c>
      <c r="H3000" s="2">
        <f>IF(F3000=0, G3000, F3000)</f>
        <v/>
      </c>
      <c r="I3000" s="1">
        <f>E3000+0</f>
        <v/>
      </c>
    </row>
    <row r="3001">
      <c r="A3001" t="inlineStr">
        <is>
          <t>COS - Electricity</t>
        </is>
      </c>
      <c r="B3001" t="inlineStr">
        <is>
          <t>COS</t>
        </is>
      </c>
      <c r="C3001" t="inlineStr">
        <is>
          <t>Heron Fields</t>
        </is>
      </c>
      <c r="D3001" t="inlineStr">
        <is>
          <t>Heron Fields</t>
        </is>
      </c>
      <c r="E3001" s="1" t="inlineStr">
        <is>
          <t>2024-07-31</t>
        </is>
      </c>
      <c r="F3001" t="n">
        <v>0</v>
      </c>
      <c r="G3001" t="n">
        <v>0</v>
      </c>
      <c r="H3001" s="2">
        <f>IF(F3001=0, G3001, F3001)</f>
        <v/>
      </c>
      <c r="I3001" s="1">
        <f>E3001+0</f>
        <v/>
      </c>
    </row>
    <row r="3002">
      <c r="A3002" t="inlineStr">
        <is>
          <t>COS - Heron View Showhouse</t>
        </is>
      </c>
      <c r="B3002" t="inlineStr">
        <is>
          <t>COS</t>
        </is>
      </c>
      <c r="C3002" t="inlineStr">
        <is>
          <t>Heron Fields</t>
        </is>
      </c>
      <c r="D3002" t="inlineStr">
        <is>
          <t>Heron Fields</t>
        </is>
      </c>
      <c r="E3002" s="1" t="inlineStr">
        <is>
          <t>2024-07-31</t>
        </is>
      </c>
      <c r="F3002" t="n">
        <v>0</v>
      </c>
      <c r="G3002" t="n">
        <v>0</v>
      </c>
      <c r="H3002" s="2">
        <f>IF(F3002=0, G3002, F3002)</f>
        <v/>
      </c>
      <c r="I3002" s="1">
        <f>E3002+0</f>
        <v/>
      </c>
    </row>
    <row r="3003">
      <c r="A3003" t="inlineStr">
        <is>
          <t>COS - Inverters</t>
        </is>
      </c>
      <c r="B3003" t="inlineStr">
        <is>
          <t>COS</t>
        </is>
      </c>
      <c r="C3003" t="inlineStr">
        <is>
          <t>Heron Fields</t>
        </is>
      </c>
      <c r="D3003" t="inlineStr">
        <is>
          <t>Heron Fields</t>
        </is>
      </c>
      <c r="E3003" s="1" t="inlineStr">
        <is>
          <t>2024-07-31</t>
        </is>
      </c>
      <c r="F3003" t="n">
        <v>0</v>
      </c>
      <c r="G3003" t="n">
        <v>0</v>
      </c>
      <c r="H3003" s="2">
        <f>IF(F3003=0, G3003, F3003)</f>
        <v/>
      </c>
      <c r="I3003" s="1">
        <f>E3003+0</f>
        <v/>
      </c>
    </row>
    <row r="3004">
      <c r="A3004" t="inlineStr">
        <is>
          <t>COS - Legal Fees</t>
        </is>
      </c>
      <c r="B3004" t="inlineStr">
        <is>
          <t>COS</t>
        </is>
      </c>
      <c r="C3004" t="inlineStr">
        <is>
          <t>Heron Fields</t>
        </is>
      </c>
      <c r="D3004" t="inlineStr">
        <is>
          <t>Heron Fields</t>
        </is>
      </c>
      <c r="E3004" s="1" t="inlineStr">
        <is>
          <t>2024-07-31</t>
        </is>
      </c>
      <c r="F3004" t="n">
        <v>0</v>
      </c>
      <c r="G3004" t="n">
        <v>0</v>
      </c>
      <c r="H3004" s="2">
        <f>IF(F3004=0, G3004, F3004)</f>
        <v/>
      </c>
      <c r="I3004" s="1">
        <f>E3004+0</f>
        <v/>
      </c>
    </row>
    <row r="3005">
      <c r="A3005" t="inlineStr">
        <is>
          <t>COS - Legal Fees Opening of Sec Title Scheme</t>
        </is>
      </c>
      <c r="B3005" t="inlineStr">
        <is>
          <t>COS</t>
        </is>
      </c>
      <c r="C3005" t="inlineStr">
        <is>
          <t>Heron Fields</t>
        </is>
      </c>
      <c r="D3005" t="inlineStr">
        <is>
          <t>Heron Fields</t>
        </is>
      </c>
      <c r="E3005" s="1" t="inlineStr">
        <is>
          <t>2024-07-31</t>
        </is>
      </c>
      <c r="F3005" t="n">
        <v>0</v>
      </c>
      <c r="G3005" t="n">
        <v>0</v>
      </c>
      <c r="H3005" s="2">
        <f>IF(F3005=0, G3005, F3005)</f>
        <v/>
      </c>
      <c r="I3005" s="1">
        <f>E3005+0</f>
        <v/>
      </c>
    </row>
    <row r="3006">
      <c r="A3006" t="inlineStr">
        <is>
          <t>COS - Levies</t>
        </is>
      </c>
      <c r="B3006" t="inlineStr">
        <is>
          <t>COS</t>
        </is>
      </c>
      <c r="C3006" t="inlineStr">
        <is>
          <t>Heron Fields</t>
        </is>
      </c>
      <c r="D3006" t="inlineStr">
        <is>
          <t>Heron Fields</t>
        </is>
      </c>
      <c r="E3006" s="1" t="inlineStr">
        <is>
          <t>2024-07-31</t>
        </is>
      </c>
      <c r="F3006" t="n">
        <v>0</v>
      </c>
      <c r="G3006" t="n">
        <v>0</v>
      </c>
      <c r="H3006" s="2">
        <f>IF(F3006=0, G3006, F3006)</f>
        <v/>
      </c>
      <c r="I3006" s="1">
        <f>E3006+0</f>
        <v/>
      </c>
    </row>
    <row r="3007">
      <c r="A3007" t="inlineStr">
        <is>
          <t>COS - Rates clearance</t>
        </is>
      </c>
      <c r="B3007" t="inlineStr">
        <is>
          <t>COS</t>
        </is>
      </c>
      <c r="C3007" t="inlineStr">
        <is>
          <t>Heron Fields</t>
        </is>
      </c>
      <c r="D3007" t="inlineStr">
        <is>
          <t>Heron Fields</t>
        </is>
      </c>
      <c r="E3007" s="1" t="inlineStr">
        <is>
          <t>2024-07-31</t>
        </is>
      </c>
      <c r="F3007" t="n">
        <v>0</v>
      </c>
      <c r="G3007" t="n">
        <v>0</v>
      </c>
      <c r="H3007" s="2">
        <f>IF(F3007=0, G3007, F3007)</f>
        <v/>
      </c>
      <c r="I3007" s="1">
        <f>E3007+0</f>
        <v/>
      </c>
    </row>
    <row r="3008">
      <c r="A3008" t="inlineStr">
        <is>
          <t>COS - Showhouse - HF</t>
        </is>
      </c>
      <c r="B3008" t="inlineStr">
        <is>
          <t>COS</t>
        </is>
      </c>
      <c r="C3008" t="inlineStr">
        <is>
          <t>Heron Fields</t>
        </is>
      </c>
      <c r="D3008" t="inlineStr">
        <is>
          <t>Heron Fields</t>
        </is>
      </c>
      <c r="E3008" s="1" t="inlineStr">
        <is>
          <t>2024-07-31</t>
        </is>
      </c>
      <c r="F3008" t="n">
        <v>0</v>
      </c>
      <c r="G3008" t="n">
        <v>0</v>
      </c>
      <c r="H3008" s="2">
        <f>IF(F3008=0, G3008, F3008)</f>
        <v/>
      </c>
      <c r="I3008" s="1">
        <f>E3008+0</f>
        <v/>
      </c>
    </row>
    <row r="3009">
      <c r="A3009" t="inlineStr">
        <is>
          <t>CoCT - Electricity</t>
        </is>
      </c>
      <c r="B3009" t="inlineStr">
        <is>
          <t>Operating Expenses</t>
        </is>
      </c>
      <c r="C3009" t="inlineStr">
        <is>
          <t>Heron Fields</t>
        </is>
      </c>
      <c r="D3009" t="inlineStr">
        <is>
          <t>Heron Fields</t>
        </is>
      </c>
      <c r="E3009" s="1" t="inlineStr">
        <is>
          <t>2024-07-31</t>
        </is>
      </c>
      <c r="F3009" t="n">
        <v>0</v>
      </c>
      <c r="G3009" t="n">
        <v>0</v>
      </c>
      <c r="H3009" s="2">
        <f>IF(F3009=0, G3009, F3009)</f>
        <v/>
      </c>
      <c r="I3009" s="1">
        <f>E3009+0</f>
        <v/>
      </c>
    </row>
    <row r="3010">
      <c r="A3010" t="inlineStr">
        <is>
          <t>CoCT - Refuse</t>
        </is>
      </c>
      <c r="B3010" t="inlineStr">
        <is>
          <t>Operating Expenses</t>
        </is>
      </c>
      <c r="C3010" t="inlineStr">
        <is>
          <t>Heron Fields</t>
        </is>
      </c>
      <c r="D3010" t="inlineStr">
        <is>
          <t>Heron Fields</t>
        </is>
      </c>
      <c r="E3010" s="1" t="inlineStr">
        <is>
          <t>2024-07-31</t>
        </is>
      </c>
      <c r="F3010" t="n">
        <v>0</v>
      </c>
      <c r="G3010" t="n">
        <v>0</v>
      </c>
      <c r="H3010" s="2">
        <f>IF(F3010=0, G3010, F3010)</f>
        <v/>
      </c>
      <c r="I3010" s="1">
        <f>E3010+0</f>
        <v/>
      </c>
    </row>
    <row r="3011">
      <c r="A3011" t="inlineStr">
        <is>
          <t>CoCT - Water</t>
        </is>
      </c>
      <c r="B3011" t="inlineStr">
        <is>
          <t>Operating Expenses</t>
        </is>
      </c>
      <c r="C3011" t="inlineStr">
        <is>
          <t>Heron Fields</t>
        </is>
      </c>
      <c r="D3011" t="inlineStr">
        <is>
          <t>Heron Fields</t>
        </is>
      </c>
      <c r="E3011" s="1" t="inlineStr">
        <is>
          <t>2024-07-31</t>
        </is>
      </c>
      <c r="F3011" t="n">
        <v>0</v>
      </c>
      <c r="G3011" t="n">
        <v>0</v>
      </c>
      <c r="H3011" s="2">
        <f>IF(F3011=0, G3011, F3011)</f>
        <v/>
      </c>
      <c r="I3011" s="1">
        <f>E3011+0</f>
        <v/>
      </c>
    </row>
    <row r="3012">
      <c r="A3012" t="inlineStr">
        <is>
          <t>Consulting Fees - Admin and Finance</t>
        </is>
      </c>
      <c r="B3012" t="inlineStr">
        <is>
          <t>Ignore per Deric</t>
        </is>
      </c>
      <c r="C3012" t="inlineStr">
        <is>
          <t>Heron Fields</t>
        </is>
      </c>
      <c r="D3012" t="inlineStr">
        <is>
          <t>Heron Fields</t>
        </is>
      </c>
      <c r="E3012" s="1" t="inlineStr">
        <is>
          <t>2024-07-31</t>
        </is>
      </c>
      <c r="F3012" t="n">
        <v>0</v>
      </c>
      <c r="G3012" t="n">
        <v>0</v>
      </c>
      <c r="H3012" s="2">
        <f>IF(F3012=0, G3012, F3012)</f>
        <v/>
      </c>
      <c r="I3012" s="1">
        <f>E3012+0</f>
        <v/>
      </c>
    </row>
    <row r="3013">
      <c r="A3013" t="inlineStr">
        <is>
          <t>Consulting fees - Trustee</t>
        </is>
      </c>
      <c r="B3013" t="inlineStr">
        <is>
          <t>Operating Expenses</t>
        </is>
      </c>
      <c r="C3013" t="inlineStr">
        <is>
          <t>Heron Fields</t>
        </is>
      </c>
      <c r="D3013" t="inlineStr">
        <is>
          <t>Heron Fields</t>
        </is>
      </c>
      <c r="E3013" s="1" t="inlineStr">
        <is>
          <t>2024-07-31</t>
        </is>
      </c>
      <c r="F3013" t="n">
        <v>0</v>
      </c>
      <c r="G3013" t="n">
        <v>0</v>
      </c>
      <c r="H3013" s="2">
        <f>IF(F3013=0, G3013, F3013)</f>
        <v/>
      </c>
      <c r="I3013" s="1">
        <f>E3013+0</f>
        <v/>
      </c>
    </row>
    <row r="3014">
      <c r="A3014" t="inlineStr">
        <is>
          <t>Consulting fees - Trustee</t>
        </is>
      </c>
      <c r="B3014" t="inlineStr">
        <is>
          <t>Operating Expenses</t>
        </is>
      </c>
      <c r="C3014" t="inlineStr">
        <is>
          <t>Heron Fields</t>
        </is>
      </c>
      <c r="D3014" t="inlineStr">
        <is>
          <t>Heron Fields</t>
        </is>
      </c>
      <c r="E3014" s="1" t="inlineStr">
        <is>
          <t>2024-07-31</t>
        </is>
      </c>
      <c r="F3014" t="n">
        <v>0</v>
      </c>
      <c r="G3014" t="n">
        <v>0</v>
      </c>
      <c r="H3014" s="2">
        <f>IF(F3014=0, G3014, F3014)</f>
        <v/>
      </c>
      <c r="I3014" s="1">
        <f>E3014+0</f>
        <v/>
      </c>
    </row>
    <row r="3015">
      <c r="A3015" t="inlineStr">
        <is>
          <t>Developers Levies</t>
        </is>
      </c>
      <c r="B3015" t="inlineStr">
        <is>
          <t>Operating Expenses</t>
        </is>
      </c>
      <c r="C3015" t="inlineStr">
        <is>
          <t>Heron Fields</t>
        </is>
      </c>
      <c r="D3015" t="inlineStr">
        <is>
          <t>Heron Fields</t>
        </is>
      </c>
      <c r="E3015" s="1" t="inlineStr">
        <is>
          <t>2024-07-31</t>
        </is>
      </c>
      <c r="F3015" t="n">
        <v>0</v>
      </c>
      <c r="G3015" t="n">
        <v>0</v>
      </c>
      <c r="H3015" s="2">
        <f>IF(F3015=0, G3015, F3015)</f>
        <v/>
      </c>
      <c r="I3015" s="1">
        <f>E3015+0</f>
        <v/>
      </c>
    </row>
    <row r="3016">
      <c r="A3016" t="inlineStr">
        <is>
          <t>Entertainment Expenses</t>
        </is>
      </c>
      <c r="B3016" t="inlineStr">
        <is>
          <t>Operating Expenses</t>
        </is>
      </c>
      <c r="C3016" t="inlineStr">
        <is>
          <t>Heron Fields</t>
        </is>
      </c>
      <c r="D3016" t="inlineStr">
        <is>
          <t>Heron Fields</t>
        </is>
      </c>
      <c r="E3016" s="1" t="inlineStr">
        <is>
          <t>2024-07-31</t>
        </is>
      </c>
      <c r="F3016" t="n">
        <v>0</v>
      </c>
      <c r="G3016" t="n">
        <v>0</v>
      </c>
      <c r="H3016" s="2">
        <f>IF(F3016=0, G3016, F3016)</f>
        <v/>
      </c>
      <c r="I3016" s="1">
        <f>E3016+0</f>
        <v/>
      </c>
    </row>
    <row r="3017">
      <c r="A3017" t="inlineStr">
        <is>
          <t>General Expenses</t>
        </is>
      </c>
      <c r="B3017" t="inlineStr">
        <is>
          <t>Operating Expenses</t>
        </is>
      </c>
      <c r="C3017" t="inlineStr">
        <is>
          <t>Heron Fields</t>
        </is>
      </c>
      <c r="D3017" t="inlineStr">
        <is>
          <t>Heron Fields</t>
        </is>
      </c>
      <c r="E3017" s="1" t="inlineStr">
        <is>
          <t>2024-07-31</t>
        </is>
      </c>
      <c r="F3017" t="n">
        <v>0</v>
      </c>
      <c r="G3017" t="n">
        <v>0</v>
      </c>
      <c r="H3017" s="2">
        <f>IF(F3017=0, G3017, F3017)</f>
        <v/>
      </c>
      <c r="I3017" s="1">
        <f>E3017+0</f>
        <v/>
      </c>
    </row>
    <row r="3018">
      <c r="A3018" t="inlineStr">
        <is>
          <t>Insurance</t>
        </is>
      </c>
      <c r="B3018" t="inlineStr">
        <is>
          <t>Operating Expenses</t>
        </is>
      </c>
      <c r="C3018" t="inlineStr">
        <is>
          <t>Heron Fields</t>
        </is>
      </c>
      <c r="D3018" t="inlineStr">
        <is>
          <t>Heron Fields</t>
        </is>
      </c>
      <c r="E3018" s="1" t="inlineStr">
        <is>
          <t>2024-07-31</t>
        </is>
      </c>
      <c r="F3018" t="n">
        <v>0</v>
      </c>
      <c r="G3018" t="n">
        <v>0</v>
      </c>
      <c r="H3018" s="2">
        <f>IF(F3018=0, G3018, F3018)</f>
        <v/>
      </c>
      <c r="I3018" s="1">
        <f>E3018+0</f>
        <v/>
      </c>
    </row>
    <row r="3019">
      <c r="A3019" t="inlineStr">
        <is>
          <t>Interest Paid</t>
        </is>
      </c>
      <c r="B3019" t="inlineStr">
        <is>
          <t>Operating Expenses</t>
        </is>
      </c>
      <c r="C3019" t="inlineStr">
        <is>
          <t>Heron Fields</t>
        </is>
      </c>
      <c r="D3019" t="inlineStr">
        <is>
          <t>Heron Fields</t>
        </is>
      </c>
      <c r="E3019" s="1" t="inlineStr">
        <is>
          <t>2024-07-31</t>
        </is>
      </c>
      <c r="F3019" t="n">
        <v>0</v>
      </c>
      <c r="G3019" t="n">
        <v>0</v>
      </c>
      <c r="H3019" s="2">
        <f>IF(F3019=0, G3019, F3019)</f>
        <v/>
      </c>
      <c r="I3019" s="1">
        <f>E3019+0</f>
        <v/>
      </c>
    </row>
    <row r="3020">
      <c r="A3020" t="inlineStr">
        <is>
          <t>Interest Paid - Investors @ 14%</t>
        </is>
      </c>
      <c r="B3020" t="inlineStr">
        <is>
          <t>Operating Expenses</t>
        </is>
      </c>
      <c r="C3020" t="inlineStr">
        <is>
          <t>Heron Fields</t>
        </is>
      </c>
      <c r="D3020" t="inlineStr">
        <is>
          <t>Heron Fields</t>
        </is>
      </c>
      <c r="E3020" s="1" t="inlineStr">
        <is>
          <t>2024-07-31</t>
        </is>
      </c>
      <c r="F3020" t="n">
        <v>0</v>
      </c>
      <c r="G3020" t="n">
        <v>0</v>
      </c>
      <c r="H3020" s="2">
        <f>IF(F3020=0, G3020, F3020)</f>
        <v/>
      </c>
      <c r="I3020" s="1">
        <f>E3020+0</f>
        <v/>
      </c>
    </row>
    <row r="3021">
      <c r="A3021" t="inlineStr">
        <is>
          <t>Interest Paid - Investors @ 14%</t>
        </is>
      </c>
      <c r="B3021" t="inlineStr">
        <is>
          <t>Operating Expenses</t>
        </is>
      </c>
      <c r="C3021" t="inlineStr">
        <is>
          <t>Heron Fields</t>
        </is>
      </c>
      <c r="D3021" t="inlineStr">
        <is>
          <t>Heron Fields</t>
        </is>
      </c>
      <c r="E3021" s="1" t="inlineStr">
        <is>
          <t>2024-07-31</t>
        </is>
      </c>
      <c r="F3021" t="n">
        <v>0</v>
      </c>
      <c r="G3021" t="n">
        <v>0</v>
      </c>
      <c r="H3021" s="2">
        <f>IF(F3021=0, G3021, F3021)</f>
        <v/>
      </c>
      <c r="I3021" s="1">
        <f>E3021+0</f>
        <v/>
      </c>
    </row>
    <row r="3022">
      <c r="A3022" t="inlineStr">
        <is>
          <t>Interest Paid - Investors @ 15%</t>
        </is>
      </c>
      <c r="B3022" t="inlineStr">
        <is>
          <t>Operating Expenses</t>
        </is>
      </c>
      <c r="C3022" t="inlineStr">
        <is>
          <t>Heron Fields</t>
        </is>
      </c>
      <c r="D3022" t="inlineStr">
        <is>
          <t>Heron Fields</t>
        </is>
      </c>
      <c r="E3022" s="1" t="inlineStr">
        <is>
          <t>2024-07-31</t>
        </is>
      </c>
      <c r="F3022" t="n">
        <v>0</v>
      </c>
      <c r="G3022" t="n">
        <v>0</v>
      </c>
      <c r="H3022" s="2">
        <f>IF(F3022=0, G3022, F3022)</f>
        <v/>
      </c>
      <c r="I3022" s="1">
        <f>E3022+0</f>
        <v/>
      </c>
    </row>
    <row r="3023">
      <c r="A3023" t="inlineStr">
        <is>
          <t>Interest Paid - Investors @ 15%</t>
        </is>
      </c>
      <c r="B3023" t="inlineStr">
        <is>
          <t>Operating Expenses</t>
        </is>
      </c>
      <c r="C3023" t="inlineStr">
        <is>
          <t>Heron Fields</t>
        </is>
      </c>
      <c r="D3023" t="inlineStr">
        <is>
          <t>Heron Fields</t>
        </is>
      </c>
      <c r="E3023" s="1" t="inlineStr">
        <is>
          <t>2024-07-31</t>
        </is>
      </c>
      <c r="F3023" t="n">
        <v>0</v>
      </c>
      <c r="G3023" t="n">
        <v>0</v>
      </c>
      <c r="H3023" s="2">
        <f>IF(F3023=0, G3023, F3023)</f>
        <v/>
      </c>
      <c r="I3023" s="1">
        <f>E3023+0</f>
        <v/>
      </c>
    </row>
    <row r="3024">
      <c r="A3024" t="inlineStr">
        <is>
          <t>Interest Paid - Investors @ 16%</t>
        </is>
      </c>
      <c r="B3024" t="inlineStr">
        <is>
          <t>Operating Expenses</t>
        </is>
      </c>
      <c r="C3024" t="inlineStr">
        <is>
          <t>Heron Fields</t>
        </is>
      </c>
      <c r="D3024" t="inlineStr">
        <is>
          <t>Heron Fields</t>
        </is>
      </c>
      <c r="E3024" s="1" t="inlineStr">
        <is>
          <t>2024-07-31</t>
        </is>
      </c>
      <c r="F3024" t="n">
        <v>0</v>
      </c>
      <c r="G3024" t="n">
        <v>0</v>
      </c>
      <c r="H3024" s="2">
        <f>IF(F3024=0, G3024, F3024)</f>
        <v/>
      </c>
      <c r="I3024" s="1">
        <f>E3024+0</f>
        <v/>
      </c>
    </row>
    <row r="3025">
      <c r="A3025" t="inlineStr">
        <is>
          <t>Interest Paid - Investors @ 16%</t>
        </is>
      </c>
      <c r="B3025" t="inlineStr">
        <is>
          <t>Operating Expenses</t>
        </is>
      </c>
      <c r="C3025" t="inlineStr">
        <is>
          <t>Heron Fields</t>
        </is>
      </c>
      <c r="D3025" t="inlineStr">
        <is>
          <t>Heron Fields</t>
        </is>
      </c>
      <c r="E3025" s="1" t="inlineStr">
        <is>
          <t>2024-07-31</t>
        </is>
      </c>
      <c r="F3025" t="n">
        <v>0</v>
      </c>
      <c r="G3025" t="n">
        <v>0</v>
      </c>
      <c r="H3025" s="2">
        <f>IF(F3025=0, G3025, F3025)</f>
        <v/>
      </c>
      <c r="I3025" s="1">
        <f>E3025+0</f>
        <v/>
      </c>
    </row>
    <row r="3026">
      <c r="A3026" t="inlineStr">
        <is>
          <t>Interest Paid - Investors @ 18%</t>
        </is>
      </c>
      <c r="B3026" t="inlineStr">
        <is>
          <t>Operating Expenses</t>
        </is>
      </c>
      <c r="C3026" t="inlineStr">
        <is>
          <t>Heron Fields</t>
        </is>
      </c>
      <c r="D3026" t="inlineStr">
        <is>
          <t>Heron Fields</t>
        </is>
      </c>
      <c r="E3026" s="1" t="inlineStr">
        <is>
          <t>2024-07-31</t>
        </is>
      </c>
      <c r="F3026" t="n">
        <v>0</v>
      </c>
      <c r="G3026" t="n">
        <v>0</v>
      </c>
      <c r="H3026" s="2">
        <f>IF(F3026=0, G3026, F3026)</f>
        <v/>
      </c>
      <c r="I3026" s="1">
        <f>E3026+0</f>
        <v/>
      </c>
    </row>
    <row r="3027">
      <c r="A3027" t="inlineStr">
        <is>
          <t>Interest Paid - Investors @ 18%</t>
        </is>
      </c>
      <c r="B3027" t="inlineStr">
        <is>
          <t>Operating Expenses</t>
        </is>
      </c>
      <c r="C3027" t="inlineStr">
        <is>
          <t>Heron Fields</t>
        </is>
      </c>
      <c r="D3027" t="inlineStr">
        <is>
          <t>Heron Fields</t>
        </is>
      </c>
      <c r="E3027" s="1" t="inlineStr">
        <is>
          <t>2024-07-31</t>
        </is>
      </c>
      <c r="F3027" t="n">
        <v>0</v>
      </c>
      <c r="G3027" t="n">
        <v>0</v>
      </c>
      <c r="H3027" s="2">
        <f>IF(F3027=0, G3027, F3027)</f>
        <v/>
      </c>
      <c r="I3027" s="1">
        <f>E3027+0</f>
        <v/>
      </c>
    </row>
    <row r="3028">
      <c r="A3028" t="inlineStr">
        <is>
          <t>Interest Paid - Investors @ 6.25%</t>
        </is>
      </c>
      <c r="B3028" t="inlineStr">
        <is>
          <t>Operating Expenses</t>
        </is>
      </c>
      <c r="C3028" t="inlineStr">
        <is>
          <t>Heron Fields</t>
        </is>
      </c>
      <c r="D3028" t="inlineStr">
        <is>
          <t>Heron Fields</t>
        </is>
      </c>
      <c r="E3028" s="1" t="inlineStr">
        <is>
          <t>2024-07-31</t>
        </is>
      </c>
      <c r="F3028" t="n">
        <v>0</v>
      </c>
      <c r="G3028" t="n">
        <v>0</v>
      </c>
      <c r="H3028" s="2">
        <f>IF(F3028=0, G3028, F3028)</f>
        <v/>
      </c>
      <c r="I3028" s="1">
        <f>E3028+0</f>
        <v/>
      </c>
    </row>
    <row r="3029">
      <c r="A3029" t="inlineStr">
        <is>
          <t>Interest Paid - Investors @ 6.25%</t>
        </is>
      </c>
      <c r="B3029" t="inlineStr">
        <is>
          <t>Operating Expenses</t>
        </is>
      </c>
      <c r="C3029" t="inlineStr">
        <is>
          <t>Heron Fields</t>
        </is>
      </c>
      <c r="D3029" t="inlineStr">
        <is>
          <t>Heron Fields</t>
        </is>
      </c>
      <c r="E3029" s="1" t="inlineStr">
        <is>
          <t>2024-07-31</t>
        </is>
      </c>
      <c r="F3029" t="n">
        <v>0</v>
      </c>
      <c r="G3029" t="n">
        <v>0</v>
      </c>
      <c r="H3029" s="2">
        <f>IF(F3029=0, G3029, F3029)</f>
        <v/>
      </c>
      <c r="I3029" s="1">
        <f>E3029+0</f>
        <v/>
      </c>
    </row>
    <row r="3030">
      <c r="A3030" t="inlineStr">
        <is>
          <t>Interest Paid - Investors @ 6.5%</t>
        </is>
      </c>
      <c r="B3030" t="inlineStr">
        <is>
          <t>Operating Expenses</t>
        </is>
      </c>
      <c r="C3030" t="inlineStr">
        <is>
          <t>Heron Fields</t>
        </is>
      </c>
      <c r="D3030" t="inlineStr">
        <is>
          <t>Heron Fields</t>
        </is>
      </c>
      <c r="E3030" s="1" t="inlineStr">
        <is>
          <t>2024-07-31</t>
        </is>
      </c>
      <c r="F3030" t="n">
        <v>0</v>
      </c>
      <c r="G3030" t="n">
        <v>0</v>
      </c>
      <c r="H3030" s="2">
        <f>IF(F3030=0, G3030, F3030)</f>
        <v/>
      </c>
      <c r="I3030" s="1">
        <f>E3030+0</f>
        <v/>
      </c>
    </row>
    <row r="3031">
      <c r="A3031" t="inlineStr">
        <is>
          <t>Interest Paid - Investors @ 6.5%</t>
        </is>
      </c>
      <c r="B3031" t="inlineStr">
        <is>
          <t>Operating Expenses</t>
        </is>
      </c>
      <c r="C3031" t="inlineStr">
        <is>
          <t>Heron Fields</t>
        </is>
      </c>
      <c r="D3031" t="inlineStr">
        <is>
          <t>Heron Fields</t>
        </is>
      </c>
      <c r="E3031" s="1" t="inlineStr">
        <is>
          <t>2024-07-31</t>
        </is>
      </c>
      <c r="F3031" t="n">
        <v>0</v>
      </c>
      <c r="G3031" t="n">
        <v>0</v>
      </c>
      <c r="H3031" s="2">
        <f>IF(F3031=0, G3031, F3031)</f>
        <v/>
      </c>
      <c r="I3031" s="1">
        <f>E3031+0</f>
        <v/>
      </c>
    </row>
    <row r="3032">
      <c r="A3032" t="inlineStr">
        <is>
          <t>Interest Paid - Investors @ 6.75%</t>
        </is>
      </c>
      <c r="B3032" t="inlineStr">
        <is>
          <t>Operating Expenses</t>
        </is>
      </c>
      <c r="C3032" t="inlineStr">
        <is>
          <t>Heron Fields</t>
        </is>
      </c>
      <c r="D3032" t="inlineStr">
        <is>
          <t>Heron Fields</t>
        </is>
      </c>
      <c r="E3032" s="1" t="inlineStr">
        <is>
          <t>2024-07-31</t>
        </is>
      </c>
      <c r="F3032" t="n">
        <v>0</v>
      </c>
      <c r="G3032" t="n">
        <v>0</v>
      </c>
      <c r="H3032" s="2">
        <f>IF(F3032=0, G3032, F3032)</f>
        <v/>
      </c>
      <c r="I3032" s="1">
        <f>E3032+0</f>
        <v/>
      </c>
    </row>
    <row r="3033">
      <c r="A3033" t="inlineStr">
        <is>
          <t>Interest Paid - Investors @ 6.75%</t>
        </is>
      </c>
      <c r="B3033" t="inlineStr">
        <is>
          <t>Operating Expenses</t>
        </is>
      </c>
      <c r="C3033" t="inlineStr">
        <is>
          <t>Heron Fields</t>
        </is>
      </c>
      <c r="D3033" t="inlineStr">
        <is>
          <t>Heron Fields</t>
        </is>
      </c>
      <c r="E3033" s="1" t="inlineStr">
        <is>
          <t>2024-07-31</t>
        </is>
      </c>
      <c r="F3033" t="n">
        <v>0</v>
      </c>
      <c r="G3033" t="n">
        <v>0</v>
      </c>
      <c r="H3033" s="2">
        <f>IF(F3033=0, G3033, F3033)</f>
        <v/>
      </c>
      <c r="I3033" s="1">
        <f>E3033+0</f>
        <v/>
      </c>
    </row>
    <row r="3034">
      <c r="A3034" t="inlineStr">
        <is>
          <t>Interest Paid - Investors @ 7%</t>
        </is>
      </c>
      <c r="B3034" t="inlineStr">
        <is>
          <t>Operating Expenses</t>
        </is>
      </c>
      <c r="C3034" t="inlineStr">
        <is>
          <t>Heron Fields</t>
        </is>
      </c>
      <c r="D3034" t="inlineStr">
        <is>
          <t>Heron Fields</t>
        </is>
      </c>
      <c r="E3034" s="1" t="inlineStr">
        <is>
          <t>2024-07-31</t>
        </is>
      </c>
      <c r="F3034" t="n">
        <v>0</v>
      </c>
      <c r="G3034" t="n">
        <v>0</v>
      </c>
      <c r="H3034" s="2">
        <f>IF(F3034=0, G3034, F3034)</f>
        <v/>
      </c>
      <c r="I3034" s="1">
        <f>E3034+0</f>
        <v/>
      </c>
    </row>
    <row r="3035">
      <c r="A3035" t="inlineStr">
        <is>
          <t>Interest Paid - Investors @ 7%</t>
        </is>
      </c>
      <c r="B3035" t="inlineStr">
        <is>
          <t>Operating Expenses</t>
        </is>
      </c>
      <c r="C3035" t="inlineStr">
        <is>
          <t>Heron Fields</t>
        </is>
      </c>
      <c r="D3035" t="inlineStr">
        <is>
          <t>Heron Fields</t>
        </is>
      </c>
      <c r="E3035" s="1" t="inlineStr">
        <is>
          <t>2024-07-31</t>
        </is>
      </c>
      <c r="F3035" t="n">
        <v>0</v>
      </c>
      <c r="G3035" t="n">
        <v>0</v>
      </c>
      <c r="H3035" s="2">
        <f>IF(F3035=0, G3035, F3035)</f>
        <v/>
      </c>
      <c r="I3035" s="1">
        <f>E3035+0</f>
        <v/>
      </c>
    </row>
    <row r="3036">
      <c r="A3036" t="inlineStr">
        <is>
          <t>Interest Paid - Investors @ 7.5%</t>
        </is>
      </c>
      <c r="B3036" t="inlineStr">
        <is>
          <t>Operating Expenses</t>
        </is>
      </c>
      <c r="C3036" t="inlineStr">
        <is>
          <t>Heron Fields</t>
        </is>
      </c>
      <c r="D3036" t="inlineStr">
        <is>
          <t>Heron Fields</t>
        </is>
      </c>
      <c r="E3036" s="1" t="inlineStr">
        <is>
          <t>2024-07-31</t>
        </is>
      </c>
      <c r="F3036" t="n">
        <v>0</v>
      </c>
      <c r="G3036" t="n">
        <v>0</v>
      </c>
      <c r="H3036" s="2">
        <f>IF(F3036=0, G3036, F3036)</f>
        <v/>
      </c>
      <c r="I3036" s="1">
        <f>E3036+0</f>
        <v/>
      </c>
    </row>
    <row r="3037">
      <c r="A3037" t="inlineStr">
        <is>
          <t>Interest Paid - Investors @ 7.5%</t>
        </is>
      </c>
      <c r="B3037" t="inlineStr">
        <is>
          <t>Operating Expenses</t>
        </is>
      </c>
      <c r="C3037" t="inlineStr">
        <is>
          <t>Heron Fields</t>
        </is>
      </c>
      <c r="D3037" t="inlineStr">
        <is>
          <t>Heron Fields</t>
        </is>
      </c>
      <c r="E3037" s="1" t="inlineStr">
        <is>
          <t>2024-07-31</t>
        </is>
      </c>
      <c r="F3037" t="n">
        <v>0</v>
      </c>
      <c r="G3037" t="n">
        <v>0</v>
      </c>
      <c r="H3037" s="2">
        <f>IF(F3037=0, G3037, F3037)</f>
        <v/>
      </c>
      <c r="I3037" s="1">
        <f>E3037+0</f>
        <v/>
      </c>
    </row>
    <row r="3038">
      <c r="A3038" t="inlineStr">
        <is>
          <t>Interest Paid - Investors @ 8.25%</t>
        </is>
      </c>
      <c r="B3038" t="inlineStr">
        <is>
          <t>Operating Expenses</t>
        </is>
      </c>
      <c r="C3038" t="inlineStr">
        <is>
          <t>Heron Fields</t>
        </is>
      </c>
      <c r="D3038" t="inlineStr">
        <is>
          <t>Heron Fields</t>
        </is>
      </c>
      <c r="E3038" s="1" t="inlineStr">
        <is>
          <t>2024-07-31</t>
        </is>
      </c>
      <c r="F3038" t="n">
        <v>0</v>
      </c>
      <c r="G3038" t="n">
        <v>0</v>
      </c>
      <c r="H3038" s="2">
        <f>IF(F3038=0, G3038, F3038)</f>
        <v/>
      </c>
      <c r="I3038" s="1">
        <f>E3038+0</f>
        <v/>
      </c>
    </row>
    <row r="3039">
      <c r="A3039" t="inlineStr">
        <is>
          <t>Interest Paid - Investors @ 8.25%</t>
        </is>
      </c>
      <c r="B3039" t="inlineStr">
        <is>
          <t>Operating Expenses</t>
        </is>
      </c>
      <c r="C3039" t="inlineStr">
        <is>
          <t>Heron Fields</t>
        </is>
      </c>
      <c r="D3039" t="inlineStr">
        <is>
          <t>Heron Fields</t>
        </is>
      </c>
      <c r="E3039" s="1" t="inlineStr">
        <is>
          <t>2024-07-31</t>
        </is>
      </c>
      <c r="F3039" t="n">
        <v>0</v>
      </c>
      <c r="G3039" t="n">
        <v>0</v>
      </c>
      <c r="H3039" s="2">
        <f>IF(F3039=0, G3039, F3039)</f>
        <v/>
      </c>
      <c r="I3039" s="1">
        <f>E3039+0</f>
        <v/>
      </c>
    </row>
    <row r="3040">
      <c r="A3040" t="inlineStr">
        <is>
          <t>Interest Paid - Investors @ 9%</t>
        </is>
      </c>
      <c r="B3040" t="inlineStr">
        <is>
          <t>Operating Expenses</t>
        </is>
      </c>
      <c r="C3040" t="inlineStr">
        <is>
          <t>Heron Fields</t>
        </is>
      </c>
      <c r="D3040" t="inlineStr">
        <is>
          <t>Heron Fields</t>
        </is>
      </c>
      <c r="E3040" s="1" t="inlineStr">
        <is>
          <t>2024-07-31</t>
        </is>
      </c>
      <c r="F3040" t="n">
        <v>0</v>
      </c>
      <c r="G3040" t="n">
        <v>0</v>
      </c>
      <c r="H3040" s="2">
        <f>IF(F3040=0, G3040, F3040)</f>
        <v/>
      </c>
      <c r="I3040" s="1">
        <f>E3040+0</f>
        <v/>
      </c>
    </row>
    <row r="3041">
      <c r="A3041" t="inlineStr">
        <is>
          <t>Interest Paid - Investors @ 9%</t>
        </is>
      </c>
      <c r="B3041" t="inlineStr">
        <is>
          <t>Operating Expenses</t>
        </is>
      </c>
      <c r="C3041" t="inlineStr">
        <is>
          <t>Heron Fields</t>
        </is>
      </c>
      <c r="D3041" t="inlineStr">
        <is>
          <t>Heron Fields</t>
        </is>
      </c>
      <c r="E3041" s="1" t="inlineStr">
        <is>
          <t>2024-07-31</t>
        </is>
      </c>
      <c r="F3041" t="n">
        <v>0</v>
      </c>
      <c r="G3041" t="n">
        <v>0</v>
      </c>
      <c r="H3041" s="2">
        <f>IF(F3041=0, G3041, F3041)</f>
        <v/>
      </c>
      <c r="I3041" s="1">
        <f>E3041+0</f>
        <v/>
      </c>
    </row>
    <row r="3042">
      <c r="A3042" t="inlineStr">
        <is>
          <t>Interest Received - Deposits</t>
        </is>
      </c>
      <c r="B3042" t="inlineStr">
        <is>
          <t>Other Income</t>
        </is>
      </c>
      <c r="C3042" t="inlineStr">
        <is>
          <t>Heron Fields</t>
        </is>
      </c>
      <c r="D3042" t="inlineStr">
        <is>
          <t>Heron Fields</t>
        </is>
      </c>
      <c r="E3042" s="1" t="inlineStr">
        <is>
          <t>2024-07-31</t>
        </is>
      </c>
      <c r="F3042" t="n">
        <v>0</v>
      </c>
      <c r="G3042" t="n">
        <v>0</v>
      </c>
      <c r="H3042" s="2">
        <f>IF(F3042=0, G3042, F3042)</f>
        <v/>
      </c>
      <c r="I3042" s="1">
        <f>E3042+0</f>
        <v/>
      </c>
    </row>
    <row r="3043">
      <c r="A3043" t="inlineStr">
        <is>
          <t>Interest Received - Momentum</t>
        </is>
      </c>
      <c r="B3043" t="inlineStr">
        <is>
          <t>Other Income</t>
        </is>
      </c>
      <c r="C3043" t="inlineStr">
        <is>
          <t>Heron Fields</t>
        </is>
      </c>
      <c r="D3043" t="inlineStr">
        <is>
          <t>Heron Fields</t>
        </is>
      </c>
      <c r="E3043" s="1" t="inlineStr">
        <is>
          <t>2024-07-31</t>
        </is>
      </c>
      <c r="F3043" t="n">
        <v>0</v>
      </c>
      <c r="G3043" t="n">
        <v>0</v>
      </c>
      <c r="H3043" s="2">
        <f>IF(F3043=0, G3043, F3043)</f>
        <v/>
      </c>
      <c r="I3043" s="1">
        <f>E3043+0</f>
        <v/>
      </c>
    </row>
    <row r="3044">
      <c r="A3044" t="inlineStr">
        <is>
          <t>Levies - Amari</t>
        </is>
      </c>
      <c r="B3044" t="inlineStr">
        <is>
          <t>Operating Expenses</t>
        </is>
      </c>
      <c r="C3044" t="inlineStr">
        <is>
          <t>Heron Fields</t>
        </is>
      </c>
      <c r="D3044" t="inlineStr">
        <is>
          <t>Heron Fields</t>
        </is>
      </c>
      <c r="E3044" s="1" t="inlineStr">
        <is>
          <t>2024-07-31</t>
        </is>
      </c>
      <c r="F3044" t="n">
        <v>0</v>
      </c>
      <c r="G3044" t="n">
        <v>0</v>
      </c>
      <c r="H3044" s="2">
        <f>IF(F3044=0, G3044, F3044)</f>
        <v/>
      </c>
      <c r="I3044" s="1">
        <f>E3044+0</f>
        <v/>
      </c>
    </row>
    <row r="3045">
      <c r="A3045" t="inlineStr">
        <is>
          <t>Momentum Admin Fee</t>
        </is>
      </c>
      <c r="B3045" t="inlineStr">
        <is>
          <t>Operating Expenses</t>
        </is>
      </c>
      <c r="C3045" t="inlineStr">
        <is>
          <t>Heron Fields</t>
        </is>
      </c>
      <c r="D3045" t="inlineStr">
        <is>
          <t>Heron Fields</t>
        </is>
      </c>
      <c r="E3045" s="1" t="inlineStr">
        <is>
          <t>2024-07-31</t>
        </is>
      </c>
      <c r="F3045" t="n">
        <v>0</v>
      </c>
      <c r="G3045" t="n">
        <v>0</v>
      </c>
      <c r="H3045" s="2">
        <f>IF(F3045=0, G3045, F3045)</f>
        <v/>
      </c>
      <c r="I3045" s="1">
        <f>E3045+0</f>
        <v/>
      </c>
    </row>
    <row r="3046">
      <c r="A3046" t="inlineStr">
        <is>
          <t>Motor Vehicle Expenses</t>
        </is>
      </c>
      <c r="B3046" t="inlineStr">
        <is>
          <t>Operating Expenses</t>
        </is>
      </c>
      <c r="C3046" t="inlineStr">
        <is>
          <t>Heron Fields</t>
        </is>
      </c>
      <c r="D3046" t="inlineStr">
        <is>
          <t>Heron Fields</t>
        </is>
      </c>
      <c r="E3046" s="1" t="inlineStr">
        <is>
          <t>2024-07-31</t>
        </is>
      </c>
      <c r="F3046" t="n">
        <v>0</v>
      </c>
      <c r="G3046" t="n">
        <v>0</v>
      </c>
      <c r="H3046" s="2">
        <f>IF(F3046=0, G3046, F3046)</f>
        <v/>
      </c>
      <c r="I3046" s="1">
        <f>E3046+0</f>
        <v/>
      </c>
    </row>
    <row r="3047">
      <c r="A3047" t="inlineStr">
        <is>
          <t>Rates - Heron</t>
        </is>
      </c>
      <c r="B3047" t="inlineStr">
        <is>
          <t>Operating Expenses</t>
        </is>
      </c>
      <c r="C3047" t="inlineStr">
        <is>
          <t>Heron Fields</t>
        </is>
      </c>
      <c r="D3047" t="inlineStr">
        <is>
          <t>Heron Fields</t>
        </is>
      </c>
      <c r="E3047" s="1" t="inlineStr">
        <is>
          <t>2024-07-31</t>
        </is>
      </c>
      <c r="F3047" t="n">
        <v>0</v>
      </c>
      <c r="G3047" t="n">
        <v>0</v>
      </c>
      <c r="H3047" s="2">
        <f>IF(F3047=0, G3047, F3047)</f>
        <v/>
      </c>
      <c r="I3047" s="1">
        <f>E3047+0</f>
        <v/>
      </c>
    </row>
    <row r="3048">
      <c r="A3048" t="inlineStr">
        <is>
          <t>Rental Income</t>
        </is>
      </c>
      <c r="B3048" t="inlineStr">
        <is>
          <t>Other Income</t>
        </is>
      </c>
      <c r="C3048" t="inlineStr">
        <is>
          <t>Heron Fields</t>
        </is>
      </c>
      <c r="D3048" t="inlineStr">
        <is>
          <t>Heron Fields</t>
        </is>
      </c>
      <c r="E3048" s="1" t="inlineStr">
        <is>
          <t>2024-07-31</t>
        </is>
      </c>
      <c r="F3048" t="n">
        <v>0</v>
      </c>
      <c r="G3048" t="n">
        <v>0</v>
      </c>
      <c r="H3048" s="2">
        <f>IF(F3048=0, G3048, F3048)</f>
        <v/>
      </c>
      <c r="I3048" s="1">
        <f>E3048+0</f>
        <v/>
      </c>
    </row>
    <row r="3049">
      <c r="A3049" t="inlineStr">
        <is>
          <t>Rental Income</t>
        </is>
      </c>
      <c r="B3049" t="inlineStr">
        <is>
          <t>Other Income</t>
        </is>
      </c>
      <c r="C3049" t="inlineStr">
        <is>
          <t>Heron Fields</t>
        </is>
      </c>
      <c r="D3049" t="inlineStr">
        <is>
          <t>Heron Fields</t>
        </is>
      </c>
      <c r="E3049" s="1" t="inlineStr">
        <is>
          <t>2024-07-31</t>
        </is>
      </c>
      <c r="F3049" t="n">
        <v>0</v>
      </c>
      <c r="G3049" t="n">
        <v>0</v>
      </c>
      <c r="H3049" s="2">
        <f>IF(F3049=0, G3049, F3049)</f>
        <v/>
      </c>
      <c r="I3049" s="1">
        <f>E3049+0</f>
        <v/>
      </c>
    </row>
    <row r="3050">
      <c r="A3050" t="inlineStr">
        <is>
          <t>Repairs _AND_ Maintenance</t>
        </is>
      </c>
      <c r="B3050" t="inlineStr">
        <is>
          <t>Operating Expenses</t>
        </is>
      </c>
      <c r="C3050" t="inlineStr">
        <is>
          <t>Heron Fields</t>
        </is>
      </c>
      <c r="D3050" t="inlineStr">
        <is>
          <t>Heron Fields</t>
        </is>
      </c>
      <c r="E3050" s="1" t="inlineStr">
        <is>
          <t>2024-07-31</t>
        </is>
      </c>
      <c r="F3050" t="n">
        <v>0</v>
      </c>
      <c r="G3050" t="n">
        <v>0</v>
      </c>
      <c r="H3050" s="2">
        <f>IF(F3050=0, G3050, F3050)</f>
        <v/>
      </c>
      <c r="I3050" s="1">
        <f>E3050+0</f>
        <v/>
      </c>
    </row>
    <row r="3051">
      <c r="A3051" t="inlineStr">
        <is>
          <t>Repairs _AND_ Maintenance</t>
        </is>
      </c>
      <c r="B3051" t="inlineStr">
        <is>
          <t>Operating Expenses</t>
        </is>
      </c>
      <c r="C3051" t="inlineStr">
        <is>
          <t>Heron Fields</t>
        </is>
      </c>
      <c r="D3051" t="inlineStr">
        <is>
          <t>Heron Fields</t>
        </is>
      </c>
      <c r="E3051" s="1" t="inlineStr">
        <is>
          <t>2024-07-31</t>
        </is>
      </c>
      <c r="F3051" t="n">
        <v>0</v>
      </c>
      <c r="G3051" t="n">
        <v>0</v>
      </c>
      <c r="H3051" s="2">
        <f>IF(F3051=0, G3051, F3051)</f>
        <v/>
      </c>
      <c r="I3051" s="1">
        <f>E3051+0</f>
        <v/>
      </c>
    </row>
    <row r="3052">
      <c r="A3052" t="inlineStr">
        <is>
          <t>Sales - Heron Fields</t>
        </is>
      </c>
      <c r="B3052" t="inlineStr">
        <is>
          <t>Trading Income</t>
        </is>
      </c>
      <c r="C3052" t="inlineStr">
        <is>
          <t>Heron Fields</t>
        </is>
      </c>
      <c r="D3052" t="inlineStr">
        <is>
          <t>Heron Fields</t>
        </is>
      </c>
      <c r="E3052" s="1" t="inlineStr">
        <is>
          <t>2024-07-31</t>
        </is>
      </c>
      <c r="F3052" t="n">
        <v>0</v>
      </c>
      <c r="G3052" t="n">
        <v>0</v>
      </c>
      <c r="H3052" s="2">
        <f>IF(F3052=0, G3052, F3052)</f>
        <v/>
      </c>
      <c r="I3052" s="1">
        <f>E3052+0</f>
        <v/>
      </c>
    </row>
    <row r="3053">
      <c r="A3053" t="inlineStr">
        <is>
          <t>Sales - Heron Fields occupational rent</t>
        </is>
      </c>
      <c r="B3053" t="inlineStr">
        <is>
          <t>Trading Income</t>
        </is>
      </c>
      <c r="C3053" t="inlineStr">
        <is>
          <t>Heron Fields</t>
        </is>
      </c>
      <c r="D3053" t="inlineStr">
        <is>
          <t>Heron Fields</t>
        </is>
      </c>
      <c r="E3053" s="1" t="inlineStr">
        <is>
          <t>2024-07-31</t>
        </is>
      </c>
      <c r="F3053" t="n">
        <v>0</v>
      </c>
      <c r="G3053" t="n">
        <v>0</v>
      </c>
      <c r="H3053" s="2">
        <f>IF(F3053=0, G3053, F3053)</f>
        <v/>
      </c>
      <c r="I3053" s="1">
        <f>E3053+0</f>
        <v/>
      </c>
    </row>
    <row r="3054">
      <c r="A3054" t="inlineStr">
        <is>
          <t>Security</t>
        </is>
      </c>
      <c r="B3054" t="inlineStr">
        <is>
          <t>Operating Expenses</t>
        </is>
      </c>
      <c r="C3054" t="inlineStr">
        <is>
          <t>Heron Fields</t>
        </is>
      </c>
      <c r="D3054" t="inlineStr">
        <is>
          <t>Heron Fields</t>
        </is>
      </c>
      <c r="E3054" s="1" t="inlineStr">
        <is>
          <t>2024-07-31</t>
        </is>
      </c>
      <c r="F3054" t="n">
        <v>0</v>
      </c>
      <c r="G3054" t="n">
        <v>0</v>
      </c>
      <c r="H3054" s="2">
        <f>IF(F3054=0, G3054, F3054)</f>
        <v/>
      </c>
      <c r="I3054" s="1">
        <f>E3054+0</f>
        <v/>
      </c>
    </row>
    <row r="3055">
      <c r="A3055" t="inlineStr">
        <is>
          <t>Security - ADT</t>
        </is>
      </c>
      <c r="B3055" t="inlineStr">
        <is>
          <t>Operating Expenses</t>
        </is>
      </c>
      <c r="C3055" t="inlineStr">
        <is>
          <t>Heron Fields</t>
        </is>
      </c>
      <c r="D3055" t="inlineStr">
        <is>
          <t>Heron Fields</t>
        </is>
      </c>
      <c r="E3055" s="1" t="inlineStr">
        <is>
          <t>2024-07-31</t>
        </is>
      </c>
      <c r="F3055" t="n">
        <v>0</v>
      </c>
      <c r="G3055" t="n">
        <v>0</v>
      </c>
      <c r="H3055" s="2">
        <f>IF(F3055=0, G3055, F3055)</f>
        <v/>
      </c>
      <c r="I3055" s="1">
        <f>E3055+0</f>
        <v/>
      </c>
    </row>
    <row r="3056">
      <c r="A3056" t="inlineStr">
        <is>
          <t>Subscription - NHBRC</t>
        </is>
      </c>
      <c r="B3056" t="inlineStr">
        <is>
          <t>Operating Expenses</t>
        </is>
      </c>
      <c r="C3056" t="inlineStr">
        <is>
          <t>Heron Fields</t>
        </is>
      </c>
      <c r="D3056" t="inlineStr">
        <is>
          <t>Heron Fields</t>
        </is>
      </c>
      <c r="E3056" s="1" t="inlineStr">
        <is>
          <t>2024-07-31</t>
        </is>
      </c>
      <c r="F3056" t="n">
        <v>0</v>
      </c>
      <c r="G3056" t="n">
        <v>0</v>
      </c>
      <c r="H3056" s="2">
        <f>IF(F3056=0, G3056, F3056)</f>
        <v/>
      </c>
      <c r="I3056" s="1">
        <f>E3056+0</f>
        <v/>
      </c>
    </row>
    <row r="3057">
      <c r="A3057" t="inlineStr">
        <is>
          <t>Subscriptions - Xero</t>
        </is>
      </c>
      <c r="B3057" t="inlineStr">
        <is>
          <t>Operating Expenses</t>
        </is>
      </c>
      <c r="C3057" t="inlineStr">
        <is>
          <t>Heron Fields</t>
        </is>
      </c>
      <c r="D3057" t="inlineStr">
        <is>
          <t>Heron Fields</t>
        </is>
      </c>
      <c r="E3057" s="1" t="inlineStr">
        <is>
          <t>2024-07-31</t>
        </is>
      </c>
      <c r="F3057" t="n">
        <v>0</v>
      </c>
      <c r="G3057" t="n">
        <v>0</v>
      </c>
      <c r="H3057" s="2">
        <f>IF(F3057=0, G3057, F3057)</f>
        <v/>
      </c>
      <c r="I3057" s="1">
        <f>E3057+0</f>
        <v/>
      </c>
    </row>
    <row r="3058">
      <c r="A3058" t="inlineStr">
        <is>
          <t>Subscriptions - Xero</t>
        </is>
      </c>
      <c r="B3058" t="inlineStr">
        <is>
          <t>Operating Expenses</t>
        </is>
      </c>
      <c r="C3058" t="inlineStr">
        <is>
          <t>Heron Fields</t>
        </is>
      </c>
      <c r="D3058" t="inlineStr">
        <is>
          <t>Heron Fields</t>
        </is>
      </c>
      <c r="E3058" s="1" t="inlineStr">
        <is>
          <t>2024-07-31</t>
        </is>
      </c>
      <c r="F3058" t="n">
        <v>0</v>
      </c>
      <c r="G3058" t="n">
        <v>0</v>
      </c>
      <c r="H3058" s="2">
        <f>IF(F3058=0, G3058, F3058)</f>
        <v/>
      </c>
      <c r="I3058" s="1">
        <f>E3058+0</f>
        <v/>
      </c>
    </row>
    <row r="3059">
      <c r="A3059" t="inlineStr">
        <is>
          <t>Advertising - Pure Brand Activation</t>
        </is>
      </c>
      <c r="B3059" t="inlineStr">
        <is>
          <t>Operating Expenses</t>
        </is>
      </c>
      <c r="C3059" t="inlineStr">
        <is>
          <t>Heron View</t>
        </is>
      </c>
      <c r="D3059" t="inlineStr">
        <is>
          <t>Heron View</t>
        </is>
      </c>
      <c r="E3059" s="1" t="inlineStr">
        <is>
          <t>2024-07-31</t>
        </is>
      </c>
      <c r="F3059" t="n">
        <v>0</v>
      </c>
      <c r="G3059" t="n">
        <v>0</v>
      </c>
      <c r="H3059" s="2">
        <f>IF(F3059=0, G3059, F3059)</f>
        <v/>
      </c>
      <c r="I3059" s="1">
        <f>E3059+0</f>
        <v/>
      </c>
    </row>
    <row r="3060">
      <c r="A3060" t="inlineStr">
        <is>
          <t>Advertising - Real Marketing</t>
        </is>
      </c>
      <c r="B3060" t="inlineStr">
        <is>
          <t>Operating Expenses</t>
        </is>
      </c>
      <c r="C3060" t="inlineStr">
        <is>
          <t>Heron View</t>
        </is>
      </c>
      <c r="D3060" t="inlineStr">
        <is>
          <t>Heron View</t>
        </is>
      </c>
      <c r="E3060" s="1" t="inlineStr">
        <is>
          <t>2024-07-31</t>
        </is>
      </c>
      <c r="F3060" t="n">
        <v>0</v>
      </c>
      <c r="G3060" t="n">
        <v>0</v>
      </c>
      <c r="H3060" s="2">
        <f>IF(F3060=0, G3060, F3060)</f>
        <v/>
      </c>
      <c r="I3060" s="1">
        <f>E3060+0</f>
        <v/>
      </c>
    </row>
    <row r="3061">
      <c r="A3061" t="inlineStr">
        <is>
          <t>Advertising - Thinkink</t>
        </is>
      </c>
      <c r="B3061" t="inlineStr">
        <is>
          <t>Operating Expenses</t>
        </is>
      </c>
      <c r="C3061" t="inlineStr">
        <is>
          <t>Heron View</t>
        </is>
      </c>
      <c r="D3061" t="inlineStr">
        <is>
          <t>Heron View</t>
        </is>
      </c>
      <c r="E3061" s="1" t="inlineStr">
        <is>
          <t>2024-07-31</t>
        </is>
      </c>
      <c r="F3061" t="n">
        <v>0</v>
      </c>
      <c r="G3061" t="n">
        <v>0</v>
      </c>
      <c r="H3061" s="2">
        <f>IF(F3061=0, G3061, F3061)</f>
        <v/>
      </c>
      <c r="I3061" s="1">
        <f>E3061+0</f>
        <v/>
      </c>
    </row>
    <row r="3062">
      <c r="A3062" t="inlineStr">
        <is>
          <t>Advertising _AND_ Promotions</t>
        </is>
      </c>
      <c r="B3062" t="inlineStr">
        <is>
          <t>Operating Expenses</t>
        </is>
      </c>
      <c r="C3062" t="inlineStr">
        <is>
          <t>Heron View</t>
        </is>
      </c>
      <c r="D3062" t="inlineStr">
        <is>
          <t>Heron View</t>
        </is>
      </c>
      <c r="E3062" s="1" t="inlineStr">
        <is>
          <t>2024-07-31</t>
        </is>
      </c>
      <c r="F3062" t="n">
        <v>0</v>
      </c>
      <c r="G3062" t="n">
        <v>0</v>
      </c>
      <c r="H3062" s="2">
        <f>IF(F3062=0, G3062, F3062)</f>
        <v/>
      </c>
      <c r="I3062" s="1">
        <f>E3062+0</f>
        <v/>
      </c>
    </row>
    <row r="3063">
      <c r="A3063" t="inlineStr">
        <is>
          <t>COS - Commission HV Units</t>
        </is>
      </c>
      <c r="B3063" t="inlineStr">
        <is>
          <t>COS</t>
        </is>
      </c>
      <c r="C3063" t="inlineStr">
        <is>
          <t>Heron View</t>
        </is>
      </c>
      <c r="D3063" t="inlineStr">
        <is>
          <t>Heron View</t>
        </is>
      </c>
      <c r="E3063" s="1" t="inlineStr">
        <is>
          <t>2024-07-31</t>
        </is>
      </c>
      <c r="F3063" t="n">
        <v>0</v>
      </c>
      <c r="G3063" t="n">
        <v>1688630.09</v>
      </c>
      <c r="H3063" s="2">
        <f>IF(F3063=0, G3063, F3063)</f>
        <v/>
      </c>
      <c r="I3063" s="1">
        <f>E3063+0</f>
        <v/>
      </c>
    </row>
    <row r="3064">
      <c r="A3064" t="inlineStr">
        <is>
          <t>COS - Electricity</t>
        </is>
      </c>
      <c r="B3064" t="inlineStr">
        <is>
          <t>COS</t>
        </is>
      </c>
      <c r="C3064" t="inlineStr">
        <is>
          <t>Heron View</t>
        </is>
      </c>
      <c r="D3064" t="inlineStr">
        <is>
          <t>Heron View</t>
        </is>
      </c>
      <c r="E3064" s="1" t="inlineStr">
        <is>
          <t>2024-07-31</t>
        </is>
      </c>
      <c r="F3064" t="n">
        <v>0</v>
      </c>
      <c r="G3064" t="n">
        <v>0</v>
      </c>
      <c r="H3064" s="2">
        <f>IF(F3064=0, G3064, F3064)</f>
        <v/>
      </c>
      <c r="I3064" s="1">
        <f>E3064+0</f>
        <v/>
      </c>
    </row>
    <row r="3065">
      <c r="A3065" t="inlineStr">
        <is>
          <t>COS - Electricity Cost Heron Field</t>
        </is>
      </c>
      <c r="B3065" t="inlineStr">
        <is>
          <t>COS</t>
        </is>
      </c>
      <c r="C3065" t="inlineStr">
        <is>
          <t>CPC</t>
        </is>
      </c>
      <c r="D3065" t="inlineStr">
        <is>
          <t>Heron View</t>
        </is>
      </c>
      <c r="E3065" s="1" t="inlineStr">
        <is>
          <t>2024-07-31</t>
        </is>
      </c>
      <c r="F3065" t="n">
        <v>0</v>
      </c>
      <c r="G3065" t="n">
        <v>0</v>
      </c>
      <c r="H3065" s="2">
        <f>IF(F3065=0, G3065, F3065)</f>
        <v/>
      </c>
      <c r="I3065" s="1">
        <f>E3065+0</f>
        <v/>
      </c>
    </row>
    <row r="3066">
      <c r="A3066" t="inlineStr">
        <is>
          <t>COS - HV COCT Rates clearance</t>
        </is>
      </c>
      <c r="B3066" t="inlineStr">
        <is>
          <t>COS</t>
        </is>
      </c>
      <c r="C3066" t="inlineStr">
        <is>
          <t>Heron View</t>
        </is>
      </c>
      <c r="D3066" t="inlineStr">
        <is>
          <t>Heron View</t>
        </is>
      </c>
      <c r="E3066" s="1" t="inlineStr">
        <is>
          <t>2024-07-31</t>
        </is>
      </c>
      <c r="F3066" t="n">
        <v>0</v>
      </c>
      <c r="G3066" t="n">
        <v>0</v>
      </c>
      <c r="H3066" s="2">
        <f>IF(F3066=0, G3066, F3066)</f>
        <v/>
      </c>
      <c r="I3066" s="1">
        <f>E3066+0</f>
        <v/>
      </c>
    </row>
    <row r="3067">
      <c r="A3067" t="inlineStr">
        <is>
          <t>COS - Heron - Internet</t>
        </is>
      </c>
      <c r="B3067" t="inlineStr">
        <is>
          <t>COS</t>
        </is>
      </c>
      <c r="C3067" t="inlineStr">
        <is>
          <t>CPC</t>
        </is>
      </c>
      <c r="D3067" t="inlineStr">
        <is>
          <t>Heron View</t>
        </is>
      </c>
      <c r="E3067" s="1" t="inlineStr">
        <is>
          <t>2024-07-31</t>
        </is>
      </c>
      <c r="F3067" t="n">
        <v>0</v>
      </c>
      <c r="G3067" t="n">
        <v>0</v>
      </c>
      <c r="H3067" s="2">
        <f>IF(F3067=0, G3067, F3067)</f>
        <v/>
      </c>
      <c r="I3067" s="1">
        <f>E3067+0</f>
        <v/>
      </c>
    </row>
    <row r="3068">
      <c r="A3068" t="inlineStr">
        <is>
          <t>COS - Heron Fields - Construction</t>
        </is>
      </c>
      <c r="B3068" t="inlineStr">
        <is>
          <t>COS</t>
        </is>
      </c>
      <c r="C3068" t="inlineStr">
        <is>
          <t>CPC</t>
        </is>
      </c>
      <c r="D3068" t="inlineStr">
        <is>
          <t>Heron View</t>
        </is>
      </c>
      <c r="E3068" s="1" t="inlineStr">
        <is>
          <t>2024-07-31</t>
        </is>
      </c>
      <c r="F3068" t="n">
        <v>0</v>
      </c>
      <c r="G3068" t="n">
        <v>0</v>
      </c>
      <c r="H3068" s="2">
        <f>IF(F3068=0, G3068, F3068)</f>
        <v/>
      </c>
      <c r="I3068" s="1">
        <f>E3068+0</f>
        <v/>
      </c>
    </row>
    <row r="3069">
      <c r="A3069" t="inlineStr">
        <is>
          <t>COS - Heron Fields - Garden Services</t>
        </is>
      </c>
      <c r="B3069" t="inlineStr">
        <is>
          <t>COS</t>
        </is>
      </c>
      <c r="C3069" t="inlineStr">
        <is>
          <t>CPC</t>
        </is>
      </c>
      <c r="D3069" t="inlineStr">
        <is>
          <t>Heron View</t>
        </is>
      </c>
      <c r="E3069" s="1" t="inlineStr">
        <is>
          <t>2024-07-31</t>
        </is>
      </c>
      <c r="F3069" t="n">
        <v>0</v>
      </c>
      <c r="G3069" t="n">
        <v>0</v>
      </c>
      <c r="H3069" s="2">
        <f>IF(F3069=0, G3069, F3069)</f>
        <v/>
      </c>
      <c r="I3069" s="1">
        <f>E3069+0</f>
        <v/>
      </c>
    </row>
    <row r="3070">
      <c r="A3070" t="inlineStr">
        <is>
          <t>COS - Heron Fields - Health &amp; Safety</t>
        </is>
      </c>
      <c r="B3070" t="inlineStr">
        <is>
          <t>COS</t>
        </is>
      </c>
      <c r="C3070" t="inlineStr">
        <is>
          <t>CPC</t>
        </is>
      </c>
      <c r="D3070" t="inlineStr">
        <is>
          <t>Heron View</t>
        </is>
      </c>
      <c r="E3070" s="1" t="inlineStr">
        <is>
          <t>2024-07-31</t>
        </is>
      </c>
      <c r="F3070" t="n">
        <v>0</v>
      </c>
      <c r="G3070" t="n">
        <v>0</v>
      </c>
      <c r="H3070" s="2">
        <f>IF(F3070=0, G3070, F3070)</f>
        <v/>
      </c>
      <c r="I3070" s="1">
        <f>E3070+0</f>
        <v/>
      </c>
    </row>
    <row r="3071">
      <c r="A3071" t="inlineStr">
        <is>
          <t>COS - Heron Fields - P &amp; G</t>
        </is>
      </c>
      <c r="B3071" t="inlineStr">
        <is>
          <t>COS</t>
        </is>
      </c>
      <c r="C3071" t="inlineStr">
        <is>
          <t>CPC</t>
        </is>
      </c>
      <c r="D3071" t="inlineStr">
        <is>
          <t>Heron View</t>
        </is>
      </c>
      <c r="E3071" s="1" t="inlineStr">
        <is>
          <t>2024-07-31</t>
        </is>
      </c>
      <c r="F3071" t="n">
        <v>0</v>
      </c>
      <c r="G3071" t="n">
        <v>0</v>
      </c>
      <c r="H3071" s="2">
        <f>IF(F3071=0, G3071, F3071)</f>
        <v/>
      </c>
      <c r="I3071" s="1">
        <f>E3071+0</f>
        <v/>
      </c>
    </row>
    <row r="3072">
      <c r="A3072" t="inlineStr">
        <is>
          <t>COS - Heron Fields - Printing &amp; Stationary</t>
        </is>
      </c>
      <c r="B3072" t="inlineStr">
        <is>
          <t>COS</t>
        </is>
      </c>
      <c r="C3072" t="inlineStr">
        <is>
          <t>CPC</t>
        </is>
      </c>
      <c r="D3072" t="inlineStr">
        <is>
          <t>Heron View</t>
        </is>
      </c>
      <c r="E3072" s="1" t="inlineStr">
        <is>
          <t>2024-07-31</t>
        </is>
      </c>
      <c r="F3072" t="n">
        <v>0</v>
      </c>
      <c r="G3072" t="n">
        <v>0</v>
      </c>
      <c r="H3072" s="2">
        <f>IF(F3072=0, G3072, F3072)</f>
        <v/>
      </c>
      <c r="I3072" s="1">
        <f>E3072+0</f>
        <v/>
      </c>
    </row>
    <row r="3073">
      <c r="A3073" t="inlineStr">
        <is>
          <t>COS - Heron View - Construction</t>
        </is>
      </c>
      <c r="B3073" t="inlineStr">
        <is>
          <t>COS</t>
        </is>
      </c>
      <c r="C3073" t="inlineStr">
        <is>
          <t>Heron View</t>
        </is>
      </c>
      <c r="D3073" t="inlineStr">
        <is>
          <t>Heron View</t>
        </is>
      </c>
      <c r="E3073" s="1" t="inlineStr">
        <is>
          <t>2024-07-31</t>
        </is>
      </c>
      <c r="F3073" t="n">
        <v>0</v>
      </c>
      <c r="G3073" t="n">
        <v>3648699.27</v>
      </c>
      <c r="H3073" s="2">
        <f>IF(F3073=0, G3073, F3073)</f>
        <v/>
      </c>
      <c r="I3073" s="1">
        <f>E3073+0</f>
        <v/>
      </c>
    </row>
    <row r="3074">
      <c r="A3074" t="inlineStr">
        <is>
          <t>COS - Heron View - Construction</t>
        </is>
      </c>
      <c r="B3074" t="inlineStr">
        <is>
          <t>COS</t>
        </is>
      </c>
      <c r="C3074" t="inlineStr">
        <is>
          <t>CPC</t>
        </is>
      </c>
      <c r="D3074" t="inlineStr">
        <is>
          <t>Heron View</t>
        </is>
      </c>
      <c r="E3074" s="1" t="inlineStr">
        <is>
          <t>2024-07-31</t>
        </is>
      </c>
      <c r="F3074" t="n">
        <v>0</v>
      </c>
      <c r="G3074" t="n">
        <v>0</v>
      </c>
      <c r="H3074" s="2">
        <f>IF(F3074=0, G3074, F3074)</f>
        <v/>
      </c>
      <c r="I3074" s="1">
        <f>E3074+0</f>
        <v/>
      </c>
    </row>
    <row r="3075">
      <c r="A3075" t="inlineStr">
        <is>
          <t>COS - Heron View - P&amp;G</t>
        </is>
      </c>
      <c r="B3075" t="inlineStr">
        <is>
          <t>COS</t>
        </is>
      </c>
      <c r="C3075" t="inlineStr">
        <is>
          <t>CPC</t>
        </is>
      </c>
      <c r="D3075" t="inlineStr">
        <is>
          <t>Heron View</t>
        </is>
      </c>
      <c r="E3075" s="1" t="inlineStr">
        <is>
          <t>2024-07-31</t>
        </is>
      </c>
      <c r="F3075" t="n">
        <v>0</v>
      </c>
      <c r="G3075" t="n">
        <v>0</v>
      </c>
      <c r="H3075" s="2">
        <f>IF(F3075=0, G3075, F3075)</f>
        <v/>
      </c>
      <c r="I3075" s="1">
        <f>E3075+0</f>
        <v/>
      </c>
    </row>
    <row r="3076">
      <c r="A3076" t="inlineStr">
        <is>
          <t>COS - Heron View - Printing &amp; Stationary</t>
        </is>
      </c>
      <c r="B3076" t="inlineStr">
        <is>
          <t>COS</t>
        </is>
      </c>
      <c r="C3076" t="inlineStr">
        <is>
          <t>CPC</t>
        </is>
      </c>
      <c r="D3076" t="inlineStr">
        <is>
          <t>Heron View</t>
        </is>
      </c>
      <c r="E3076" s="1" t="inlineStr">
        <is>
          <t>2024-07-31</t>
        </is>
      </c>
      <c r="F3076" t="n">
        <v>0</v>
      </c>
      <c r="G3076" t="n">
        <v>0</v>
      </c>
      <c r="H3076" s="2">
        <f>IF(F3076=0, G3076, F3076)</f>
        <v/>
      </c>
      <c r="I3076" s="1">
        <f>E3076+0</f>
        <v/>
      </c>
    </row>
    <row r="3077">
      <c r="A3077" t="inlineStr">
        <is>
          <t>COS - Legal Fees</t>
        </is>
      </c>
      <c r="B3077" t="inlineStr">
        <is>
          <t>COS</t>
        </is>
      </c>
      <c r="C3077" t="inlineStr">
        <is>
          <t>Heron View</t>
        </is>
      </c>
      <c r="D3077" t="inlineStr">
        <is>
          <t>Heron View</t>
        </is>
      </c>
      <c r="E3077" s="1" t="inlineStr">
        <is>
          <t>2024-07-31</t>
        </is>
      </c>
      <c r="F3077" t="n">
        <v>0</v>
      </c>
      <c r="G3077" t="n">
        <v>607043.75</v>
      </c>
      <c r="H3077" s="2">
        <f>IF(F3077=0, G3077, F3077)</f>
        <v/>
      </c>
      <c r="I3077" s="1">
        <f>E3077+0</f>
        <v/>
      </c>
    </row>
    <row r="3078">
      <c r="A3078" t="inlineStr">
        <is>
          <t>COS - Legal Fees</t>
        </is>
      </c>
      <c r="B3078" t="inlineStr">
        <is>
          <t>COS</t>
        </is>
      </c>
      <c r="C3078" t="inlineStr">
        <is>
          <t>Heron View</t>
        </is>
      </c>
      <c r="D3078" t="inlineStr">
        <is>
          <t>Heron View</t>
        </is>
      </c>
      <c r="E3078" s="1" t="inlineStr">
        <is>
          <t>2024-07-31</t>
        </is>
      </c>
      <c r="F3078" t="n">
        <v>0</v>
      </c>
      <c r="G3078" t="n">
        <v>0</v>
      </c>
      <c r="H3078" s="2">
        <f>IF(F3078=0, G3078, F3078)</f>
        <v/>
      </c>
      <c r="I3078" s="1">
        <f>E3078+0</f>
        <v/>
      </c>
    </row>
    <row r="3079">
      <c r="A3079" t="inlineStr">
        <is>
          <t>COS - Legal Fees Opening of Sec Title Fees</t>
        </is>
      </c>
      <c r="B3079" t="inlineStr">
        <is>
          <t>COS</t>
        </is>
      </c>
      <c r="C3079" t="inlineStr">
        <is>
          <t>Heron View</t>
        </is>
      </c>
      <c r="D3079" t="inlineStr">
        <is>
          <t>Heron View</t>
        </is>
      </c>
      <c r="E3079" s="1" t="inlineStr">
        <is>
          <t>2024-07-31</t>
        </is>
      </c>
      <c r="F3079" t="n">
        <v>0</v>
      </c>
      <c r="G3079" t="n">
        <v>0</v>
      </c>
      <c r="H3079" s="2">
        <f>IF(F3079=0, G3079, F3079)</f>
        <v/>
      </c>
      <c r="I3079" s="1">
        <f>E3079+0</f>
        <v/>
      </c>
    </row>
    <row r="3080">
      <c r="A3080" t="inlineStr">
        <is>
          <t>COS - Showhouse - HV</t>
        </is>
      </c>
      <c r="B3080" t="inlineStr">
        <is>
          <t>COS</t>
        </is>
      </c>
      <c r="C3080" t="inlineStr">
        <is>
          <t>Heron View</t>
        </is>
      </c>
      <c r="D3080" t="inlineStr">
        <is>
          <t>Heron View</t>
        </is>
      </c>
      <c r="E3080" s="1" t="inlineStr">
        <is>
          <t>2024-07-31</t>
        </is>
      </c>
      <c r="F3080" t="n">
        <v>0</v>
      </c>
      <c r="G3080" t="n">
        <v>0</v>
      </c>
      <c r="H3080" s="2">
        <f>IF(F3080=0, G3080, F3080)</f>
        <v/>
      </c>
      <c r="I3080" s="1">
        <f>E3080+0</f>
        <v/>
      </c>
    </row>
    <row r="3081">
      <c r="A3081" t="inlineStr">
        <is>
          <t>CPSD</t>
        </is>
      </c>
      <c r="B3081" t="inlineStr">
        <is>
          <t>COS</t>
        </is>
      </c>
      <c r="C3081" t="inlineStr">
        <is>
          <t>Heron View</t>
        </is>
      </c>
      <c r="D3081" t="inlineStr">
        <is>
          <t>Heron View</t>
        </is>
      </c>
      <c r="E3081" s="1" t="inlineStr">
        <is>
          <t>2024-07-31</t>
        </is>
      </c>
      <c r="F3081" t="n">
        <v>0</v>
      </c>
      <c r="G3081" t="n">
        <v>314037.881</v>
      </c>
      <c r="H3081" s="2">
        <f>IF(F3081=0, G3081, F3081)</f>
        <v/>
      </c>
      <c r="I3081" s="1">
        <f>E3081+0</f>
        <v/>
      </c>
    </row>
    <row r="3082">
      <c r="A3082" t="inlineStr">
        <is>
          <t>Consulting fees - Trustee</t>
        </is>
      </c>
      <c r="B3082" t="inlineStr">
        <is>
          <t>Operating Expenses</t>
        </is>
      </c>
      <c r="C3082" t="inlineStr">
        <is>
          <t>Heron View</t>
        </is>
      </c>
      <c r="D3082" t="inlineStr">
        <is>
          <t>Heron View</t>
        </is>
      </c>
      <c r="E3082" s="1" t="inlineStr">
        <is>
          <t>2024-07-31</t>
        </is>
      </c>
      <c r="F3082" t="n">
        <v>0</v>
      </c>
      <c r="G3082" t="n">
        <v>0</v>
      </c>
      <c r="H3082" s="2">
        <f>IF(F3082=0, G3082, F3082)</f>
        <v/>
      </c>
      <c r="I3082" s="1">
        <f>E3082+0</f>
        <v/>
      </c>
    </row>
    <row r="3083">
      <c r="A3083" t="inlineStr">
        <is>
          <t>Interest Paid - Investors @ 10%</t>
        </is>
      </c>
      <c r="B3083" t="inlineStr">
        <is>
          <t>Operating Expenses</t>
        </is>
      </c>
      <c r="C3083" t="inlineStr">
        <is>
          <t>Heron View</t>
        </is>
      </c>
      <c r="D3083" t="inlineStr">
        <is>
          <t>Heron View</t>
        </is>
      </c>
      <c r="E3083" s="1" t="inlineStr">
        <is>
          <t>2024-07-31</t>
        </is>
      </c>
      <c r="F3083" t="n">
        <v>0</v>
      </c>
      <c r="G3083" t="n">
        <v>0</v>
      </c>
      <c r="H3083" s="2">
        <f>IF(F3083=0, G3083, F3083)</f>
        <v/>
      </c>
      <c r="I3083" s="1">
        <f>E3083+0</f>
        <v/>
      </c>
    </row>
    <row r="3084">
      <c r="A3084" t="inlineStr">
        <is>
          <t>Interest Paid - Investors @ 10.5%</t>
        </is>
      </c>
      <c r="B3084" t="inlineStr">
        <is>
          <t>Operating Expenses</t>
        </is>
      </c>
      <c r="C3084" t="inlineStr">
        <is>
          <t>Heron View</t>
        </is>
      </c>
      <c r="D3084" t="inlineStr">
        <is>
          <t>Heron View</t>
        </is>
      </c>
      <c r="E3084" s="1" t="inlineStr">
        <is>
          <t>2024-07-31</t>
        </is>
      </c>
      <c r="F3084" t="n">
        <v>0</v>
      </c>
      <c r="G3084" t="n">
        <v>0</v>
      </c>
      <c r="H3084" s="2">
        <f>IF(F3084=0, G3084, F3084)</f>
        <v/>
      </c>
      <c r="I3084" s="1">
        <f>E3084+0</f>
        <v/>
      </c>
    </row>
    <row r="3085">
      <c r="A3085" t="inlineStr">
        <is>
          <t>Interest Paid - Investors @ 11%</t>
        </is>
      </c>
      <c r="B3085" t="inlineStr">
        <is>
          <t>Operating Expenses</t>
        </is>
      </c>
      <c r="C3085" t="inlineStr">
        <is>
          <t>Heron View</t>
        </is>
      </c>
      <c r="D3085" t="inlineStr">
        <is>
          <t>Heron View</t>
        </is>
      </c>
      <c r="E3085" s="1" t="inlineStr">
        <is>
          <t>2024-07-31</t>
        </is>
      </c>
      <c r="F3085" t="n">
        <v>0</v>
      </c>
      <c r="G3085" t="n">
        <v>0</v>
      </c>
      <c r="H3085" s="2">
        <f>IF(F3085=0, G3085, F3085)</f>
        <v/>
      </c>
      <c r="I3085" s="1">
        <f>E3085+0</f>
        <v/>
      </c>
    </row>
    <row r="3086">
      <c r="A3086" t="inlineStr">
        <is>
          <t>Interest Paid - Investors @ 14%</t>
        </is>
      </c>
      <c r="B3086" t="inlineStr">
        <is>
          <t>Operating Expenses</t>
        </is>
      </c>
      <c r="C3086" t="inlineStr">
        <is>
          <t>Heron View</t>
        </is>
      </c>
      <c r="D3086" t="inlineStr">
        <is>
          <t>Heron View</t>
        </is>
      </c>
      <c r="E3086" s="1" t="inlineStr">
        <is>
          <t>2024-07-31</t>
        </is>
      </c>
      <c r="F3086" t="n">
        <v>0</v>
      </c>
      <c r="G3086" t="n">
        <v>0</v>
      </c>
      <c r="H3086" s="2">
        <f>IF(F3086=0, G3086, F3086)</f>
        <v/>
      </c>
      <c r="I3086" s="1">
        <f>E3086+0</f>
        <v/>
      </c>
    </row>
    <row r="3087">
      <c r="A3087" t="inlineStr">
        <is>
          <t>Interest Paid - Investors @ 16%</t>
        </is>
      </c>
      <c r="B3087" t="inlineStr">
        <is>
          <t>Operating Expenses</t>
        </is>
      </c>
      <c r="C3087" t="inlineStr">
        <is>
          <t>Heron View</t>
        </is>
      </c>
      <c r="D3087" t="inlineStr">
        <is>
          <t>Heron View</t>
        </is>
      </c>
      <c r="E3087" s="1" t="inlineStr">
        <is>
          <t>2024-07-31</t>
        </is>
      </c>
      <c r="F3087" t="n">
        <v>0</v>
      </c>
      <c r="G3087" t="n">
        <v>0</v>
      </c>
      <c r="H3087" s="2">
        <f>IF(F3087=0, G3087, F3087)</f>
        <v/>
      </c>
      <c r="I3087" s="1">
        <f>E3087+0</f>
        <v/>
      </c>
    </row>
    <row r="3088">
      <c r="A3088" t="inlineStr">
        <is>
          <t>Interest Paid - Investors @ 18%</t>
        </is>
      </c>
      <c r="B3088" t="inlineStr">
        <is>
          <t>Operating Expenses</t>
        </is>
      </c>
      <c r="C3088" t="inlineStr">
        <is>
          <t>Heron View</t>
        </is>
      </c>
      <c r="D3088" t="inlineStr">
        <is>
          <t>Heron View</t>
        </is>
      </c>
      <c r="E3088" s="1" t="inlineStr">
        <is>
          <t>2024-07-31</t>
        </is>
      </c>
      <c r="F3088" t="n">
        <v>0</v>
      </c>
      <c r="G3088" t="n">
        <v>0</v>
      </c>
      <c r="H3088" s="2">
        <f>IF(F3088=0, G3088, F3088)</f>
        <v/>
      </c>
      <c r="I3088" s="1">
        <f>E3088+0</f>
        <v/>
      </c>
    </row>
    <row r="3089">
      <c r="A3089" t="inlineStr">
        <is>
          <t>Interest Paid - Investors @ 7%</t>
        </is>
      </c>
      <c r="B3089" t="inlineStr">
        <is>
          <t>Operating Expenses</t>
        </is>
      </c>
      <c r="C3089" t="inlineStr">
        <is>
          <t>Heron View</t>
        </is>
      </c>
      <c r="D3089" t="inlineStr">
        <is>
          <t>Heron View</t>
        </is>
      </c>
      <c r="E3089" s="1" t="inlineStr">
        <is>
          <t>2024-07-31</t>
        </is>
      </c>
      <c r="F3089" t="n">
        <v>0</v>
      </c>
      <c r="G3089" t="n">
        <v>0</v>
      </c>
      <c r="H3089" s="2">
        <f>IF(F3089=0, G3089, F3089)</f>
        <v/>
      </c>
      <c r="I3089" s="1">
        <f>E3089+0</f>
        <v/>
      </c>
    </row>
    <row r="3090">
      <c r="A3090" t="inlineStr">
        <is>
          <t>Interest Paid - Investors @ 7.5%</t>
        </is>
      </c>
      <c r="B3090" t="inlineStr">
        <is>
          <t>Operating Expenses</t>
        </is>
      </c>
      <c r="C3090" t="inlineStr">
        <is>
          <t>Heron View</t>
        </is>
      </c>
      <c r="D3090" t="inlineStr">
        <is>
          <t>Heron View</t>
        </is>
      </c>
      <c r="E3090" s="1" t="inlineStr">
        <is>
          <t>2024-07-31</t>
        </is>
      </c>
      <c r="F3090" t="n">
        <v>0</v>
      </c>
      <c r="G3090" t="n">
        <v>0</v>
      </c>
      <c r="H3090" s="2">
        <f>IF(F3090=0, G3090, F3090)</f>
        <v/>
      </c>
      <c r="I3090" s="1">
        <f>E3090+0</f>
        <v/>
      </c>
    </row>
    <row r="3091">
      <c r="A3091" t="inlineStr">
        <is>
          <t>Interest Paid - Investors @ 8.25%</t>
        </is>
      </c>
      <c r="B3091" t="inlineStr">
        <is>
          <t>Operating Expenses</t>
        </is>
      </c>
      <c r="C3091" t="inlineStr">
        <is>
          <t>Heron View</t>
        </is>
      </c>
      <c r="D3091" t="inlineStr">
        <is>
          <t>Heron View</t>
        </is>
      </c>
      <c r="E3091" s="1" t="inlineStr">
        <is>
          <t>2024-07-31</t>
        </is>
      </c>
      <c r="F3091" t="n">
        <v>0</v>
      </c>
      <c r="G3091" t="n">
        <v>0</v>
      </c>
      <c r="H3091" s="2">
        <f>IF(F3091=0, G3091, F3091)</f>
        <v/>
      </c>
      <c r="I3091" s="1">
        <f>E3091+0</f>
        <v/>
      </c>
    </row>
    <row r="3092">
      <c r="A3092" t="inlineStr">
        <is>
          <t>Interest Paid - Investors @ 9%</t>
        </is>
      </c>
      <c r="B3092" t="inlineStr">
        <is>
          <t>Operating Expenses</t>
        </is>
      </c>
      <c r="C3092" t="inlineStr">
        <is>
          <t>Heron View</t>
        </is>
      </c>
      <c r="D3092" t="inlineStr">
        <is>
          <t>Heron View</t>
        </is>
      </c>
      <c r="E3092" s="1" t="inlineStr">
        <is>
          <t>2024-07-31</t>
        </is>
      </c>
      <c r="F3092" t="n">
        <v>0</v>
      </c>
      <c r="G3092" t="n">
        <v>0</v>
      </c>
      <c r="H3092" s="2">
        <f>IF(F3092=0, G3092, F3092)</f>
        <v/>
      </c>
      <c r="I3092" s="1">
        <f>E3092+0</f>
        <v/>
      </c>
    </row>
    <row r="3093">
      <c r="A3093" t="inlineStr">
        <is>
          <t>Interest Paid - Investors @ 9.75%</t>
        </is>
      </c>
      <c r="B3093" t="inlineStr">
        <is>
          <t>Operating Expenses</t>
        </is>
      </c>
      <c r="C3093" t="inlineStr">
        <is>
          <t>Heron View</t>
        </is>
      </c>
      <c r="D3093" t="inlineStr">
        <is>
          <t>Heron View</t>
        </is>
      </c>
      <c r="E3093" s="1" t="inlineStr">
        <is>
          <t>2024-07-31</t>
        </is>
      </c>
      <c r="F3093" t="n">
        <v>0</v>
      </c>
      <c r="G3093" t="n">
        <v>0</v>
      </c>
      <c r="H3093" s="2">
        <f>IF(F3093=0, G3093, F3093)</f>
        <v/>
      </c>
      <c r="I3093" s="1">
        <f>E3093+0</f>
        <v/>
      </c>
    </row>
    <row r="3094">
      <c r="A3094" t="inlineStr">
        <is>
          <t>Levies</t>
        </is>
      </c>
      <c r="B3094" t="inlineStr">
        <is>
          <t>Operating Expenses</t>
        </is>
      </c>
      <c r="C3094" t="inlineStr">
        <is>
          <t>Heron View</t>
        </is>
      </c>
      <c r="D3094" t="inlineStr">
        <is>
          <t>Heron View</t>
        </is>
      </c>
      <c r="E3094" s="1" t="inlineStr">
        <is>
          <t>2024-07-31</t>
        </is>
      </c>
      <c r="F3094" t="n">
        <v>0</v>
      </c>
      <c r="G3094" t="n">
        <v>0</v>
      </c>
      <c r="H3094" s="2">
        <f>IF(F3094=0, G3094, F3094)</f>
        <v/>
      </c>
      <c r="I3094" s="1">
        <f>E3094+0</f>
        <v/>
      </c>
    </row>
    <row r="3095">
      <c r="A3095" t="inlineStr">
        <is>
          <t>Levies - Developer</t>
        </is>
      </c>
      <c r="B3095" t="inlineStr">
        <is>
          <t>Operating Expenses</t>
        </is>
      </c>
      <c r="C3095" t="inlineStr">
        <is>
          <t>Heron View</t>
        </is>
      </c>
      <c r="D3095" t="inlineStr">
        <is>
          <t>Heron View</t>
        </is>
      </c>
      <c r="E3095" s="1" t="inlineStr">
        <is>
          <t>2024-07-31</t>
        </is>
      </c>
      <c r="F3095" t="n">
        <v>0</v>
      </c>
      <c r="G3095" t="n">
        <v>0</v>
      </c>
      <c r="H3095" s="2">
        <f>IF(F3095=0, G3095, F3095)</f>
        <v/>
      </c>
      <c r="I3095" s="1">
        <f>E3095+0</f>
        <v/>
      </c>
    </row>
    <row r="3096">
      <c r="A3096" t="inlineStr">
        <is>
          <t>Levies - Special Levies</t>
        </is>
      </c>
      <c r="B3096" t="inlineStr">
        <is>
          <t>Operating Expenses</t>
        </is>
      </c>
      <c r="C3096" t="inlineStr">
        <is>
          <t>Heron View</t>
        </is>
      </c>
      <c r="D3096" t="inlineStr">
        <is>
          <t>Heron View</t>
        </is>
      </c>
      <c r="E3096" s="1" t="inlineStr">
        <is>
          <t>2024-07-31</t>
        </is>
      </c>
      <c r="F3096" t="n">
        <v>0</v>
      </c>
      <c r="G3096" t="n">
        <v>0</v>
      </c>
      <c r="H3096" s="2">
        <f>IF(F3096=0, G3096, F3096)</f>
        <v/>
      </c>
      <c r="I3096" s="1">
        <f>E3096+0</f>
        <v/>
      </c>
    </row>
    <row r="3097">
      <c r="A3097" t="inlineStr">
        <is>
          <t>Management fees - OMH</t>
        </is>
      </c>
      <c r="B3097" t="inlineStr">
        <is>
          <t>Ignore per Deric</t>
        </is>
      </c>
      <c r="C3097" t="inlineStr">
        <is>
          <t>Heron View</t>
        </is>
      </c>
      <c r="D3097" t="inlineStr">
        <is>
          <t>Heron View</t>
        </is>
      </c>
      <c r="E3097" s="1" t="inlineStr">
        <is>
          <t>2024-07-31</t>
        </is>
      </c>
      <c r="F3097" t="n">
        <v>0</v>
      </c>
      <c r="G3097" t="n">
        <v>0</v>
      </c>
      <c r="H3097" s="2">
        <f>IF(F3097=0, G3097, F3097)</f>
        <v/>
      </c>
      <c r="I3097" s="1">
        <f>E3097+0</f>
        <v/>
      </c>
    </row>
    <row r="3098">
      <c r="A3098" t="inlineStr">
        <is>
          <t>Opp Invest</t>
        </is>
      </c>
      <c r="B3098" t="inlineStr">
        <is>
          <t>COS</t>
        </is>
      </c>
      <c r="C3098" t="inlineStr">
        <is>
          <t>Heron View</t>
        </is>
      </c>
      <c r="D3098" t="inlineStr">
        <is>
          <t>Heron View</t>
        </is>
      </c>
      <c r="E3098" s="1" t="inlineStr">
        <is>
          <t>2024-07-31</t>
        </is>
      </c>
      <c r="F3098" t="n">
        <v>0</v>
      </c>
      <c r="G3098" t="n">
        <v>392914.302</v>
      </c>
      <c r="H3098" s="2">
        <f>IF(F3098=0, G3098, F3098)</f>
        <v/>
      </c>
      <c r="I3098" s="1">
        <f>E3098+0</f>
        <v/>
      </c>
    </row>
    <row r="3099">
      <c r="A3099" t="inlineStr">
        <is>
          <t>Rent Salaries and Wages</t>
        </is>
      </c>
      <c r="B3099" t="inlineStr">
        <is>
          <t>COS</t>
        </is>
      </c>
      <c r="C3099" t="inlineStr">
        <is>
          <t>Heron View</t>
        </is>
      </c>
      <c r="D3099" t="inlineStr">
        <is>
          <t>Heron View</t>
        </is>
      </c>
      <c r="E3099" s="1" t="inlineStr">
        <is>
          <t>2024-07-31</t>
        </is>
      </c>
      <c r="F3099" t="n">
        <v>0</v>
      </c>
      <c r="G3099" t="n">
        <v>800000</v>
      </c>
      <c r="H3099" s="2">
        <f>IF(F3099=0, G3099, F3099)</f>
        <v/>
      </c>
      <c r="I3099" s="1">
        <f>E3099+0</f>
        <v/>
      </c>
    </row>
    <row r="3100">
      <c r="A3100" t="inlineStr">
        <is>
          <t>Rental Income</t>
        </is>
      </c>
      <c r="B3100" t="inlineStr">
        <is>
          <t>Other Income</t>
        </is>
      </c>
      <c r="C3100" t="inlineStr">
        <is>
          <t>Heron View</t>
        </is>
      </c>
      <c r="D3100" t="inlineStr">
        <is>
          <t>Heron View</t>
        </is>
      </c>
      <c r="E3100" s="1" t="inlineStr">
        <is>
          <t>2024-07-31</t>
        </is>
      </c>
      <c r="F3100" t="n">
        <v>0</v>
      </c>
      <c r="G3100" t="n">
        <v>0</v>
      </c>
      <c r="H3100" s="2">
        <f>IF(F3100=0, G3100, F3100)</f>
        <v/>
      </c>
      <c r="I3100" s="1">
        <f>E3100+0</f>
        <v/>
      </c>
    </row>
    <row r="3101">
      <c r="A3101" t="inlineStr">
        <is>
          <t>Repairs _AND_ Maintenance</t>
        </is>
      </c>
      <c r="B3101" t="inlineStr">
        <is>
          <t>Operating Expenses</t>
        </is>
      </c>
      <c r="C3101" t="inlineStr">
        <is>
          <t>Heron View</t>
        </is>
      </c>
      <c r="D3101" t="inlineStr">
        <is>
          <t>Heron View</t>
        </is>
      </c>
      <c r="E3101" s="1" t="inlineStr">
        <is>
          <t>2024-07-31</t>
        </is>
      </c>
      <c r="F3101" t="n">
        <v>0</v>
      </c>
      <c r="G3101" t="n">
        <v>0</v>
      </c>
      <c r="H3101" s="2">
        <f>IF(F3101=0, G3101, F3101)</f>
        <v/>
      </c>
      <c r="I3101" s="1">
        <f>E3101+0</f>
        <v/>
      </c>
    </row>
    <row r="3102">
      <c r="A3102" t="inlineStr">
        <is>
          <t>Sales - Heron View Occupational Rent</t>
        </is>
      </c>
      <c r="B3102" t="inlineStr">
        <is>
          <t>Trading Income</t>
        </is>
      </c>
      <c r="C3102" t="inlineStr">
        <is>
          <t>Heron View</t>
        </is>
      </c>
      <c r="D3102" t="inlineStr">
        <is>
          <t>Heron View</t>
        </is>
      </c>
      <c r="E3102" s="1" t="inlineStr">
        <is>
          <t>2024-07-31</t>
        </is>
      </c>
      <c r="F3102" t="n">
        <v>0</v>
      </c>
      <c r="G3102" t="n">
        <v>0</v>
      </c>
      <c r="H3102" s="2">
        <f>IF(F3102=0, G3102, F3102)</f>
        <v/>
      </c>
      <c r="I3102" s="1">
        <f>E3102+0</f>
        <v/>
      </c>
    </row>
    <row r="3103">
      <c r="A3103" t="inlineStr">
        <is>
          <t>Sales - Heron View Sales</t>
        </is>
      </c>
      <c r="B3103" t="inlineStr">
        <is>
          <t>Trading Income</t>
        </is>
      </c>
      <c r="C3103" t="inlineStr">
        <is>
          <t>Heron View</t>
        </is>
      </c>
      <c r="D3103" t="inlineStr">
        <is>
          <t>Heron View</t>
        </is>
      </c>
      <c r="E3103" s="1" t="inlineStr">
        <is>
          <t>2024-07-31</t>
        </is>
      </c>
      <c r="F3103" t="n">
        <v>0</v>
      </c>
      <c r="G3103" t="n">
        <v>33772601.74</v>
      </c>
      <c r="H3103" s="2">
        <f>IF(F3103=0, G3103, F3103)</f>
        <v/>
      </c>
      <c r="I3103" s="1">
        <f>E3103+0</f>
        <v/>
      </c>
    </row>
    <row r="3104">
      <c r="A3104" t="inlineStr">
        <is>
          <t>Sales - Heron View Sales</t>
        </is>
      </c>
      <c r="B3104" t="inlineStr">
        <is>
          <t>Trading Income</t>
        </is>
      </c>
      <c r="C3104" t="inlineStr">
        <is>
          <t>Heron View</t>
        </is>
      </c>
      <c r="D3104" t="inlineStr">
        <is>
          <t>Heron View</t>
        </is>
      </c>
      <c r="E3104" s="1" t="inlineStr">
        <is>
          <t>2024-07-31</t>
        </is>
      </c>
      <c r="F3104" t="n">
        <v>0</v>
      </c>
      <c r="G3104" t="n">
        <v>0</v>
      </c>
      <c r="H3104" s="2">
        <f>IF(F3104=0, G3104, F3104)</f>
        <v/>
      </c>
      <c r="I3104" s="1">
        <f>E3104+0</f>
        <v/>
      </c>
    </row>
    <row r="3105">
      <c r="A3105" t="inlineStr">
        <is>
          <t>Subscriptions - Xero</t>
        </is>
      </c>
      <c r="B3105" t="inlineStr">
        <is>
          <t>Operating Expenses</t>
        </is>
      </c>
      <c r="C3105" t="inlineStr">
        <is>
          <t>Heron View</t>
        </is>
      </c>
      <c r="D3105" t="inlineStr">
        <is>
          <t>Heron View</t>
        </is>
      </c>
      <c r="E3105" s="1" t="inlineStr">
        <is>
          <t>2024-07-31</t>
        </is>
      </c>
      <c r="F3105" t="n">
        <v>0</v>
      </c>
      <c r="G3105" t="n">
        <v>0</v>
      </c>
      <c r="H3105" s="2">
        <f>IF(F3105=0, G3105, F3105)</f>
        <v/>
      </c>
      <c r="I3105" s="1">
        <f>E3105+0</f>
        <v/>
      </c>
    </row>
    <row r="3106">
      <c r="A3106" t="inlineStr">
        <is>
          <t>Water</t>
        </is>
      </c>
      <c r="B3106" t="inlineStr">
        <is>
          <t>Operating Expenses</t>
        </is>
      </c>
      <c r="C3106" t="inlineStr">
        <is>
          <t>Heron View</t>
        </is>
      </c>
      <c r="D3106" t="inlineStr">
        <is>
          <t>Heron View</t>
        </is>
      </c>
      <c r="E3106" s="1" t="inlineStr">
        <is>
          <t>2024-07-31</t>
        </is>
      </c>
      <c r="F3106" t="n">
        <v>0</v>
      </c>
      <c r="G3106" t="n">
        <v>0</v>
      </c>
      <c r="H3106" s="2">
        <f>IF(F3106=0, G3106, F3106)</f>
        <v/>
      </c>
      <c r="I3106" s="1">
        <f>E3106+0</f>
        <v/>
      </c>
    </row>
    <row r="3107">
      <c r="A3107" t="inlineStr">
        <is>
          <t>Accounting - CIPC</t>
        </is>
      </c>
      <c r="B3107" t="inlineStr">
        <is>
          <t>Operating Expenses</t>
        </is>
      </c>
      <c r="C3107" t="inlineStr">
        <is>
          <t>Heron Fields</t>
        </is>
      </c>
      <c r="D3107" t="inlineStr">
        <is>
          <t>Heron Fields</t>
        </is>
      </c>
      <c r="E3107" s="1" t="inlineStr">
        <is>
          <t>2024-08-31</t>
        </is>
      </c>
      <c r="F3107" t="n">
        <v>0</v>
      </c>
      <c r="G3107" t="n">
        <v>0</v>
      </c>
      <c r="H3107" s="2">
        <f>IF(F3107=0, G3107, F3107)</f>
        <v/>
      </c>
      <c r="I3107" s="1">
        <f>E3107+0</f>
        <v/>
      </c>
    </row>
    <row r="3108">
      <c r="A3108" t="inlineStr">
        <is>
          <t>Accounting Fees</t>
        </is>
      </c>
      <c r="B3108" t="inlineStr">
        <is>
          <t>Operating Expenses</t>
        </is>
      </c>
      <c r="C3108" t="inlineStr">
        <is>
          <t>Heron Fields</t>
        </is>
      </c>
      <c r="D3108" t="inlineStr">
        <is>
          <t>Heron Fields</t>
        </is>
      </c>
      <c r="E3108" s="1" t="inlineStr">
        <is>
          <t>2024-08-31</t>
        </is>
      </c>
      <c r="F3108" t="n">
        <v>0</v>
      </c>
      <c r="G3108" t="n">
        <v>0</v>
      </c>
      <c r="H3108" s="2">
        <f>IF(F3108=0, G3108, F3108)</f>
        <v/>
      </c>
      <c r="I3108" s="1">
        <f>E3108+0</f>
        <v/>
      </c>
    </row>
    <row r="3109">
      <c r="A3109" t="inlineStr">
        <is>
          <t>Advertising - Property24</t>
        </is>
      </c>
      <c r="B3109" t="inlineStr">
        <is>
          <t>Operating Expenses</t>
        </is>
      </c>
      <c r="C3109" t="inlineStr">
        <is>
          <t>Heron Fields</t>
        </is>
      </c>
      <c r="D3109" t="inlineStr">
        <is>
          <t>Heron Fields</t>
        </is>
      </c>
      <c r="E3109" s="1" t="inlineStr">
        <is>
          <t>2024-08-31</t>
        </is>
      </c>
      <c r="F3109" t="n">
        <v>0</v>
      </c>
      <c r="G3109" t="n">
        <v>0</v>
      </c>
      <c r="H3109" s="2">
        <f>IF(F3109=0, G3109, F3109)</f>
        <v/>
      </c>
      <c r="I3109" s="1">
        <f>E3109+0</f>
        <v/>
      </c>
    </row>
    <row r="3110">
      <c r="A3110" t="inlineStr">
        <is>
          <t>Advertising - Real Marketing</t>
        </is>
      </c>
      <c r="B3110" t="inlineStr">
        <is>
          <t>Operating Expenses</t>
        </is>
      </c>
      <c r="C3110" t="inlineStr">
        <is>
          <t>Heron Fields</t>
        </is>
      </c>
      <c r="D3110" t="inlineStr">
        <is>
          <t>Heron Fields</t>
        </is>
      </c>
      <c r="E3110" s="1" t="inlineStr">
        <is>
          <t>2024-08-31</t>
        </is>
      </c>
      <c r="F3110" t="n">
        <v>0</v>
      </c>
      <c r="G3110" t="n">
        <v>0</v>
      </c>
      <c r="H3110" s="2">
        <f>IF(F3110=0, G3110, F3110)</f>
        <v/>
      </c>
      <c r="I3110" s="1">
        <f>E3110+0</f>
        <v/>
      </c>
    </row>
    <row r="3111">
      <c r="A3111" t="inlineStr">
        <is>
          <t>Advertising - Real Marketing</t>
        </is>
      </c>
      <c r="B3111" t="inlineStr">
        <is>
          <t>Operating Expenses</t>
        </is>
      </c>
      <c r="C3111" t="inlineStr">
        <is>
          <t>Heron Fields</t>
        </is>
      </c>
      <c r="D3111" t="inlineStr">
        <is>
          <t>Heron Fields</t>
        </is>
      </c>
      <c r="E3111" s="1" t="inlineStr">
        <is>
          <t>2024-08-31</t>
        </is>
      </c>
      <c r="F3111" t="n">
        <v>0</v>
      </c>
      <c r="G3111" t="n">
        <v>0</v>
      </c>
      <c r="H3111" s="2">
        <f>IF(F3111=0, G3111, F3111)</f>
        <v/>
      </c>
      <c r="I3111" s="1">
        <f>E3111+0</f>
        <v/>
      </c>
    </row>
    <row r="3112">
      <c r="A3112" t="inlineStr">
        <is>
          <t>Advertising _AND_ Promotions</t>
        </is>
      </c>
      <c r="B3112" t="inlineStr">
        <is>
          <t>Operating Expenses</t>
        </is>
      </c>
      <c r="C3112" t="inlineStr">
        <is>
          <t>Heron Fields</t>
        </is>
      </c>
      <c r="D3112" t="inlineStr">
        <is>
          <t>Heron Fields</t>
        </is>
      </c>
      <c r="E3112" s="1" t="inlineStr">
        <is>
          <t>2024-08-31</t>
        </is>
      </c>
      <c r="F3112" t="n">
        <v>0</v>
      </c>
      <c r="G3112" t="n">
        <v>0</v>
      </c>
      <c r="H3112" s="2">
        <f>IF(F3112=0, G3112, F3112)</f>
        <v/>
      </c>
      <c r="I3112" s="1">
        <f>E3112+0</f>
        <v/>
      </c>
    </row>
    <row r="3113">
      <c r="A3113" t="inlineStr">
        <is>
          <t>Advertising _AND_ Promotions</t>
        </is>
      </c>
      <c r="B3113" t="inlineStr">
        <is>
          <t>Operating Expenses</t>
        </is>
      </c>
      <c r="C3113" t="inlineStr">
        <is>
          <t>Heron Fields</t>
        </is>
      </c>
      <c r="D3113" t="inlineStr">
        <is>
          <t>Heron Fields</t>
        </is>
      </c>
      <c r="E3113" s="1" t="inlineStr">
        <is>
          <t>2024-08-31</t>
        </is>
      </c>
      <c r="F3113" t="n">
        <v>0</v>
      </c>
      <c r="G3113" t="n">
        <v>0</v>
      </c>
      <c r="H3113" s="2">
        <f>IF(F3113=0, G3113, F3113)</f>
        <v/>
      </c>
      <c r="I3113" s="1">
        <f>E3113+0</f>
        <v/>
      </c>
    </row>
    <row r="3114">
      <c r="A3114" t="inlineStr">
        <is>
          <t>Bank Charges</t>
        </is>
      </c>
      <c r="B3114" t="inlineStr">
        <is>
          <t>Operating Expenses</t>
        </is>
      </c>
      <c r="C3114" t="inlineStr">
        <is>
          <t>Heron Fields</t>
        </is>
      </c>
      <c r="D3114" t="inlineStr">
        <is>
          <t>Heron Fields</t>
        </is>
      </c>
      <c r="E3114" s="1" t="inlineStr">
        <is>
          <t>2024-08-31</t>
        </is>
      </c>
      <c r="F3114" t="n">
        <v>0</v>
      </c>
      <c r="G3114" t="n">
        <v>0</v>
      </c>
      <c r="H3114" s="2">
        <f>IF(F3114=0, G3114, F3114)</f>
        <v/>
      </c>
      <c r="I3114" s="1">
        <f>E3114+0</f>
        <v/>
      </c>
    </row>
    <row r="3115">
      <c r="A3115" t="inlineStr">
        <is>
          <t>COS - Commission HF Units</t>
        </is>
      </c>
      <c r="B3115" t="inlineStr">
        <is>
          <t>COS</t>
        </is>
      </c>
      <c r="C3115" t="inlineStr">
        <is>
          <t>Heron Fields</t>
        </is>
      </c>
      <c r="D3115" t="inlineStr">
        <is>
          <t>Heron Fields</t>
        </is>
      </c>
      <c r="E3115" s="1" t="inlineStr">
        <is>
          <t>2024-08-31</t>
        </is>
      </c>
      <c r="F3115" t="n">
        <v>0</v>
      </c>
      <c r="G3115" t="n">
        <v>0</v>
      </c>
      <c r="H3115" s="2">
        <f>IF(F3115=0, G3115, F3115)</f>
        <v/>
      </c>
      <c r="I3115" s="1">
        <f>E3115+0</f>
        <v/>
      </c>
    </row>
    <row r="3116">
      <c r="A3116" t="inlineStr">
        <is>
          <t>COS - Electricity</t>
        </is>
      </c>
      <c r="B3116" t="inlineStr">
        <is>
          <t>COS</t>
        </is>
      </c>
      <c r="C3116" t="inlineStr">
        <is>
          <t>Heron Fields</t>
        </is>
      </c>
      <c r="D3116" t="inlineStr">
        <is>
          <t>Heron Fields</t>
        </is>
      </c>
      <c r="E3116" s="1" t="inlineStr">
        <is>
          <t>2024-08-31</t>
        </is>
      </c>
      <c r="F3116" t="n">
        <v>0</v>
      </c>
      <c r="G3116" t="n">
        <v>0</v>
      </c>
      <c r="H3116" s="2">
        <f>IF(F3116=0, G3116, F3116)</f>
        <v/>
      </c>
      <c r="I3116" s="1">
        <f>E3116+0</f>
        <v/>
      </c>
    </row>
    <row r="3117">
      <c r="A3117" t="inlineStr">
        <is>
          <t>COS - Electricity</t>
        </is>
      </c>
      <c r="B3117" t="inlineStr">
        <is>
          <t>COS</t>
        </is>
      </c>
      <c r="C3117" t="inlineStr">
        <is>
          <t>Heron Fields</t>
        </is>
      </c>
      <c r="D3117" t="inlineStr">
        <is>
          <t>Heron Fields</t>
        </is>
      </c>
      <c r="E3117" s="1" t="inlineStr">
        <is>
          <t>2024-08-31</t>
        </is>
      </c>
      <c r="F3117" t="n">
        <v>0</v>
      </c>
      <c r="G3117" t="n">
        <v>0</v>
      </c>
      <c r="H3117" s="2">
        <f>IF(F3117=0, G3117, F3117)</f>
        <v/>
      </c>
      <c r="I3117" s="1">
        <f>E3117+0</f>
        <v/>
      </c>
    </row>
    <row r="3118">
      <c r="A3118" t="inlineStr">
        <is>
          <t>COS - Heron View Showhouse</t>
        </is>
      </c>
      <c r="B3118" t="inlineStr">
        <is>
          <t>COS</t>
        </is>
      </c>
      <c r="C3118" t="inlineStr">
        <is>
          <t>Heron Fields</t>
        </is>
      </c>
      <c r="D3118" t="inlineStr">
        <is>
          <t>Heron Fields</t>
        </is>
      </c>
      <c r="E3118" s="1" t="inlineStr">
        <is>
          <t>2024-08-31</t>
        </is>
      </c>
      <c r="F3118" t="n">
        <v>0</v>
      </c>
      <c r="G3118" t="n">
        <v>0</v>
      </c>
      <c r="H3118" s="2">
        <f>IF(F3118=0, G3118, F3118)</f>
        <v/>
      </c>
      <c r="I3118" s="1">
        <f>E3118+0</f>
        <v/>
      </c>
    </row>
    <row r="3119">
      <c r="A3119" t="inlineStr">
        <is>
          <t>COS - Inverters</t>
        </is>
      </c>
      <c r="B3119" t="inlineStr">
        <is>
          <t>COS</t>
        </is>
      </c>
      <c r="C3119" t="inlineStr">
        <is>
          <t>Heron Fields</t>
        </is>
      </c>
      <c r="D3119" t="inlineStr">
        <is>
          <t>Heron Fields</t>
        </is>
      </c>
      <c r="E3119" s="1" t="inlineStr">
        <is>
          <t>2024-08-31</t>
        </is>
      </c>
      <c r="F3119" t="n">
        <v>0</v>
      </c>
      <c r="G3119" t="n">
        <v>0</v>
      </c>
      <c r="H3119" s="2">
        <f>IF(F3119=0, G3119, F3119)</f>
        <v/>
      </c>
      <c r="I3119" s="1">
        <f>E3119+0</f>
        <v/>
      </c>
    </row>
    <row r="3120">
      <c r="A3120" t="inlineStr">
        <is>
          <t>COS - Legal Fees</t>
        </is>
      </c>
      <c r="B3120" t="inlineStr">
        <is>
          <t>COS</t>
        </is>
      </c>
      <c r="C3120" t="inlineStr">
        <is>
          <t>Heron Fields</t>
        </is>
      </c>
      <c r="D3120" t="inlineStr">
        <is>
          <t>Heron Fields</t>
        </is>
      </c>
      <c r="E3120" s="1" t="inlineStr">
        <is>
          <t>2024-08-31</t>
        </is>
      </c>
      <c r="F3120" t="n">
        <v>0</v>
      </c>
      <c r="G3120" t="n">
        <v>0</v>
      </c>
      <c r="H3120" s="2">
        <f>IF(F3120=0, G3120, F3120)</f>
        <v/>
      </c>
      <c r="I3120" s="1">
        <f>E3120+0</f>
        <v/>
      </c>
    </row>
    <row r="3121">
      <c r="A3121" t="inlineStr">
        <is>
          <t>COS - Legal Fees Opening of Sec Title Scheme</t>
        </is>
      </c>
      <c r="B3121" t="inlineStr">
        <is>
          <t>COS</t>
        </is>
      </c>
      <c r="C3121" t="inlineStr">
        <is>
          <t>Heron Fields</t>
        </is>
      </c>
      <c r="D3121" t="inlineStr">
        <is>
          <t>Heron Fields</t>
        </is>
      </c>
      <c r="E3121" s="1" t="inlineStr">
        <is>
          <t>2024-08-31</t>
        </is>
      </c>
      <c r="F3121" t="n">
        <v>0</v>
      </c>
      <c r="G3121" t="n">
        <v>0</v>
      </c>
      <c r="H3121" s="2">
        <f>IF(F3121=0, G3121, F3121)</f>
        <v/>
      </c>
      <c r="I3121" s="1">
        <f>E3121+0</f>
        <v/>
      </c>
    </row>
    <row r="3122">
      <c r="A3122" t="inlineStr">
        <is>
          <t>COS - Levies</t>
        </is>
      </c>
      <c r="B3122" t="inlineStr">
        <is>
          <t>COS</t>
        </is>
      </c>
      <c r="C3122" t="inlineStr">
        <is>
          <t>Heron Fields</t>
        </is>
      </c>
      <c r="D3122" t="inlineStr">
        <is>
          <t>Heron Fields</t>
        </is>
      </c>
      <c r="E3122" s="1" t="inlineStr">
        <is>
          <t>2024-08-31</t>
        </is>
      </c>
      <c r="F3122" t="n">
        <v>0</v>
      </c>
      <c r="G3122" t="n">
        <v>0</v>
      </c>
      <c r="H3122" s="2">
        <f>IF(F3122=0, G3122, F3122)</f>
        <v/>
      </c>
      <c r="I3122" s="1">
        <f>E3122+0</f>
        <v/>
      </c>
    </row>
    <row r="3123">
      <c r="A3123" t="inlineStr">
        <is>
          <t>COS - Rates clearance</t>
        </is>
      </c>
      <c r="B3123" t="inlineStr">
        <is>
          <t>COS</t>
        </is>
      </c>
      <c r="C3123" t="inlineStr">
        <is>
          <t>Heron Fields</t>
        </is>
      </c>
      <c r="D3123" t="inlineStr">
        <is>
          <t>Heron Fields</t>
        </is>
      </c>
      <c r="E3123" s="1" t="inlineStr">
        <is>
          <t>2024-08-31</t>
        </is>
      </c>
      <c r="F3123" t="n">
        <v>0</v>
      </c>
      <c r="G3123" t="n">
        <v>0</v>
      </c>
      <c r="H3123" s="2">
        <f>IF(F3123=0, G3123, F3123)</f>
        <v/>
      </c>
      <c r="I3123" s="1">
        <f>E3123+0</f>
        <v/>
      </c>
    </row>
    <row r="3124">
      <c r="A3124" t="inlineStr">
        <is>
          <t>COS - Showhouse - HF</t>
        </is>
      </c>
      <c r="B3124" t="inlineStr">
        <is>
          <t>COS</t>
        </is>
      </c>
      <c r="C3124" t="inlineStr">
        <is>
          <t>Heron Fields</t>
        </is>
      </c>
      <c r="D3124" t="inlineStr">
        <is>
          <t>Heron Fields</t>
        </is>
      </c>
      <c r="E3124" s="1" t="inlineStr">
        <is>
          <t>2024-08-31</t>
        </is>
      </c>
      <c r="F3124" t="n">
        <v>0</v>
      </c>
      <c r="G3124" t="n">
        <v>0</v>
      </c>
      <c r="H3124" s="2">
        <f>IF(F3124=0, G3124, F3124)</f>
        <v/>
      </c>
      <c r="I3124" s="1">
        <f>E3124+0</f>
        <v/>
      </c>
    </row>
    <row r="3125">
      <c r="A3125" t="inlineStr">
        <is>
          <t>CoCT - Electricity</t>
        </is>
      </c>
      <c r="B3125" t="inlineStr">
        <is>
          <t>Operating Expenses</t>
        </is>
      </c>
      <c r="C3125" t="inlineStr">
        <is>
          <t>Heron Fields</t>
        </is>
      </c>
      <c r="D3125" t="inlineStr">
        <is>
          <t>Heron Fields</t>
        </is>
      </c>
      <c r="E3125" s="1" t="inlineStr">
        <is>
          <t>2024-08-31</t>
        </is>
      </c>
      <c r="F3125" t="n">
        <v>0</v>
      </c>
      <c r="G3125" t="n">
        <v>0</v>
      </c>
      <c r="H3125" s="2">
        <f>IF(F3125=0, G3125, F3125)</f>
        <v/>
      </c>
      <c r="I3125" s="1">
        <f>E3125+0</f>
        <v/>
      </c>
    </row>
    <row r="3126">
      <c r="A3126" t="inlineStr">
        <is>
          <t>CoCT - Refuse</t>
        </is>
      </c>
      <c r="B3126" t="inlineStr">
        <is>
          <t>Operating Expenses</t>
        </is>
      </c>
      <c r="C3126" t="inlineStr">
        <is>
          <t>Heron Fields</t>
        </is>
      </c>
      <c r="D3126" t="inlineStr">
        <is>
          <t>Heron Fields</t>
        </is>
      </c>
      <c r="E3126" s="1" t="inlineStr">
        <is>
          <t>2024-08-31</t>
        </is>
      </c>
      <c r="F3126" t="n">
        <v>0</v>
      </c>
      <c r="G3126" t="n">
        <v>0</v>
      </c>
      <c r="H3126" s="2">
        <f>IF(F3126=0, G3126, F3126)</f>
        <v/>
      </c>
      <c r="I3126" s="1">
        <f>E3126+0</f>
        <v/>
      </c>
    </row>
    <row r="3127">
      <c r="A3127" t="inlineStr">
        <is>
          <t>CoCT - Water</t>
        </is>
      </c>
      <c r="B3127" t="inlineStr">
        <is>
          <t>Operating Expenses</t>
        </is>
      </c>
      <c r="C3127" t="inlineStr">
        <is>
          <t>Heron Fields</t>
        </is>
      </c>
      <c r="D3127" t="inlineStr">
        <is>
          <t>Heron Fields</t>
        </is>
      </c>
      <c r="E3127" s="1" t="inlineStr">
        <is>
          <t>2024-08-31</t>
        </is>
      </c>
      <c r="F3127" t="n">
        <v>0</v>
      </c>
      <c r="G3127" t="n">
        <v>0</v>
      </c>
      <c r="H3127" s="2">
        <f>IF(F3127=0, G3127, F3127)</f>
        <v/>
      </c>
      <c r="I3127" s="1">
        <f>E3127+0</f>
        <v/>
      </c>
    </row>
    <row r="3128">
      <c r="A3128" t="inlineStr">
        <is>
          <t>Consulting Fees - Admin and Finance</t>
        </is>
      </c>
      <c r="B3128" t="inlineStr">
        <is>
          <t>Ignore per Deric</t>
        </is>
      </c>
      <c r="C3128" t="inlineStr">
        <is>
          <t>Heron Fields</t>
        </is>
      </c>
      <c r="D3128" t="inlineStr">
        <is>
          <t>Heron Fields</t>
        </is>
      </c>
      <c r="E3128" s="1" t="inlineStr">
        <is>
          <t>2024-08-31</t>
        </is>
      </c>
      <c r="F3128" t="n">
        <v>0</v>
      </c>
      <c r="G3128" t="n">
        <v>0</v>
      </c>
      <c r="H3128" s="2">
        <f>IF(F3128=0, G3128, F3128)</f>
        <v/>
      </c>
      <c r="I3128" s="1">
        <f>E3128+0</f>
        <v/>
      </c>
    </row>
    <row r="3129">
      <c r="A3129" t="inlineStr">
        <is>
          <t>Consulting fees - Trustee</t>
        </is>
      </c>
      <c r="B3129" t="inlineStr">
        <is>
          <t>Operating Expenses</t>
        </is>
      </c>
      <c r="C3129" t="inlineStr">
        <is>
          <t>Heron Fields</t>
        </is>
      </c>
      <c r="D3129" t="inlineStr">
        <is>
          <t>Heron Fields</t>
        </is>
      </c>
      <c r="E3129" s="1" t="inlineStr">
        <is>
          <t>2024-08-31</t>
        </is>
      </c>
      <c r="F3129" t="n">
        <v>0</v>
      </c>
      <c r="G3129" t="n">
        <v>0</v>
      </c>
      <c r="H3129" s="2">
        <f>IF(F3129=0, G3129, F3129)</f>
        <v/>
      </c>
      <c r="I3129" s="1">
        <f>E3129+0</f>
        <v/>
      </c>
    </row>
    <row r="3130">
      <c r="A3130" t="inlineStr">
        <is>
          <t>Consulting fees - Trustee</t>
        </is>
      </c>
      <c r="B3130" t="inlineStr">
        <is>
          <t>Operating Expenses</t>
        </is>
      </c>
      <c r="C3130" t="inlineStr">
        <is>
          <t>Heron Fields</t>
        </is>
      </c>
      <c r="D3130" t="inlineStr">
        <is>
          <t>Heron Fields</t>
        </is>
      </c>
      <c r="E3130" s="1" t="inlineStr">
        <is>
          <t>2024-08-31</t>
        </is>
      </c>
      <c r="F3130" t="n">
        <v>0</v>
      </c>
      <c r="G3130" t="n">
        <v>0</v>
      </c>
      <c r="H3130" s="2">
        <f>IF(F3130=0, G3130, F3130)</f>
        <v/>
      </c>
      <c r="I3130" s="1">
        <f>E3130+0</f>
        <v/>
      </c>
    </row>
    <row r="3131">
      <c r="A3131" t="inlineStr">
        <is>
          <t>Developers Levies</t>
        </is>
      </c>
      <c r="B3131" t="inlineStr">
        <is>
          <t>Operating Expenses</t>
        </is>
      </c>
      <c r="C3131" t="inlineStr">
        <is>
          <t>Heron Fields</t>
        </is>
      </c>
      <c r="D3131" t="inlineStr">
        <is>
          <t>Heron Fields</t>
        </is>
      </c>
      <c r="E3131" s="1" t="inlineStr">
        <is>
          <t>2024-08-31</t>
        </is>
      </c>
      <c r="F3131" t="n">
        <v>0</v>
      </c>
      <c r="G3131" t="n">
        <v>0</v>
      </c>
      <c r="H3131" s="2">
        <f>IF(F3131=0, G3131, F3131)</f>
        <v/>
      </c>
      <c r="I3131" s="1">
        <f>E3131+0</f>
        <v/>
      </c>
    </row>
    <row r="3132">
      <c r="A3132" t="inlineStr">
        <is>
          <t>Entertainment Expenses</t>
        </is>
      </c>
      <c r="B3132" t="inlineStr">
        <is>
          <t>Operating Expenses</t>
        </is>
      </c>
      <c r="C3132" t="inlineStr">
        <is>
          <t>Heron Fields</t>
        </is>
      </c>
      <c r="D3132" t="inlineStr">
        <is>
          <t>Heron Fields</t>
        </is>
      </c>
      <c r="E3132" s="1" t="inlineStr">
        <is>
          <t>2024-08-31</t>
        </is>
      </c>
      <c r="F3132" t="n">
        <v>0</v>
      </c>
      <c r="G3132" t="n">
        <v>0</v>
      </c>
      <c r="H3132" s="2">
        <f>IF(F3132=0, G3132, F3132)</f>
        <v/>
      </c>
      <c r="I3132" s="1">
        <f>E3132+0</f>
        <v/>
      </c>
    </row>
    <row r="3133">
      <c r="A3133" t="inlineStr">
        <is>
          <t>General Expenses</t>
        </is>
      </c>
      <c r="B3133" t="inlineStr">
        <is>
          <t>Operating Expenses</t>
        </is>
      </c>
      <c r="C3133" t="inlineStr">
        <is>
          <t>Heron Fields</t>
        </is>
      </c>
      <c r="D3133" t="inlineStr">
        <is>
          <t>Heron Fields</t>
        </is>
      </c>
      <c r="E3133" s="1" t="inlineStr">
        <is>
          <t>2024-08-31</t>
        </is>
      </c>
      <c r="F3133" t="n">
        <v>0</v>
      </c>
      <c r="G3133" t="n">
        <v>0</v>
      </c>
      <c r="H3133" s="2">
        <f>IF(F3133=0, G3133, F3133)</f>
        <v/>
      </c>
      <c r="I3133" s="1">
        <f>E3133+0</f>
        <v/>
      </c>
    </row>
    <row r="3134">
      <c r="A3134" t="inlineStr">
        <is>
          <t>Insurance</t>
        </is>
      </c>
      <c r="B3134" t="inlineStr">
        <is>
          <t>Operating Expenses</t>
        </is>
      </c>
      <c r="C3134" t="inlineStr">
        <is>
          <t>Heron Fields</t>
        </is>
      </c>
      <c r="D3134" t="inlineStr">
        <is>
          <t>Heron Fields</t>
        </is>
      </c>
      <c r="E3134" s="1" t="inlineStr">
        <is>
          <t>2024-08-31</t>
        </is>
      </c>
      <c r="F3134" t="n">
        <v>0</v>
      </c>
      <c r="G3134" t="n">
        <v>0</v>
      </c>
      <c r="H3134" s="2">
        <f>IF(F3134=0, G3134, F3134)</f>
        <v/>
      </c>
      <c r="I3134" s="1">
        <f>E3134+0</f>
        <v/>
      </c>
    </row>
    <row r="3135">
      <c r="A3135" t="inlineStr">
        <is>
          <t>Interest Paid</t>
        </is>
      </c>
      <c r="B3135" t="inlineStr">
        <is>
          <t>Operating Expenses</t>
        </is>
      </c>
      <c r="C3135" t="inlineStr">
        <is>
          <t>Heron Fields</t>
        </is>
      </c>
      <c r="D3135" t="inlineStr">
        <is>
          <t>Heron Fields</t>
        </is>
      </c>
      <c r="E3135" s="1" t="inlineStr">
        <is>
          <t>2024-08-31</t>
        </is>
      </c>
      <c r="F3135" t="n">
        <v>0</v>
      </c>
      <c r="G3135" t="n">
        <v>0</v>
      </c>
      <c r="H3135" s="2">
        <f>IF(F3135=0, G3135, F3135)</f>
        <v/>
      </c>
      <c r="I3135" s="1">
        <f>E3135+0</f>
        <v/>
      </c>
    </row>
    <row r="3136">
      <c r="A3136" t="inlineStr">
        <is>
          <t>Interest Paid - Investors @ 14%</t>
        </is>
      </c>
      <c r="B3136" t="inlineStr">
        <is>
          <t>Operating Expenses</t>
        </is>
      </c>
      <c r="C3136" t="inlineStr">
        <is>
          <t>Heron Fields</t>
        </is>
      </c>
      <c r="D3136" t="inlineStr">
        <is>
          <t>Heron Fields</t>
        </is>
      </c>
      <c r="E3136" s="1" t="inlineStr">
        <is>
          <t>2024-08-31</t>
        </is>
      </c>
      <c r="F3136" t="n">
        <v>0</v>
      </c>
      <c r="G3136" t="n">
        <v>0</v>
      </c>
      <c r="H3136" s="2">
        <f>IF(F3136=0, G3136, F3136)</f>
        <v/>
      </c>
      <c r="I3136" s="1">
        <f>E3136+0</f>
        <v/>
      </c>
    </row>
    <row r="3137">
      <c r="A3137" t="inlineStr">
        <is>
          <t>Interest Paid - Investors @ 14%</t>
        </is>
      </c>
      <c r="B3137" t="inlineStr">
        <is>
          <t>Operating Expenses</t>
        </is>
      </c>
      <c r="C3137" t="inlineStr">
        <is>
          <t>Heron Fields</t>
        </is>
      </c>
      <c r="D3137" t="inlineStr">
        <is>
          <t>Heron Fields</t>
        </is>
      </c>
      <c r="E3137" s="1" t="inlineStr">
        <is>
          <t>2024-08-31</t>
        </is>
      </c>
      <c r="F3137" t="n">
        <v>0</v>
      </c>
      <c r="G3137" t="n">
        <v>0</v>
      </c>
      <c r="H3137" s="2">
        <f>IF(F3137=0, G3137, F3137)</f>
        <v/>
      </c>
      <c r="I3137" s="1">
        <f>E3137+0</f>
        <v/>
      </c>
    </row>
    <row r="3138">
      <c r="A3138" t="inlineStr">
        <is>
          <t>Interest Paid - Investors @ 15%</t>
        </is>
      </c>
      <c r="B3138" t="inlineStr">
        <is>
          <t>Operating Expenses</t>
        </is>
      </c>
      <c r="C3138" t="inlineStr">
        <is>
          <t>Heron Fields</t>
        </is>
      </c>
      <c r="D3138" t="inlineStr">
        <is>
          <t>Heron Fields</t>
        </is>
      </c>
      <c r="E3138" s="1" t="inlineStr">
        <is>
          <t>2024-08-31</t>
        </is>
      </c>
      <c r="F3138" t="n">
        <v>0</v>
      </c>
      <c r="G3138" t="n">
        <v>0</v>
      </c>
      <c r="H3138" s="2">
        <f>IF(F3138=0, G3138, F3138)</f>
        <v/>
      </c>
      <c r="I3138" s="1">
        <f>E3138+0</f>
        <v/>
      </c>
    </row>
    <row r="3139">
      <c r="A3139" t="inlineStr">
        <is>
          <t>Interest Paid - Investors @ 15%</t>
        </is>
      </c>
      <c r="B3139" t="inlineStr">
        <is>
          <t>Operating Expenses</t>
        </is>
      </c>
      <c r="C3139" t="inlineStr">
        <is>
          <t>Heron Fields</t>
        </is>
      </c>
      <c r="D3139" t="inlineStr">
        <is>
          <t>Heron Fields</t>
        </is>
      </c>
      <c r="E3139" s="1" t="inlineStr">
        <is>
          <t>2024-08-31</t>
        </is>
      </c>
      <c r="F3139" t="n">
        <v>0</v>
      </c>
      <c r="G3139" t="n">
        <v>0</v>
      </c>
      <c r="H3139" s="2">
        <f>IF(F3139=0, G3139, F3139)</f>
        <v/>
      </c>
      <c r="I3139" s="1">
        <f>E3139+0</f>
        <v/>
      </c>
    </row>
    <row r="3140">
      <c r="A3140" t="inlineStr">
        <is>
          <t>Interest Paid - Investors @ 16%</t>
        </is>
      </c>
      <c r="B3140" t="inlineStr">
        <is>
          <t>Operating Expenses</t>
        </is>
      </c>
      <c r="C3140" t="inlineStr">
        <is>
          <t>Heron Fields</t>
        </is>
      </c>
      <c r="D3140" t="inlineStr">
        <is>
          <t>Heron Fields</t>
        </is>
      </c>
      <c r="E3140" s="1" t="inlineStr">
        <is>
          <t>2024-08-31</t>
        </is>
      </c>
      <c r="F3140" t="n">
        <v>0</v>
      </c>
      <c r="G3140" t="n">
        <v>0</v>
      </c>
      <c r="H3140" s="2">
        <f>IF(F3140=0, G3140, F3140)</f>
        <v/>
      </c>
      <c r="I3140" s="1">
        <f>E3140+0</f>
        <v/>
      </c>
    </row>
    <row r="3141">
      <c r="A3141" t="inlineStr">
        <is>
          <t>Interest Paid - Investors @ 16%</t>
        </is>
      </c>
      <c r="B3141" t="inlineStr">
        <is>
          <t>Operating Expenses</t>
        </is>
      </c>
      <c r="C3141" t="inlineStr">
        <is>
          <t>Heron Fields</t>
        </is>
      </c>
      <c r="D3141" t="inlineStr">
        <is>
          <t>Heron Fields</t>
        </is>
      </c>
      <c r="E3141" s="1" t="inlineStr">
        <is>
          <t>2024-08-31</t>
        </is>
      </c>
      <c r="F3141" t="n">
        <v>0</v>
      </c>
      <c r="G3141" t="n">
        <v>0</v>
      </c>
      <c r="H3141" s="2">
        <f>IF(F3141=0, G3141, F3141)</f>
        <v/>
      </c>
      <c r="I3141" s="1">
        <f>E3141+0</f>
        <v/>
      </c>
    </row>
    <row r="3142">
      <c r="A3142" t="inlineStr">
        <is>
          <t>Interest Paid - Investors @ 18%</t>
        </is>
      </c>
      <c r="B3142" t="inlineStr">
        <is>
          <t>Operating Expenses</t>
        </is>
      </c>
      <c r="C3142" t="inlineStr">
        <is>
          <t>Heron Fields</t>
        </is>
      </c>
      <c r="D3142" t="inlineStr">
        <is>
          <t>Heron Fields</t>
        </is>
      </c>
      <c r="E3142" s="1" t="inlineStr">
        <is>
          <t>2024-08-31</t>
        </is>
      </c>
      <c r="F3142" t="n">
        <v>0</v>
      </c>
      <c r="G3142" t="n">
        <v>38942978.54</v>
      </c>
      <c r="H3142" s="2">
        <f>IF(F3142=0, G3142, F3142)</f>
        <v/>
      </c>
      <c r="I3142" s="1">
        <f>E3142+0</f>
        <v/>
      </c>
    </row>
    <row r="3143">
      <c r="A3143" t="inlineStr">
        <is>
          <t>Interest Paid - Investors @ 18%</t>
        </is>
      </c>
      <c r="B3143" t="inlineStr">
        <is>
          <t>Operating Expenses</t>
        </is>
      </c>
      <c r="C3143" t="inlineStr">
        <is>
          <t>Heron Fields</t>
        </is>
      </c>
      <c r="D3143" t="inlineStr">
        <is>
          <t>Heron Fields</t>
        </is>
      </c>
      <c r="E3143" s="1" t="inlineStr">
        <is>
          <t>2024-08-31</t>
        </is>
      </c>
      <c r="F3143" t="n">
        <v>0</v>
      </c>
      <c r="G3143" t="n">
        <v>0</v>
      </c>
      <c r="H3143" s="2">
        <f>IF(F3143=0, G3143, F3143)</f>
        <v/>
      </c>
      <c r="I3143" s="1">
        <f>E3143+0</f>
        <v/>
      </c>
    </row>
    <row r="3144">
      <c r="A3144" t="inlineStr">
        <is>
          <t>Interest Paid - Investors @ 6.25%</t>
        </is>
      </c>
      <c r="B3144" t="inlineStr">
        <is>
          <t>Operating Expenses</t>
        </is>
      </c>
      <c r="C3144" t="inlineStr">
        <is>
          <t>Heron Fields</t>
        </is>
      </c>
      <c r="D3144" t="inlineStr">
        <is>
          <t>Heron Fields</t>
        </is>
      </c>
      <c r="E3144" s="1" t="inlineStr">
        <is>
          <t>2024-08-31</t>
        </is>
      </c>
      <c r="F3144" t="n">
        <v>0</v>
      </c>
      <c r="G3144" t="n">
        <v>0</v>
      </c>
      <c r="H3144" s="2">
        <f>IF(F3144=0, G3144, F3144)</f>
        <v/>
      </c>
      <c r="I3144" s="1">
        <f>E3144+0</f>
        <v/>
      </c>
    </row>
    <row r="3145">
      <c r="A3145" t="inlineStr">
        <is>
          <t>Interest Paid - Investors @ 6.25%</t>
        </is>
      </c>
      <c r="B3145" t="inlineStr">
        <is>
          <t>Operating Expenses</t>
        </is>
      </c>
      <c r="C3145" t="inlineStr">
        <is>
          <t>Heron Fields</t>
        </is>
      </c>
      <c r="D3145" t="inlineStr">
        <is>
          <t>Heron Fields</t>
        </is>
      </c>
      <c r="E3145" s="1" t="inlineStr">
        <is>
          <t>2024-08-31</t>
        </is>
      </c>
      <c r="F3145" t="n">
        <v>0</v>
      </c>
      <c r="G3145" t="n">
        <v>0</v>
      </c>
      <c r="H3145" s="2">
        <f>IF(F3145=0, G3145, F3145)</f>
        <v/>
      </c>
      <c r="I3145" s="1">
        <f>E3145+0</f>
        <v/>
      </c>
    </row>
    <row r="3146">
      <c r="A3146" t="inlineStr">
        <is>
          <t>Interest Paid - Investors @ 6.5%</t>
        </is>
      </c>
      <c r="B3146" t="inlineStr">
        <is>
          <t>Operating Expenses</t>
        </is>
      </c>
      <c r="C3146" t="inlineStr">
        <is>
          <t>Heron Fields</t>
        </is>
      </c>
      <c r="D3146" t="inlineStr">
        <is>
          <t>Heron Fields</t>
        </is>
      </c>
      <c r="E3146" s="1" t="inlineStr">
        <is>
          <t>2024-08-31</t>
        </is>
      </c>
      <c r="F3146" t="n">
        <v>0</v>
      </c>
      <c r="G3146" t="n">
        <v>0</v>
      </c>
      <c r="H3146" s="2">
        <f>IF(F3146=0, G3146, F3146)</f>
        <v/>
      </c>
      <c r="I3146" s="1">
        <f>E3146+0</f>
        <v/>
      </c>
    </row>
    <row r="3147">
      <c r="A3147" t="inlineStr">
        <is>
          <t>Interest Paid - Investors @ 6.5%</t>
        </is>
      </c>
      <c r="B3147" t="inlineStr">
        <is>
          <t>Operating Expenses</t>
        </is>
      </c>
      <c r="C3147" t="inlineStr">
        <is>
          <t>Heron Fields</t>
        </is>
      </c>
      <c r="D3147" t="inlineStr">
        <is>
          <t>Heron Fields</t>
        </is>
      </c>
      <c r="E3147" s="1" t="inlineStr">
        <is>
          <t>2024-08-31</t>
        </is>
      </c>
      <c r="F3147" t="n">
        <v>0</v>
      </c>
      <c r="G3147" t="n">
        <v>0</v>
      </c>
      <c r="H3147" s="2">
        <f>IF(F3147=0, G3147, F3147)</f>
        <v/>
      </c>
      <c r="I3147" s="1">
        <f>E3147+0</f>
        <v/>
      </c>
    </row>
    <row r="3148">
      <c r="A3148" t="inlineStr">
        <is>
          <t>Interest Paid - Investors @ 6.75%</t>
        </is>
      </c>
      <c r="B3148" t="inlineStr">
        <is>
          <t>Operating Expenses</t>
        </is>
      </c>
      <c r="C3148" t="inlineStr">
        <is>
          <t>Heron Fields</t>
        </is>
      </c>
      <c r="D3148" t="inlineStr">
        <is>
          <t>Heron Fields</t>
        </is>
      </c>
      <c r="E3148" s="1" t="inlineStr">
        <is>
          <t>2024-08-31</t>
        </is>
      </c>
      <c r="F3148" t="n">
        <v>0</v>
      </c>
      <c r="G3148" t="n">
        <v>0</v>
      </c>
      <c r="H3148" s="2">
        <f>IF(F3148=0, G3148, F3148)</f>
        <v/>
      </c>
      <c r="I3148" s="1">
        <f>E3148+0</f>
        <v/>
      </c>
    </row>
    <row r="3149">
      <c r="A3149" t="inlineStr">
        <is>
          <t>Interest Paid - Investors @ 6.75%</t>
        </is>
      </c>
      <c r="B3149" t="inlineStr">
        <is>
          <t>Operating Expenses</t>
        </is>
      </c>
      <c r="C3149" t="inlineStr">
        <is>
          <t>Heron Fields</t>
        </is>
      </c>
      <c r="D3149" t="inlineStr">
        <is>
          <t>Heron Fields</t>
        </is>
      </c>
      <c r="E3149" s="1" t="inlineStr">
        <is>
          <t>2024-08-31</t>
        </is>
      </c>
      <c r="F3149" t="n">
        <v>0</v>
      </c>
      <c r="G3149" t="n">
        <v>0</v>
      </c>
      <c r="H3149" s="2">
        <f>IF(F3149=0, G3149, F3149)</f>
        <v/>
      </c>
      <c r="I3149" s="1">
        <f>E3149+0</f>
        <v/>
      </c>
    </row>
    <row r="3150">
      <c r="A3150" t="inlineStr">
        <is>
          <t>Interest Paid - Investors @ 7%</t>
        </is>
      </c>
      <c r="B3150" t="inlineStr">
        <is>
          <t>Operating Expenses</t>
        </is>
      </c>
      <c r="C3150" t="inlineStr">
        <is>
          <t>Heron Fields</t>
        </is>
      </c>
      <c r="D3150" t="inlineStr">
        <is>
          <t>Heron Fields</t>
        </is>
      </c>
      <c r="E3150" s="1" t="inlineStr">
        <is>
          <t>2024-08-31</t>
        </is>
      </c>
      <c r="F3150" t="n">
        <v>0</v>
      </c>
      <c r="G3150" t="n">
        <v>0</v>
      </c>
      <c r="H3150" s="2">
        <f>IF(F3150=0, G3150, F3150)</f>
        <v/>
      </c>
      <c r="I3150" s="1">
        <f>E3150+0</f>
        <v/>
      </c>
    </row>
    <row r="3151">
      <c r="A3151" t="inlineStr">
        <is>
          <t>Interest Paid - Investors @ 7%</t>
        </is>
      </c>
      <c r="B3151" t="inlineStr">
        <is>
          <t>Operating Expenses</t>
        </is>
      </c>
      <c r="C3151" t="inlineStr">
        <is>
          <t>Heron Fields</t>
        </is>
      </c>
      <c r="D3151" t="inlineStr">
        <is>
          <t>Heron Fields</t>
        </is>
      </c>
      <c r="E3151" s="1" t="inlineStr">
        <is>
          <t>2024-08-31</t>
        </is>
      </c>
      <c r="F3151" t="n">
        <v>0</v>
      </c>
      <c r="G3151" t="n">
        <v>0</v>
      </c>
      <c r="H3151" s="2">
        <f>IF(F3151=0, G3151, F3151)</f>
        <v/>
      </c>
      <c r="I3151" s="1">
        <f>E3151+0</f>
        <v/>
      </c>
    </row>
    <row r="3152">
      <c r="A3152" t="inlineStr">
        <is>
          <t>Interest Paid - Investors @ 7.5%</t>
        </is>
      </c>
      <c r="B3152" t="inlineStr">
        <is>
          <t>Operating Expenses</t>
        </is>
      </c>
      <c r="C3152" t="inlineStr">
        <is>
          <t>Heron Fields</t>
        </is>
      </c>
      <c r="D3152" t="inlineStr">
        <is>
          <t>Heron Fields</t>
        </is>
      </c>
      <c r="E3152" s="1" t="inlineStr">
        <is>
          <t>2024-08-31</t>
        </is>
      </c>
      <c r="F3152" t="n">
        <v>0</v>
      </c>
      <c r="G3152" t="n">
        <v>0</v>
      </c>
      <c r="H3152" s="2">
        <f>IF(F3152=0, G3152, F3152)</f>
        <v/>
      </c>
      <c r="I3152" s="1">
        <f>E3152+0</f>
        <v/>
      </c>
    </row>
    <row r="3153">
      <c r="A3153" t="inlineStr">
        <is>
          <t>Interest Paid - Investors @ 7.5%</t>
        </is>
      </c>
      <c r="B3153" t="inlineStr">
        <is>
          <t>Operating Expenses</t>
        </is>
      </c>
      <c r="C3153" t="inlineStr">
        <is>
          <t>Heron Fields</t>
        </is>
      </c>
      <c r="D3153" t="inlineStr">
        <is>
          <t>Heron Fields</t>
        </is>
      </c>
      <c r="E3153" s="1" t="inlineStr">
        <is>
          <t>2024-08-31</t>
        </is>
      </c>
      <c r="F3153" t="n">
        <v>0</v>
      </c>
      <c r="G3153" t="n">
        <v>0</v>
      </c>
      <c r="H3153" s="2">
        <f>IF(F3153=0, G3153, F3153)</f>
        <v/>
      </c>
      <c r="I3153" s="1">
        <f>E3153+0</f>
        <v/>
      </c>
    </row>
    <row r="3154">
      <c r="A3154" t="inlineStr">
        <is>
          <t>Interest Paid - Investors @ 8.25%</t>
        </is>
      </c>
      <c r="B3154" t="inlineStr">
        <is>
          <t>Operating Expenses</t>
        </is>
      </c>
      <c r="C3154" t="inlineStr">
        <is>
          <t>Heron Fields</t>
        </is>
      </c>
      <c r="D3154" t="inlineStr">
        <is>
          <t>Heron Fields</t>
        </is>
      </c>
      <c r="E3154" s="1" t="inlineStr">
        <is>
          <t>2024-08-31</t>
        </is>
      </c>
      <c r="F3154" t="n">
        <v>0</v>
      </c>
      <c r="G3154" t="n">
        <v>0</v>
      </c>
      <c r="H3154" s="2">
        <f>IF(F3154=0, G3154, F3154)</f>
        <v/>
      </c>
      <c r="I3154" s="1">
        <f>E3154+0</f>
        <v/>
      </c>
    </row>
    <row r="3155">
      <c r="A3155" t="inlineStr">
        <is>
          <t>Interest Paid - Investors @ 8.25%</t>
        </is>
      </c>
      <c r="B3155" t="inlineStr">
        <is>
          <t>Operating Expenses</t>
        </is>
      </c>
      <c r="C3155" t="inlineStr">
        <is>
          <t>Heron Fields</t>
        </is>
      </c>
      <c r="D3155" t="inlineStr">
        <is>
          <t>Heron Fields</t>
        </is>
      </c>
      <c r="E3155" s="1" t="inlineStr">
        <is>
          <t>2024-08-31</t>
        </is>
      </c>
      <c r="F3155" t="n">
        <v>0</v>
      </c>
      <c r="G3155" t="n">
        <v>0</v>
      </c>
      <c r="H3155" s="2">
        <f>IF(F3155=0, G3155, F3155)</f>
        <v/>
      </c>
      <c r="I3155" s="1">
        <f>E3155+0</f>
        <v/>
      </c>
    </row>
    <row r="3156">
      <c r="A3156" t="inlineStr">
        <is>
          <t>Interest Paid - Investors @ 9%</t>
        </is>
      </c>
      <c r="B3156" t="inlineStr">
        <is>
          <t>Operating Expenses</t>
        </is>
      </c>
      <c r="C3156" t="inlineStr">
        <is>
          <t>Heron Fields</t>
        </is>
      </c>
      <c r="D3156" t="inlineStr">
        <is>
          <t>Heron Fields</t>
        </is>
      </c>
      <c r="E3156" s="1" t="inlineStr">
        <is>
          <t>2024-08-31</t>
        </is>
      </c>
      <c r="F3156" t="n">
        <v>0</v>
      </c>
      <c r="G3156" t="n">
        <v>0</v>
      </c>
      <c r="H3156" s="2">
        <f>IF(F3156=0, G3156, F3156)</f>
        <v/>
      </c>
      <c r="I3156" s="1">
        <f>E3156+0</f>
        <v/>
      </c>
    </row>
    <row r="3157">
      <c r="A3157" t="inlineStr">
        <is>
          <t>Interest Paid - Investors @ 9%</t>
        </is>
      </c>
      <c r="B3157" t="inlineStr">
        <is>
          <t>Operating Expenses</t>
        </is>
      </c>
      <c r="C3157" t="inlineStr">
        <is>
          <t>Heron Fields</t>
        </is>
      </c>
      <c r="D3157" t="inlineStr">
        <is>
          <t>Heron Fields</t>
        </is>
      </c>
      <c r="E3157" s="1" t="inlineStr">
        <is>
          <t>2024-08-31</t>
        </is>
      </c>
      <c r="F3157" t="n">
        <v>0</v>
      </c>
      <c r="G3157" t="n">
        <v>0</v>
      </c>
      <c r="H3157" s="2">
        <f>IF(F3157=0, G3157, F3157)</f>
        <v/>
      </c>
      <c r="I3157" s="1">
        <f>E3157+0</f>
        <v/>
      </c>
    </row>
    <row r="3158">
      <c r="A3158" t="inlineStr">
        <is>
          <t>Interest Received - Deposits</t>
        </is>
      </c>
      <c r="B3158" t="inlineStr">
        <is>
          <t>Other Income</t>
        </is>
      </c>
      <c r="C3158" t="inlineStr">
        <is>
          <t>Heron Fields</t>
        </is>
      </c>
      <c r="D3158" t="inlineStr">
        <is>
          <t>Heron Fields</t>
        </is>
      </c>
      <c r="E3158" s="1" t="inlineStr">
        <is>
          <t>2024-08-31</t>
        </is>
      </c>
      <c r="F3158" t="n">
        <v>0</v>
      </c>
      <c r="G3158" t="n">
        <v>0</v>
      </c>
      <c r="H3158" s="2">
        <f>IF(F3158=0, G3158, F3158)</f>
        <v/>
      </c>
      <c r="I3158" s="1">
        <f>E3158+0</f>
        <v/>
      </c>
    </row>
    <row r="3159">
      <c r="A3159" t="inlineStr">
        <is>
          <t>Interest Received - Momentum</t>
        </is>
      </c>
      <c r="B3159" t="inlineStr">
        <is>
          <t>Other Income</t>
        </is>
      </c>
      <c r="C3159" t="inlineStr">
        <is>
          <t>Heron Fields</t>
        </is>
      </c>
      <c r="D3159" t="inlineStr">
        <is>
          <t>Heron Fields</t>
        </is>
      </c>
      <c r="E3159" s="1" t="inlineStr">
        <is>
          <t>2024-08-31</t>
        </is>
      </c>
      <c r="F3159" t="n">
        <v>0</v>
      </c>
      <c r="G3159" t="n">
        <v>0</v>
      </c>
      <c r="H3159" s="2">
        <f>IF(F3159=0, G3159, F3159)</f>
        <v/>
      </c>
      <c r="I3159" s="1">
        <f>E3159+0</f>
        <v/>
      </c>
    </row>
    <row r="3160">
      <c r="A3160" t="inlineStr">
        <is>
          <t>Levies - Amari</t>
        </is>
      </c>
      <c r="B3160" t="inlineStr">
        <is>
          <t>Operating Expenses</t>
        </is>
      </c>
      <c r="C3160" t="inlineStr">
        <is>
          <t>Heron Fields</t>
        </is>
      </c>
      <c r="D3160" t="inlineStr">
        <is>
          <t>Heron Fields</t>
        </is>
      </c>
      <c r="E3160" s="1" t="inlineStr">
        <is>
          <t>2024-08-31</t>
        </is>
      </c>
      <c r="F3160" t="n">
        <v>0</v>
      </c>
      <c r="G3160" t="n">
        <v>0</v>
      </c>
      <c r="H3160" s="2">
        <f>IF(F3160=0, G3160, F3160)</f>
        <v/>
      </c>
      <c r="I3160" s="1">
        <f>E3160+0</f>
        <v/>
      </c>
    </row>
    <row r="3161">
      <c r="A3161" t="inlineStr">
        <is>
          <t>Momentum Admin Fee</t>
        </is>
      </c>
      <c r="B3161" t="inlineStr">
        <is>
          <t>Operating Expenses</t>
        </is>
      </c>
      <c r="C3161" t="inlineStr">
        <is>
          <t>Heron Fields</t>
        </is>
      </c>
      <c r="D3161" t="inlineStr">
        <is>
          <t>Heron Fields</t>
        </is>
      </c>
      <c r="E3161" s="1" t="inlineStr">
        <is>
          <t>2024-08-31</t>
        </is>
      </c>
      <c r="F3161" t="n">
        <v>0</v>
      </c>
      <c r="G3161" t="n">
        <v>0</v>
      </c>
      <c r="H3161" s="2">
        <f>IF(F3161=0, G3161, F3161)</f>
        <v/>
      </c>
      <c r="I3161" s="1">
        <f>E3161+0</f>
        <v/>
      </c>
    </row>
    <row r="3162">
      <c r="A3162" t="inlineStr">
        <is>
          <t>Motor Vehicle Expenses</t>
        </is>
      </c>
      <c r="B3162" t="inlineStr">
        <is>
          <t>Operating Expenses</t>
        </is>
      </c>
      <c r="C3162" t="inlineStr">
        <is>
          <t>Heron Fields</t>
        </is>
      </c>
      <c r="D3162" t="inlineStr">
        <is>
          <t>Heron Fields</t>
        </is>
      </c>
      <c r="E3162" s="1" t="inlineStr">
        <is>
          <t>2024-08-31</t>
        </is>
      </c>
      <c r="F3162" t="n">
        <v>0</v>
      </c>
      <c r="G3162" t="n">
        <v>0</v>
      </c>
      <c r="H3162" s="2">
        <f>IF(F3162=0, G3162, F3162)</f>
        <v/>
      </c>
      <c r="I3162" s="1">
        <f>E3162+0</f>
        <v/>
      </c>
    </row>
    <row r="3163">
      <c r="A3163" t="inlineStr">
        <is>
          <t>Rates - Heron</t>
        </is>
      </c>
      <c r="B3163" t="inlineStr">
        <is>
          <t>Operating Expenses</t>
        </is>
      </c>
      <c r="C3163" t="inlineStr">
        <is>
          <t>Heron Fields</t>
        </is>
      </c>
      <c r="D3163" t="inlineStr">
        <is>
          <t>Heron Fields</t>
        </is>
      </c>
      <c r="E3163" s="1" t="inlineStr">
        <is>
          <t>2024-08-31</t>
        </is>
      </c>
      <c r="F3163" t="n">
        <v>0</v>
      </c>
      <c r="G3163" t="n">
        <v>0</v>
      </c>
      <c r="H3163" s="2">
        <f>IF(F3163=0, G3163, F3163)</f>
        <v/>
      </c>
      <c r="I3163" s="1">
        <f>E3163+0</f>
        <v/>
      </c>
    </row>
    <row r="3164">
      <c r="A3164" t="inlineStr">
        <is>
          <t>Rental Income</t>
        </is>
      </c>
      <c r="B3164" t="inlineStr">
        <is>
          <t>Other Income</t>
        </is>
      </c>
      <c r="C3164" t="inlineStr">
        <is>
          <t>Heron Fields</t>
        </is>
      </c>
      <c r="D3164" t="inlineStr">
        <is>
          <t>Heron Fields</t>
        </is>
      </c>
      <c r="E3164" s="1" t="inlineStr">
        <is>
          <t>2024-08-31</t>
        </is>
      </c>
      <c r="F3164" t="n">
        <v>0</v>
      </c>
      <c r="G3164" t="n">
        <v>0</v>
      </c>
      <c r="H3164" s="2">
        <f>IF(F3164=0, G3164, F3164)</f>
        <v/>
      </c>
      <c r="I3164" s="1">
        <f>E3164+0</f>
        <v/>
      </c>
    </row>
    <row r="3165">
      <c r="A3165" t="inlineStr">
        <is>
          <t>Rental Income</t>
        </is>
      </c>
      <c r="B3165" t="inlineStr">
        <is>
          <t>Other Income</t>
        </is>
      </c>
      <c r="C3165" t="inlineStr">
        <is>
          <t>Heron Fields</t>
        </is>
      </c>
      <c r="D3165" t="inlineStr">
        <is>
          <t>Heron Fields</t>
        </is>
      </c>
      <c r="E3165" s="1" t="inlineStr">
        <is>
          <t>2024-08-31</t>
        </is>
      </c>
      <c r="F3165" t="n">
        <v>0</v>
      </c>
      <c r="G3165" t="n">
        <v>0</v>
      </c>
      <c r="H3165" s="2">
        <f>IF(F3165=0, G3165, F3165)</f>
        <v/>
      </c>
      <c r="I3165" s="1">
        <f>E3165+0</f>
        <v/>
      </c>
    </row>
    <row r="3166">
      <c r="A3166" t="inlineStr">
        <is>
          <t>Repairs _AND_ Maintenance</t>
        </is>
      </c>
      <c r="B3166" t="inlineStr">
        <is>
          <t>Operating Expenses</t>
        </is>
      </c>
      <c r="C3166" t="inlineStr">
        <is>
          <t>Heron Fields</t>
        </is>
      </c>
      <c r="D3166" t="inlineStr">
        <is>
          <t>Heron Fields</t>
        </is>
      </c>
      <c r="E3166" s="1" t="inlineStr">
        <is>
          <t>2024-08-31</t>
        </is>
      </c>
      <c r="F3166" t="n">
        <v>0</v>
      </c>
      <c r="G3166" t="n">
        <v>0</v>
      </c>
      <c r="H3166" s="2">
        <f>IF(F3166=0, G3166, F3166)</f>
        <v/>
      </c>
      <c r="I3166" s="1">
        <f>E3166+0</f>
        <v/>
      </c>
    </row>
    <row r="3167">
      <c r="A3167" t="inlineStr">
        <is>
          <t>Repairs _AND_ Maintenance</t>
        </is>
      </c>
      <c r="B3167" t="inlineStr">
        <is>
          <t>Operating Expenses</t>
        </is>
      </c>
      <c r="C3167" t="inlineStr">
        <is>
          <t>Heron Fields</t>
        </is>
      </c>
      <c r="D3167" t="inlineStr">
        <is>
          <t>Heron Fields</t>
        </is>
      </c>
      <c r="E3167" s="1" t="inlineStr">
        <is>
          <t>2024-08-31</t>
        </is>
      </c>
      <c r="F3167" t="n">
        <v>0</v>
      </c>
      <c r="G3167" t="n">
        <v>0</v>
      </c>
      <c r="H3167" s="2">
        <f>IF(F3167=0, G3167, F3167)</f>
        <v/>
      </c>
      <c r="I3167" s="1">
        <f>E3167+0</f>
        <v/>
      </c>
    </row>
    <row r="3168">
      <c r="A3168" t="inlineStr">
        <is>
          <t>Sales - Heron Fields</t>
        </is>
      </c>
      <c r="B3168" t="inlineStr">
        <is>
          <t>Trading Income</t>
        </is>
      </c>
      <c r="C3168" t="inlineStr">
        <is>
          <t>Heron Fields</t>
        </is>
      </c>
      <c r="D3168" t="inlineStr">
        <is>
          <t>Heron Fields</t>
        </is>
      </c>
      <c r="E3168" s="1" t="inlineStr">
        <is>
          <t>2024-08-31</t>
        </is>
      </c>
      <c r="F3168" t="n">
        <v>0</v>
      </c>
      <c r="G3168" t="n">
        <v>0</v>
      </c>
      <c r="H3168" s="2">
        <f>IF(F3168=0, G3168, F3168)</f>
        <v/>
      </c>
      <c r="I3168" s="1">
        <f>E3168+0</f>
        <v/>
      </c>
    </row>
    <row r="3169">
      <c r="A3169" t="inlineStr">
        <is>
          <t>Sales - Heron Fields occupational rent</t>
        </is>
      </c>
      <c r="B3169" t="inlineStr">
        <is>
          <t>Trading Income</t>
        </is>
      </c>
      <c r="C3169" t="inlineStr">
        <is>
          <t>Heron Fields</t>
        </is>
      </c>
      <c r="D3169" t="inlineStr">
        <is>
          <t>Heron Fields</t>
        </is>
      </c>
      <c r="E3169" s="1" t="inlineStr">
        <is>
          <t>2024-08-31</t>
        </is>
      </c>
      <c r="F3169" t="n">
        <v>0</v>
      </c>
      <c r="G3169" t="n">
        <v>0</v>
      </c>
      <c r="H3169" s="2">
        <f>IF(F3169=0, G3169, F3169)</f>
        <v/>
      </c>
      <c r="I3169" s="1">
        <f>E3169+0</f>
        <v/>
      </c>
    </row>
    <row r="3170">
      <c r="A3170" t="inlineStr">
        <is>
          <t>Security</t>
        </is>
      </c>
      <c r="B3170" t="inlineStr">
        <is>
          <t>Operating Expenses</t>
        </is>
      </c>
      <c r="C3170" t="inlineStr">
        <is>
          <t>Heron Fields</t>
        </is>
      </c>
      <c r="D3170" t="inlineStr">
        <is>
          <t>Heron Fields</t>
        </is>
      </c>
      <c r="E3170" s="1" t="inlineStr">
        <is>
          <t>2024-08-31</t>
        </is>
      </c>
      <c r="F3170" t="n">
        <v>0</v>
      </c>
      <c r="G3170" t="n">
        <v>0</v>
      </c>
      <c r="H3170" s="2">
        <f>IF(F3170=0, G3170, F3170)</f>
        <v/>
      </c>
      <c r="I3170" s="1">
        <f>E3170+0</f>
        <v/>
      </c>
    </row>
    <row r="3171">
      <c r="A3171" t="inlineStr">
        <is>
          <t>Security - ADT</t>
        </is>
      </c>
      <c r="B3171" t="inlineStr">
        <is>
          <t>Operating Expenses</t>
        </is>
      </c>
      <c r="C3171" t="inlineStr">
        <is>
          <t>Heron Fields</t>
        </is>
      </c>
      <c r="D3171" t="inlineStr">
        <is>
          <t>Heron Fields</t>
        </is>
      </c>
      <c r="E3171" s="1" t="inlineStr">
        <is>
          <t>2024-08-31</t>
        </is>
      </c>
      <c r="F3171" t="n">
        <v>0</v>
      </c>
      <c r="G3171" t="n">
        <v>0</v>
      </c>
      <c r="H3171" s="2">
        <f>IF(F3171=0, G3171, F3171)</f>
        <v/>
      </c>
      <c r="I3171" s="1">
        <f>E3171+0</f>
        <v/>
      </c>
    </row>
    <row r="3172">
      <c r="A3172" t="inlineStr">
        <is>
          <t>Subscription - NHBRC</t>
        </is>
      </c>
      <c r="B3172" t="inlineStr">
        <is>
          <t>Operating Expenses</t>
        </is>
      </c>
      <c r="C3172" t="inlineStr">
        <is>
          <t>Heron Fields</t>
        </is>
      </c>
      <c r="D3172" t="inlineStr">
        <is>
          <t>Heron Fields</t>
        </is>
      </c>
      <c r="E3172" s="1" t="inlineStr">
        <is>
          <t>2024-08-31</t>
        </is>
      </c>
      <c r="F3172" t="n">
        <v>0</v>
      </c>
      <c r="G3172" t="n">
        <v>0</v>
      </c>
      <c r="H3172" s="2">
        <f>IF(F3172=0, G3172, F3172)</f>
        <v/>
      </c>
      <c r="I3172" s="1">
        <f>E3172+0</f>
        <v/>
      </c>
    </row>
    <row r="3173">
      <c r="A3173" t="inlineStr">
        <is>
          <t>Subscriptions - Xero</t>
        </is>
      </c>
      <c r="B3173" t="inlineStr">
        <is>
          <t>Operating Expenses</t>
        </is>
      </c>
      <c r="C3173" t="inlineStr">
        <is>
          <t>Heron Fields</t>
        </is>
      </c>
      <c r="D3173" t="inlineStr">
        <is>
          <t>Heron Fields</t>
        </is>
      </c>
      <c r="E3173" s="1" t="inlineStr">
        <is>
          <t>2024-08-31</t>
        </is>
      </c>
      <c r="F3173" t="n">
        <v>0</v>
      </c>
      <c r="G3173" t="n">
        <v>0</v>
      </c>
      <c r="H3173" s="2">
        <f>IF(F3173=0, G3173, F3173)</f>
        <v/>
      </c>
      <c r="I3173" s="1">
        <f>E3173+0</f>
        <v/>
      </c>
    </row>
    <row r="3174">
      <c r="A3174" t="inlineStr">
        <is>
          <t>Subscriptions - Xero</t>
        </is>
      </c>
      <c r="B3174" t="inlineStr">
        <is>
          <t>Operating Expenses</t>
        </is>
      </c>
      <c r="C3174" t="inlineStr">
        <is>
          <t>Heron Fields</t>
        </is>
      </c>
      <c r="D3174" t="inlineStr">
        <is>
          <t>Heron Fields</t>
        </is>
      </c>
      <c r="E3174" s="1" t="inlineStr">
        <is>
          <t>2024-08-31</t>
        </is>
      </c>
      <c r="F3174" t="n">
        <v>0</v>
      </c>
      <c r="G3174" t="n">
        <v>0</v>
      </c>
      <c r="H3174" s="2">
        <f>IF(F3174=0, G3174, F3174)</f>
        <v/>
      </c>
      <c r="I3174" s="1">
        <f>E3174+0</f>
        <v/>
      </c>
    </row>
    <row r="3175">
      <c r="A3175" t="inlineStr">
        <is>
          <t>Advertising - Pure Brand Activation</t>
        </is>
      </c>
      <c r="B3175" t="inlineStr">
        <is>
          <t>Operating Expenses</t>
        </is>
      </c>
      <c r="C3175" t="inlineStr">
        <is>
          <t>Heron View</t>
        </is>
      </c>
      <c r="D3175" t="inlineStr">
        <is>
          <t>Heron View</t>
        </is>
      </c>
      <c r="E3175" s="1" t="inlineStr">
        <is>
          <t>2024-08-31</t>
        </is>
      </c>
      <c r="F3175" t="n">
        <v>0</v>
      </c>
      <c r="G3175" t="n">
        <v>0</v>
      </c>
      <c r="H3175" s="2">
        <f>IF(F3175=0, G3175, F3175)</f>
        <v/>
      </c>
      <c r="I3175" s="1">
        <f>E3175+0</f>
        <v/>
      </c>
    </row>
    <row r="3176">
      <c r="A3176" t="inlineStr">
        <is>
          <t>Advertising - Real Marketing</t>
        </is>
      </c>
      <c r="B3176" t="inlineStr">
        <is>
          <t>Operating Expenses</t>
        </is>
      </c>
      <c r="C3176" t="inlineStr">
        <is>
          <t>Heron View</t>
        </is>
      </c>
      <c r="D3176" t="inlineStr">
        <is>
          <t>Heron View</t>
        </is>
      </c>
      <c r="E3176" s="1" t="inlineStr">
        <is>
          <t>2024-08-31</t>
        </is>
      </c>
      <c r="F3176" t="n">
        <v>0</v>
      </c>
      <c r="G3176" t="n">
        <v>0</v>
      </c>
      <c r="H3176" s="2">
        <f>IF(F3176=0, G3176, F3176)</f>
        <v/>
      </c>
      <c r="I3176" s="1">
        <f>E3176+0</f>
        <v/>
      </c>
    </row>
    <row r="3177">
      <c r="A3177" t="inlineStr">
        <is>
          <t>Advertising - Thinkink</t>
        </is>
      </c>
      <c r="B3177" t="inlineStr">
        <is>
          <t>Operating Expenses</t>
        </is>
      </c>
      <c r="C3177" t="inlineStr">
        <is>
          <t>Heron View</t>
        </is>
      </c>
      <c r="D3177" t="inlineStr">
        <is>
          <t>Heron View</t>
        </is>
      </c>
      <c r="E3177" s="1" t="inlineStr">
        <is>
          <t>2024-08-31</t>
        </is>
      </c>
      <c r="F3177" t="n">
        <v>0</v>
      </c>
      <c r="G3177" t="n">
        <v>0</v>
      </c>
      <c r="H3177" s="2">
        <f>IF(F3177=0, G3177, F3177)</f>
        <v/>
      </c>
      <c r="I3177" s="1">
        <f>E3177+0</f>
        <v/>
      </c>
    </row>
    <row r="3178">
      <c r="A3178" t="inlineStr">
        <is>
          <t>Advertising _AND_ Promotions</t>
        </is>
      </c>
      <c r="B3178" t="inlineStr">
        <is>
          <t>Operating Expenses</t>
        </is>
      </c>
      <c r="C3178" t="inlineStr">
        <is>
          <t>Heron View</t>
        </is>
      </c>
      <c r="D3178" t="inlineStr">
        <is>
          <t>Heron View</t>
        </is>
      </c>
      <c r="E3178" s="1" t="inlineStr">
        <is>
          <t>2024-08-31</t>
        </is>
      </c>
      <c r="F3178" t="n">
        <v>0</v>
      </c>
      <c r="G3178" t="n">
        <v>0</v>
      </c>
      <c r="H3178" s="2">
        <f>IF(F3178=0, G3178, F3178)</f>
        <v/>
      </c>
      <c r="I3178" s="1">
        <f>E3178+0</f>
        <v/>
      </c>
    </row>
    <row r="3179">
      <c r="A3179" t="inlineStr">
        <is>
          <t>COS - Commission HV Units</t>
        </is>
      </c>
      <c r="B3179" t="inlineStr">
        <is>
          <t>COS</t>
        </is>
      </c>
      <c r="C3179" t="inlineStr">
        <is>
          <t>Heron View</t>
        </is>
      </c>
      <c r="D3179" t="inlineStr">
        <is>
          <t>Heron View</t>
        </is>
      </c>
      <c r="E3179" s="1" t="inlineStr">
        <is>
          <t>2024-08-31</t>
        </is>
      </c>
      <c r="F3179" t="n">
        <v>0</v>
      </c>
      <c r="G3179" t="n">
        <v>886469.5699999999</v>
      </c>
      <c r="H3179" s="2">
        <f>IF(F3179=0, G3179, F3179)</f>
        <v/>
      </c>
      <c r="I3179" s="1">
        <f>E3179+0</f>
        <v/>
      </c>
    </row>
    <row r="3180">
      <c r="A3180" t="inlineStr">
        <is>
          <t>COS - Electricity</t>
        </is>
      </c>
      <c r="B3180" t="inlineStr">
        <is>
          <t>COS</t>
        </is>
      </c>
      <c r="C3180" t="inlineStr">
        <is>
          <t>Heron View</t>
        </is>
      </c>
      <c r="D3180" t="inlineStr">
        <is>
          <t>Heron View</t>
        </is>
      </c>
      <c r="E3180" s="1" t="inlineStr">
        <is>
          <t>2024-08-31</t>
        </is>
      </c>
      <c r="F3180" t="n">
        <v>0</v>
      </c>
      <c r="G3180" t="n">
        <v>0</v>
      </c>
      <c r="H3180" s="2">
        <f>IF(F3180=0, G3180, F3180)</f>
        <v/>
      </c>
      <c r="I3180" s="1">
        <f>E3180+0</f>
        <v/>
      </c>
    </row>
    <row r="3181">
      <c r="A3181" t="inlineStr">
        <is>
          <t>COS - Electricity Cost Heron Field</t>
        </is>
      </c>
      <c r="B3181" t="inlineStr">
        <is>
          <t>COS</t>
        </is>
      </c>
      <c r="C3181" t="inlineStr">
        <is>
          <t>CPC</t>
        </is>
      </c>
      <c r="D3181" t="inlineStr">
        <is>
          <t>Heron View</t>
        </is>
      </c>
      <c r="E3181" s="1" t="inlineStr">
        <is>
          <t>2024-08-31</t>
        </is>
      </c>
      <c r="F3181" t="n">
        <v>0</v>
      </c>
      <c r="G3181" t="n">
        <v>0</v>
      </c>
      <c r="H3181" s="2">
        <f>IF(F3181=0, G3181, F3181)</f>
        <v/>
      </c>
      <c r="I3181" s="1">
        <f>E3181+0</f>
        <v/>
      </c>
    </row>
    <row r="3182">
      <c r="A3182" t="inlineStr">
        <is>
          <t>COS - HV COCT Rates clearance</t>
        </is>
      </c>
      <c r="B3182" t="inlineStr">
        <is>
          <t>COS</t>
        </is>
      </c>
      <c r="C3182" t="inlineStr">
        <is>
          <t>Heron View</t>
        </is>
      </c>
      <c r="D3182" t="inlineStr">
        <is>
          <t>Heron View</t>
        </is>
      </c>
      <c r="E3182" s="1" t="inlineStr">
        <is>
          <t>2024-08-31</t>
        </is>
      </c>
      <c r="F3182" t="n">
        <v>0</v>
      </c>
      <c r="G3182" t="n">
        <v>0</v>
      </c>
      <c r="H3182" s="2">
        <f>IF(F3182=0, G3182, F3182)</f>
        <v/>
      </c>
      <c r="I3182" s="1">
        <f>E3182+0</f>
        <v/>
      </c>
    </row>
    <row r="3183">
      <c r="A3183" t="inlineStr">
        <is>
          <t>COS - Heron - Internet</t>
        </is>
      </c>
      <c r="B3183" t="inlineStr">
        <is>
          <t>COS</t>
        </is>
      </c>
      <c r="C3183" t="inlineStr">
        <is>
          <t>CPC</t>
        </is>
      </c>
      <c r="D3183" t="inlineStr">
        <is>
          <t>Heron View</t>
        </is>
      </c>
      <c r="E3183" s="1" t="inlineStr">
        <is>
          <t>2024-08-31</t>
        </is>
      </c>
      <c r="F3183" t="n">
        <v>0</v>
      </c>
      <c r="G3183" t="n">
        <v>0</v>
      </c>
      <c r="H3183" s="2">
        <f>IF(F3183=0, G3183, F3183)</f>
        <v/>
      </c>
      <c r="I3183" s="1">
        <f>E3183+0</f>
        <v/>
      </c>
    </row>
    <row r="3184">
      <c r="A3184" t="inlineStr">
        <is>
          <t>COS - Heron Fields - Construction</t>
        </is>
      </c>
      <c r="B3184" t="inlineStr">
        <is>
          <t>COS</t>
        </is>
      </c>
      <c r="C3184" t="inlineStr">
        <is>
          <t>CPC</t>
        </is>
      </c>
      <c r="D3184" t="inlineStr">
        <is>
          <t>Heron View</t>
        </is>
      </c>
      <c r="E3184" s="1" t="inlineStr">
        <is>
          <t>2024-08-31</t>
        </is>
      </c>
      <c r="F3184" t="n">
        <v>0</v>
      </c>
      <c r="G3184" t="n">
        <v>0</v>
      </c>
      <c r="H3184" s="2">
        <f>IF(F3184=0, G3184, F3184)</f>
        <v/>
      </c>
      <c r="I3184" s="1">
        <f>E3184+0</f>
        <v/>
      </c>
    </row>
    <row r="3185">
      <c r="A3185" t="inlineStr">
        <is>
          <t>COS - Heron Fields - Garden Services</t>
        </is>
      </c>
      <c r="B3185" t="inlineStr">
        <is>
          <t>COS</t>
        </is>
      </c>
      <c r="C3185" t="inlineStr">
        <is>
          <t>CPC</t>
        </is>
      </c>
      <c r="D3185" t="inlineStr">
        <is>
          <t>Heron View</t>
        </is>
      </c>
      <c r="E3185" s="1" t="inlineStr">
        <is>
          <t>2024-08-31</t>
        </is>
      </c>
      <c r="F3185" t="n">
        <v>0</v>
      </c>
      <c r="G3185" t="n">
        <v>0</v>
      </c>
      <c r="H3185" s="2">
        <f>IF(F3185=0, G3185, F3185)</f>
        <v/>
      </c>
      <c r="I3185" s="1">
        <f>E3185+0</f>
        <v/>
      </c>
    </row>
    <row r="3186">
      <c r="A3186" t="inlineStr">
        <is>
          <t>COS - Heron Fields - Health &amp; Safety</t>
        </is>
      </c>
      <c r="B3186" t="inlineStr">
        <is>
          <t>COS</t>
        </is>
      </c>
      <c r="C3186" t="inlineStr">
        <is>
          <t>CPC</t>
        </is>
      </c>
      <c r="D3186" t="inlineStr">
        <is>
          <t>Heron View</t>
        </is>
      </c>
      <c r="E3186" s="1" t="inlineStr">
        <is>
          <t>2024-08-31</t>
        </is>
      </c>
      <c r="F3186" t="n">
        <v>0</v>
      </c>
      <c r="G3186" t="n">
        <v>0</v>
      </c>
      <c r="H3186" s="2">
        <f>IF(F3186=0, G3186, F3186)</f>
        <v/>
      </c>
      <c r="I3186" s="1">
        <f>E3186+0</f>
        <v/>
      </c>
    </row>
    <row r="3187">
      <c r="A3187" t="inlineStr">
        <is>
          <t>COS - Heron Fields - P &amp; G</t>
        </is>
      </c>
      <c r="B3187" t="inlineStr">
        <is>
          <t>COS</t>
        </is>
      </c>
      <c r="C3187" t="inlineStr">
        <is>
          <t>CPC</t>
        </is>
      </c>
      <c r="D3187" t="inlineStr">
        <is>
          <t>Heron View</t>
        </is>
      </c>
      <c r="E3187" s="1" t="inlineStr">
        <is>
          <t>2024-08-31</t>
        </is>
      </c>
      <c r="F3187" t="n">
        <v>0</v>
      </c>
      <c r="G3187" t="n">
        <v>0</v>
      </c>
      <c r="H3187" s="2">
        <f>IF(F3187=0, G3187, F3187)</f>
        <v/>
      </c>
      <c r="I3187" s="1">
        <f>E3187+0</f>
        <v/>
      </c>
    </row>
    <row r="3188">
      <c r="A3188" t="inlineStr">
        <is>
          <t>COS - Heron Fields - Printing &amp; Stationary</t>
        </is>
      </c>
      <c r="B3188" t="inlineStr">
        <is>
          <t>COS</t>
        </is>
      </c>
      <c r="C3188" t="inlineStr">
        <is>
          <t>CPC</t>
        </is>
      </c>
      <c r="D3188" t="inlineStr">
        <is>
          <t>Heron View</t>
        </is>
      </c>
      <c r="E3188" s="1" t="inlineStr">
        <is>
          <t>2024-08-31</t>
        </is>
      </c>
      <c r="F3188" t="n">
        <v>0</v>
      </c>
      <c r="G3188" t="n">
        <v>0</v>
      </c>
      <c r="H3188" s="2">
        <f>IF(F3188=0, G3188, F3188)</f>
        <v/>
      </c>
      <c r="I3188" s="1">
        <f>E3188+0</f>
        <v/>
      </c>
    </row>
    <row r="3189">
      <c r="A3189" t="inlineStr">
        <is>
          <t>COS - Heron View - Construction</t>
        </is>
      </c>
      <c r="B3189" t="inlineStr">
        <is>
          <t>COS</t>
        </is>
      </c>
      <c r="C3189" t="inlineStr">
        <is>
          <t>Heron View</t>
        </is>
      </c>
      <c r="D3189" t="inlineStr">
        <is>
          <t>Heron View</t>
        </is>
      </c>
      <c r="E3189" s="1" t="inlineStr">
        <is>
          <t>2024-08-31</t>
        </is>
      </c>
      <c r="F3189" t="n">
        <v>0</v>
      </c>
      <c r="G3189" t="n">
        <v>1000594.94</v>
      </c>
      <c r="H3189" s="2">
        <f>IF(F3189=0, G3189, F3189)</f>
        <v/>
      </c>
      <c r="I3189" s="1">
        <f>E3189+0</f>
        <v/>
      </c>
    </row>
    <row r="3190">
      <c r="A3190" t="inlineStr">
        <is>
          <t>COS - Heron View - Construction</t>
        </is>
      </c>
      <c r="B3190" t="inlineStr">
        <is>
          <t>COS</t>
        </is>
      </c>
      <c r="C3190" t="inlineStr">
        <is>
          <t>CPC</t>
        </is>
      </c>
      <c r="D3190" t="inlineStr">
        <is>
          <t>Heron View</t>
        </is>
      </c>
      <c r="E3190" s="1" t="inlineStr">
        <is>
          <t>2024-08-31</t>
        </is>
      </c>
      <c r="F3190" t="n">
        <v>0</v>
      </c>
      <c r="G3190" t="n">
        <v>0</v>
      </c>
      <c r="H3190" s="2">
        <f>IF(F3190=0, G3190, F3190)</f>
        <v/>
      </c>
      <c r="I3190" s="1">
        <f>E3190+0</f>
        <v/>
      </c>
    </row>
    <row r="3191">
      <c r="A3191" t="inlineStr">
        <is>
          <t>COS - Heron View - P&amp;G</t>
        </is>
      </c>
      <c r="B3191" t="inlineStr">
        <is>
          <t>COS</t>
        </is>
      </c>
      <c r="C3191" t="inlineStr">
        <is>
          <t>CPC</t>
        </is>
      </c>
      <c r="D3191" t="inlineStr">
        <is>
          <t>Heron View</t>
        </is>
      </c>
      <c r="E3191" s="1" t="inlineStr">
        <is>
          <t>2024-08-31</t>
        </is>
      </c>
      <c r="F3191" t="n">
        <v>0</v>
      </c>
      <c r="G3191" t="n">
        <v>0</v>
      </c>
      <c r="H3191" s="2">
        <f>IF(F3191=0, G3191, F3191)</f>
        <v/>
      </c>
      <c r="I3191" s="1">
        <f>E3191+0</f>
        <v/>
      </c>
    </row>
    <row r="3192">
      <c r="A3192" t="inlineStr">
        <is>
          <t>COS - Heron View - Printing &amp; Stationary</t>
        </is>
      </c>
      <c r="B3192" t="inlineStr">
        <is>
          <t>COS</t>
        </is>
      </c>
      <c r="C3192" t="inlineStr">
        <is>
          <t>CPC</t>
        </is>
      </c>
      <c r="D3192" t="inlineStr">
        <is>
          <t>Heron View</t>
        </is>
      </c>
      <c r="E3192" s="1" t="inlineStr">
        <is>
          <t>2024-08-31</t>
        </is>
      </c>
      <c r="F3192" t="n">
        <v>0</v>
      </c>
      <c r="G3192" t="n">
        <v>0</v>
      </c>
      <c r="H3192" s="2">
        <f>IF(F3192=0, G3192, F3192)</f>
        <v/>
      </c>
      <c r="I3192" s="1">
        <f>E3192+0</f>
        <v/>
      </c>
    </row>
    <row r="3193">
      <c r="A3193" t="inlineStr">
        <is>
          <t>COS - Legal Fees</t>
        </is>
      </c>
      <c r="B3193" t="inlineStr">
        <is>
          <t>COS</t>
        </is>
      </c>
      <c r="C3193" t="inlineStr">
        <is>
          <t>Heron View</t>
        </is>
      </c>
      <c r="D3193" t="inlineStr">
        <is>
          <t>Heron View</t>
        </is>
      </c>
      <c r="E3193" s="1" t="inlineStr">
        <is>
          <t>2024-08-31</t>
        </is>
      </c>
      <c r="F3193" t="n">
        <v>0</v>
      </c>
      <c r="G3193" t="n">
        <v>474185.4</v>
      </c>
      <c r="H3193" s="2">
        <f>IF(F3193=0, G3193, F3193)</f>
        <v/>
      </c>
      <c r="I3193" s="1">
        <f>E3193+0</f>
        <v/>
      </c>
    </row>
    <row r="3194">
      <c r="A3194" t="inlineStr">
        <is>
          <t>COS - Legal Fees</t>
        </is>
      </c>
      <c r="B3194" t="inlineStr">
        <is>
          <t>COS</t>
        </is>
      </c>
      <c r="C3194" t="inlineStr">
        <is>
          <t>Heron View</t>
        </is>
      </c>
      <c r="D3194" t="inlineStr">
        <is>
          <t>Heron View</t>
        </is>
      </c>
      <c r="E3194" s="1" t="inlineStr">
        <is>
          <t>2024-08-31</t>
        </is>
      </c>
      <c r="F3194" t="n">
        <v>0</v>
      </c>
      <c r="G3194" t="n">
        <v>0</v>
      </c>
      <c r="H3194" s="2">
        <f>IF(F3194=0, G3194, F3194)</f>
        <v/>
      </c>
      <c r="I3194" s="1">
        <f>E3194+0</f>
        <v/>
      </c>
    </row>
    <row r="3195">
      <c r="A3195" t="inlineStr">
        <is>
          <t>COS - Legal Fees Opening of Sec Title Fees</t>
        </is>
      </c>
      <c r="B3195" t="inlineStr">
        <is>
          <t>COS</t>
        </is>
      </c>
      <c r="C3195" t="inlineStr">
        <is>
          <t>Heron View</t>
        </is>
      </c>
      <c r="D3195" t="inlineStr">
        <is>
          <t>Heron View</t>
        </is>
      </c>
      <c r="E3195" s="1" t="inlineStr">
        <is>
          <t>2024-08-31</t>
        </is>
      </c>
      <c r="F3195" t="n">
        <v>0</v>
      </c>
      <c r="G3195" t="n">
        <v>0</v>
      </c>
      <c r="H3195" s="2">
        <f>IF(F3195=0, G3195, F3195)</f>
        <v/>
      </c>
      <c r="I3195" s="1">
        <f>E3195+0</f>
        <v/>
      </c>
    </row>
    <row r="3196">
      <c r="A3196" t="inlineStr">
        <is>
          <t>COS - Showhouse - HV</t>
        </is>
      </c>
      <c r="B3196" t="inlineStr">
        <is>
          <t>COS</t>
        </is>
      </c>
      <c r="C3196" t="inlineStr">
        <is>
          <t>Heron View</t>
        </is>
      </c>
      <c r="D3196" t="inlineStr">
        <is>
          <t>Heron View</t>
        </is>
      </c>
      <c r="E3196" s="1" t="inlineStr">
        <is>
          <t>2024-08-31</t>
        </is>
      </c>
      <c r="F3196" t="n">
        <v>0</v>
      </c>
      <c r="G3196" t="n">
        <v>0</v>
      </c>
      <c r="H3196" s="2">
        <f>IF(F3196=0, G3196, F3196)</f>
        <v/>
      </c>
      <c r="I3196" s="1">
        <f>E3196+0</f>
        <v/>
      </c>
    </row>
    <row r="3197">
      <c r="A3197" t="inlineStr">
        <is>
          <t>CPSD</t>
        </is>
      </c>
      <c r="B3197" t="inlineStr">
        <is>
          <t>COS</t>
        </is>
      </c>
      <c r="C3197" t="inlineStr">
        <is>
          <t>Heron View</t>
        </is>
      </c>
      <c r="D3197" t="inlineStr">
        <is>
          <t>Heron View</t>
        </is>
      </c>
      <c r="E3197" s="1" t="inlineStr">
        <is>
          <t>2024-08-31</t>
        </is>
      </c>
      <c r="F3197" t="n">
        <v>0</v>
      </c>
      <c r="G3197" t="n">
        <v>314037.881</v>
      </c>
      <c r="H3197" s="2">
        <f>IF(F3197=0, G3197, F3197)</f>
        <v/>
      </c>
      <c r="I3197" s="1">
        <f>E3197+0</f>
        <v/>
      </c>
    </row>
    <row r="3198">
      <c r="A3198" t="inlineStr">
        <is>
          <t>Consulting fees - Trustee</t>
        </is>
      </c>
      <c r="B3198" t="inlineStr">
        <is>
          <t>Operating Expenses</t>
        </is>
      </c>
      <c r="C3198" t="inlineStr">
        <is>
          <t>Heron View</t>
        </is>
      </c>
      <c r="D3198" t="inlineStr">
        <is>
          <t>Heron View</t>
        </is>
      </c>
      <c r="E3198" s="1" t="inlineStr">
        <is>
          <t>2024-08-31</t>
        </is>
      </c>
      <c r="F3198" t="n">
        <v>0</v>
      </c>
      <c r="G3198" t="n">
        <v>0</v>
      </c>
      <c r="H3198" s="2">
        <f>IF(F3198=0, G3198, F3198)</f>
        <v/>
      </c>
      <c r="I3198" s="1">
        <f>E3198+0</f>
        <v/>
      </c>
    </row>
    <row r="3199">
      <c r="A3199" t="inlineStr">
        <is>
          <t>Early Exit Loan</t>
        </is>
      </c>
      <c r="B3199" t="inlineStr">
        <is>
          <t>Early Exit Loan</t>
        </is>
      </c>
      <c r="C3199" t="inlineStr">
        <is>
          <t>Heron View</t>
        </is>
      </c>
      <c r="D3199" t="inlineStr">
        <is>
          <t>Heron View</t>
        </is>
      </c>
      <c r="E3199" s="1" t="inlineStr">
        <is>
          <t>2024-08-31</t>
        </is>
      </c>
      <c r="F3199" t="n">
        <v>0</v>
      </c>
      <c r="G3199" t="n">
        <v>0</v>
      </c>
      <c r="H3199" s="2">
        <f>IF(F3199=0, G3199, F3199)</f>
        <v/>
      </c>
      <c r="I3199" s="1">
        <f>E3199+0</f>
        <v/>
      </c>
    </row>
    <row r="3200">
      <c r="A3200" t="inlineStr">
        <is>
          <t>Interest Paid - Investors @ 10%</t>
        </is>
      </c>
      <c r="B3200" t="inlineStr">
        <is>
          <t>Operating Expenses</t>
        </is>
      </c>
      <c r="C3200" t="inlineStr">
        <is>
          <t>Heron View</t>
        </is>
      </c>
      <c r="D3200" t="inlineStr">
        <is>
          <t>Heron View</t>
        </is>
      </c>
      <c r="E3200" s="1" t="inlineStr">
        <is>
          <t>2024-08-31</t>
        </is>
      </c>
      <c r="F3200" t="n">
        <v>0</v>
      </c>
      <c r="G3200" t="n">
        <v>0</v>
      </c>
      <c r="H3200" s="2">
        <f>IF(F3200=0, G3200, F3200)</f>
        <v/>
      </c>
      <c r="I3200" s="1">
        <f>E3200+0</f>
        <v/>
      </c>
    </row>
    <row r="3201">
      <c r="A3201" t="inlineStr">
        <is>
          <t>Interest Paid - Investors @ 10.5%</t>
        </is>
      </c>
      <c r="B3201" t="inlineStr">
        <is>
          <t>Operating Expenses</t>
        </is>
      </c>
      <c r="C3201" t="inlineStr">
        <is>
          <t>Heron View</t>
        </is>
      </c>
      <c r="D3201" t="inlineStr">
        <is>
          <t>Heron View</t>
        </is>
      </c>
      <c r="E3201" s="1" t="inlineStr">
        <is>
          <t>2024-08-31</t>
        </is>
      </c>
      <c r="F3201" t="n">
        <v>0</v>
      </c>
      <c r="G3201" t="n">
        <v>0</v>
      </c>
      <c r="H3201" s="2">
        <f>IF(F3201=0, G3201, F3201)</f>
        <v/>
      </c>
      <c r="I3201" s="1">
        <f>E3201+0</f>
        <v/>
      </c>
    </row>
    <row r="3202">
      <c r="A3202" t="inlineStr">
        <is>
          <t>Interest Paid - Investors @ 11%</t>
        </is>
      </c>
      <c r="B3202" t="inlineStr">
        <is>
          <t>Operating Expenses</t>
        </is>
      </c>
      <c r="C3202" t="inlineStr">
        <is>
          <t>Heron View</t>
        </is>
      </c>
      <c r="D3202" t="inlineStr">
        <is>
          <t>Heron View</t>
        </is>
      </c>
      <c r="E3202" s="1" t="inlineStr">
        <is>
          <t>2024-08-31</t>
        </is>
      </c>
      <c r="F3202" t="n">
        <v>0</v>
      </c>
      <c r="G3202" t="n">
        <v>0</v>
      </c>
      <c r="H3202" s="2">
        <f>IF(F3202=0, G3202, F3202)</f>
        <v/>
      </c>
      <c r="I3202" s="1">
        <f>E3202+0</f>
        <v/>
      </c>
    </row>
    <row r="3203">
      <c r="A3203" t="inlineStr">
        <is>
          <t>Interest Paid - Investors @ 14%</t>
        </is>
      </c>
      <c r="B3203" t="inlineStr">
        <is>
          <t>Operating Expenses</t>
        </is>
      </c>
      <c r="C3203" t="inlineStr">
        <is>
          <t>Heron View</t>
        </is>
      </c>
      <c r="D3203" t="inlineStr">
        <is>
          <t>Heron View</t>
        </is>
      </c>
      <c r="E3203" s="1" t="inlineStr">
        <is>
          <t>2024-08-31</t>
        </is>
      </c>
      <c r="F3203" t="n">
        <v>0</v>
      </c>
      <c r="G3203" t="n">
        <v>0</v>
      </c>
      <c r="H3203" s="2">
        <f>IF(F3203=0, G3203, F3203)</f>
        <v/>
      </c>
      <c r="I3203" s="1">
        <f>E3203+0</f>
        <v/>
      </c>
    </row>
    <row r="3204">
      <c r="A3204" t="inlineStr">
        <is>
          <t>Interest Paid - Investors @ 16%</t>
        </is>
      </c>
      <c r="B3204" t="inlineStr">
        <is>
          <t>Operating Expenses</t>
        </is>
      </c>
      <c r="C3204" t="inlineStr">
        <is>
          <t>Heron View</t>
        </is>
      </c>
      <c r="D3204" t="inlineStr">
        <is>
          <t>Heron View</t>
        </is>
      </c>
      <c r="E3204" s="1" t="inlineStr">
        <is>
          <t>2024-08-31</t>
        </is>
      </c>
      <c r="F3204" t="n">
        <v>0</v>
      </c>
      <c r="G3204" t="n">
        <v>0</v>
      </c>
      <c r="H3204" s="2">
        <f>IF(F3204=0, G3204, F3204)</f>
        <v/>
      </c>
      <c r="I3204" s="1">
        <f>E3204+0</f>
        <v/>
      </c>
    </row>
    <row r="3205">
      <c r="A3205" t="inlineStr">
        <is>
          <t>Interest Paid - Investors @ 18%</t>
        </is>
      </c>
      <c r="B3205" t="inlineStr">
        <is>
          <t>Operating Expenses</t>
        </is>
      </c>
      <c r="C3205" t="inlineStr">
        <is>
          <t>Heron View</t>
        </is>
      </c>
      <c r="D3205" t="inlineStr">
        <is>
          <t>Heron View</t>
        </is>
      </c>
      <c r="E3205" s="1" t="inlineStr">
        <is>
          <t>2024-08-31</t>
        </is>
      </c>
      <c r="F3205" t="n">
        <v>0</v>
      </c>
      <c r="G3205" t="n">
        <v>0</v>
      </c>
      <c r="H3205" s="2">
        <f>IF(F3205=0, G3205, F3205)</f>
        <v/>
      </c>
      <c r="I3205" s="1">
        <f>E3205+0</f>
        <v/>
      </c>
    </row>
    <row r="3206">
      <c r="A3206" t="inlineStr">
        <is>
          <t>Interest Paid - Investors @ 7%</t>
        </is>
      </c>
      <c r="B3206" t="inlineStr">
        <is>
          <t>Operating Expenses</t>
        </is>
      </c>
      <c r="C3206" t="inlineStr">
        <is>
          <t>Heron View</t>
        </is>
      </c>
      <c r="D3206" t="inlineStr">
        <is>
          <t>Heron View</t>
        </is>
      </c>
      <c r="E3206" s="1" t="inlineStr">
        <is>
          <t>2024-08-31</t>
        </is>
      </c>
      <c r="F3206" t="n">
        <v>0</v>
      </c>
      <c r="G3206" t="n">
        <v>0</v>
      </c>
      <c r="H3206" s="2">
        <f>IF(F3206=0, G3206, F3206)</f>
        <v/>
      </c>
      <c r="I3206" s="1">
        <f>E3206+0</f>
        <v/>
      </c>
    </row>
    <row r="3207">
      <c r="A3207" t="inlineStr">
        <is>
          <t>Interest Paid - Investors @ 7.5%</t>
        </is>
      </c>
      <c r="B3207" t="inlineStr">
        <is>
          <t>Operating Expenses</t>
        </is>
      </c>
      <c r="C3207" t="inlineStr">
        <is>
          <t>Heron View</t>
        </is>
      </c>
      <c r="D3207" t="inlineStr">
        <is>
          <t>Heron View</t>
        </is>
      </c>
      <c r="E3207" s="1" t="inlineStr">
        <is>
          <t>2024-08-31</t>
        </is>
      </c>
      <c r="F3207" t="n">
        <v>0</v>
      </c>
      <c r="G3207" t="n">
        <v>0</v>
      </c>
      <c r="H3207" s="2">
        <f>IF(F3207=0, G3207, F3207)</f>
        <v/>
      </c>
      <c r="I3207" s="1">
        <f>E3207+0</f>
        <v/>
      </c>
    </row>
    <row r="3208">
      <c r="A3208" t="inlineStr">
        <is>
          <t>Interest Paid - Investors @ 8.25%</t>
        </is>
      </c>
      <c r="B3208" t="inlineStr">
        <is>
          <t>Operating Expenses</t>
        </is>
      </c>
      <c r="C3208" t="inlineStr">
        <is>
          <t>Heron View</t>
        </is>
      </c>
      <c r="D3208" t="inlineStr">
        <is>
          <t>Heron View</t>
        </is>
      </c>
      <c r="E3208" s="1" t="inlineStr">
        <is>
          <t>2024-08-31</t>
        </is>
      </c>
      <c r="F3208" t="n">
        <v>0</v>
      </c>
      <c r="G3208" t="n">
        <v>0</v>
      </c>
      <c r="H3208" s="2">
        <f>IF(F3208=0, G3208, F3208)</f>
        <v/>
      </c>
      <c r="I3208" s="1">
        <f>E3208+0</f>
        <v/>
      </c>
    </row>
    <row r="3209">
      <c r="A3209" t="inlineStr">
        <is>
          <t>Interest Paid - Investors @ 9%</t>
        </is>
      </c>
      <c r="B3209" t="inlineStr">
        <is>
          <t>Operating Expenses</t>
        </is>
      </c>
      <c r="C3209" t="inlineStr">
        <is>
          <t>Heron View</t>
        </is>
      </c>
      <c r="D3209" t="inlineStr">
        <is>
          <t>Heron View</t>
        </is>
      </c>
      <c r="E3209" s="1" t="inlineStr">
        <is>
          <t>2024-08-31</t>
        </is>
      </c>
      <c r="F3209" t="n">
        <v>0</v>
      </c>
      <c r="G3209" t="n">
        <v>0</v>
      </c>
      <c r="H3209" s="2">
        <f>IF(F3209=0, G3209, F3209)</f>
        <v/>
      </c>
      <c r="I3209" s="1">
        <f>E3209+0</f>
        <v/>
      </c>
    </row>
    <row r="3210">
      <c r="A3210" t="inlineStr">
        <is>
          <t>Interest Paid - Investors @ 9.75%</t>
        </is>
      </c>
      <c r="B3210" t="inlineStr">
        <is>
          <t>Operating Expenses</t>
        </is>
      </c>
      <c r="C3210" t="inlineStr">
        <is>
          <t>Heron View</t>
        </is>
      </c>
      <c r="D3210" t="inlineStr">
        <is>
          <t>Heron View</t>
        </is>
      </c>
      <c r="E3210" s="1" t="inlineStr">
        <is>
          <t>2024-08-31</t>
        </is>
      </c>
      <c r="F3210" t="n">
        <v>0</v>
      </c>
      <c r="G3210" t="n">
        <v>0</v>
      </c>
      <c r="H3210" s="2">
        <f>IF(F3210=0, G3210, F3210)</f>
        <v/>
      </c>
      <c r="I3210" s="1">
        <f>E3210+0</f>
        <v/>
      </c>
    </row>
    <row r="3211">
      <c r="A3211" t="inlineStr">
        <is>
          <t>Levies</t>
        </is>
      </c>
      <c r="B3211" t="inlineStr">
        <is>
          <t>Operating Expenses</t>
        </is>
      </c>
      <c r="C3211" t="inlineStr">
        <is>
          <t>Heron View</t>
        </is>
      </c>
      <c r="D3211" t="inlineStr">
        <is>
          <t>Heron View</t>
        </is>
      </c>
      <c r="E3211" s="1" t="inlineStr">
        <is>
          <t>2024-08-31</t>
        </is>
      </c>
      <c r="F3211" t="n">
        <v>0</v>
      </c>
      <c r="G3211" t="n">
        <v>0</v>
      </c>
      <c r="H3211" s="2">
        <f>IF(F3211=0, G3211, F3211)</f>
        <v/>
      </c>
      <c r="I3211" s="1">
        <f>E3211+0</f>
        <v/>
      </c>
    </row>
    <row r="3212">
      <c r="A3212" t="inlineStr">
        <is>
          <t>Levies - Developer</t>
        </is>
      </c>
      <c r="B3212" t="inlineStr">
        <is>
          <t>Operating Expenses</t>
        </is>
      </c>
      <c r="C3212" t="inlineStr">
        <is>
          <t>Heron View</t>
        </is>
      </c>
      <c r="D3212" t="inlineStr">
        <is>
          <t>Heron View</t>
        </is>
      </c>
      <c r="E3212" s="1" t="inlineStr">
        <is>
          <t>2024-08-31</t>
        </is>
      </c>
      <c r="F3212" t="n">
        <v>0</v>
      </c>
      <c r="G3212" t="n">
        <v>0</v>
      </c>
      <c r="H3212" s="2">
        <f>IF(F3212=0, G3212, F3212)</f>
        <v/>
      </c>
      <c r="I3212" s="1">
        <f>E3212+0</f>
        <v/>
      </c>
    </row>
    <row r="3213">
      <c r="A3213" t="inlineStr">
        <is>
          <t>Levies - Special Levies</t>
        </is>
      </c>
      <c r="B3213" t="inlineStr">
        <is>
          <t>Operating Expenses</t>
        </is>
      </c>
      <c r="C3213" t="inlineStr">
        <is>
          <t>Heron View</t>
        </is>
      </c>
      <c r="D3213" t="inlineStr">
        <is>
          <t>Heron View</t>
        </is>
      </c>
      <c r="E3213" s="1" t="inlineStr">
        <is>
          <t>2024-08-31</t>
        </is>
      </c>
      <c r="F3213" t="n">
        <v>0</v>
      </c>
      <c r="G3213" t="n">
        <v>0</v>
      </c>
      <c r="H3213" s="2">
        <f>IF(F3213=0, G3213, F3213)</f>
        <v/>
      </c>
      <c r="I3213" s="1">
        <f>E3213+0</f>
        <v/>
      </c>
    </row>
    <row r="3214">
      <c r="A3214" t="inlineStr">
        <is>
          <t>Management fees - OMH</t>
        </is>
      </c>
      <c r="B3214" t="inlineStr">
        <is>
          <t>Ignore per Deric</t>
        </is>
      </c>
      <c r="C3214" t="inlineStr">
        <is>
          <t>Heron View</t>
        </is>
      </c>
      <c r="D3214" t="inlineStr">
        <is>
          <t>Heron View</t>
        </is>
      </c>
      <c r="E3214" s="1" t="inlineStr">
        <is>
          <t>2024-08-31</t>
        </is>
      </c>
      <c r="F3214" t="n">
        <v>0</v>
      </c>
      <c r="G3214" t="n">
        <v>0</v>
      </c>
      <c r="H3214" s="2">
        <f>IF(F3214=0, G3214, F3214)</f>
        <v/>
      </c>
      <c r="I3214" s="1">
        <f>E3214+0</f>
        <v/>
      </c>
    </row>
    <row r="3215">
      <c r="A3215" t="inlineStr">
        <is>
          <t>Opp Invest</t>
        </is>
      </c>
      <c r="B3215" t="inlineStr">
        <is>
          <t>COS</t>
        </is>
      </c>
      <c r="C3215" t="inlineStr">
        <is>
          <t>Heron View</t>
        </is>
      </c>
      <c r="D3215" t="inlineStr">
        <is>
          <t>Heron View</t>
        </is>
      </c>
      <c r="E3215" s="1" t="inlineStr">
        <is>
          <t>2024-08-31</t>
        </is>
      </c>
      <c r="F3215" t="n">
        <v>0</v>
      </c>
      <c r="G3215" t="n">
        <v>392914.302</v>
      </c>
      <c r="H3215" s="2">
        <f>IF(F3215=0, G3215, F3215)</f>
        <v/>
      </c>
      <c r="I3215" s="1">
        <f>E3215+0</f>
        <v/>
      </c>
    </row>
    <row r="3216">
      <c r="A3216" t="inlineStr">
        <is>
          <t>Rent Salaries and Wages</t>
        </is>
      </c>
      <c r="B3216" t="inlineStr">
        <is>
          <t>COS</t>
        </is>
      </c>
      <c r="C3216" t="inlineStr">
        <is>
          <t>Heron View</t>
        </is>
      </c>
      <c r="D3216" t="inlineStr">
        <is>
          <t>Heron View</t>
        </is>
      </c>
      <c r="E3216" s="1" t="inlineStr">
        <is>
          <t>2024-08-31</t>
        </is>
      </c>
      <c r="F3216" t="n">
        <v>0</v>
      </c>
      <c r="G3216" t="n">
        <v>800000</v>
      </c>
      <c r="H3216" s="2">
        <f>IF(F3216=0, G3216, F3216)</f>
        <v/>
      </c>
      <c r="I3216" s="1">
        <f>E3216+0</f>
        <v/>
      </c>
    </row>
    <row r="3217">
      <c r="A3217" t="inlineStr">
        <is>
          <t>Rental Income</t>
        </is>
      </c>
      <c r="B3217" t="inlineStr">
        <is>
          <t>Other Income</t>
        </is>
      </c>
      <c r="C3217" t="inlineStr">
        <is>
          <t>Heron View</t>
        </is>
      </c>
      <c r="D3217" t="inlineStr">
        <is>
          <t>Heron View</t>
        </is>
      </c>
      <c r="E3217" s="1" t="inlineStr">
        <is>
          <t>2024-08-31</t>
        </is>
      </c>
      <c r="F3217" t="n">
        <v>0</v>
      </c>
      <c r="G3217" t="n">
        <v>0</v>
      </c>
      <c r="H3217" s="2">
        <f>IF(F3217=0, G3217, F3217)</f>
        <v/>
      </c>
      <c r="I3217" s="1">
        <f>E3217+0</f>
        <v/>
      </c>
    </row>
    <row r="3218">
      <c r="A3218" t="inlineStr">
        <is>
          <t>Repairs _AND_ Maintenance</t>
        </is>
      </c>
      <c r="B3218" t="inlineStr">
        <is>
          <t>Operating Expenses</t>
        </is>
      </c>
      <c r="C3218" t="inlineStr">
        <is>
          <t>Heron View</t>
        </is>
      </c>
      <c r="D3218" t="inlineStr">
        <is>
          <t>Heron View</t>
        </is>
      </c>
      <c r="E3218" s="1" t="inlineStr">
        <is>
          <t>2024-08-31</t>
        </is>
      </c>
      <c r="F3218" t="n">
        <v>0</v>
      </c>
      <c r="G3218" t="n">
        <v>0</v>
      </c>
      <c r="H3218" s="2">
        <f>IF(F3218=0, G3218, F3218)</f>
        <v/>
      </c>
      <c r="I3218" s="1">
        <f>E3218+0</f>
        <v/>
      </c>
    </row>
    <row r="3219">
      <c r="A3219" t="inlineStr">
        <is>
          <t>Sales - Heron View Occupational Rent</t>
        </is>
      </c>
      <c r="B3219" t="inlineStr">
        <is>
          <t>Trading Income</t>
        </is>
      </c>
      <c r="C3219" t="inlineStr">
        <is>
          <t>Heron View</t>
        </is>
      </c>
      <c r="D3219" t="inlineStr">
        <is>
          <t>Heron View</t>
        </is>
      </c>
      <c r="E3219" s="1" t="inlineStr">
        <is>
          <t>2024-08-31</t>
        </is>
      </c>
      <c r="F3219" t="n">
        <v>0</v>
      </c>
      <c r="G3219" t="n">
        <v>0</v>
      </c>
      <c r="H3219" s="2">
        <f>IF(F3219=0, G3219, F3219)</f>
        <v/>
      </c>
      <c r="I3219" s="1">
        <f>E3219+0</f>
        <v/>
      </c>
    </row>
    <row r="3220">
      <c r="A3220" t="inlineStr">
        <is>
          <t>Sales - Heron View Sales</t>
        </is>
      </c>
      <c r="B3220" t="inlineStr">
        <is>
          <t>Trading Income</t>
        </is>
      </c>
      <c r="C3220" t="inlineStr">
        <is>
          <t>Heron View</t>
        </is>
      </c>
      <c r="D3220" t="inlineStr">
        <is>
          <t>Heron View</t>
        </is>
      </c>
      <c r="E3220" s="1" t="inlineStr">
        <is>
          <t>2024-08-31</t>
        </is>
      </c>
      <c r="F3220" t="n">
        <v>0</v>
      </c>
      <c r="G3220" t="n">
        <v>17729391.3</v>
      </c>
      <c r="H3220" s="2">
        <f>IF(F3220=0, G3220, F3220)</f>
        <v/>
      </c>
      <c r="I3220" s="1">
        <f>E3220+0</f>
        <v/>
      </c>
    </row>
    <row r="3221">
      <c r="A3221" t="inlineStr">
        <is>
          <t>Sales - Heron View Sales</t>
        </is>
      </c>
      <c r="B3221" t="inlineStr">
        <is>
          <t>Trading Income</t>
        </is>
      </c>
      <c r="C3221" t="inlineStr">
        <is>
          <t>Heron View</t>
        </is>
      </c>
      <c r="D3221" t="inlineStr">
        <is>
          <t>Heron View</t>
        </is>
      </c>
      <c r="E3221" s="1" t="inlineStr">
        <is>
          <t>2024-08-31</t>
        </is>
      </c>
      <c r="F3221" t="n">
        <v>0</v>
      </c>
      <c r="G3221" t="n">
        <v>0</v>
      </c>
      <c r="H3221" s="2">
        <f>IF(F3221=0, G3221, F3221)</f>
        <v/>
      </c>
      <c r="I3221" s="1">
        <f>E3221+0</f>
        <v/>
      </c>
    </row>
    <row r="3222">
      <c r="A3222" t="inlineStr">
        <is>
          <t>Subscriptions - Xero</t>
        </is>
      </c>
      <c r="B3222" t="inlineStr">
        <is>
          <t>Operating Expenses</t>
        </is>
      </c>
      <c r="C3222" t="inlineStr">
        <is>
          <t>Heron View</t>
        </is>
      </c>
      <c r="D3222" t="inlineStr">
        <is>
          <t>Heron View</t>
        </is>
      </c>
      <c r="E3222" s="1" t="inlineStr">
        <is>
          <t>2024-08-31</t>
        </is>
      </c>
      <c r="F3222" t="n">
        <v>0</v>
      </c>
      <c r="G3222" t="n">
        <v>0</v>
      </c>
      <c r="H3222" s="2">
        <f>IF(F3222=0, G3222, F3222)</f>
        <v/>
      </c>
      <c r="I3222" s="1">
        <f>E3222+0</f>
        <v/>
      </c>
    </row>
    <row r="3223">
      <c r="A3223" t="inlineStr">
        <is>
          <t>Water</t>
        </is>
      </c>
      <c r="B3223" t="inlineStr">
        <is>
          <t>Operating Expenses</t>
        </is>
      </c>
      <c r="C3223" t="inlineStr">
        <is>
          <t>Heron View</t>
        </is>
      </c>
      <c r="D3223" t="inlineStr">
        <is>
          <t>Heron View</t>
        </is>
      </c>
      <c r="E3223" s="1" t="inlineStr">
        <is>
          <t>2024-08-31</t>
        </is>
      </c>
      <c r="F3223" t="n">
        <v>0</v>
      </c>
      <c r="G3223" t="n">
        <v>0</v>
      </c>
      <c r="H3223" s="2">
        <f>IF(F3223=0, G3223, F3223)</f>
        <v/>
      </c>
      <c r="I3223" s="1">
        <f>E3223+0</f>
        <v/>
      </c>
    </row>
    <row r="3224">
      <c r="A3224" t="inlineStr">
        <is>
          <t>Accounting - CIPC</t>
        </is>
      </c>
      <c r="B3224" t="inlineStr">
        <is>
          <t>Operating Expenses</t>
        </is>
      </c>
      <c r="C3224" t="inlineStr">
        <is>
          <t>Heron Fields</t>
        </is>
      </c>
      <c r="D3224" t="inlineStr">
        <is>
          <t>Heron Fields</t>
        </is>
      </c>
      <c r="E3224" s="1" t="inlineStr">
        <is>
          <t>2024-09-30</t>
        </is>
      </c>
      <c r="F3224" t="n">
        <v>0</v>
      </c>
      <c r="G3224" t="n">
        <v>0</v>
      </c>
      <c r="H3224" s="2">
        <f>IF(F3224=0, G3224, F3224)</f>
        <v/>
      </c>
      <c r="I3224" s="1">
        <f>E3224+0</f>
        <v/>
      </c>
    </row>
    <row r="3225">
      <c r="A3225" t="inlineStr">
        <is>
          <t>Accounting Fees</t>
        </is>
      </c>
      <c r="B3225" t="inlineStr">
        <is>
          <t>Operating Expenses</t>
        </is>
      </c>
      <c r="C3225" t="inlineStr">
        <is>
          <t>Heron Fields</t>
        </is>
      </c>
      <c r="D3225" t="inlineStr">
        <is>
          <t>Heron Fields</t>
        </is>
      </c>
      <c r="E3225" s="1" t="inlineStr">
        <is>
          <t>2024-09-30</t>
        </is>
      </c>
      <c r="F3225" t="n">
        <v>0</v>
      </c>
      <c r="G3225" t="n">
        <v>0</v>
      </c>
      <c r="H3225" s="2">
        <f>IF(F3225=0, G3225, F3225)</f>
        <v/>
      </c>
      <c r="I3225" s="1">
        <f>E3225+0</f>
        <v/>
      </c>
    </row>
    <row r="3226">
      <c r="A3226" t="inlineStr">
        <is>
          <t>Advertising - Property24</t>
        </is>
      </c>
      <c r="B3226" t="inlineStr">
        <is>
          <t>Operating Expenses</t>
        </is>
      </c>
      <c r="C3226" t="inlineStr">
        <is>
          <t>Heron Fields</t>
        </is>
      </c>
      <c r="D3226" t="inlineStr">
        <is>
          <t>Heron Fields</t>
        </is>
      </c>
      <c r="E3226" s="1" t="inlineStr">
        <is>
          <t>2024-09-30</t>
        </is>
      </c>
      <c r="F3226" t="n">
        <v>0</v>
      </c>
      <c r="G3226" t="n">
        <v>0</v>
      </c>
      <c r="H3226" s="2">
        <f>IF(F3226=0, G3226, F3226)</f>
        <v/>
      </c>
      <c r="I3226" s="1">
        <f>E3226+0</f>
        <v/>
      </c>
    </row>
    <row r="3227">
      <c r="A3227" t="inlineStr">
        <is>
          <t>Advertising - Real Marketing</t>
        </is>
      </c>
      <c r="B3227" t="inlineStr">
        <is>
          <t>Operating Expenses</t>
        </is>
      </c>
      <c r="C3227" t="inlineStr">
        <is>
          <t>Heron Fields</t>
        </is>
      </c>
      <c r="D3227" t="inlineStr">
        <is>
          <t>Heron Fields</t>
        </is>
      </c>
      <c r="E3227" s="1" t="inlineStr">
        <is>
          <t>2024-09-30</t>
        </is>
      </c>
      <c r="F3227" t="n">
        <v>0</v>
      </c>
      <c r="G3227" t="n">
        <v>0</v>
      </c>
      <c r="H3227" s="2">
        <f>IF(F3227=0, G3227, F3227)</f>
        <v/>
      </c>
      <c r="I3227" s="1">
        <f>E3227+0</f>
        <v/>
      </c>
    </row>
    <row r="3228">
      <c r="A3228" t="inlineStr">
        <is>
          <t>Advertising - Real Marketing</t>
        </is>
      </c>
      <c r="B3228" t="inlineStr">
        <is>
          <t>Operating Expenses</t>
        </is>
      </c>
      <c r="C3228" t="inlineStr">
        <is>
          <t>Heron Fields</t>
        </is>
      </c>
      <c r="D3228" t="inlineStr">
        <is>
          <t>Heron Fields</t>
        </is>
      </c>
      <c r="E3228" s="1" t="inlineStr">
        <is>
          <t>2024-09-30</t>
        </is>
      </c>
      <c r="F3228" t="n">
        <v>0</v>
      </c>
      <c r="G3228" t="n">
        <v>0</v>
      </c>
      <c r="H3228" s="2">
        <f>IF(F3228=0, G3228, F3228)</f>
        <v/>
      </c>
      <c r="I3228" s="1">
        <f>E3228+0</f>
        <v/>
      </c>
    </row>
    <row r="3229">
      <c r="A3229" t="inlineStr">
        <is>
          <t>Advertising _AND_ Promotions</t>
        </is>
      </c>
      <c r="B3229" t="inlineStr">
        <is>
          <t>Operating Expenses</t>
        </is>
      </c>
      <c r="C3229" t="inlineStr">
        <is>
          <t>Heron Fields</t>
        </is>
      </c>
      <c r="D3229" t="inlineStr">
        <is>
          <t>Heron Fields</t>
        </is>
      </c>
      <c r="E3229" s="1" t="inlineStr">
        <is>
          <t>2024-09-30</t>
        </is>
      </c>
      <c r="F3229" t="n">
        <v>0</v>
      </c>
      <c r="G3229" t="n">
        <v>0</v>
      </c>
      <c r="H3229" s="2">
        <f>IF(F3229=0, G3229, F3229)</f>
        <v/>
      </c>
      <c r="I3229" s="1">
        <f>E3229+0</f>
        <v/>
      </c>
    </row>
    <row r="3230">
      <c r="A3230" t="inlineStr">
        <is>
          <t>Advertising _AND_ Promotions</t>
        </is>
      </c>
      <c r="B3230" t="inlineStr">
        <is>
          <t>Operating Expenses</t>
        </is>
      </c>
      <c r="C3230" t="inlineStr">
        <is>
          <t>Heron Fields</t>
        </is>
      </c>
      <c r="D3230" t="inlineStr">
        <is>
          <t>Heron Fields</t>
        </is>
      </c>
      <c r="E3230" s="1" t="inlineStr">
        <is>
          <t>2024-09-30</t>
        </is>
      </c>
      <c r="F3230" t="n">
        <v>0</v>
      </c>
      <c r="G3230" t="n">
        <v>0</v>
      </c>
      <c r="H3230" s="2">
        <f>IF(F3230=0, G3230, F3230)</f>
        <v/>
      </c>
      <c r="I3230" s="1">
        <f>E3230+0</f>
        <v/>
      </c>
    </row>
    <row r="3231">
      <c r="A3231" t="inlineStr">
        <is>
          <t>Bank Charges</t>
        </is>
      </c>
      <c r="B3231" t="inlineStr">
        <is>
          <t>Operating Expenses</t>
        </is>
      </c>
      <c r="C3231" t="inlineStr">
        <is>
          <t>Heron Fields</t>
        </is>
      </c>
      <c r="D3231" t="inlineStr">
        <is>
          <t>Heron Fields</t>
        </is>
      </c>
      <c r="E3231" s="1" t="inlineStr">
        <is>
          <t>2024-09-30</t>
        </is>
      </c>
      <c r="F3231" t="n">
        <v>0</v>
      </c>
      <c r="G3231" t="n">
        <v>0</v>
      </c>
      <c r="H3231" s="2">
        <f>IF(F3231=0, G3231, F3231)</f>
        <v/>
      </c>
      <c r="I3231" s="1">
        <f>E3231+0</f>
        <v/>
      </c>
    </row>
    <row r="3232">
      <c r="A3232" t="inlineStr">
        <is>
          <t>COS - Commission HF Units</t>
        </is>
      </c>
      <c r="B3232" t="inlineStr">
        <is>
          <t>COS</t>
        </is>
      </c>
      <c r="C3232" t="inlineStr">
        <is>
          <t>Heron Fields</t>
        </is>
      </c>
      <c r="D3232" t="inlineStr">
        <is>
          <t>Heron Fields</t>
        </is>
      </c>
      <c r="E3232" s="1" t="inlineStr">
        <is>
          <t>2024-09-30</t>
        </is>
      </c>
      <c r="F3232" t="n">
        <v>0</v>
      </c>
      <c r="G3232" t="n">
        <v>0</v>
      </c>
      <c r="H3232" s="2">
        <f>IF(F3232=0, G3232, F3232)</f>
        <v/>
      </c>
      <c r="I3232" s="1">
        <f>E3232+0</f>
        <v/>
      </c>
    </row>
    <row r="3233">
      <c r="A3233" t="inlineStr">
        <is>
          <t>COS - Electricity</t>
        </is>
      </c>
      <c r="B3233" t="inlineStr">
        <is>
          <t>COS</t>
        </is>
      </c>
      <c r="C3233" t="inlineStr">
        <is>
          <t>Heron Fields</t>
        </is>
      </c>
      <c r="D3233" t="inlineStr">
        <is>
          <t>Heron Fields</t>
        </is>
      </c>
      <c r="E3233" s="1" t="inlineStr">
        <is>
          <t>2024-09-30</t>
        </is>
      </c>
      <c r="F3233" t="n">
        <v>0</v>
      </c>
      <c r="G3233" t="n">
        <v>0</v>
      </c>
      <c r="H3233" s="2">
        <f>IF(F3233=0, G3233, F3233)</f>
        <v/>
      </c>
      <c r="I3233" s="1">
        <f>E3233+0</f>
        <v/>
      </c>
    </row>
    <row r="3234">
      <c r="A3234" t="inlineStr">
        <is>
          <t>COS - Electricity</t>
        </is>
      </c>
      <c r="B3234" t="inlineStr">
        <is>
          <t>COS</t>
        </is>
      </c>
      <c r="C3234" t="inlineStr">
        <is>
          <t>Heron Fields</t>
        </is>
      </c>
      <c r="D3234" t="inlineStr">
        <is>
          <t>Heron Fields</t>
        </is>
      </c>
      <c r="E3234" s="1" t="inlineStr">
        <is>
          <t>2024-09-30</t>
        </is>
      </c>
      <c r="F3234" t="n">
        <v>0</v>
      </c>
      <c r="G3234" t="n">
        <v>0</v>
      </c>
      <c r="H3234" s="2">
        <f>IF(F3234=0, G3234, F3234)</f>
        <v/>
      </c>
      <c r="I3234" s="1">
        <f>E3234+0</f>
        <v/>
      </c>
    </row>
    <row r="3235">
      <c r="A3235" t="inlineStr">
        <is>
          <t>COS - Heron View Showhouse</t>
        </is>
      </c>
      <c r="B3235" t="inlineStr">
        <is>
          <t>COS</t>
        </is>
      </c>
      <c r="C3235" t="inlineStr">
        <is>
          <t>Heron Fields</t>
        </is>
      </c>
      <c r="D3235" t="inlineStr">
        <is>
          <t>Heron Fields</t>
        </is>
      </c>
      <c r="E3235" s="1" t="inlineStr">
        <is>
          <t>2024-09-30</t>
        </is>
      </c>
      <c r="F3235" t="n">
        <v>0</v>
      </c>
      <c r="G3235" t="n">
        <v>0</v>
      </c>
      <c r="H3235" s="2">
        <f>IF(F3235=0, G3235, F3235)</f>
        <v/>
      </c>
      <c r="I3235" s="1">
        <f>E3235+0</f>
        <v/>
      </c>
    </row>
    <row r="3236">
      <c r="A3236" t="inlineStr">
        <is>
          <t>COS - Inverters</t>
        </is>
      </c>
      <c r="B3236" t="inlineStr">
        <is>
          <t>COS</t>
        </is>
      </c>
      <c r="C3236" t="inlineStr">
        <is>
          <t>Heron Fields</t>
        </is>
      </c>
      <c r="D3236" t="inlineStr">
        <is>
          <t>Heron Fields</t>
        </is>
      </c>
      <c r="E3236" s="1" t="inlineStr">
        <is>
          <t>2024-09-30</t>
        </is>
      </c>
      <c r="F3236" t="n">
        <v>0</v>
      </c>
      <c r="G3236" t="n">
        <v>0</v>
      </c>
      <c r="H3236" s="2">
        <f>IF(F3236=0, G3236, F3236)</f>
        <v/>
      </c>
      <c r="I3236" s="1">
        <f>E3236+0</f>
        <v/>
      </c>
    </row>
    <row r="3237">
      <c r="A3237" t="inlineStr">
        <is>
          <t>COS - Legal Fees</t>
        </is>
      </c>
      <c r="B3237" t="inlineStr">
        <is>
          <t>COS</t>
        </is>
      </c>
      <c r="C3237" t="inlineStr">
        <is>
          <t>Heron Fields</t>
        </is>
      </c>
      <c r="D3237" t="inlineStr">
        <is>
          <t>Heron Fields</t>
        </is>
      </c>
      <c r="E3237" s="1" t="inlineStr">
        <is>
          <t>2024-09-30</t>
        </is>
      </c>
      <c r="F3237" t="n">
        <v>0</v>
      </c>
      <c r="G3237" t="n">
        <v>0</v>
      </c>
      <c r="H3237" s="2">
        <f>IF(F3237=0, G3237, F3237)</f>
        <v/>
      </c>
      <c r="I3237" s="1">
        <f>E3237+0</f>
        <v/>
      </c>
    </row>
    <row r="3238">
      <c r="A3238" t="inlineStr">
        <is>
          <t>COS - Legal Fees Opening of Sec Title Scheme</t>
        </is>
      </c>
      <c r="B3238" t="inlineStr">
        <is>
          <t>COS</t>
        </is>
      </c>
      <c r="C3238" t="inlineStr">
        <is>
          <t>Heron Fields</t>
        </is>
      </c>
      <c r="D3238" t="inlineStr">
        <is>
          <t>Heron Fields</t>
        </is>
      </c>
      <c r="E3238" s="1" t="inlineStr">
        <is>
          <t>2024-09-30</t>
        </is>
      </c>
      <c r="F3238" t="n">
        <v>0</v>
      </c>
      <c r="G3238" t="n">
        <v>0</v>
      </c>
      <c r="H3238" s="2">
        <f>IF(F3238=0, G3238, F3238)</f>
        <v/>
      </c>
      <c r="I3238" s="1">
        <f>E3238+0</f>
        <v/>
      </c>
    </row>
    <row r="3239">
      <c r="A3239" t="inlineStr">
        <is>
          <t>COS - Levies</t>
        </is>
      </c>
      <c r="B3239" t="inlineStr">
        <is>
          <t>COS</t>
        </is>
      </c>
      <c r="C3239" t="inlineStr">
        <is>
          <t>Heron Fields</t>
        </is>
      </c>
      <c r="D3239" t="inlineStr">
        <is>
          <t>Heron Fields</t>
        </is>
      </c>
      <c r="E3239" s="1" t="inlineStr">
        <is>
          <t>2024-09-30</t>
        </is>
      </c>
      <c r="F3239" t="n">
        <v>0</v>
      </c>
      <c r="G3239" t="n">
        <v>0</v>
      </c>
      <c r="H3239" s="2">
        <f>IF(F3239=0, G3239, F3239)</f>
        <v/>
      </c>
      <c r="I3239" s="1">
        <f>E3239+0</f>
        <v/>
      </c>
    </row>
    <row r="3240">
      <c r="A3240" t="inlineStr">
        <is>
          <t>COS - Rates clearance</t>
        </is>
      </c>
      <c r="B3240" t="inlineStr">
        <is>
          <t>COS</t>
        </is>
      </c>
      <c r="C3240" t="inlineStr">
        <is>
          <t>Heron Fields</t>
        </is>
      </c>
      <c r="D3240" t="inlineStr">
        <is>
          <t>Heron Fields</t>
        </is>
      </c>
      <c r="E3240" s="1" t="inlineStr">
        <is>
          <t>2024-09-30</t>
        </is>
      </c>
      <c r="F3240" t="n">
        <v>0</v>
      </c>
      <c r="G3240" t="n">
        <v>0</v>
      </c>
      <c r="H3240" s="2">
        <f>IF(F3240=0, G3240, F3240)</f>
        <v/>
      </c>
      <c r="I3240" s="1">
        <f>E3240+0</f>
        <v/>
      </c>
    </row>
    <row r="3241">
      <c r="A3241" t="inlineStr">
        <is>
          <t>COS - Showhouse - HF</t>
        </is>
      </c>
      <c r="B3241" t="inlineStr">
        <is>
          <t>COS</t>
        </is>
      </c>
      <c r="C3241" t="inlineStr">
        <is>
          <t>Heron Fields</t>
        </is>
      </c>
      <c r="D3241" t="inlineStr">
        <is>
          <t>Heron Fields</t>
        </is>
      </c>
      <c r="E3241" s="1" t="inlineStr">
        <is>
          <t>2024-09-30</t>
        </is>
      </c>
      <c r="F3241" t="n">
        <v>0</v>
      </c>
      <c r="G3241" t="n">
        <v>0</v>
      </c>
      <c r="H3241" s="2">
        <f>IF(F3241=0, G3241, F3241)</f>
        <v/>
      </c>
      <c r="I3241" s="1">
        <f>E3241+0</f>
        <v/>
      </c>
    </row>
    <row r="3242">
      <c r="A3242" t="inlineStr">
        <is>
          <t>CoCT - Electricity</t>
        </is>
      </c>
      <c r="B3242" t="inlineStr">
        <is>
          <t>Operating Expenses</t>
        </is>
      </c>
      <c r="C3242" t="inlineStr">
        <is>
          <t>Heron Fields</t>
        </is>
      </c>
      <c r="D3242" t="inlineStr">
        <is>
          <t>Heron Fields</t>
        </is>
      </c>
      <c r="E3242" s="1" t="inlineStr">
        <is>
          <t>2024-09-30</t>
        </is>
      </c>
      <c r="F3242" t="n">
        <v>0</v>
      </c>
      <c r="G3242" t="n">
        <v>0</v>
      </c>
      <c r="H3242" s="2">
        <f>IF(F3242=0, G3242, F3242)</f>
        <v/>
      </c>
      <c r="I3242" s="1">
        <f>E3242+0</f>
        <v/>
      </c>
    </row>
    <row r="3243">
      <c r="A3243" t="inlineStr">
        <is>
          <t>CoCT - Refuse</t>
        </is>
      </c>
      <c r="B3243" t="inlineStr">
        <is>
          <t>Operating Expenses</t>
        </is>
      </c>
      <c r="C3243" t="inlineStr">
        <is>
          <t>Heron Fields</t>
        </is>
      </c>
      <c r="D3243" t="inlineStr">
        <is>
          <t>Heron Fields</t>
        </is>
      </c>
      <c r="E3243" s="1" t="inlineStr">
        <is>
          <t>2024-09-30</t>
        </is>
      </c>
      <c r="F3243" t="n">
        <v>0</v>
      </c>
      <c r="G3243" t="n">
        <v>0</v>
      </c>
      <c r="H3243" s="2">
        <f>IF(F3243=0, G3243, F3243)</f>
        <v/>
      </c>
      <c r="I3243" s="1">
        <f>E3243+0</f>
        <v/>
      </c>
    </row>
    <row r="3244">
      <c r="A3244" t="inlineStr">
        <is>
          <t>CoCT - Water</t>
        </is>
      </c>
      <c r="B3244" t="inlineStr">
        <is>
          <t>Operating Expenses</t>
        </is>
      </c>
      <c r="C3244" t="inlineStr">
        <is>
          <t>Heron Fields</t>
        </is>
      </c>
      <c r="D3244" t="inlineStr">
        <is>
          <t>Heron Fields</t>
        </is>
      </c>
      <c r="E3244" s="1" t="inlineStr">
        <is>
          <t>2024-09-30</t>
        </is>
      </c>
      <c r="F3244" t="n">
        <v>0</v>
      </c>
      <c r="G3244" t="n">
        <v>0</v>
      </c>
      <c r="H3244" s="2">
        <f>IF(F3244=0, G3244, F3244)</f>
        <v/>
      </c>
      <c r="I3244" s="1">
        <f>E3244+0</f>
        <v/>
      </c>
    </row>
    <row r="3245">
      <c r="A3245" t="inlineStr">
        <is>
          <t>Consulting Fees - Admin and Finance</t>
        </is>
      </c>
      <c r="B3245" t="inlineStr">
        <is>
          <t>Ignore per Deric</t>
        </is>
      </c>
      <c r="C3245" t="inlineStr">
        <is>
          <t>Heron Fields</t>
        </is>
      </c>
      <c r="D3245" t="inlineStr">
        <is>
          <t>Heron Fields</t>
        </is>
      </c>
      <c r="E3245" s="1" t="inlineStr">
        <is>
          <t>2024-09-30</t>
        </is>
      </c>
      <c r="F3245" t="n">
        <v>0</v>
      </c>
      <c r="G3245" t="n">
        <v>0</v>
      </c>
      <c r="H3245" s="2">
        <f>IF(F3245=0, G3245, F3245)</f>
        <v/>
      </c>
      <c r="I3245" s="1">
        <f>E3245+0</f>
        <v/>
      </c>
    </row>
    <row r="3246">
      <c r="A3246" t="inlineStr">
        <is>
          <t>Consulting fees - Trustee</t>
        </is>
      </c>
      <c r="B3246" t="inlineStr">
        <is>
          <t>Operating Expenses</t>
        </is>
      </c>
      <c r="C3246" t="inlineStr">
        <is>
          <t>Heron Fields</t>
        </is>
      </c>
      <c r="D3246" t="inlineStr">
        <is>
          <t>Heron Fields</t>
        </is>
      </c>
      <c r="E3246" s="1" t="inlineStr">
        <is>
          <t>2024-09-30</t>
        </is>
      </c>
      <c r="F3246" t="n">
        <v>0</v>
      </c>
      <c r="G3246" t="n">
        <v>0</v>
      </c>
      <c r="H3246" s="2">
        <f>IF(F3246=0, G3246, F3246)</f>
        <v/>
      </c>
      <c r="I3246" s="1">
        <f>E3246+0</f>
        <v/>
      </c>
    </row>
    <row r="3247">
      <c r="A3247" t="inlineStr">
        <is>
          <t>Consulting fees - Trustee</t>
        </is>
      </c>
      <c r="B3247" t="inlineStr">
        <is>
          <t>Operating Expenses</t>
        </is>
      </c>
      <c r="C3247" t="inlineStr">
        <is>
          <t>Heron Fields</t>
        </is>
      </c>
      <c r="D3247" t="inlineStr">
        <is>
          <t>Heron Fields</t>
        </is>
      </c>
      <c r="E3247" s="1" t="inlineStr">
        <is>
          <t>2024-09-30</t>
        </is>
      </c>
      <c r="F3247" t="n">
        <v>0</v>
      </c>
      <c r="G3247" t="n">
        <v>0</v>
      </c>
      <c r="H3247" s="2">
        <f>IF(F3247=0, G3247, F3247)</f>
        <v/>
      </c>
      <c r="I3247" s="1">
        <f>E3247+0</f>
        <v/>
      </c>
    </row>
    <row r="3248">
      <c r="A3248" t="inlineStr">
        <is>
          <t>Developers Levies</t>
        </is>
      </c>
      <c r="B3248" t="inlineStr">
        <is>
          <t>Operating Expenses</t>
        </is>
      </c>
      <c r="C3248" t="inlineStr">
        <is>
          <t>Heron Fields</t>
        </is>
      </c>
      <c r="D3248" t="inlineStr">
        <is>
          <t>Heron Fields</t>
        </is>
      </c>
      <c r="E3248" s="1" t="inlineStr">
        <is>
          <t>2024-09-30</t>
        </is>
      </c>
      <c r="F3248" t="n">
        <v>0</v>
      </c>
      <c r="G3248" t="n">
        <v>0</v>
      </c>
      <c r="H3248" s="2">
        <f>IF(F3248=0, G3248, F3248)</f>
        <v/>
      </c>
      <c r="I3248" s="1">
        <f>E3248+0</f>
        <v/>
      </c>
    </row>
    <row r="3249">
      <c r="A3249" t="inlineStr">
        <is>
          <t>Entertainment Expenses</t>
        </is>
      </c>
      <c r="B3249" t="inlineStr">
        <is>
          <t>Operating Expenses</t>
        </is>
      </c>
      <c r="C3249" t="inlineStr">
        <is>
          <t>Heron Fields</t>
        </is>
      </c>
      <c r="D3249" t="inlineStr">
        <is>
          <t>Heron Fields</t>
        </is>
      </c>
      <c r="E3249" s="1" t="inlineStr">
        <is>
          <t>2024-09-30</t>
        </is>
      </c>
      <c r="F3249" t="n">
        <v>0</v>
      </c>
      <c r="G3249" t="n">
        <v>0</v>
      </c>
      <c r="H3249" s="2">
        <f>IF(F3249=0, G3249, F3249)</f>
        <v/>
      </c>
      <c r="I3249" s="1">
        <f>E3249+0</f>
        <v/>
      </c>
    </row>
    <row r="3250">
      <c r="A3250" t="inlineStr">
        <is>
          <t>General Expenses</t>
        </is>
      </c>
      <c r="B3250" t="inlineStr">
        <is>
          <t>Operating Expenses</t>
        </is>
      </c>
      <c r="C3250" t="inlineStr">
        <is>
          <t>Heron Fields</t>
        </is>
      </c>
      <c r="D3250" t="inlineStr">
        <is>
          <t>Heron Fields</t>
        </is>
      </c>
      <c r="E3250" s="1" t="inlineStr">
        <is>
          <t>2024-09-30</t>
        </is>
      </c>
      <c r="F3250" t="n">
        <v>0</v>
      </c>
      <c r="G3250" t="n">
        <v>0</v>
      </c>
      <c r="H3250" s="2">
        <f>IF(F3250=0, G3250, F3250)</f>
        <v/>
      </c>
      <c r="I3250" s="1">
        <f>E3250+0</f>
        <v/>
      </c>
    </row>
    <row r="3251">
      <c r="A3251" t="inlineStr">
        <is>
          <t>Insurance</t>
        </is>
      </c>
      <c r="B3251" t="inlineStr">
        <is>
          <t>Operating Expenses</t>
        </is>
      </c>
      <c r="C3251" t="inlineStr">
        <is>
          <t>Heron Fields</t>
        </is>
      </c>
      <c r="D3251" t="inlineStr">
        <is>
          <t>Heron Fields</t>
        </is>
      </c>
      <c r="E3251" s="1" t="inlineStr">
        <is>
          <t>2024-09-30</t>
        </is>
      </c>
      <c r="F3251" t="n">
        <v>0</v>
      </c>
      <c r="G3251" t="n">
        <v>0</v>
      </c>
      <c r="H3251" s="2">
        <f>IF(F3251=0, G3251, F3251)</f>
        <v/>
      </c>
      <c r="I3251" s="1">
        <f>E3251+0</f>
        <v/>
      </c>
    </row>
    <row r="3252">
      <c r="A3252" t="inlineStr">
        <is>
          <t>Interest Paid</t>
        </is>
      </c>
      <c r="B3252" t="inlineStr">
        <is>
          <t>Operating Expenses</t>
        </is>
      </c>
      <c r="C3252" t="inlineStr">
        <is>
          <t>Heron Fields</t>
        </is>
      </c>
      <c r="D3252" t="inlineStr">
        <is>
          <t>Heron Fields</t>
        </is>
      </c>
      <c r="E3252" s="1" t="inlineStr">
        <is>
          <t>2024-09-30</t>
        </is>
      </c>
      <c r="F3252" t="n">
        <v>0</v>
      </c>
      <c r="G3252" t="n">
        <v>0</v>
      </c>
      <c r="H3252" s="2">
        <f>IF(F3252=0, G3252, F3252)</f>
        <v/>
      </c>
      <c r="I3252" s="1">
        <f>E3252+0</f>
        <v/>
      </c>
    </row>
    <row r="3253">
      <c r="A3253" t="inlineStr">
        <is>
          <t>Interest Paid - Investors @ 14%</t>
        </is>
      </c>
      <c r="B3253" t="inlineStr">
        <is>
          <t>Operating Expenses</t>
        </is>
      </c>
      <c r="C3253" t="inlineStr">
        <is>
          <t>Heron Fields</t>
        </is>
      </c>
      <c r="D3253" t="inlineStr">
        <is>
          <t>Heron Fields</t>
        </is>
      </c>
      <c r="E3253" s="1" t="inlineStr">
        <is>
          <t>2024-09-30</t>
        </is>
      </c>
      <c r="F3253" t="n">
        <v>0</v>
      </c>
      <c r="G3253" t="n">
        <v>0</v>
      </c>
      <c r="H3253" s="2">
        <f>IF(F3253=0, G3253, F3253)</f>
        <v/>
      </c>
      <c r="I3253" s="1">
        <f>E3253+0</f>
        <v/>
      </c>
    </row>
    <row r="3254">
      <c r="A3254" t="inlineStr">
        <is>
          <t>Interest Paid - Investors @ 14%</t>
        </is>
      </c>
      <c r="B3254" t="inlineStr">
        <is>
          <t>Operating Expenses</t>
        </is>
      </c>
      <c r="C3254" t="inlineStr">
        <is>
          <t>Heron Fields</t>
        </is>
      </c>
      <c r="D3254" t="inlineStr">
        <is>
          <t>Heron Fields</t>
        </is>
      </c>
      <c r="E3254" s="1" t="inlineStr">
        <is>
          <t>2024-09-30</t>
        </is>
      </c>
      <c r="F3254" t="n">
        <v>0</v>
      </c>
      <c r="G3254" t="n">
        <v>0</v>
      </c>
      <c r="H3254" s="2">
        <f>IF(F3254=0, G3254, F3254)</f>
        <v/>
      </c>
      <c r="I3254" s="1">
        <f>E3254+0</f>
        <v/>
      </c>
    </row>
    <row r="3255">
      <c r="A3255" t="inlineStr">
        <is>
          <t>Interest Paid - Investors @ 15%</t>
        </is>
      </c>
      <c r="B3255" t="inlineStr">
        <is>
          <t>Operating Expenses</t>
        </is>
      </c>
      <c r="C3255" t="inlineStr">
        <is>
          <t>Heron Fields</t>
        </is>
      </c>
      <c r="D3255" t="inlineStr">
        <is>
          <t>Heron Fields</t>
        </is>
      </c>
      <c r="E3255" s="1" t="inlineStr">
        <is>
          <t>2024-09-30</t>
        </is>
      </c>
      <c r="F3255" t="n">
        <v>0</v>
      </c>
      <c r="G3255" t="n">
        <v>0</v>
      </c>
      <c r="H3255" s="2">
        <f>IF(F3255=0, G3255, F3255)</f>
        <v/>
      </c>
      <c r="I3255" s="1">
        <f>E3255+0</f>
        <v/>
      </c>
    </row>
    <row r="3256">
      <c r="A3256" t="inlineStr">
        <is>
          <t>Interest Paid - Investors @ 15%</t>
        </is>
      </c>
      <c r="B3256" t="inlineStr">
        <is>
          <t>Operating Expenses</t>
        </is>
      </c>
      <c r="C3256" t="inlineStr">
        <is>
          <t>Heron Fields</t>
        </is>
      </c>
      <c r="D3256" t="inlineStr">
        <is>
          <t>Heron Fields</t>
        </is>
      </c>
      <c r="E3256" s="1" t="inlineStr">
        <is>
          <t>2024-09-30</t>
        </is>
      </c>
      <c r="F3256" t="n">
        <v>0</v>
      </c>
      <c r="G3256" t="n">
        <v>0</v>
      </c>
      <c r="H3256" s="2">
        <f>IF(F3256=0, G3256, F3256)</f>
        <v/>
      </c>
      <c r="I3256" s="1">
        <f>E3256+0</f>
        <v/>
      </c>
    </row>
    <row r="3257">
      <c r="A3257" t="inlineStr">
        <is>
          <t>Interest Paid - Investors @ 16%</t>
        </is>
      </c>
      <c r="B3257" t="inlineStr">
        <is>
          <t>Operating Expenses</t>
        </is>
      </c>
      <c r="C3257" t="inlineStr">
        <is>
          <t>Heron Fields</t>
        </is>
      </c>
      <c r="D3257" t="inlineStr">
        <is>
          <t>Heron Fields</t>
        </is>
      </c>
      <c r="E3257" s="1" t="inlineStr">
        <is>
          <t>2024-09-30</t>
        </is>
      </c>
      <c r="F3257" t="n">
        <v>0</v>
      </c>
      <c r="G3257" t="n">
        <v>0</v>
      </c>
      <c r="H3257" s="2">
        <f>IF(F3257=0, G3257, F3257)</f>
        <v/>
      </c>
      <c r="I3257" s="1">
        <f>E3257+0</f>
        <v/>
      </c>
    </row>
    <row r="3258">
      <c r="A3258" t="inlineStr">
        <is>
          <t>Interest Paid - Investors @ 16%</t>
        </is>
      </c>
      <c r="B3258" t="inlineStr">
        <is>
          <t>Operating Expenses</t>
        </is>
      </c>
      <c r="C3258" t="inlineStr">
        <is>
          <t>Heron Fields</t>
        </is>
      </c>
      <c r="D3258" t="inlineStr">
        <is>
          <t>Heron Fields</t>
        </is>
      </c>
      <c r="E3258" s="1" t="inlineStr">
        <is>
          <t>2024-09-30</t>
        </is>
      </c>
      <c r="F3258" t="n">
        <v>0</v>
      </c>
      <c r="G3258" t="n">
        <v>0</v>
      </c>
      <c r="H3258" s="2">
        <f>IF(F3258=0, G3258, F3258)</f>
        <v/>
      </c>
      <c r="I3258" s="1">
        <f>E3258+0</f>
        <v/>
      </c>
    </row>
    <row r="3259">
      <c r="A3259" t="inlineStr">
        <is>
          <t>Interest Paid - Investors @ 18%</t>
        </is>
      </c>
      <c r="B3259" t="inlineStr">
        <is>
          <t>Operating Expenses</t>
        </is>
      </c>
      <c r="C3259" t="inlineStr">
        <is>
          <t>Heron Fields</t>
        </is>
      </c>
      <c r="D3259" t="inlineStr">
        <is>
          <t>Heron Fields</t>
        </is>
      </c>
      <c r="E3259" s="1" t="inlineStr">
        <is>
          <t>2024-09-30</t>
        </is>
      </c>
      <c r="F3259" t="n">
        <v>0</v>
      </c>
      <c r="G3259" t="n">
        <v>0</v>
      </c>
      <c r="H3259" s="2">
        <f>IF(F3259=0, G3259, F3259)</f>
        <v/>
      </c>
      <c r="I3259" s="1">
        <f>E3259+0</f>
        <v/>
      </c>
    </row>
    <row r="3260">
      <c r="A3260" t="inlineStr">
        <is>
          <t>Interest Paid - Investors @ 18%</t>
        </is>
      </c>
      <c r="B3260" t="inlineStr">
        <is>
          <t>Operating Expenses</t>
        </is>
      </c>
      <c r="C3260" t="inlineStr">
        <is>
          <t>Heron Fields</t>
        </is>
      </c>
      <c r="D3260" t="inlineStr">
        <is>
          <t>Heron Fields</t>
        </is>
      </c>
      <c r="E3260" s="1" t="inlineStr">
        <is>
          <t>2024-09-30</t>
        </is>
      </c>
      <c r="F3260" t="n">
        <v>0</v>
      </c>
      <c r="G3260" t="n">
        <v>0</v>
      </c>
      <c r="H3260" s="2">
        <f>IF(F3260=0, G3260, F3260)</f>
        <v/>
      </c>
      <c r="I3260" s="1">
        <f>E3260+0</f>
        <v/>
      </c>
    </row>
    <row r="3261">
      <c r="A3261" t="inlineStr">
        <is>
          <t>Interest Paid - Investors @ 6.25%</t>
        </is>
      </c>
      <c r="B3261" t="inlineStr">
        <is>
          <t>Operating Expenses</t>
        </is>
      </c>
      <c r="C3261" t="inlineStr">
        <is>
          <t>Heron Fields</t>
        </is>
      </c>
      <c r="D3261" t="inlineStr">
        <is>
          <t>Heron Fields</t>
        </is>
      </c>
      <c r="E3261" s="1" t="inlineStr">
        <is>
          <t>2024-09-30</t>
        </is>
      </c>
      <c r="F3261" t="n">
        <v>0</v>
      </c>
      <c r="G3261" t="n">
        <v>0</v>
      </c>
      <c r="H3261" s="2">
        <f>IF(F3261=0, G3261, F3261)</f>
        <v/>
      </c>
      <c r="I3261" s="1">
        <f>E3261+0</f>
        <v/>
      </c>
    </row>
    <row r="3262">
      <c r="A3262" t="inlineStr">
        <is>
          <t>Interest Paid - Investors @ 6.25%</t>
        </is>
      </c>
      <c r="B3262" t="inlineStr">
        <is>
          <t>Operating Expenses</t>
        </is>
      </c>
      <c r="C3262" t="inlineStr">
        <is>
          <t>Heron Fields</t>
        </is>
      </c>
      <c r="D3262" t="inlineStr">
        <is>
          <t>Heron Fields</t>
        </is>
      </c>
      <c r="E3262" s="1" t="inlineStr">
        <is>
          <t>2024-09-30</t>
        </is>
      </c>
      <c r="F3262" t="n">
        <v>0</v>
      </c>
      <c r="G3262" t="n">
        <v>0</v>
      </c>
      <c r="H3262" s="2">
        <f>IF(F3262=0, G3262, F3262)</f>
        <v/>
      </c>
      <c r="I3262" s="1">
        <f>E3262+0</f>
        <v/>
      </c>
    </row>
    <row r="3263">
      <c r="A3263" t="inlineStr">
        <is>
          <t>Interest Paid - Investors @ 6.5%</t>
        </is>
      </c>
      <c r="B3263" t="inlineStr">
        <is>
          <t>Operating Expenses</t>
        </is>
      </c>
      <c r="C3263" t="inlineStr">
        <is>
          <t>Heron Fields</t>
        </is>
      </c>
      <c r="D3263" t="inlineStr">
        <is>
          <t>Heron Fields</t>
        </is>
      </c>
      <c r="E3263" s="1" t="inlineStr">
        <is>
          <t>2024-09-30</t>
        </is>
      </c>
      <c r="F3263" t="n">
        <v>0</v>
      </c>
      <c r="G3263" t="n">
        <v>0</v>
      </c>
      <c r="H3263" s="2">
        <f>IF(F3263=0, G3263, F3263)</f>
        <v/>
      </c>
      <c r="I3263" s="1">
        <f>E3263+0</f>
        <v/>
      </c>
    </row>
    <row r="3264">
      <c r="A3264" t="inlineStr">
        <is>
          <t>Interest Paid - Investors @ 6.5%</t>
        </is>
      </c>
      <c r="B3264" t="inlineStr">
        <is>
          <t>Operating Expenses</t>
        </is>
      </c>
      <c r="C3264" t="inlineStr">
        <is>
          <t>Heron Fields</t>
        </is>
      </c>
      <c r="D3264" t="inlineStr">
        <is>
          <t>Heron Fields</t>
        </is>
      </c>
      <c r="E3264" s="1" t="inlineStr">
        <is>
          <t>2024-09-30</t>
        </is>
      </c>
      <c r="F3264" t="n">
        <v>0</v>
      </c>
      <c r="G3264" t="n">
        <v>0</v>
      </c>
      <c r="H3264" s="2">
        <f>IF(F3264=0, G3264, F3264)</f>
        <v/>
      </c>
      <c r="I3264" s="1">
        <f>E3264+0</f>
        <v/>
      </c>
    </row>
    <row r="3265">
      <c r="A3265" t="inlineStr">
        <is>
          <t>Interest Paid - Investors @ 6.75%</t>
        </is>
      </c>
      <c r="B3265" t="inlineStr">
        <is>
          <t>Operating Expenses</t>
        </is>
      </c>
      <c r="C3265" t="inlineStr">
        <is>
          <t>Heron Fields</t>
        </is>
      </c>
      <c r="D3265" t="inlineStr">
        <is>
          <t>Heron Fields</t>
        </is>
      </c>
      <c r="E3265" s="1" t="inlineStr">
        <is>
          <t>2024-09-30</t>
        </is>
      </c>
      <c r="F3265" t="n">
        <v>0</v>
      </c>
      <c r="G3265" t="n">
        <v>0</v>
      </c>
      <c r="H3265" s="2">
        <f>IF(F3265=0, G3265, F3265)</f>
        <v/>
      </c>
      <c r="I3265" s="1">
        <f>E3265+0</f>
        <v/>
      </c>
    </row>
    <row r="3266">
      <c r="A3266" t="inlineStr">
        <is>
          <t>Interest Paid - Investors @ 6.75%</t>
        </is>
      </c>
      <c r="B3266" t="inlineStr">
        <is>
          <t>Operating Expenses</t>
        </is>
      </c>
      <c r="C3266" t="inlineStr">
        <is>
          <t>Heron Fields</t>
        </is>
      </c>
      <c r="D3266" t="inlineStr">
        <is>
          <t>Heron Fields</t>
        </is>
      </c>
      <c r="E3266" s="1" t="inlineStr">
        <is>
          <t>2024-09-30</t>
        </is>
      </c>
      <c r="F3266" t="n">
        <v>0</v>
      </c>
      <c r="G3266" t="n">
        <v>0</v>
      </c>
      <c r="H3266" s="2">
        <f>IF(F3266=0, G3266, F3266)</f>
        <v/>
      </c>
      <c r="I3266" s="1">
        <f>E3266+0</f>
        <v/>
      </c>
    </row>
    <row r="3267">
      <c r="A3267" t="inlineStr">
        <is>
          <t>Interest Paid - Investors @ 7%</t>
        </is>
      </c>
      <c r="B3267" t="inlineStr">
        <is>
          <t>Operating Expenses</t>
        </is>
      </c>
      <c r="C3267" t="inlineStr">
        <is>
          <t>Heron Fields</t>
        </is>
      </c>
      <c r="D3267" t="inlineStr">
        <is>
          <t>Heron Fields</t>
        </is>
      </c>
      <c r="E3267" s="1" t="inlineStr">
        <is>
          <t>2024-09-30</t>
        </is>
      </c>
      <c r="F3267" t="n">
        <v>0</v>
      </c>
      <c r="G3267" t="n">
        <v>0</v>
      </c>
      <c r="H3267" s="2">
        <f>IF(F3267=0, G3267, F3267)</f>
        <v/>
      </c>
      <c r="I3267" s="1">
        <f>E3267+0</f>
        <v/>
      </c>
    </row>
    <row r="3268">
      <c r="A3268" t="inlineStr">
        <is>
          <t>Interest Paid - Investors @ 7%</t>
        </is>
      </c>
      <c r="B3268" t="inlineStr">
        <is>
          <t>Operating Expenses</t>
        </is>
      </c>
      <c r="C3268" t="inlineStr">
        <is>
          <t>Heron Fields</t>
        </is>
      </c>
      <c r="D3268" t="inlineStr">
        <is>
          <t>Heron Fields</t>
        </is>
      </c>
      <c r="E3268" s="1" t="inlineStr">
        <is>
          <t>2024-09-30</t>
        </is>
      </c>
      <c r="F3268" t="n">
        <v>0</v>
      </c>
      <c r="G3268" t="n">
        <v>0</v>
      </c>
      <c r="H3268" s="2">
        <f>IF(F3268=0, G3268, F3268)</f>
        <v/>
      </c>
      <c r="I3268" s="1">
        <f>E3268+0</f>
        <v/>
      </c>
    </row>
    <row r="3269">
      <c r="A3269" t="inlineStr">
        <is>
          <t>Interest Paid - Investors @ 7.5%</t>
        </is>
      </c>
      <c r="B3269" t="inlineStr">
        <is>
          <t>Operating Expenses</t>
        </is>
      </c>
      <c r="C3269" t="inlineStr">
        <is>
          <t>Heron Fields</t>
        </is>
      </c>
      <c r="D3269" t="inlineStr">
        <is>
          <t>Heron Fields</t>
        </is>
      </c>
      <c r="E3269" s="1" t="inlineStr">
        <is>
          <t>2024-09-30</t>
        </is>
      </c>
      <c r="F3269" t="n">
        <v>0</v>
      </c>
      <c r="G3269" t="n">
        <v>0</v>
      </c>
      <c r="H3269" s="2">
        <f>IF(F3269=0, G3269, F3269)</f>
        <v/>
      </c>
      <c r="I3269" s="1">
        <f>E3269+0</f>
        <v/>
      </c>
    </row>
    <row r="3270">
      <c r="A3270" t="inlineStr">
        <is>
          <t>Interest Paid - Investors @ 7.5%</t>
        </is>
      </c>
      <c r="B3270" t="inlineStr">
        <is>
          <t>Operating Expenses</t>
        </is>
      </c>
      <c r="C3270" t="inlineStr">
        <is>
          <t>Heron Fields</t>
        </is>
      </c>
      <c r="D3270" t="inlineStr">
        <is>
          <t>Heron Fields</t>
        </is>
      </c>
      <c r="E3270" s="1" t="inlineStr">
        <is>
          <t>2024-09-30</t>
        </is>
      </c>
      <c r="F3270" t="n">
        <v>0</v>
      </c>
      <c r="G3270" t="n">
        <v>0</v>
      </c>
      <c r="H3270" s="2">
        <f>IF(F3270=0, G3270, F3270)</f>
        <v/>
      </c>
      <c r="I3270" s="1">
        <f>E3270+0</f>
        <v/>
      </c>
    </row>
    <row r="3271">
      <c r="A3271" t="inlineStr">
        <is>
          <t>Interest Paid - Investors @ 8.25%</t>
        </is>
      </c>
      <c r="B3271" t="inlineStr">
        <is>
          <t>Operating Expenses</t>
        </is>
      </c>
      <c r="C3271" t="inlineStr">
        <is>
          <t>Heron Fields</t>
        </is>
      </c>
      <c r="D3271" t="inlineStr">
        <is>
          <t>Heron Fields</t>
        </is>
      </c>
      <c r="E3271" s="1" t="inlineStr">
        <is>
          <t>2024-09-30</t>
        </is>
      </c>
      <c r="F3271" t="n">
        <v>0</v>
      </c>
      <c r="G3271" t="n">
        <v>0</v>
      </c>
      <c r="H3271" s="2">
        <f>IF(F3271=0, G3271, F3271)</f>
        <v/>
      </c>
      <c r="I3271" s="1">
        <f>E3271+0</f>
        <v/>
      </c>
    </row>
    <row r="3272">
      <c r="A3272" t="inlineStr">
        <is>
          <t>Interest Paid - Investors @ 8.25%</t>
        </is>
      </c>
      <c r="B3272" t="inlineStr">
        <is>
          <t>Operating Expenses</t>
        </is>
      </c>
      <c r="C3272" t="inlineStr">
        <is>
          <t>Heron Fields</t>
        </is>
      </c>
      <c r="D3272" t="inlineStr">
        <is>
          <t>Heron Fields</t>
        </is>
      </c>
      <c r="E3272" s="1" t="inlineStr">
        <is>
          <t>2024-09-30</t>
        </is>
      </c>
      <c r="F3272" t="n">
        <v>0</v>
      </c>
      <c r="G3272" t="n">
        <v>0</v>
      </c>
      <c r="H3272" s="2">
        <f>IF(F3272=0, G3272, F3272)</f>
        <v/>
      </c>
      <c r="I3272" s="1">
        <f>E3272+0</f>
        <v/>
      </c>
    </row>
    <row r="3273">
      <c r="A3273" t="inlineStr">
        <is>
          <t>Interest Paid - Investors @ 9%</t>
        </is>
      </c>
      <c r="B3273" t="inlineStr">
        <is>
          <t>Operating Expenses</t>
        </is>
      </c>
      <c r="C3273" t="inlineStr">
        <is>
          <t>Heron Fields</t>
        </is>
      </c>
      <c r="D3273" t="inlineStr">
        <is>
          <t>Heron Fields</t>
        </is>
      </c>
      <c r="E3273" s="1" t="inlineStr">
        <is>
          <t>2024-09-30</t>
        </is>
      </c>
      <c r="F3273" t="n">
        <v>0</v>
      </c>
      <c r="G3273" t="n">
        <v>0</v>
      </c>
      <c r="H3273" s="2">
        <f>IF(F3273=0, G3273, F3273)</f>
        <v/>
      </c>
      <c r="I3273" s="1">
        <f>E3273+0</f>
        <v/>
      </c>
    </row>
    <row r="3274">
      <c r="A3274" t="inlineStr">
        <is>
          <t>Interest Paid - Investors @ 9%</t>
        </is>
      </c>
      <c r="B3274" t="inlineStr">
        <is>
          <t>Operating Expenses</t>
        </is>
      </c>
      <c r="C3274" t="inlineStr">
        <is>
          <t>Heron Fields</t>
        </is>
      </c>
      <c r="D3274" t="inlineStr">
        <is>
          <t>Heron Fields</t>
        </is>
      </c>
      <c r="E3274" s="1" t="inlineStr">
        <is>
          <t>2024-09-30</t>
        </is>
      </c>
      <c r="F3274" t="n">
        <v>0</v>
      </c>
      <c r="G3274" t="n">
        <v>0</v>
      </c>
      <c r="H3274" s="2">
        <f>IF(F3274=0, G3274, F3274)</f>
        <v/>
      </c>
      <c r="I3274" s="1">
        <f>E3274+0</f>
        <v/>
      </c>
    </row>
    <row r="3275">
      <c r="A3275" t="inlineStr">
        <is>
          <t>Interest Received - Deposits</t>
        </is>
      </c>
      <c r="B3275" t="inlineStr">
        <is>
          <t>Other Income</t>
        </is>
      </c>
      <c r="C3275" t="inlineStr">
        <is>
          <t>Heron Fields</t>
        </is>
      </c>
      <c r="D3275" t="inlineStr">
        <is>
          <t>Heron Fields</t>
        </is>
      </c>
      <c r="E3275" s="1" t="inlineStr">
        <is>
          <t>2024-09-30</t>
        </is>
      </c>
      <c r="F3275" t="n">
        <v>0</v>
      </c>
      <c r="G3275" t="n">
        <v>0</v>
      </c>
      <c r="H3275" s="2">
        <f>IF(F3275=0, G3275, F3275)</f>
        <v/>
      </c>
      <c r="I3275" s="1">
        <f>E3275+0</f>
        <v/>
      </c>
    </row>
    <row r="3276">
      <c r="A3276" t="inlineStr">
        <is>
          <t>Interest Received - Momentum</t>
        </is>
      </c>
      <c r="B3276" t="inlineStr">
        <is>
          <t>Other Income</t>
        </is>
      </c>
      <c r="C3276" t="inlineStr">
        <is>
          <t>Heron Fields</t>
        </is>
      </c>
      <c r="D3276" t="inlineStr">
        <is>
          <t>Heron Fields</t>
        </is>
      </c>
      <c r="E3276" s="1" t="inlineStr">
        <is>
          <t>2024-09-30</t>
        </is>
      </c>
      <c r="F3276" t="n">
        <v>0</v>
      </c>
      <c r="G3276" t="n">
        <v>0</v>
      </c>
      <c r="H3276" s="2">
        <f>IF(F3276=0, G3276, F3276)</f>
        <v/>
      </c>
      <c r="I3276" s="1">
        <f>E3276+0</f>
        <v/>
      </c>
    </row>
    <row r="3277">
      <c r="A3277" t="inlineStr">
        <is>
          <t>Levies - Amari</t>
        </is>
      </c>
      <c r="B3277" t="inlineStr">
        <is>
          <t>Operating Expenses</t>
        </is>
      </c>
      <c r="C3277" t="inlineStr">
        <is>
          <t>Heron Fields</t>
        </is>
      </c>
      <c r="D3277" t="inlineStr">
        <is>
          <t>Heron Fields</t>
        </is>
      </c>
      <c r="E3277" s="1" t="inlineStr">
        <is>
          <t>2024-09-30</t>
        </is>
      </c>
      <c r="F3277" t="n">
        <v>0</v>
      </c>
      <c r="G3277" t="n">
        <v>0</v>
      </c>
      <c r="H3277" s="2">
        <f>IF(F3277=0, G3277, F3277)</f>
        <v/>
      </c>
      <c r="I3277" s="1">
        <f>E3277+0</f>
        <v/>
      </c>
    </row>
    <row r="3278">
      <c r="A3278" t="inlineStr">
        <is>
          <t>Momentum Admin Fee</t>
        </is>
      </c>
      <c r="B3278" t="inlineStr">
        <is>
          <t>Operating Expenses</t>
        </is>
      </c>
      <c r="C3278" t="inlineStr">
        <is>
          <t>Heron Fields</t>
        </is>
      </c>
      <c r="D3278" t="inlineStr">
        <is>
          <t>Heron Fields</t>
        </is>
      </c>
      <c r="E3278" s="1" t="inlineStr">
        <is>
          <t>2024-09-30</t>
        </is>
      </c>
      <c r="F3278" t="n">
        <v>0</v>
      </c>
      <c r="G3278" t="n">
        <v>0</v>
      </c>
      <c r="H3278" s="2">
        <f>IF(F3278=0, G3278, F3278)</f>
        <v/>
      </c>
      <c r="I3278" s="1">
        <f>E3278+0</f>
        <v/>
      </c>
    </row>
    <row r="3279">
      <c r="A3279" t="inlineStr">
        <is>
          <t>Motor Vehicle Expenses</t>
        </is>
      </c>
      <c r="B3279" t="inlineStr">
        <is>
          <t>Operating Expenses</t>
        </is>
      </c>
      <c r="C3279" t="inlineStr">
        <is>
          <t>Heron Fields</t>
        </is>
      </c>
      <c r="D3279" t="inlineStr">
        <is>
          <t>Heron Fields</t>
        </is>
      </c>
      <c r="E3279" s="1" t="inlineStr">
        <is>
          <t>2024-09-30</t>
        </is>
      </c>
      <c r="F3279" t="n">
        <v>0</v>
      </c>
      <c r="G3279" t="n">
        <v>0</v>
      </c>
      <c r="H3279" s="2">
        <f>IF(F3279=0, G3279, F3279)</f>
        <v/>
      </c>
      <c r="I3279" s="1">
        <f>E3279+0</f>
        <v/>
      </c>
    </row>
    <row r="3280">
      <c r="A3280" t="inlineStr">
        <is>
          <t>Rates - Heron</t>
        </is>
      </c>
      <c r="B3280" t="inlineStr">
        <is>
          <t>Operating Expenses</t>
        </is>
      </c>
      <c r="C3280" t="inlineStr">
        <is>
          <t>Heron Fields</t>
        </is>
      </c>
      <c r="D3280" t="inlineStr">
        <is>
          <t>Heron Fields</t>
        </is>
      </c>
      <c r="E3280" s="1" t="inlineStr">
        <is>
          <t>2024-09-30</t>
        </is>
      </c>
      <c r="F3280" t="n">
        <v>0</v>
      </c>
      <c r="G3280" t="n">
        <v>0</v>
      </c>
      <c r="H3280" s="2">
        <f>IF(F3280=0, G3280, F3280)</f>
        <v/>
      </c>
      <c r="I3280" s="1">
        <f>E3280+0</f>
        <v/>
      </c>
    </row>
    <row r="3281">
      <c r="A3281" t="inlineStr">
        <is>
          <t>Rental Income</t>
        </is>
      </c>
      <c r="B3281" t="inlineStr">
        <is>
          <t>Other Income</t>
        </is>
      </c>
      <c r="C3281" t="inlineStr">
        <is>
          <t>Heron Fields</t>
        </is>
      </c>
      <c r="D3281" t="inlineStr">
        <is>
          <t>Heron Fields</t>
        </is>
      </c>
      <c r="E3281" s="1" t="inlineStr">
        <is>
          <t>2024-09-30</t>
        </is>
      </c>
      <c r="F3281" t="n">
        <v>0</v>
      </c>
      <c r="G3281" t="n">
        <v>0</v>
      </c>
      <c r="H3281" s="2">
        <f>IF(F3281=0, G3281, F3281)</f>
        <v/>
      </c>
      <c r="I3281" s="1">
        <f>E3281+0</f>
        <v/>
      </c>
    </row>
    <row r="3282">
      <c r="A3282" t="inlineStr">
        <is>
          <t>Rental Income</t>
        </is>
      </c>
      <c r="B3282" t="inlineStr">
        <is>
          <t>Other Income</t>
        </is>
      </c>
      <c r="C3282" t="inlineStr">
        <is>
          <t>Heron Fields</t>
        </is>
      </c>
      <c r="D3282" t="inlineStr">
        <is>
          <t>Heron Fields</t>
        </is>
      </c>
      <c r="E3282" s="1" t="inlineStr">
        <is>
          <t>2024-09-30</t>
        </is>
      </c>
      <c r="F3282" t="n">
        <v>0</v>
      </c>
      <c r="G3282" t="n">
        <v>0</v>
      </c>
      <c r="H3282" s="2">
        <f>IF(F3282=0, G3282, F3282)</f>
        <v/>
      </c>
      <c r="I3282" s="1">
        <f>E3282+0</f>
        <v/>
      </c>
    </row>
    <row r="3283">
      <c r="A3283" t="inlineStr">
        <is>
          <t>Repairs _AND_ Maintenance</t>
        </is>
      </c>
      <c r="B3283" t="inlineStr">
        <is>
          <t>Operating Expenses</t>
        </is>
      </c>
      <c r="C3283" t="inlineStr">
        <is>
          <t>Heron Fields</t>
        </is>
      </c>
      <c r="D3283" t="inlineStr">
        <is>
          <t>Heron Fields</t>
        </is>
      </c>
      <c r="E3283" s="1" t="inlineStr">
        <is>
          <t>2024-09-30</t>
        </is>
      </c>
      <c r="F3283" t="n">
        <v>0</v>
      </c>
      <c r="G3283" t="n">
        <v>0</v>
      </c>
      <c r="H3283" s="2">
        <f>IF(F3283=0, G3283, F3283)</f>
        <v/>
      </c>
      <c r="I3283" s="1">
        <f>E3283+0</f>
        <v/>
      </c>
    </row>
    <row r="3284">
      <c r="A3284" t="inlineStr">
        <is>
          <t>Repairs _AND_ Maintenance</t>
        </is>
      </c>
      <c r="B3284" t="inlineStr">
        <is>
          <t>Operating Expenses</t>
        </is>
      </c>
      <c r="C3284" t="inlineStr">
        <is>
          <t>Heron Fields</t>
        </is>
      </c>
      <c r="D3284" t="inlineStr">
        <is>
          <t>Heron Fields</t>
        </is>
      </c>
      <c r="E3284" s="1" t="inlineStr">
        <is>
          <t>2024-09-30</t>
        </is>
      </c>
      <c r="F3284" t="n">
        <v>0</v>
      </c>
      <c r="G3284" t="n">
        <v>0</v>
      </c>
      <c r="H3284" s="2">
        <f>IF(F3284=0, G3284, F3284)</f>
        <v/>
      </c>
      <c r="I3284" s="1">
        <f>E3284+0</f>
        <v/>
      </c>
    </row>
    <row r="3285">
      <c r="A3285" t="inlineStr">
        <is>
          <t>Sales - Heron Fields</t>
        </is>
      </c>
      <c r="B3285" t="inlineStr">
        <is>
          <t>Trading Income</t>
        </is>
      </c>
      <c r="C3285" t="inlineStr">
        <is>
          <t>Heron Fields</t>
        </is>
      </c>
      <c r="D3285" t="inlineStr">
        <is>
          <t>Heron Fields</t>
        </is>
      </c>
      <c r="E3285" s="1" t="inlineStr">
        <is>
          <t>2024-09-30</t>
        </is>
      </c>
      <c r="F3285" t="n">
        <v>0</v>
      </c>
      <c r="G3285" t="n">
        <v>0</v>
      </c>
      <c r="H3285" s="2">
        <f>IF(F3285=0, G3285, F3285)</f>
        <v/>
      </c>
      <c r="I3285" s="1">
        <f>E3285+0</f>
        <v/>
      </c>
    </row>
    <row r="3286">
      <c r="A3286" t="inlineStr">
        <is>
          <t>Sales - Heron Fields occupational rent</t>
        </is>
      </c>
      <c r="B3286" t="inlineStr">
        <is>
          <t>Trading Income</t>
        </is>
      </c>
      <c r="C3286" t="inlineStr">
        <is>
          <t>Heron Fields</t>
        </is>
      </c>
      <c r="D3286" t="inlineStr">
        <is>
          <t>Heron Fields</t>
        </is>
      </c>
      <c r="E3286" s="1" t="inlineStr">
        <is>
          <t>2024-09-30</t>
        </is>
      </c>
      <c r="F3286" t="n">
        <v>0</v>
      </c>
      <c r="G3286" t="n">
        <v>0</v>
      </c>
      <c r="H3286" s="2">
        <f>IF(F3286=0, G3286, F3286)</f>
        <v/>
      </c>
      <c r="I3286" s="1">
        <f>E3286+0</f>
        <v/>
      </c>
    </row>
    <row r="3287">
      <c r="A3287" t="inlineStr">
        <is>
          <t>Security</t>
        </is>
      </c>
      <c r="B3287" t="inlineStr">
        <is>
          <t>Operating Expenses</t>
        </is>
      </c>
      <c r="C3287" t="inlineStr">
        <is>
          <t>Heron Fields</t>
        </is>
      </c>
      <c r="D3287" t="inlineStr">
        <is>
          <t>Heron Fields</t>
        </is>
      </c>
      <c r="E3287" s="1" t="inlineStr">
        <is>
          <t>2024-09-30</t>
        </is>
      </c>
      <c r="F3287" t="n">
        <v>0</v>
      </c>
      <c r="G3287" t="n">
        <v>0</v>
      </c>
      <c r="H3287" s="2">
        <f>IF(F3287=0, G3287, F3287)</f>
        <v/>
      </c>
      <c r="I3287" s="1">
        <f>E3287+0</f>
        <v/>
      </c>
    </row>
    <row r="3288">
      <c r="A3288" t="inlineStr">
        <is>
          <t>Security - ADT</t>
        </is>
      </c>
      <c r="B3288" t="inlineStr">
        <is>
          <t>Operating Expenses</t>
        </is>
      </c>
      <c r="C3288" t="inlineStr">
        <is>
          <t>Heron Fields</t>
        </is>
      </c>
      <c r="D3288" t="inlineStr">
        <is>
          <t>Heron Fields</t>
        </is>
      </c>
      <c r="E3288" s="1" t="inlineStr">
        <is>
          <t>2024-09-30</t>
        </is>
      </c>
      <c r="F3288" t="n">
        <v>0</v>
      </c>
      <c r="G3288" t="n">
        <v>0</v>
      </c>
      <c r="H3288" s="2">
        <f>IF(F3288=0, G3288, F3288)</f>
        <v/>
      </c>
      <c r="I3288" s="1">
        <f>E3288+0</f>
        <v/>
      </c>
    </row>
    <row r="3289">
      <c r="A3289" t="inlineStr">
        <is>
          <t>Subscription - NHBRC</t>
        </is>
      </c>
      <c r="B3289" t="inlineStr">
        <is>
          <t>Operating Expenses</t>
        </is>
      </c>
      <c r="C3289" t="inlineStr">
        <is>
          <t>Heron Fields</t>
        </is>
      </c>
      <c r="D3289" t="inlineStr">
        <is>
          <t>Heron Fields</t>
        </is>
      </c>
      <c r="E3289" s="1" t="inlineStr">
        <is>
          <t>2024-09-30</t>
        </is>
      </c>
      <c r="F3289" t="n">
        <v>0</v>
      </c>
      <c r="G3289" t="n">
        <v>0</v>
      </c>
      <c r="H3289" s="2">
        <f>IF(F3289=0, G3289, F3289)</f>
        <v/>
      </c>
      <c r="I3289" s="1">
        <f>E3289+0</f>
        <v/>
      </c>
    </row>
    <row r="3290">
      <c r="A3290" t="inlineStr">
        <is>
          <t>Subscriptions - Xero</t>
        </is>
      </c>
      <c r="B3290" t="inlineStr">
        <is>
          <t>Operating Expenses</t>
        </is>
      </c>
      <c r="C3290" t="inlineStr">
        <is>
          <t>Heron Fields</t>
        </is>
      </c>
      <c r="D3290" t="inlineStr">
        <is>
          <t>Heron Fields</t>
        </is>
      </c>
      <c r="E3290" s="1" t="inlineStr">
        <is>
          <t>2024-09-30</t>
        </is>
      </c>
      <c r="F3290" t="n">
        <v>0</v>
      </c>
      <c r="G3290" t="n">
        <v>0</v>
      </c>
      <c r="H3290" s="2">
        <f>IF(F3290=0, G3290, F3290)</f>
        <v/>
      </c>
      <c r="I3290" s="1">
        <f>E3290+0</f>
        <v/>
      </c>
    </row>
    <row r="3291">
      <c r="A3291" t="inlineStr">
        <is>
          <t>Subscriptions - Xero</t>
        </is>
      </c>
      <c r="B3291" t="inlineStr">
        <is>
          <t>Operating Expenses</t>
        </is>
      </c>
      <c r="C3291" t="inlineStr">
        <is>
          <t>Heron Fields</t>
        </is>
      </c>
      <c r="D3291" t="inlineStr">
        <is>
          <t>Heron Fields</t>
        </is>
      </c>
      <c r="E3291" s="1" t="inlineStr">
        <is>
          <t>2024-09-30</t>
        </is>
      </c>
      <c r="F3291" t="n">
        <v>0</v>
      </c>
      <c r="G3291" t="n">
        <v>0</v>
      </c>
      <c r="H3291" s="2">
        <f>IF(F3291=0, G3291, F3291)</f>
        <v/>
      </c>
      <c r="I3291" s="1">
        <f>E3291+0</f>
        <v/>
      </c>
    </row>
    <row r="3292">
      <c r="A3292" t="inlineStr">
        <is>
          <t>Advertising - Pure Brand Activation</t>
        </is>
      </c>
      <c r="B3292" t="inlineStr">
        <is>
          <t>Operating Expenses</t>
        </is>
      </c>
      <c r="C3292" t="inlineStr">
        <is>
          <t>Heron View</t>
        </is>
      </c>
      <c r="D3292" t="inlineStr">
        <is>
          <t>Heron View</t>
        </is>
      </c>
      <c r="E3292" s="1" t="inlineStr">
        <is>
          <t>2024-09-30</t>
        </is>
      </c>
      <c r="F3292" t="n">
        <v>0</v>
      </c>
      <c r="G3292" t="n">
        <v>0</v>
      </c>
      <c r="H3292" s="2">
        <f>IF(F3292=0, G3292, F3292)</f>
        <v/>
      </c>
      <c r="I3292" s="1">
        <f>E3292+0</f>
        <v/>
      </c>
    </row>
    <row r="3293">
      <c r="A3293" t="inlineStr">
        <is>
          <t>Advertising - Real Marketing</t>
        </is>
      </c>
      <c r="B3293" t="inlineStr">
        <is>
          <t>Operating Expenses</t>
        </is>
      </c>
      <c r="C3293" t="inlineStr">
        <is>
          <t>Heron View</t>
        </is>
      </c>
      <c r="D3293" t="inlineStr">
        <is>
          <t>Heron View</t>
        </is>
      </c>
      <c r="E3293" s="1" t="inlineStr">
        <is>
          <t>2024-09-30</t>
        </is>
      </c>
      <c r="F3293" t="n">
        <v>0</v>
      </c>
      <c r="G3293" t="n">
        <v>0</v>
      </c>
      <c r="H3293" s="2">
        <f>IF(F3293=0, G3293, F3293)</f>
        <v/>
      </c>
      <c r="I3293" s="1">
        <f>E3293+0</f>
        <v/>
      </c>
    </row>
    <row r="3294">
      <c r="A3294" t="inlineStr">
        <is>
          <t>Advertising - Thinkink</t>
        </is>
      </c>
      <c r="B3294" t="inlineStr">
        <is>
          <t>Operating Expenses</t>
        </is>
      </c>
      <c r="C3294" t="inlineStr">
        <is>
          <t>Heron View</t>
        </is>
      </c>
      <c r="D3294" t="inlineStr">
        <is>
          <t>Heron View</t>
        </is>
      </c>
      <c r="E3294" s="1" t="inlineStr">
        <is>
          <t>2024-09-30</t>
        </is>
      </c>
      <c r="F3294" t="n">
        <v>0</v>
      </c>
      <c r="G3294" t="n">
        <v>0</v>
      </c>
      <c r="H3294" s="2">
        <f>IF(F3294=0, G3294, F3294)</f>
        <v/>
      </c>
      <c r="I3294" s="1">
        <f>E3294+0</f>
        <v/>
      </c>
    </row>
    <row r="3295">
      <c r="A3295" t="inlineStr">
        <is>
          <t>Advertising _AND_ Promotions</t>
        </is>
      </c>
      <c r="B3295" t="inlineStr">
        <is>
          <t>Operating Expenses</t>
        </is>
      </c>
      <c r="C3295" t="inlineStr">
        <is>
          <t>Heron View</t>
        </is>
      </c>
      <c r="D3295" t="inlineStr">
        <is>
          <t>Heron View</t>
        </is>
      </c>
      <c r="E3295" s="1" t="inlineStr">
        <is>
          <t>2024-09-30</t>
        </is>
      </c>
      <c r="F3295" t="n">
        <v>0</v>
      </c>
      <c r="G3295" t="n">
        <v>0</v>
      </c>
      <c r="H3295" s="2">
        <f>IF(F3295=0, G3295, F3295)</f>
        <v/>
      </c>
      <c r="I3295" s="1">
        <f>E3295+0</f>
        <v/>
      </c>
    </row>
    <row r="3296">
      <c r="A3296" t="inlineStr">
        <is>
          <t>COS - Commission HV Units</t>
        </is>
      </c>
      <c r="B3296" t="inlineStr">
        <is>
          <t>COS</t>
        </is>
      </c>
      <c r="C3296" t="inlineStr">
        <is>
          <t>Heron View</t>
        </is>
      </c>
      <c r="D3296" t="inlineStr">
        <is>
          <t>Heron View</t>
        </is>
      </c>
      <c r="E3296" s="1" t="inlineStr">
        <is>
          <t>2024-09-30</t>
        </is>
      </c>
      <c r="F3296" t="n">
        <v>0</v>
      </c>
      <c r="G3296" t="n">
        <v>675613.04</v>
      </c>
      <c r="H3296" s="2">
        <f>IF(F3296=0, G3296, F3296)</f>
        <v/>
      </c>
      <c r="I3296" s="1">
        <f>E3296+0</f>
        <v/>
      </c>
    </row>
    <row r="3297">
      <c r="A3297" t="inlineStr">
        <is>
          <t>COS - Electricity</t>
        </is>
      </c>
      <c r="B3297" t="inlineStr">
        <is>
          <t>COS</t>
        </is>
      </c>
      <c r="C3297" t="inlineStr">
        <is>
          <t>Heron View</t>
        </is>
      </c>
      <c r="D3297" t="inlineStr">
        <is>
          <t>Heron View</t>
        </is>
      </c>
      <c r="E3297" s="1" t="inlineStr">
        <is>
          <t>2024-09-30</t>
        </is>
      </c>
      <c r="F3297" t="n">
        <v>0</v>
      </c>
      <c r="G3297" t="n">
        <v>0</v>
      </c>
      <c r="H3297" s="2">
        <f>IF(F3297=0, G3297, F3297)</f>
        <v/>
      </c>
      <c r="I3297" s="1">
        <f>E3297+0</f>
        <v/>
      </c>
    </row>
    <row r="3298">
      <c r="A3298" t="inlineStr">
        <is>
          <t>COS - Electricity Cost Heron Field</t>
        </is>
      </c>
      <c r="B3298" t="inlineStr">
        <is>
          <t>COS</t>
        </is>
      </c>
      <c r="C3298" t="inlineStr">
        <is>
          <t>CPC</t>
        </is>
      </c>
      <c r="D3298" t="inlineStr">
        <is>
          <t>Heron View</t>
        </is>
      </c>
      <c r="E3298" s="1" t="inlineStr">
        <is>
          <t>2024-09-30</t>
        </is>
      </c>
      <c r="F3298" t="n">
        <v>0</v>
      </c>
      <c r="G3298" t="n">
        <v>0</v>
      </c>
      <c r="H3298" s="2">
        <f>IF(F3298=0, G3298, F3298)</f>
        <v/>
      </c>
      <c r="I3298" s="1">
        <f>E3298+0</f>
        <v/>
      </c>
    </row>
    <row r="3299">
      <c r="A3299" t="inlineStr">
        <is>
          <t>COS - HV COCT Rates clearance</t>
        </is>
      </c>
      <c r="B3299" t="inlineStr">
        <is>
          <t>COS</t>
        </is>
      </c>
      <c r="C3299" t="inlineStr">
        <is>
          <t>Heron View</t>
        </is>
      </c>
      <c r="D3299" t="inlineStr">
        <is>
          <t>Heron View</t>
        </is>
      </c>
      <c r="E3299" s="1" t="inlineStr">
        <is>
          <t>2024-09-30</t>
        </is>
      </c>
      <c r="F3299" t="n">
        <v>0</v>
      </c>
      <c r="G3299" t="n">
        <v>0</v>
      </c>
      <c r="H3299" s="2">
        <f>IF(F3299=0, G3299, F3299)</f>
        <v/>
      </c>
      <c r="I3299" s="1">
        <f>E3299+0</f>
        <v/>
      </c>
    </row>
    <row r="3300">
      <c r="A3300" t="inlineStr">
        <is>
          <t>COS - Heron - Internet</t>
        </is>
      </c>
      <c r="B3300" t="inlineStr">
        <is>
          <t>COS</t>
        </is>
      </c>
      <c r="C3300" t="inlineStr">
        <is>
          <t>CPC</t>
        </is>
      </c>
      <c r="D3300" t="inlineStr">
        <is>
          <t>Heron View</t>
        </is>
      </c>
      <c r="E3300" s="1" t="inlineStr">
        <is>
          <t>2024-09-30</t>
        </is>
      </c>
      <c r="F3300" t="n">
        <v>0</v>
      </c>
      <c r="G3300" t="n">
        <v>0</v>
      </c>
      <c r="H3300" s="2">
        <f>IF(F3300=0, G3300, F3300)</f>
        <v/>
      </c>
      <c r="I3300" s="1">
        <f>E3300+0</f>
        <v/>
      </c>
    </row>
    <row r="3301">
      <c r="A3301" t="inlineStr">
        <is>
          <t>COS - Heron Fields - Construction</t>
        </is>
      </c>
      <c r="B3301" t="inlineStr">
        <is>
          <t>COS</t>
        </is>
      </c>
      <c r="C3301" t="inlineStr">
        <is>
          <t>CPC</t>
        </is>
      </c>
      <c r="D3301" t="inlineStr">
        <is>
          <t>Heron View</t>
        </is>
      </c>
      <c r="E3301" s="1" t="inlineStr">
        <is>
          <t>2024-09-30</t>
        </is>
      </c>
      <c r="F3301" t="n">
        <v>0</v>
      </c>
      <c r="G3301" t="n">
        <v>0</v>
      </c>
      <c r="H3301" s="2">
        <f>IF(F3301=0, G3301, F3301)</f>
        <v/>
      </c>
      <c r="I3301" s="1">
        <f>E3301+0</f>
        <v/>
      </c>
    </row>
    <row r="3302">
      <c r="A3302" t="inlineStr">
        <is>
          <t>COS - Heron Fields - Garden Services</t>
        </is>
      </c>
      <c r="B3302" t="inlineStr">
        <is>
          <t>COS</t>
        </is>
      </c>
      <c r="C3302" t="inlineStr">
        <is>
          <t>CPC</t>
        </is>
      </c>
      <c r="D3302" t="inlineStr">
        <is>
          <t>Heron View</t>
        </is>
      </c>
      <c r="E3302" s="1" t="inlineStr">
        <is>
          <t>2024-09-30</t>
        </is>
      </c>
      <c r="F3302" t="n">
        <v>0</v>
      </c>
      <c r="G3302" t="n">
        <v>0</v>
      </c>
      <c r="H3302" s="2">
        <f>IF(F3302=0, G3302, F3302)</f>
        <v/>
      </c>
      <c r="I3302" s="1">
        <f>E3302+0</f>
        <v/>
      </c>
    </row>
    <row r="3303">
      <c r="A3303" t="inlineStr">
        <is>
          <t>COS - Heron Fields - Health &amp; Safety</t>
        </is>
      </c>
      <c r="B3303" t="inlineStr">
        <is>
          <t>COS</t>
        </is>
      </c>
      <c r="C3303" t="inlineStr">
        <is>
          <t>CPC</t>
        </is>
      </c>
      <c r="D3303" t="inlineStr">
        <is>
          <t>Heron View</t>
        </is>
      </c>
      <c r="E3303" s="1" t="inlineStr">
        <is>
          <t>2024-09-30</t>
        </is>
      </c>
      <c r="F3303" t="n">
        <v>0</v>
      </c>
      <c r="G3303" t="n">
        <v>0</v>
      </c>
      <c r="H3303" s="2">
        <f>IF(F3303=0, G3303, F3303)</f>
        <v/>
      </c>
      <c r="I3303" s="1">
        <f>E3303+0</f>
        <v/>
      </c>
    </row>
    <row r="3304">
      <c r="A3304" t="inlineStr">
        <is>
          <t>COS - Heron Fields - P &amp; G</t>
        </is>
      </c>
      <c r="B3304" t="inlineStr">
        <is>
          <t>COS</t>
        </is>
      </c>
      <c r="C3304" t="inlineStr">
        <is>
          <t>CPC</t>
        </is>
      </c>
      <c r="D3304" t="inlineStr">
        <is>
          <t>Heron View</t>
        </is>
      </c>
      <c r="E3304" s="1" t="inlineStr">
        <is>
          <t>2024-09-30</t>
        </is>
      </c>
      <c r="F3304" t="n">
        <v>0</v>
      </c>
      <c r="G3304" t="n">
        <v>0</v>
      </c>
      <c r="H3304" s="2">
        <f>IF(F3304=0, G3304, F3304)</f>
        <v/>
      </c>
      <c r="I3304" s="1">
        <f>E3304+0</f>
        <v/>
      </c>
    </row>
    <row r="3305">
      <c r="A3305" t="inlineStr">
        <is>
          <t>COS - Heron Fields - Printing &amp; Stationary</t>
        </is>
      </c>
      <c r="B3305" t="inlineStr">
        <is>
          <t>COS</t>
        </is>
      </c>
      <c r="C3305" t="inlineStr">
        <is>
          <t>CPC</t>
        </is>
      </c>
      <c r="D3305" t="inlineStr">
        <is>
          <t>Heron View</t>
        </is>
      </c>
      <c r="E3305" s="1" t="inlineStr">
        <is>
          <t>2024-09-30</t>
        </is>
      </c>
      <c r="F3305" t="n">
        <v>0</v>
      </c>
      <c r="G3305" t="n">
        <v>0</v>
      </c>
      <c r="H3305" s="2">
        <f>IF(F3305=0, G3305, F3305)</f>
        <v/>
      </c>
      <c r="I3305" s="1">
        <f>E3305+0</f>
        <v/>
      </c>
    </row>
    <row r="3306">
      <c r="A3306" t="inlineStr">
        <is>
          <t>COS - Heron View - Construction</t>
        </is>
      </c>
      <c r="B3306" t="inlineStr">
        <is>
          <t>COS</t>
        </is>
      </c>
      <c r="C3306" t="inlineStr">
        <is>
          <t>Heron View</t>
        </is>
      </c>
      <c r="D3306" t="inlineStr">
        <is>
          <t>Heron View</t>
        </is>
      </c>
      <c r="E3306" s="1" t="inlineStr">
        <is>
          <t>2024-09-30</t>
        </is>
      </c>
      <c r="F3306" t="n">
        <v>0</v>
      </c>
      <c r="G3306" t="n">
        <v>512305.57</v>
      </c>
      <c r="H3306" s="2">
        <f>IF(F3306=0, G3306, F3306)</f>
        <v/>
      </c>
      <c r="I3306" s="1">
        <f>E3306+0</f>
        <v/>
      </c>
    </row>
    <row r="3307">
      <c r="A3307" t="inlineStr">
        <is>
          <t>COS - Heron View - Construction</t>
        </is>
      </c>
      <c r="B3307" t="inlineStr">
        <is>
          <t>COS</t>
        </is>
      </c>
      <c r="C3307" t="inlineStr">
        <is>
          <t>CPC</t>
        </is>
      </c>
      <c r="D3307" t="inlineStr">
        <is>
          <t>Heron View</t>
        </is>
      </c>
      <c r="E3307" s="1" t="inlineStr">
        <is>
          <t>2024-09-30</t>
        </is>
      </c>
      <c r="F3307" t="n">
        <v>0</v>
      </c>
      <c r="G3307" t="n">
        <v>0</v>
      </c>
      <c r="H3307" s="2">
        <f>IF(F3307=0, G3307, F3307)</f>
        <v/>
      </c>
      <c r="I3307" s="1">
        <f>E3307+0</f>
        <v/>
      </c>
    </row>
    <row r="3308">
      <c r="A3308" t="inlineStr">
        <is>
          <t>COS - Heron View - P&amp;G</t>
        </is>
      </c>
      <c r="B3308" t="inlineStr">
        <is>
          <t>COS</t>
        </is>
      </c>
      <c r="C3308" t="inlineStr">
        <is>
          <t>CPC</t>
        </is>
      </c>
      <c r="D3308" t="inlineStr">
        <is>
          <t>Heron View</t>
        </is>
      </c>
      <c r="E3308" s="1" t="inlineStr">
        <is>
          <t>2024-09-30</t>
        </is>
      </c>
      <c r="F3308" t="n">
        <v>0</v>
      </c>
      <c r="G3308" t="n">
        <v>0</v>
      </c>
      <c r="H3308" s="2">
        <f>IF(F3308=0, G3308, F3308)</f>
        <v/>
      </c>
      <c r="I3308" s="1">
        <f>E3308+0</f>
        <v/>
      </c>
    </row>
    <row r="3309">
      <c r="A3309" t="inlineStr">
        <is>
          <t>COS - Heron View - Printing &amp; Stationary</t>
        </is>
      </c>
      <c r="B3309" t="inlineStr">
        <is>
          <t>COS</t>
        </is>
      </c>
      <c r="C3309" t="inlineStr">
        <is>
          <t>CPC</t>
        </is>
      </c>
      <c r="D3309" t="inlineStr">
        <is>
          <t>Heron View</t>
        </is>
      </c>
      <c r="E3309" s="1" t="inlineStr">
        <is>
          <t>2024-09-30</t>
        </is>
      </c>
      <c r="F3309" t="n">
        <v>0</v>
      </c>
      <c r="G3309" t="n">
        <v>0</v>
      </c>
      <c r="H3309" s="2">
        <f>IF(F3309=0, G3309, F3309)</f>
        <v/>
      </c>
      <c r="I3309" s="1">
        <f>E3309+0</f>
        <v/>
      </c>
    </row>
    <row r="3310">
      <c r="A3310" t="inlineStr">
        <is>
          <t>COS - Legal Fees</t>
        </is>
      </c>
      <c r="B3310" t="inlineStr">
        <is>
          <t>COS</t>
        </is>
      </c>
      <c r="C3310" t="inlineStr">
        <is>
          <t>Heron View</t>
        </is>
      </c>
      <c r="D3310" t="inlineStr">
        <is>
          <t>Heron View</t>
        </is>
      </c>
      <c r="E3310" s="1" t="inlineStr">
        <is>
          <t>2024-09-30</t>
        </is>
      </c>
      <c r="F3310" t="n">
        <v>0</v>
      </c>
      <c r="G3310" t="n">
        <v>355639.05</v>
      </c>
      <c r="H3310" s="2">
        <f>IF(F3310=0, G3310, F3310)</f>
        <v/>
      </c>
      <c r="I3310" s="1">
        <f>E3310+0</f>
        <v/>
      </c>
    </row>
    <row r="3311">
      <c r="A3311" t="inlineStr">
        <is>
          <t>COS - Legal Fees</t>
        </is>
      </c>
      <c r="B3311" t="inlineStr">
        <is>
          <t>COS</t>
        </is>
      </c>
      <c r="C3311" t="inlineStr">
        <is>
          <t>Heron View</t>
        </is>
      </c>
      <c r="D3311" t="inlineStr">
        <is>
          <t>Heron View</t>
        </is>
      </c>
      <c r="E3311" s="1" t="inlineStr">
        <is>
          <t>2024-09-30</t>
        </is>
      </c>
      <c r="F3311" t="n">
        <v>0</v>
      </c>
      <c r="G3311" t="n">
        <v>0</v>
      </c>
      <c r="H3311" s="2">
        <f>IF(F3311=0, G3311, F3311)</f>
        <v/>
      </c>
      <c r="I3311" s="1">
        <f>E3311+0</f>
        <v/>
      </c>
    </row>
    <row r="3312">
      <c r="A3312" t="inlineStr">
        <is>
          <t>COS - Legal Fees Opening of Sec Title Fees</t>
        </is>
      </c>
      <c r="B3312" t="inlineStr">
        <is>
          <t>COS</t>
        </is>
      </c>
      <c r="C3312" t="inlineStr">
        <is>
          <t>Heron View</t>
        </is>
      </c>
      <c r="D3312" t="inlineStr">
        <is>
          <t>Heron View</t>
        </is>
      </c>
      <c r="E3312" s="1" t="inlineStr">
        <is>
          <t>2024-09-30</t>
        </is>
      </c>
      <c r="F3312" t="n">
        <v>0</v>
      </c>
      <c r="G3312" t="n">
        <v>0</v>
      </c>
      <c r="H3312" s="2">
        <f>IF(F3312=0, G3312, F3312)</f>
        <v/>
      </c>
      <c r="I3312" s="1">
        <f>E3312+0</f>
        <v/>
      </c>
    </row>
    <row r="3313">
      <c r="A3313" t="inlineStr">
        <is>
          <t>COS - Showhouse - HV</t>
        </is>
      </c>
      <c r="B3313" t="inlineStr">
        <is>
          <t>COS</t>
        </is>
      </c>
      <c r="C3313" t="inlineStr">
        <is>
          <t>Heron View</t>
        </is>
      </c>
      <c r="D3313" t="inlineStr">
        <is>
          <t>Heron View</t>
        </is>
      </c>
      <c r="E3313" s="1" t="inlineStr">
        <is>
          <t>2024-09-30</t>
        </is>
      </c>
      <c r="F3313" t="n">
        <v>0</v>
      </c>
      <c r="G3313" t="n">
        <v>0</v>
      </c>
      <c r="H3313" s="2">
        <f>IF(F3313=0, G3313, F3313)</f>
        <v/>
      </c>
      <c r="I3313" s="1">
        <f>E3313+0</f>
        <v/>
      </c>
    </row>
    <row r="3314">
      <c r="A3314" t="inlineStr">
        <is>
          <t>CPSD</t>
        </is>
      </c>
      <c r="B3314" t="inlineStr">
        <is>
          <t>COS</t>
        </is>
      </c>
      <c r="C3314" t="inlineStr">
        <is>
          <t>Heron View</t>
        </is>
      </c>
      <c r="D3314" t="inlineStr">
        <is>
          <t>Heron View</t>
        </is>
      </c>
      <c r="E3314" s="1" t="inlineStr">
        <is>
          <t>2024-09-30</t>
        </is>
      </c>
      <c r="F3314" t="n">
        <v>0</v>
      </c>
      <c r="G3314" t="n">
        <v>0</v>
      </c>
      <c r="H3314" s="2">
        <f>IF(F3314=0, G3314, F3314)</f>
        <v/>
      </c>
      <c r="I3314" s="1">
        <f>E3314+0</f>
        <v/>
      </c>
    </row>
    <row r="3315">
      <c r="A3315" t="inlineStr">
        <is>
          <t>Consulting fees - Trustee</t>
        </is>
      </c>
      <c r="B3315" t="inlineStr">
        <is>
          <t>Operating Expenses</t>
        </is>
      </c>
      <c r="C3315" t="inlineStr">
        <is>
          <t>Heron View</t>
        </is>
      </c>
      <c r="D3315" t="inlineStr">
        <is>
          <t>Heron View</t>
        </is>
      </c>
      <c r="E3315" s="1" t="inlineStr">
        <is>
          <t>2024-09-30</t>
        </is>
      </c>
      <c r="F3315" t="n">
        <v>0</v>
      </c>
      <c r="G3315" t="n">
        <v>0</v>
      </c>
      <c r="H3315" s="2">
        <f>IF(F3315=0, G3315, F3315)</f>
        <v/>
      </c>
      <c r="I3315" s="1">
        <f>E3315+0</f>
        <v/>
      </c>
    </row>
    <row r="3316">
      <c r="A3316" t="inlineStr">
        <is>
          <t>Early Exit Loan</t>
        </is>
      </c>
      <c r="B3316" t="inlineStr">
        <is>
          <t>Early Exit Loan</t>
        </is>
      </c>
      <c r="C3316" t="inlineStr">
        <is>
          <t>Heron View</t>
        </is>
      </c>
      <c r="D3316" t="inlineStr">
        <is>
          <t>Heron View</t>
        </is>
      </c>
      <c r="E3316" s="1" t="inlineStr">
        <is>
          <t>2024-09-30</t>
        </is>
      </c>
      <c r="F3316" t="n">
        <v>0</v>
      </c>
      <c r="G3316" t="n">
        <v>0</v>
      </c>
      <c r="H3316" s="2">
        <f>IF(F3316=0, G3316, F3316)</f>
        <v/>
      </c>
      <c r="I3316" s="1">
        <f>E3316+0</f>
        <v/>
      </c>
    </row>
    <row r="3317">
      <c r="A3317" t="inlineStr">
        <is>
          <t>Interest Paid - Investors @ 10%</t>
        </is>
      </c>
      <c r="B3317" t="inlineStr">
        <is>
          <t>Operating Expenses</t>
        </is>
      </c>
      <c r="C3317" t="inlineStr">
        <is>
          <t>Heron View</t>
        </is>
      </c>
      <c r="D3317" t="inlineStr">
        <is>
          <t>Heron View</t>
        </is>
      </c>
      <c r="E3317" s="1" t="inlineStr">
        <is>
          <t>2024-09-30</t>
        </is>
      </c>
      <c r="F3317" t="n">
        <v>0</v>
      </c>
      <c r="G3317" t="n">
        <v>0</v>
      </c>
      <c r="H3317" s="2">
        <f>IF(F3317=0, G3317, F3317)</f>
        <v/>
      </c>
      <c r="I3317" s="1">
        <f>E3317+0</f>
        <v/>
      </c>
    </row>
    <row r="3318">
      <c r="A3318" t="inlineStr">
        <is>
          <t>Interest Paid - Investors @ 10.5%</t>
        </is>
      </c>
      <c r="B3318" t="inlineStr">
        <is>
          <t>Operating Expenses</t>
        </is>
      </c>
      <c r="C3318" t="inlineStr">
        <is>
          <t>Heron View</t>
        </is>
      </c>
      <c r="D3318" t="inlineStr">
        <is>
          <t>Heron View</t>
        </is>
      </c>
      <c r="E3318" s="1" t="inlineStr">
        <is>
          <t>2024-09-30</t>
        </is>
      </c>
      <c r="F3318" t="n">
        <v>0</v>
      </c>
      <c r="G3318" t="n">
        <v>0</v>
      </c>
      <c r="H3318" s="2">
        <f>IF(F3318=0, G3318, F3318)</f>
        <v/>
      </c>
      <c r="I3318" s="1">
        <f>E3318+0</f>
        <v/>
      </c>
    </row>
    <row r="3319">
      <c r="A3319" t="inlineStr">
        <is>
          <t>Interest Paid - Investors @ 11%</t>
        </is>
      </c>
      <c r="B3319" t="inlineStr">
        <is>
          <t>Operating Expenses</t>
        </is>
      </c>
      <c r="C3319" t="inlineStr">
        <is>
          <t>Heron View</t>
        </is>
      </c>
      <c r="D3319" t="inlineStr">
        <is>
          <t>Heron View</t>
        </is>
      </c>
      <c r="E3319" s="1" t="inlineStr">
        <is>
          <t>2024-09-30</t>
        </is>
      </c>
      <c r="F3319" t="n">
        <v>0</v>
      </c>
      <c r="G3319" t="n">
        <v>0</v>
      </c>
      <c r="H3319" s="2">
        <f>IF(F3319=0, G3319, F3319)</f>
        <v/>
      </c>
      <c r="I3319" s="1">
        <f>E3319+0</f>
        <v/>
      </c>
    </row>
    <row r="3320">
      <c r="A3320" t="inlineStr">
        <is>
          <t>Interest Paid - Investors @ 14%</t>
        </is>
      </c>
      <c r="B3320" t="inlineStr">
        <is>
          <t>Operating Expenses</t>
        </is>
      </c>
      <c r="C3320" t="inlineStr">
        <is>
          <t>Heron View</t>
        </is>
      </c>
      <c r="D3320" t="inlineStr">
        <is>
          <t>Heron View</t>
        </is>
      </c>
      <c r="E3320" s="1" t="inlineStr">
        <is>
          <t>2024-09-30</t>
        </is>
      </c>
      <c r="F3320" t="n">
        <v>0</v>
      </c>
      <c r="G3320" t="n">
        <v>0</v>
      </c>
      <c r="H3320" s="2">
        <f>IF(F3320=0, G3320, F3320)</f>
        <v/>
      </c>
      <c r="I3320" s="1">
        <f>E3320+0</f>
        <v/>
      </c>
    </row>
    <row r="3321">
      <c r="A3321" t="inlineStr">
        <is>
          <t>Interest Paid - Investors @ 16%</t>
        </is>
      </c>
      <c r="B3321" t="inlineStr">
        <is>
          <t>Operating Expenses</t>
        </is>
      </c>
      <c r="C3321" t="inlineStr">
        <is>
          <t>Heron View</t>
        </is>
      </c>
      <c r="D3321" t="inlineStr">
        <is>
          <t>Heron View</t>
        </is>
      </c>
      <c r="E3321" s="1" t="inlineStr">
        <is>
          <t>2024-09-30</t>
        </is>
      </c>
      <c r="F3321" t="n">
        <v>0</v>
      </c>
      <c r="G3321" t="n">
        <v>0</v>
      </c>
      <c r="H3321" s="2">
        <f>IF(F3321=0, G3321, F3321)</f>
        <v/>
      </c>
      <c r="I3321" s="1">
        <f>E3321+0</f>
        <v/>
      </c>
    </row>
    <row r="3322">
      <c r="A3322" t="inlineStr">
        <is>
          <t>Interest Paid - Investors @ 18%</t>
        </is>
      </c>
      <c r="B3322" t="inlineStr">
        <is>
          <t>Operating Expenses</t>
        </is>
      </c>
      <c r="C3322" t="inlineStr">
        <is>
          <t>Heron View</t>
        </is>
      </c>
      <c r="D3322" t="inlineStr">
        <is>
          <t>Heron View</t>
        </is>
      </c>
      <c r="E3322" s="1" t="inlineStr">
        <is>
          <t>2024-09-30</t>
        </is>
      </c>
      <c r="F3322" t="n">
        <v>0</v>
      </c>
      <c r="G3322" t="n">
        <v>0</v>
      </c>
      <c r="H3322" s="2">
        <f>IF(F3322=0, G3322, F3322)</f>
        <v/>
      </c>
      <c r="I3322" s="1">
        <f>E3322+0</f>
        <v/>
      </c>
    </row>
    <row r="3323">
      <c r="A3323" t="inlineStr">
        <is>
          <t>Interest Paid - Investors @ 7%</t>
        </is>
      </c>
      <c r="B3323" t="inlineStr">
        <is>
          <t>Operating Expenses</t>
        </is>
      </c>
      <c r="C3323" t="inlineStr">
        <is>
          <t>Heron View</t>
        </is>
      </c>
      <c r="D3323" t="inlineStr">
        <is>
          <t>Heron View</t>
        </is>
      </c>
      <c r="E3323" s="1" t="inlineStr">
        <is>
          <t>2024-09-30</t>
        </is>
      </c>
      <c r="F3323" t="n">
        <v>0</v>
      </c>
      <c r="G3323" t="n">
        <v>0</v>
      </c>
      <c r="H3323" s="2">
        <f>IF(F3323=0, G3323, F3323)</f>
        <v/>
      </c>
      <c r="I3323" s="1">
        <f>E3323+0</f>
        <v/>
      </c>
    </row>
    <row r="3324">
      <c r="A3324" t="inlineStr">
        <is>
          <t>Interest Paid - Investors @ 7.5%</t>
        </is>
      </c>
      <c r="B3324" t="inlineStr">
        <is>
          <t>Operating Expenses</t>
        </is>
      </c>
      <c r="C3324" t="inlineStr">
        <is>
          <t>Heron View</t>
        </is>
      </c>
      <c r="D3324" t="inlineStr">
        <is>
          <t>Heron View</t>
        </is>
      </c>
      <c r="E3324" s="1" t="inlineStr">
        <is>
          <t>2024-09-30</t>
        </is>
      </c>
      <c r="F3324" t="n">
        <v>0</v>
      </c>
      <c r="G3324" t="n">
        <v>0</v>
      </c>
      <c r="H3324" s="2">
        <f>IF(F3324=0, G3324, F3324)</f>
        <v/>
      </c>
      <c r="I3324" s="1">
        <f>E3324+0</f>
        <v/>
      </c>
    </row>
    <row r="3325">
      <c r="A3325" t="inlineStr">
        <is>
          <t>Interest Paid - Investors @ 8.25%</t>
        </is>
      </c>
      <c r="B3325" t="inlineStr">
        <is>
          <t>Operating Expenses</t>
        </is>
      </c>
      <c r="C3325" t="inlineStr">
        <is>
          <t>Heron View</t>
        </is>
      </c>
      <c r="D3325" t="inlineStr">
        <is>
          <t>Heron View</t>
        </is>
      </c>
      <c r="E3325" s="1" t="inlineStr">
        <is>
          <t>2024-09-30</t>
        </is>
      </c>
      <c r="F3325" t="n">
        <v>0</v>
      </c>
      <c r="G3325" t="n">
        <v>0</v>
      </c>
      <c r="H3325" s="2">
        <f>IF(F3325=0, G3325, F3325)</f>
        <v/>
      </c>
      <c r="I3325" s="1">
        <f>E3325+0</f>
        <v/>
      </c>
    </row>
    <row r="3326">
      <c r="A3326" t="inlineStr">
        <is>
          <t>Interest Paid - Investors @ 9%</t>
        </is>
      </c>
      <c r="B3326" t="inlineStr">
        <is>
          <t>Operating Expenses</t>
        </is>
      </c>
      <c r="C3326" t="inlineStr">
        <is>
          <t>Heron View</t>
        </is>
      </c>
      <c r="D3326" t="inlineStr">
        <is>
          <t>Heron View</t>
        </is>
      </c>
      <c r="E3326" s="1" t="inlineStr">
        <is>
          <t>2024-09-30</t>
        </is>
      </c>
      <c r="F3326" t="n">
        <v>0</v>
      </c>
      <c r="G3326" t="n">
        <v>0</v>
      </c>
      <c r="H3326" s="2">
        <f>IF(F3326=0, G3326, F3326)</f>
        <v/>
      </c>
      <c r="I3326" s="1">
        <f>E3326+0</f>
        <v/>
      </c>
    </row>
    <row r="3327">
      <c r="A3327" t="inlineStr">
        <is>
          <t>Interest Paid - Investors @ 9.75%</t>
        </is>
      </c>
      <c r="B3327" t="inlineStr">
        <is>
          <t>Operating Expenses</t>
        </is>
      </c>
      <c r="C3327" t="inlineStr">
        <is>
          <t>Heron View</t>
        </is>
      </c>
      <c r="D3327" t="inlineStr">
        <is>
          <t>Heron View</t>
        </is>
      </c>
      <c r="E3327" s="1" t="inlineStr">
        <is>
          <t>2024-09-30</t>
        </is>
      </c>
      <c r="F3327" t="n">
        <v>0</v>
      </c>
      <c r="G3327" t="n">
        <v>0</v>
      </c>
      <c r="H3327" s="2">
        <f>IF(F3327=0, G3327, F3327)</f>
        <v/>
      </c>
      <c r="I3327" s="1">
        <f>E3327+0</f>
        <v/>
      </c>
    </row>
    <row r="3328">
      <c r="A3328" t="inlineStr">
        <is>
          <t>Levies</t>
        </is>
      </c>
      <c r="B3328" t="inlineStr">
        <is>
          <t>Operating Expenses</t>
        </is>
      </c>
      <c r="C3328" t="inlineStr">
        <is>
          <t>Heron View</t>
        </is>
      </c>
      <c r="D3328" t="inlineStr">
        <is>
          <t>Heron View</t>
        </is>
      </c>
      <c r="E3328" s="1" t="inlineStr">
        <is>
          <t>2024-09-30</t>
        </is>
      </c>
      <c r="F3328" t="n">
        <v>0</v>
      </c>
      <c r="G3328" t="n">
        <v>0</v>
      </c>
      <c r="H3328" s="2">
        <f>IF(F3328=0, G3328, F3328)</f>
        <v/>
      </c>
      <c r="I3328" s="1">
        <f>E3328+0</f>
        <v/>
      </c>
    </row>
    <row r="3329">
      <c r="A3329" t="inlineStr">
        <is>
          <t>Levies - Developer</t>
        </is>
      </c>
      <c r="B3329" t="inlineStr">
        <is>
          <t>Operating Expenses</t>
        </is>
      </c>
      <c r="C3329" t="inlineStr">
        <is>
          <t>Heron View</t>
        </is>
      </c>
      <c r="D3329" t="inlineStr">
        <is>
          <t>Heron View</t>
        </is>
      </c>
      <c r="E3329" s="1" t="inlineStr">
        <is>
          <t>2024-09-30</t>
        </is>
      </c>
      <c r="F3329" t="n">
        <v>0</v>
      </c>
      <c r="G3329" t="n">
        <v>0</v>
      </c>
      <c r="H3329" s="2">
        <f>IF(F3329=0, G3329, F3329)</f>
        <v/>
      </c>
      <c r="I3329" s="1">
        <f>E3329+0</f>
        <v/>
      </c>
    </row>
    <row r="3330">
      <c r="A3330" t="inlineStr">
        <is>
          <t>Levies - Special Levies</t>
        </is>
      </c>
      <c r="B3330" t="inlineStr">
        <is>
          <t>Operating Expenses</t>
        </is>
      </c>
      <c r="C3330" t="inlineStr">
        <is>
          <t>Heron View</t>
        </is>
      </c>
      <c r="D3330" t="inlineStr">
        <is>
          <t>Heron View</t>
        </is>
      </c>
      <c r="E3330" s="1" t="inlineStr">
        <is>
          <t>2024-09-30</t>
        </is>
      </c>
      <c r="F3330" t="n">
        <v>0</v>
      </c>
      <c r="G3330" t="n">
        <v>0</v>
      </c>
      <c r="H3330" s="2">
        <f>IF(F3330=0, G3330, F3330)</f>
        <v/>
      </c>
      <c r="I3330" s="1">
        <f>E3330+0</f>
        <v/>
      </c>
    </row>
    <row r="3331">
      <c r="A3331" t="inlineStr">
        <is>
          <t>Management fees - OMH</t>
        </is>
      </c>
      <c r="B3331" t="inlineStr">
        <is>
          <t>Ignore per Deric</t>
        </is>
      </c>
      <c r="C3331" t="inlineStr">
        <is>
          <t>Heron View</t>
        </is>
      </c>
      <c r="D3331" t="inlineStr">
        <is>
          <t>Heron View</t>
        </is>
      </c>
      <c r="E3331" s="1" t="inlineStr">
        <is>
          <t>2024-09-30</t>
        </is>
      </c>
      <c r="F3331" t="n">
        <v>0</v>
      </c>
      <c r="G3331" t="n">
        <v>0</v>
      </c>
      <c r="H3331" s="2">
        <f>IF(F3331=0, G3331, F3331)</f>
        <v/>
      </c>
      <c r="I3331" s="1">
        <f>E3331+0</f>
        <v/>
      </c>
    </row>
    <row r="3332">
      <c r="A3332" t="inlineStr">
        <is>
          <t>Opp Invest</t>
        </is>
      </c>
      <c r="B3332" t="inlineStr">
        <is>
          <t>COS</t>
        </is>
      </c>
      <c r="C3332" t="inlineStr">
        <is>
          <t>Heron View</t>
        </is>
      </c>
      <c r="D3332" t="inlineStr">
        <is>
          <t>Heron View</t>
        </is>
      </c>
      <c r="E3332" s="1" t="inlineStr">
        <is>
          <t>2024-09-30</t>
        </is>
      </c>
      <c r="F3332" t="n">
        <v>0</v>
      </c>
      <c r="G3332" t="n">
        <v>0</v>
      </c>
      <c r="H3332" s="2">
        <f>IF(F3332=0, G3332, F3332)</f>
        <v/>
      </c>
      <c r="I3332" s="1">
        <f>E3332+0</f>
        <v/>
      </c>
    </row>
    <row r="3333">
      <c r="A3333" t="inlineStr">
        <is>
          <t>Rent Salaries and Wages</t>
        </is>
      </c>
      <c r="B3333" t="inlineStr">
        <is>
          <t>COS</t>
        </is>
      </c>
      <c r="C3333" t="inlineStr">
        <is>
          <t>Heron View</t>
        </is>
      </c>
      <c r="D3333" t="inlineStr">
        <is>
          <t>Heron View</t>
        </is>
      </c>
      <c r="E3333" s="1" t="inlineStr">
        <is>
          <t>2024-09-30</t>
        </is>
      </c>
      <c r="F3333" t="n">
        <v>0</v>
      </c>
      <c r="G3333" t="n">
        <v>0</v>
      </c>
      <c r="H3333" s="2">
        <f>IF(F3333=0, G3333, F3333)</f>
        <v/>
      </c>
      <c r="I3333" s="1">
        <f>E3333+0</f>
        <v/>
      </c>
    </row>
    <row r="3334">
      <c r="A3334" t="inlineStr">
        <is>
          <t>Rental Income</t>
        </is>
      </c>
      <c r="B3334" t="inlineStr">
        <is>
          <t>Other Income</t>
        </is>
      </c>
      <c r="C3334" t="inlineStr">
        <is>
          <t>Heron View</t>
        </is>
      </c>
      <c r="D3334" t="inlineStr">
        <is>
          <t>Heron View</t>
        </is>
      </c>
      <c r="E3334" s="1" t="inlineStr">
        <is>
          <t>2024-09-30</t>
        </is>
      </c>
      <c r="F3334" t="n">
        <v>0</v>
      </c>
      <c r="G3334" t="n">
        <v>0</v>
      </c>
      <c r="H3334" s="2">
        <f>IF(F3334=0, G3334, F3334)</f>
        <v/>
      </c>
      <c r="I3334" s="1">
        <f>E3334+0</f>
        <v/>
      </c>
    </row>
    <row r="3335">
      <c r="A3335" t="inlineStr">
        <is>
          <t>Repairs _AND_ Maintenance</t>
        </is>
      </c>
      <c r="B3335" t="inlineStr">
        <is>
          <t>Operating Expenses</t>
        </is>
      </c>
      <c r="C3335" t="inlineStr">
        <is>
          <t>Heron View</t>
        </is>
      </c>
      <c r="D3335" t="inlineStr">
        <is>
          <t>Heron View</t>
        </is>
      </c>
      <c r="E3335" s="1" t="inlineStr">
        <is>
          <t>2024-09-30</t>
        </is>
      </c>
      <c r="F3335" t="n">
        <v>0</v>
      </c>
      <c r="G3335" t="n">
        <v>0</v>
      </c>
      <c r="H3335" s="2">
        <f>IF(F3335=0, G3335, F3335)</f>
        <v/>
      </c>
      <c r="I3335" s="1">
        <f>E3335+0</f>
        <v/>
      </c>
    </row>
    <row r="3336">
      <c r="A3336" t="inlineStr">
        <is>
          <t>Sales - Heron View Occupational Rent</t>
        </is>
      </c>
      <c r="B3336" t="inlineStr">
        <is>
          <t>Trading Income</t>
        </is>
      </c>
      <c r="C3336" t="inlineStr">
        <is>
          <t>Heron View</t>
        </is>
      </c>
      <c r="D3336" t="inlineStr">
        <is>
          <t>Heron View</t>
        </is>
      </c>
      <c r="E3336" s="1" t="inlineStr">
        <is>
          <t>2024-09-30</t>
        </is>
      </c>
      <c r="F3336" t="n">
        <v>0</v>
      </c>
      <c r="G3336" t="n">
        <v>0</v>
      </c>
      <c r="H3336" s="2">
        <f>IF(F3336=0, G3336, F3336)</f>
        <v/>
      </c>
      <c r="I3336" s="1">
        <f>E3336+0</f>
        <v/>
      </c>
    </row>
    <row r="3337">
      <c r="A3337" t="inlineStr">
        <is>
          <t>Sales - Heron View Sales</t>
        </is>
      </c>
      <c r="B3337" t="inlineStr">
        <is>
          <t>Trading Income</t>
        </is>
      </c>
      <c r="C3337" t="inlineStr">
        <is>
          <t>Heron View</t>
        </is>
      </c>
      <c r="D3337" t="inlineStr">
        <is>
          <t>Heron View</t>
        </is>
      </c>
      <c r="E3337" s="1" t="inlineStr">
        <is>
          <t>2024-09-30</t>
        </is>
      </c>
      <c r="F3337" t="n">
        <v>0</v>
      </c>
      <c r="G3337" t="n">
        <v>13512260.87</v>
      </c>
      <c r="H3337" s="2">
        <f>IF(F3337=0, G3337, F3337)</f>
        <v/>
      </c>
      <c r="I3337" s="1">
        <f>E3337+0</f>
        <v/>
      </c>
    </row>
    <row r="3338">
      <c r="A3338" t="inlineStr">
        <is>
          <t>Sales - Heron View Sales</t>
        </is>
      </c>
      <c r="B3338" t="inlineStr">
        <is>
          <t>Trading Income</t>
        </is>
      </c>
      <c r="C3338" t="inlineStr">
        <is>
          <t>Heron View</t>
        </is>
      </c>
      <c r="D3338" t="inlineStr">
        <is>
          <t>Heron View</t>
        </is>
      </c>
      <c r="E3338" s="1" t="inlineStr">
        <is>
          <t>2024-09-30</t>
        </is>
      </c>
      <c r="F3338" t="n">
        <v>0</v>
      </c>
      <c r="G3338" t="n">
        <v>0</v>
      </c>
      <c r="H3338" s="2">
        <f>IF(F3338=0, G3338, F3338)</f>
        <v/>
      </c>
      <c r="I3338" s="1">
        <f>E3338+0</f>
        <v/>
      </c>
    </row>
    <row r="3339">
      <c r="A3339" t="inlineStr">
        <is>
          <t>Subscriptions - Xero</t>
        </is>
      </c>
      <c r="B3339" t="inlineStr">
        <is>
          <t>Operating Expenses</t>
        </is>
      </c>
      <c r="C3339" t="inlineStr">
        <is>
          <t>Heron View</t>
        </is>
      </c>
      <c r="D3339" t="inlineStr">
        <is>
          <t>Heron View</t>
        </is>
      </c>
      <c r="E3339" s="1" t="inlineStr">
        <is>
          <t>2024-09-30</t>
        </is>
      </c>
      <c r="F3339" t="n">
        <v>0</v>
      </c>
      <c r="G3339" t="n">
        <v>0</v>
      </c>
      <c r="H3339" s="2">
        <f>IF(F3339=0, G3339, F3339)</f>
        <v/>
      </c>
      <c r="I3339" s="1">
        <f>E3339+0</f>
        <v/>
      </c>
    </row>
    <row r="3340">
      <c r="A3340" t="inlineStr">
        <is>
          <t>Water</t>
        </is>
      </c>
      <c r="B3340" t="inlineStr">
        <is>
          <t>Operating Expenses</t>
        </is>
      </c>
      <c r="C3340" t="inlineStr">
        <is>
          <t>Heron View</t>
        </is>
      </c>
      <c r="D3340" t="inlineStr">
        <is>
          <t>Heron View</t>
        </is>
      </c>
      <c r="E3340" s="1" t="inlineStr">
        <is>
          <t>2024-09-30</t>
        </is>
      </c>
      <c r="F3340" t="n">
        <v>0</v>
      </c>
      <c r="G3340" t="n">
        <v>0</v>
      </c>
      <c r="H3340" s="2">
        <f>IF(F3340=0, G3340, F3340)</f>
        <v/>
      </c>
      <c r="I3340" s="1">
        <f>E3340+0</f>
        <v/>
      </c>
    </row>
    <row r="3341">
      <c r="A3341" t="inlineStr">
        <is>
          <t>Accounting - CIPC</t>
        </is>
      </c>
      <c r="B3341" t="inlineStr">
        <is>
          <t>Operating Expenses</t>
        </is>
      </c>
      <c r="C3341" t="inlineStr">
        <is>
          <t>Heron Fields</t>
        </is>
      </c>
      <c r="D3341" t="inlineStr">
        <is>
          <t>Heron Fields</t>
        </is>
      </c>
      <c r="E3341" s="1" t="inlineStr">
        <is>
          <t>2024-10-31</t>
        </is>
      </c>
      <c r="F3341" t="n">
        <v>0</v>
      </c>
      <c r="G3341" t="n">
        <v>0</v>
      </c>
      <c r="H3341" s="2">
        <f>IF(F3341=0, G3341, F3341)</f>
        <v/>
      </c>
      <c r="I3341" s="1">
        <f>E3341+0</f>
        <v/>
      </c>
    </row>
    <row r="3342">
      <c r="A3342" t="inlineStr">
        <is>
          <t>Accounting Fees</t>
        </is>
      </c>
      <c r="B3342" t="inlineStr">
        <is>
          <t>Operating Expenses</t>
        </is>
      </c>
      <c r="C3342" t="inlineStr">
        <is>
          <t>Heron Fields</t>
        </is>
      </c>
      <c r="D3342" t="inlineStr">
        <is>
          <t>Heron Fields</t>
        </is>
      </c>
      <c r="E3342" s="1" t="inlineStr">
        <is>
          <t>2024-10-31</t>
        </is>
      </c>
      <c r="F3342" t="n">
        <v>0</v>
      </c>
      <c r="G3342" t="n">
        <v>0</v>
      </c>
      <c r="H3342" s="2">
        <f>IF(F3342=0, G3342, F3342)</f>
        <v/>
      </c>
      <c r="I3342" s="1">
        <f>E3342+0</f>
        <v/>
      </c>
    </row>
    <row r="3343">
      <c r="A3343" t="inlineStr">
        <is>
          <t>Advertising - Property24</t>
        </is>
      </c>
      <c r="B3343" t="inlineStr">
        <is>
          <t>Operating Expenses</t>
        </is>
      </c>
      <c r="C3343" t="inlineStr">
        <is>
          <t>Heron Fields</t>
        </is>
      </c>
      <c r="D3343" t="inlineStr">
        <is>
          <t>Heron Fields</t>
        </is>
      </c>
      <c r="E3343" s="1" t="inlineStr">
        <is>
          <t>2024-10-31</t>
        </is>
      </c>
      <c r="F3343" t="n">
        <v>0</v>
      </c>
      <c r="G3343" t="n">
        <v>0</v>
      </c>
      <c r="H3343" s="2">
        <f>IF(F3343=0, G3343, F3343)</f>
        <v/>
      </c>
      <c r="I3343" s="1">
        <f>E3343+0</f>
        <v/>
      </c>
    </row>
    <row r="3344">
      <c r="A3344" t="inlineStr">
        <is>
          <t>Advertising - Real Marketing</t>
        </is>
      </c>
      <c r="B3344" t="inlineStr">
        <is>
          <t>Operating Expenses</t>
        </is>
      </c>
      <c r="C3344" t="inlineStr">
        <is>
          <t>Heron Fields</t>
        </is>
      </c>
      <c r="D3344" t="inlineStr">
        <is>
          <t>Heron Fields</t>
        </is>
      </c>
      <c r="E3344" s="1" t="inlineStr">
        <is>
          <t>2024-10-31</t>
        </is>
      </c>
      <c r="F3344" t="n">
        <v>0</v>
      </c>
      <c r="G3344" t="n">
        <v>0</v>
      </c>
      <c r="H3344" s="2">
        <f>IF(F3344=0, G3344, F3344)</f>
        <v/>
      </c>
      <c r="I3344" s="1">
        <f>E3344+0</f>
        <v/>
      </c>
    </row>
    <row r="3345">
      <c r="A3345" t="inlineStr">
        <is>
          <t>Advertising - Real Marketing</t>
        </is>
      </c>
      <c r="B3345" t="inlineStr">
        <is>
          <t>Operating Expenses</t>
        </is>
      </c>
      <c r="C3345" t="inlineStr">
        <is>
          <t>Heron Fields</t>
        </is>
      </c>
      <c r="D3345" t="inlineStr">
        <is>
          <t>Heron Fields</t>
        </is>
      </c>
      <c r="E3345" s="1" t="inlineStr">
        <is>
          <t>2024-10-31</t>
        </is>
      </c>
      <c r="F3345" t="n">
        <v>0</v>
      </c>
      <c r="G3345" t="n">
        <v>0</v>
      </c>
      <c r="H3345" s="2">
        <f>IF(F3345=0, G3345, F3345)</f>
        <v/>
      </c>
      <c r="I3345" s="1">
        <f>E3345+0</f>
        <v/>
      </c>
    </row>
    <row r="3346">
      <c r="A3346" t="inlineStr">
        <is>
          <t>Advertising _AND_ Promotions</t>
        </is>
      </c>
      <c r="B3346" t="inlineStr">
        <is>
          <t>Operating Expenses</t>
        </is>
      </c>
      <c r="C3346" t="inlineStr">
        <is>
          <t>Heron Fields</t>
        </is>
      </c>
      <c r="D3346" t="inlineStr">
        <is>
          <t>Heron Fields</t>
        </is>
      </c>
      <c r="E3346" s="1" t="inlineStr">
        <is>
          <t>2024-10-31</t>
        </is>
      </c>
      <c r="F3346" t="n">
        <v>0</v>
      </c>
      <c r="G3346" t="n">
        <v>0</v>
      </c>
      <c r="H3346" s="2">
        <f>IF(F3346=0, G3346, F3346)</f>
        <v/>
      </c>
      <c r="I3346" s="1">
        <f>E3346+0</f>
        <v/>
      </c>
    </row>
    <row r="3347">
      <c r="A3347" t="inlineStr">
        <is>
          <t>Advertising _AND_ Promotions</t>
        </is>
      </c>
      <c r="B3347" t="inlineStr">
        <is>
          <t>Operating Expenses</t>
        </is>
      </c>
      <c r="C3347" t="inlineStr">
        <is>
          <t>Heron Fields</t>
        </is>
      </c>
      <c r="D3347" t="inlineStr">
        <is>
          <t>Heron Fields</t>
        </is>
      </c>
      <c r="E3347" s="1" t="inlineStr">
        <is>
          <t>2024-10-31</t>
        </is>
      </c>
      <c r="F3347" t="n">
        <v>0</v>
      </c>
      <c r="G3347" t="n">
        <v>0</v>
      </c>
      <c r="H3347" s="2">
        <f>IF(F3347=0, G3347, F3347)</f>
        <v/>
      </c>
      <c r="I3347" s="1">
        <f>E3347+0</f>
        <v/>
      </c>
    </row>
    <row r="3348">
      <c r="A3348" t="inlineStr">
        <is>
          <t>Bank Charges</t>
        </is>
      </c>
      <c r="B3348" t="inlineStr">
        <is>
          <t>Operating Expenses</t>
        </is>
      </c>
      <c r="C3348" t="inlineStr">
        <is>
          <t>Heron Fields</t>
        </is>
      </c>
      <c r="D3348" t="inlineStr">
        <is>
          <t>Heron Fields</t>
        </is>
      </c>
      <c r="E3348" s="1" t="inlineStr">
        <is>
          <t>2024-10-31</t>
        </is>
      </c>
      <c r="F3348" t="n">
        <v>0</v>
      </c>
      <c r="G3348" t="n">
        <v>0</v>
      </c>
      <c r="H3348" s="2">
        <f>IF(F3348=0, G3348, F3348)</f>
        <v/>
      </c>
      <c r="I3348" s="1">
        <f>E3348+0</f>
        <v/>
      </c>
    </row>
    <row r="3349">
      <c r="A3349" t="inlineStr">
        <is>
          <t>COS - Commission HF Units</t>
        </is>
      </c>
      <c r="B3349" t="inlineStr">
        <is>
          <t>COS</t>
        </is>
      </c>
      <c r="C3349" t="inlineStr">
        <is>
          <t>Heron Fields</t>
        </is>
      </c>
      <c r="D3349" t="inlineStr">
        <is>
          <t>Heron Fields</t>
        </is>
      </c>
      <c r="E3349" s="1" t="inlineStr">
        <is>
          <t>2024-10-31</t>
        </is>
      </c>
      <c r="F3349" t="n">
        <v>0</v>
      </c>
      <c r="G3349" t="n">
        <v>0</v>
      </c>
      <c r="H3349" s="2">
        <f>IF(F3349=0, G3349, F3349)</f>
        <v/>
      </c>
      <c r="I3349" s="1">
        <f>E3349+0</f>
        <v/>
      </c>
    </row>
    <row r="3350">
      <c r="A3350" t="inlineStr">
        <is>
          <t>COS - Electricity</t>
        </is>
      </c>
      <c r="B3350" t="inlineStr">
        <is>
          <t>COS</t>
        </is>
      </c>
      <c r="C3350" t="inlineStr">
        <is>
          <t>Heron Fields</t>
        </is>
      </c>
      <c r="D3350" t="inlineStr">
        <is>
          <t>Heron Fields</t>
        </is>
      </c>
      <c r="E3350" s="1" t="inlineStr">
        <is>
          <t>2024-10-31</t>
        </is>
      </c>
      <c r="F3350" t="n">
        <v>0</v>
      </c>
      <c r="G3350" t="n">
        <v>0</v>
      </c>
      <c r="H3350" s="2">
        <f>IF(F3350=0, G3350, F3350)</f>
        <v/>
      </c>
      <c r="I3350" s="1">
        <f>E3350+0</f>
        <v/>
      </c>
    </row>
    <row r="3351">
      <c r="A3351" t="inlineStr">
        <is>
          <t>COS - Electricity</t>
        </is>
      </c>
      <c r="B3351" t="inlineStr">
        <is>
          <t>COS</t>
        </is>
      </c>
      <c r="C3351" t="inlineStr">
        <is>
          <t>Heron Fields</t>
        </is>
      </c>
      <c r="D3351" t="inlineStr">
        <is>
          <t>Heron Fields</t>
        </is>
      </c>
      <c r="E3351" s="1" t="inlineStr">
        <is>
          <t>2024-10-31</t>
        </is>
      </c>
      <c r="F3351" t="n">
        <v>0</v>
      </c>
      <c r="G3351" t="n">
        <v>0</v>
      </c>
      <c r="H3351" s="2">
        <f>IF(F3351=0, G3351, F3351)</f>
        <v/>
      </c>
      <c r="I3351" s="1">
        <f>E3351+0</f>
        <v/>
      </c>
    </row>
    <row r="3352">
      <c r="A3352" t="inlineStr">
        <is>
          <t>COS - Heron View Showhouse</t>
        </is>
      </c>
      <c r="B3352" t="inlineStr">
        <is>
          <t>COS</t>
        </is>
      </c>
      <c r="C3352" t="inlineStr">
        <is>
          <t>Heron Fields</t>
        </is>
      </c>
      <c r="D3352" t="inlineStr">
        <is>
          <t>Heron Fields</t>
        </is>
      </c>
      <c r="E3352" s="1" t="inlineStr">
        <is>
          <t>2024-10-31</t>
        </is>
      </c>
      <c r="F3352" t="n">
        <v>0</v>
      </c>
      <c r="G3352" t="n">
        <v>0</v>
      </c>
      <c r="H3352" s="2">
        <f>IF(F3352=0, G3352, F3352)</f>
        <v/>
      </c>
      <c r="I3352" s="1">
        <f>E3352+0</f>
        <v/>
      </c>
    </row>
    <row r="3353">
      <c r="A3353" t="inlineStr">
        <is>
          <t>COS - Inverters</t>
        </is>
      </c>
      <c r="B3353" t="inlineStr">
        <is>
          <t>COS</t>
        </is>
      </c>
      <c r="C3353" t="inlineStr">
        <is>
          <t>Heron Fields</t>
        </is>
      </c>
      <c r="D3353" t="inlineStr">
        <is>
          <t>Heron Fields</t>
        </is>
      </c>
      <c r="E3353" s="1" t="inlineStr">
        <is>
          <t>2024-10-31</t>
        </is>
      </c>
      <c r="F3353" t="n">
        <v>0</v>
      </c>
      <c r="G3353" t="n">
        <v>0</v>
      </c>
      <c r="H3353" s="2">
        <f>IF(F3353=0, G3353, F3353)</f>
        <v/>
      </c>
      <c r="I3353" s="1">
        <f>E3353+0</f>
        <v/>
      </c>
    </row>
    <row r="3354">
      <c r="A3354" t="inlineStr">
        <is>
          <t>COS - Legal Fees</t>
        </is>
      </c>
      <c r="B3354" t="inlineStr">
        <is>
          <t>COS</t>
        </is>
      </c>
      <c r="C3354" t="inlineStr">
        <is>
          <t>Heron Fields</t>
        </is>
      </c>
      <c r="D3354" t="inlineStr">
        <is>
          <t>Heron Fields</t>
        </is>
      </c>
      <c r="E3354" s="1" t="inlineStr">
        <is>
          <t>2024-10-31</t>
        </is>
      </c>
      <c r="F3354" t="n">
        <v>0</v>
      </c>
      <c r="G3354" t="n">
        <v>0</v>
      </c>
      <c r="H3354" s="2">
        <f>IF(F3354=0, G3354, F3354)</f>
        <v/>
      </c>
      <c r="I3354" s="1">
        <f>E3354+0</f>
        <v/>
      </c>
    </row>
    <row r="3355">
      <c r="A3355" t="inlineStr">
        <is>
          <t>COS - Legal Fees Opening of Sec Title Scheme</t>
        </is>
      </c>
      <c r="B3355" t="inlineStr">
        <is>
          <t>COS</t>
        </is>
      </c>
      <c r="C3355" t="inlineStr">
        <is>
          <t>Heron Fields</t>
        </is>
      </c>
      <c r="D3355" t="inlineStr">
        <is>
          <t>Heron Fields</t>
        </is>
      </c>
      <c r="E3355" s="1" t="inlineStr">
        <is>
          <t>2024-10-31</t>
        </is>
      </c>
      <c r="F3355" t="n">
        <v>0</v>
      </c>
      <c r="G3355" t="n">
        <v>0</v>
      </c>
      <c r="H3355" s="2">
        <f>IF(F3355=0, G3355, F3355)</f>
        <v/>
      </c>
      <c r="I3355" s="1">
        <f>E3355+0</f>
        <v/>
      </c>
    </row>
    <row r="3356">
      <c r="A3356" t="inlineStr">
        <is>
          <t>COS - Levies</t>
        </is>
      </c>
      <c r="B3356" t="inlineStr">
        <is>
          <t>COS</t>
        </is>
      </c>
      <c r="C3356" t="inlineStr">
        <is>
          <t>Heron Fields</t>
        </is>
      </c>
      <c r="D3356" t="inlineStr">
        <is>
          <t>Heron Fields</t>
        </is>
      </c>
      <c r="E3356" s="1" t="inlineStr">
        <is>
          <t>2024-10-31</t>
        </is>
      </c>
      <c r="F3356" t="n">
        <v>0</v>
      </c>
      <c r="G3356" t="n">
        <v>0</v>
      </c>
      <c r="H3356" s="2">
        <f>IF(F3356=0, G3356, F3356)</f>
        <v/>
      </c>
      <c r="I3356" s="1">
        <f>E3356+0</f>
        <v/>
      </c>
    </row>
    <row r="3357">
      <c r="A3357" t="inlineStr">
        <is>
          <t>COS - Rates clearance</t>
        </is>
      </c>
      <c r="B3357" t="inlineStr">
        <is>
          <t>COS</t>
        </is>
      </c>
      <c r="C3357" t="inlineStr">
        <is>
          <t>Heron Fields</t>
        </is>
      </c>
      <c r="D3357" t="inlineStr">
        <is>
          <t>Heron Fields</t>
        </is>
      </c>
      <c r="E3357" s="1" t="inlineStr">
        <is>
          <t>2024-10-31</t>
        </is>
      </c>
      <c r="F3357" t="n">
        <v>0</v>
      </c>
      <c r="G3357" t="n">
        <v>0</v>
      </c>
      <c r="H3357" s="2">
        <f>IF(F3357=0, G3357, F3357)</f>
        <v/>
      </c>
      <c r="I3357" s="1">
        <f>E3357+0</f>
        <v/>
      </c>
    </row>
    <row r="3358">
      <c r="A3358" t="inlineStr">
        <is>
          <t>COS - Showhouse - HF</t>
        </is>
      </c>
      <c r="B3358" t="inlineStr">
        <is>
          <t>COS</t>
        </is>
      </c>
      <c r="C3358" t="inlineStr">
        <is>
          <t>Heron Fields</t>
        </is>
      </c>
      <c r="D3358" t="inlineStr">
        <is>
          <t>Heron Fields</t>
        </is>
      </c>
      <c r="E3358" s="1" t="inlineStr">
        <is>
          <t>2024-10-31</t>
        </is>
      </c>
      <c r="F3358" t="n">
        <v>0</v>
      </c>
      <c r="G3358" t="n">
        <v>0</v>
      </c>
      <c r="H3358" s="2">
        <f>IF(F3358=0, G3358, F3358)</f>
        <v/>
      </c>
      <c r="I3358" s="1">
        <f>E3358+0</f>
        <v/>
      </c>
    </row>
    <row r="3359">
      <c r="A3359" t="inlineStr">
        <is>
          <t>CoCT - Electricity</t>
        </is>
      </c>
      <c r="B3359" t="inlineStr">
        <is>
          <t>Operating Expenses</t>
        </is>
      </c>
      <c r="C3359" t="inlineStr">
        <is>
          <t>Heron Fields</t>
        </is>
      </c>
      <c r="D3359" t="inlineStr">
        <is>
          <t>Heron Fields</t>
        </is>
      </c>
      <c r="E3359" s="1" t="inlineStr">
        <is>
          <t>2024-10-31</t>
        </is>
      </c>
      <c r="F3359" t="n">
        <v>0</v>
      </c>
      <c r="G3359" t="n">
        <v>0</v>
      </c>
      <c r="H3359" s="2">
        <f>IF(F3359=0, G3359, F3359)</f>
        <v/>
      </c>
      <c r="I3359" s="1">
        <f>E3359+0</f>
        <v/>
      </c>
    </row>
    <row r="3360">
      <c r="A3360" t="inlineStr">
        <is>
          <t>CoCT - Refuse</t>
        </is>
      </c>
      <c r="B3360" t="inlineStr">
        <is>
          <t>Operating Expenses</t>
        </is>
      </c>
      <c r="C3360" t="inlineStr">
        <is>
          <t>Heron Fields</t>
        </is>
      </c>
      <c r="D3360" t="inlineStr">
        <is>
          <t>Heron Fields</t>
        </is>
      </c>
      <c r="E3360" s="1" t="inlineStr">
        <is>
          <t>2024-10-31</t>
        </is>
      </c>
      <c r="F3360" t="n">
        <v>0</v>
      </c>
      <c r="G3360" t="n">
        <v>0</v>
      </c>
      <c r="H3360" s="2">
        <f>IF(F3360=0, G3360, F3360)</f>
        <v/>
      </c>
      <c r="I3360" s="1">
        <f>E3360+0</f>
        <v/>
      </c>
    </row>
    <row r="3361">
      <c r="A3361" t="inlineStr">
        <is>
          <t>CoCT - Water</t>
        </is>
      </c>
      <c r="B3361" t="inlineStr">
        <is>
          <t>Operating Expenses</t>
        </is>
      </c>
      <c r="C3361" t="inlineStr">
        <is>
          <t>Heron Fields</t>
        </is>
      </c>
      <c r="D3361" t="inlineStr">
        <is>
          <t>Heron Fields</t>
        </is>
      </c>
      <c r="E3361" s="1" t="inlineStr">
        <is>
          <t>2024-10-31</t>
        </is>
      </c>
      <c r="F3361" t="n">
        <v>0</v>
      </c>
      <c r="G3361" t="n">
        <v>0</v>
      </c>
      <c r="H3361" s="2">
        <f>IF(F3361=0, G3361, F3361)</f>
        <v/>
      </c>
      <c r="I3361" s="1">
        <f>E3361+0</f>
        <v/>
      </c>
    </row>
    <row r="3362">
      <c r="A3362" t="inlineStr">
        <is>
          <t>Consulting Fees - Admin and Finance</t>
        </is>
      </c>
      <c r="B3362" t="inlineStr">
        <is>
          <t>Ignore per Deric</t>
        </is>
      </c>
      <c r="C3362" t="inlineStr">
        <is>
          <t>Heron Fields</t>
        </is>
      </c>
      <c r="D3362" t="inlineStr">
        <is>
          <t>Heron Fields</t>
        </is>
      </c>
      <c r="E3362" s="1" t="inlineStr">
        <is>
          <t>2024-10-31</t>
        </is>
      </c>
      <c r="F3362" t="n">
        <v>0</v>
      </c>
      <c r="G3362" t="n">
        <v>0</v>
      </c>
      <c r="H3362" s="2">
        <f>IF(F3362=0, G3362, F3362)</f>
        <v/>
      </c>
      <c r="I3362" s="1">
        <f>E3362+0</f>
        <v/>
      </c>
    </row>
    <row r="3363">
      <c r="A3363" t="inlineStr">
        <is>
          <t>Consulting fees - Trustee</t>
        </is>
      </c>
      <c r="B3363" t="inlineStr">
        <is>
          <t>Operating Expenses</t>
        </is>
      </c>
      <c r="C3363" t="inlineStr">
        <is>
          <t>Heron Fields</t>
        </is>
      </c>
      <c r="D3363" t="inlineStr">
        <is>
          <t>Heron Fields</t>
        </is>
      </c>
      <c r="E3363" s="1" t="inlineStr">
        <is>
          <t>2024-10-31</t>
        </is>
      </c>
      <c r="F3363" t="n">
        <v>0</v>
      </c>
      <c r="G3363" t="n">
        <v>0</v>
      </c>
      <c r="H3363" s="2">
        <f>IF(F3363=0, G3363, F3363)</f>
        <v/>
      </c>
      <c r="I3363" s="1">
        <f>E3363+0</f>
        <v/>
      </c>
    </row>
    <row r="3364">
      <c r="A3364" t="inlineStr">
        <is>
          <t>Consulting fees - Trustee</t>
        </is>
      </c>
      <c r="B3364" t="inlineStr">
        <is>
          <t>Operating Expenses</t>
        </is>
      </c>
      <c r="C3364" t="inlineStr">
        <is>
          <t>Heron Fields</t>
        </is>
      </c>
      <c r="D3364" t="inlineStr">
        <is>
          <t>Heron Fields</t>
        </is>
      </c>
      <c r="E3364" s="1" t="inlineStr">
        <is>
          <t>2024-10-31</t>
        </is>
      </c>
      <c r="F3364" t="n">
        <v>0</v>
      </c>
      <c r="G3364" t="n">
        <v>0</v>
      </c>
      <c r="H3364" s="2">
        <f>IF(F3364=0, G3364, F3364)</f>
        <v/>
      </c>
      <c r="I3364" s="1">
        <f>E3364+0</f>
        <v/>
      </c>
    </row>
    <row r="3365">
      <c r="A3365" t="inlineStr">
        <is>
          <t>Developers Levies</t>
        </is>
      </c>
      <c r="B3365" t="inlineStr">
        <is>
          <t>Operating Expenses</t>
        </is>
      </c>
      <c r="C3365" t="inlineStr">
        <is>
          <t>Heron Fields</t>
        </is>
      </c>
      <c r="D3365" t="inlineStr">
        <is>
          <t>Heron Fields</t>
        </is>
      </c>
      <c r="E3365" s="1" t="inlineStr">
        <is>
          <t>2024-10-31</t>
        </is>
      </c>
      <c r="F3365" t="n">
        <v>0</v>
      </c>
      <c r="G3365" t="n">
        <v>0</v>
      </c>
      <c r="H3365" s="2">
        <f>IF(F3365=0, G3365, F3365)</f>
        <v/>
      </c>
      <c r="I3365" s="1">
        <f>E3365+0</f>
        <v/>
      </c>
    </row>
    <row r="3366">
      <c r="A3366" t="inlineStr">
        <is>
          <t>Entertainment Expenses</t>
        </is>
      </c>
      <c r="B3366" t="inlineStr">
        <is>
          <t>Operating Expenses</t>
        </is>
      </c>
      <c r="C3366" t="inlineStr">
        <is>
          <t>Heron Fields</t>
        </is>
      </c>
      <c r="D3366" t="inlineStr">
        <is>
          <t>Heron Fields</t>
        </is>
      </c>
      <c r="E3366" s="1" t="inlineStr">
        <is>
          <t>2024-10-31</t>
        </is>
      </c>
      <c r="F3366" t="n">
        <v>0</v>
      </c>
      <c r="G3366" t="n">
        <v>0</v>
      </c>
      <c r="H3366" s="2">
        <f>IF(F3366=0, G3366, F3366)</f>
        <v/>
      </c>
      <c r="I3366" s="1">
        <f>E3366+0</f>
        <v/>
      </c>
    </row>
    <row r="3367">
      <c r="A3367" t="inlineStr">
        <is>
          <t>General Expenses</t>
        </is>
      </c>
      <c r="B3367" t="inlineStr">
        <is>
          <t>Operating Expenses</t>
        </is>
      </c>
      <c r="C3367" t="inlineStr">
        <is>
          <t>Heron Fields</t>
        </is>
      </c>
      <c r="D3367" t="inlineStr">
        <is>
          <t>Heron Fields</t>
        </is>
      </c>
      <c r="E3367" s="1" t="inlineStr">
        <is>
          <t>2024-10-31</t>
        </is>
      </c>
      <c r="F3367" t="n">
        <v>0</v>
      </c>
      <c r="G3367" t="n">
        <v>0</v>
      </c>
      <c r="H3367" s="2">
        <f>IF(F3367=0, G3367, F3367)</f>
        <v/>
      </c>
      <c r="I3367" s="1">
        <f>E3367+0</f>
        <v/>
      </c>
    </row>
    <row r="3368">
      <c r="A3368" t="inlineStr">
        <is>
          <t>Insurance</t>
        </is>
      </c>
      <c r="B3368" t="inlineStr">
        <is>
          <t>Operating Expenses</t>
        </is>
      </c>
      <c r="C3368" t="inlineStr">
        <is>
          <t>Heron Fields</t>
        </is>
      </c>
      <c r="D3368" t="inlineStr">
        <is>
          <t>Heron Fields</t>
        </is>
      </c>
      <c r="E3368" s="1" t="inlineStr">
        <is>
          <t>2024-10-31</t>
        </is>
      </c>
      <c r="F3368" t="n">
        <v>0</v>
      </c>
      <c r="G3368" t="n">
        <v>0</v>
      </c>
      <c r="H3368" s="2">
        <f>IF(F3368=0, G3368, F3368)</f>
        <v/>
      </c>
      <c r="I3368" s="1">
        <f>E3368+0</f>
        <v/>
      </c>
    </row>
    <row r="3369">
      <c r="A3369" t="inlineStr">
        <is>
          <t>Interest Paid</t>
        </is>
      </c>
      <c r="B3369" t="inlineStr">
        <is>
          <t>Operating Expenses</t>
        </is>
      </c>
      <c r="C3369" t="inlineStr">
        <is>
          <t>Heron Fields</t>
        </is>
      </c>
      <c r="D3369" t="inlineStr">
        <is>
          <t>Heron Fields</t>
        </is>
      </c>
      <c r="E3369" s="1" t="inlineStr">
        <is>
          <t>2024-10-31</t>
        </is>
      </c>
      <c r="F3369" t="n">
        <v>0</v>
      </c>
      <c r="G3369" t="n">
        <v>0</v>
      </c>
      <c r="H3369" s="2">
        <f>IF(F3369=0, G3369, F3369)</f>
        <v/>
      </c>
      <c r="I3369" s="1">
        <f>E3369+0</f>
        <v/>
      </c>
    </row>
    <row r="3370">
      <c r="A3370" t="inlineStr">
        <is>
          <t>Interest Paid - Investors @ 14%</t>
        </is>
      </c>
      <c r="B3370" t="inlineStr">
        <is>
          <t>Operating Expenses</t>
        </is>
      </c>
      <c r="C3370" t="inlineStr">
        <is>
          <t>Heron Fields</t>
        </is>
      </c>
      <c r="D3370" t="inlineStr">
        <is>
          <t>Heron Fields</t>
        </is>
      </c>
      <c r="E3370" s="1" t="inlineStr">
        <is>
          <t>2024-10-31</t>
        </is>
      </c>
      <c r="F3370" t="n">
        <v>0</v>
      </c>
      <c r="G3370" t="n">
        <v>0</v>
      </c>
      <c r="H3370" s="2">
        <f>IF(F3370=0, G3370, F3370)</f>
        <v/>
      </c>
      <c r="I3370" s="1">
        <f>E3370+0</f>
        <v/>
      </c>
    </row>
    <row r="3371">
      <c r="A3371" t="inlineStr">
        <is>
          <t>Interest Paid - Investors @ 14%</t>
        </is>
      </c>
      <c r="B3371" t="inlineStr">
        <is>
          <t>Operating Expenses</t>
        </is>
      </c>
      <c r="C3371" t="inlineStr">
        <is>
          <t>Heron Fields</t>
        </is>
      </c>
      <c r="D3371" t="inlineStr">
        <is>
          <t>Heron Fields</t>
        </is>
      </c>
      <c r="E3371" s="1" t="inlineStr">
        <is>
          <t>2024-10-31</t>
        </is>
      </c>
      <c r="F3371" t="n">
        <v>0</v>
      </c>
      <c r="G3371" t="n">
        <v>0</v>
      </c>
      <c r="H3371" s="2">
        <f>IF(F3371=0, G3371, F3371)</f>
        <v/>
      </c>
      <c r="I3371" s="1">
        <f>E3371+0</f>
        <v/>
      </c>
    </row>
    <row r="3372">
      <c r="A3372" t="inlineStr">
        <is>
          <t>Interest Paid - Investors @ 15%</t>
        </is>
      </c>
      <c r="B3372" t="inlineStr">
        <is>
          <t>Operating Expenses</t>
        </is>
      </c>
      <c r="C3372" t="inlineStr">
        <is>
          <t>Heron Fields</t>
        </is>
      </c>
      <c r="D3372" t="inlineStr">
        <is>
          <t>Heron Fields</t>
        </is>
      </c>
      <c r="E3372" s="1" t="inlineStr">
        <is>
          <t>2024-10-31</t>
        </is>
      </c>
      <c r="F3372" t="n">
        <v>0</v>
      </c>
      <c r="G3372" t="n">
        <v>0</v>
      </c>
      <c r="H3372" s="2">
        <f>IF(F3372=0, G3372, F3372)</f>
        <v/>
      </c>
      <c r="I3372" s="1">
        <f>E3372+0</f>
        <v/>
      </c>
    </row>
    <row r="3373">
      <c r="A3373" t="inlineStr">
        <is>
          <t>Interest Paid - Investors @ 15%</t>
        </is>
      </c>
      <c r="B3373" t="inlineStr">
        <is>
          <t>Operating Expenses</t>
        </is>
      </c>
      <c r="C3373" t="inlineStr">
        <is>
          <t>Heron Fields</t>
        </is>
      </c>
      <c r="D3373" t="inlineStr">
        <is>
          <t>Heron Fields</t>
        </is>
      </c>
      <c r="E3373" s="1" t="inlineStr">
        <is>
          <t>2024-10-31</t>
        </is>
      </c>
      <c r="F3373" t="n">
        <v>0</v>
      </c>
      <c r="G3373" t="n">
        <v>0</v>
      </c>
      <c r="H3373" s="2">
        <f>IF(F3373=0, G3373, F3373)</f>
        <v/>
      </c>
      <c r="I3373" s="1">
        <f>E3373+0</f>
        <v/>
      </c>
    </row>
    <row r="3374">
      <c r="A3374" t="inlineStr">
        <is>
          <t>Interest Paid - Investors @ 16%</t>
        </is>
      </c>
      <c r="B3374" t="inlineStr">
        <is>
          <t>Operating Expenses</t>
        </is>
      </c>
      <c r="C3374" t="inlineStr">
        <is>
          <t>Heron Fields</t>
        </is>
      </c>
      <c r="D3374" t="inlineStr">
        <is>
          <t>Heron Fields</t>
        </is>
      </c>
      <c r="E3374" s="1" t="inlineStr">
        <is>
          <t>2024-10-31</t>
        </is>
      </c>
      <c r="F3374" t="n">
        <v>0</v>
      </c>
      <c r="G3374" t="n">
        <v>0</v>
      </c>
      <c r="H3374" s="2">
        <f>IF(F3374=0, G3374, F3374)</f>
        <v/>
      </c>
      <c r="I3374" s="1">
        <f>E3374+0</f>
        <v/>
      </c>
    </row>
    <row r="3375">
      <c r="A3375" t="inlineStr">
        <is>
          <t>Interest Paid - Investors @ 16%</t>
        </is>
      </c>
      <c r="B3375" t="inlineStr">
        <is>
          <t>Operating Expenses</t>
        </is>
      </c>
      <c r="C3375" t="inlineStr">
        <is>
          <t>Heron Fields</t>
        </is>
      </c>
      <c r="D3375" t="inlineStr">
        <is>
          <t>Heron Fields</t>
        </is>
      </c>
      <c r="E3375" s="1" t="inlineStr">
        <is>
          <t>2024-10-31</t>
        </is>
      </c>
      <c r="F3375" t="n">
        <v>0</v>
      </c>
      <c r="G3375" t="n">
        <v>0</v>
      </c>
      <c r="H3375" s="2">
        <f>IF(F3375=0, G3375, F3375)</f>
        <v/>
      </c>
      <c r="I3375" s="1">
        <f>E3375+0</f>
        <v/>
      </c>
    </row>
    <row r="3376">
      <c r="A3376" t="inlineStr">
        <is>
          <t>Interest Paid - Investors @ 18%</t>
        </is>
      </c>
      <c r="B3376" t="inlineStr">
        <is>
          <t>Operating Expenses</t>
        </is>
      </c>
      <c r="C3376" t="inlineStr">
        <is>
          <t>Heron Fields</t>
        </is>
      </c>
      <c r="D3376" t="inlineStr">
        <is>
          <t>Heron Fields</t>
        </is>
      </c>
      <c r="E3376" s="1" t="inlineStr">
        <is>
          <t>2024-10-31</t>
        </is>
      </c>
      <c r="F3376" t="n">
        <v>0</v>
      </c>
      <c r="G3376" t="n">
        <v>0</v>
      </c>
      <c r="H3376" s="2">
        <f>IF(F3376=0, G3376, F3376)</f>
        <v/>
      </c>
      <c r="I3376" s="1">
        <f>E3376+0</f>
        <v/>
      </c>
    </row>
    <row r="3377">
      <c r="A3377" t="inlineStr">
        <is>
          <t>Interest Paid - Investors @ 18%</t>
        </is>
      </c>
      <c r="B3377" t="inlineStr">
        <is>
          <t>Operating Expenses</t>
        </is>
      </c>
      <c r="C3377" t="inlineStr">
        <is>
          <t>Heron Fields</t>
        </is>
      </c>
      <c r="D3377" t="inlineStr">
        <is>
          <t>Heron Fields</t>
        </is>
      </c>
      <c r="E3377" s="1" t="inlineStr">
        <is>
          <t>2024-10-31</t>
        </is>
      </c>
      <c r="F3377" t="n">
        <v>0</v>
      </c>
      <c r="G3377" t="n">
        <v>0</v>
      </c>
      <c r="H3377" s="2">
        <f>IF(F3377=0, G3377, F3377)</f>
        <v/>
      </c>
      <c r="I3377" s="1">
        <f>E3377+0</f>
        <v/>
      </c>
    </row>
    <row r="3378">
      <c r="A3378" t="inlineStr">
        <is>
          <t>Interest Paid - Investors @ 6.25%</t>
        </is>
      </c>
      <c r="B3378" t="inlineStr">
        <is>
          <t>Operating Expenses</t>
        </is>
      </c>
      <c r="C3378" t="inlineStr">
        <is>
          <t>Heron Fields</t>
        </is>
      </c>
      <c r="D3378" t="inlineStr">
        <is>
          <t>Heron Fields</t>
        </is>
      </c>
      <c r="E3378" s="1" t="inlineStr">
        <is>
          <t>2024-10-31</t>
        </is>
      </c>
      <c r="F3378" t="n">
        <v>0</v>
      </c>
      <c r="G3378" t="n">
        <v>0</v>
      </c>
      <c r="H3378" s="2">
        <f>IF(F3378=0, G3378, F3378)</f>
        <v/>
      </c>
      <c r="I3378" s="1">
        <f>E3378+0</f>
        <v/>
      </c>
    </row>
    <row r="3379">
      <c r="A3379" t="inlineStr">
        <is>
          <t>Interest Paid - Investors @ 6.25%</t>
        </is>
      </c>
      <c r="B3379" t="inlineStr">
        <is>
          <t>Operating Expenses</t>
        </is>
      </c>
      <c r="C3379" t="inlineStr">
        <is>
          <t>Heron Fields</t>
        </is>
      </c>
      <c r="D3379" t="inlineStr">
        <is>
          <t>Heron Fields</t>
        </is>
      </c>
      <c r="E3379" s="1" t="inlineStr">
        <is>
          <t>2024-10-31</t>
        </is>
      </c>
      <c r="F3379" t="n">
        <v>0</v>
      </c>
      <c r="G3379" t="n">
        <v>0</v>
      </c>
      <c r="H3379" s="2">
        <f>IF(F3379=0, G3379, F3379)</f>
        <v/>
      </c>
      <c r="I3379" s="1">
        <f>E3379+0</f>
        <v/>
      </c>
    </row>
    <row r="3380">
      <c r="A3380" t="inlineStr">
        <is>
          <t>Interest Paid - Investors @ 6.5%</t>
        </is>
      </c>
      <c r="B3380" t="inlineStr">
        <is>
          <t>Operating Expenses</t>
        </is>
      </c>
      <c r="C3380" t="inlineStr">
        <is>
          <t>Heron Fields</t>
        </is>
      </c>
      <c r="D3380" t="inlineStr">
        <is>
          <t>Heron Fields</t>
        </is>
      </c>
      <c r="E3380" s="1" t="inlineStr">
        <is>
          <t>2024-10-31</t>
        </is>
      </c>
      <c r="F3380" t="n">
        <v>0</v>
      </c>
      <c r="G3380" t="n">
        <v>0</v>
      </c>
      <c r="H3380" s="2">
        <f>IF(F3380=0, G3380, F3380)</f>
        <v/>
      </c>
      <c r="I3380" s="1">
        <f>E3380+0</f>
        <v/>
      </c>
    </row>
    <row r="3381">
      <c r="A3381" t="inlineStr">
        <is>
          <t>Interest Paid - Investors @ 6.5%</t>
        </is>
      </c>
      <c r="B3381" t="inlineStr">
        <is>
          <t>Operating Expenses</t>
        </is>
      </c>
      <c r="C3381" t="inlineStr">
        <is>
          <t>Heron Fields</t>
        </is>
      </c>
      <c r="D3381" t="inlineStr">
        <is>
          <t>Heron Fields</t>
        </is>
      </c>
      <c r="E3381" s="1" t="inlineStr">
        <is>
          <t>2024-10-31</t>
        </is>
      </c>
      <c r="F3381" t="n">
        <v>0</v>
      </c>
      <c r="G3381" t="n">
        <v>0</v>
      </c>
      <c r="H3381" s="2">
        <f>IF(F3381=0, G3381, F3381)</f>
        <v/>
      </c>
      <c r="I3381" s="1">
        <f>E3381+0</f>
        <v/>
      </c>
    </row>
    <row r="3382">
      <c r="A3382" t="inlineStr">
        <is>
          <t>Interest Paid - Investors @ 6.75%</t>
        </is>
      </c>
      <c r="B3382" t="inlineStr">
        <is>
          <t>Operating Expenses</t>
        </is>
      </c>
      <c r="C3382" t="inlineStr">
        <is>
          <t>Heron Fields</t>
        </is>
      </c>
      <c r="D3382" t="inlineStr">
        <is>
          <t>Heron Fields</t>
        </is>
      </c>
      <c r="E3382" s="1" t="inlineStr">
        <is>
          <t>2024-10-31</t>
        </is>
      </c>
      <c r="F3382" t="n">
        <v>0</v>
      </c>
      <c r="G3382" t="n">
        <v>0</v>
      </c>
      <c r="H3382" s="2">
        <f>IF(F3382=0, G3382, F3382)</f>
        <v/>
      </c>
      <c r="I3382" s="1">
        <f>E3382+0</f>
        <v/>
      </c>
    </row>
    <row r="3383">
      <c r="A3383" t="inlineStr">
        <is>
          <t>Interest Paid - Investors @ 6.75%</t>
        </is>
      </c>
      <c r="B3383" t="inlineStr">
        <is>
          <t>Operating Expenses</t>
        </is>
      </c>
      <c r="C3383" t="inlineStr">
        <is>
          <t>Heron Fields</t>
        </is>
      </c>
      <c r="D3383" t="inlineStr">
        <is>
          <t>Heron Fields</t>
        </is>
      </c>
      <c r="E3383" s="1" t="inlineStr">
        <is>
          <t>2024-10-31</t>
        </is>
      </c>
      <c r="F3383" t="n">
        <v>0</v>
      </c>
      <c r="G3383" t="n">
        <v>0</v>
      </c>
      <c r="H3383" s="2">
        <f>IF(F3383=0, G3383, F3383)</f>
        <v/>
      </c>
      <c r="I3383" s="1">
        <f>E3383+0</f>
        <v/>
      </c>
    </row>
    <row r="3384">
      <c r="A3384" t="inlineStr">
        <is>
          <t>Interest Paid - Investors @ 7%</t>
        </is>
      </c>
      <c r="B3384" t="inlineStr">
        <is>
          <t>Operating Expenses</t>
        </is>
      </c>
      <c r="C3384" t="inlineStr">
        <is>
          <t>Heron Fields</t>
        </is>
      </c>
      <c r="D3384" t="inlineStr">
        <is>
          <t>Heron Fields</t>
        </is>
      </c>
      <c r="E3384" s="1" t="inlineStr">
        <is>
          <t>2024-10-31</t>
        </is>
      </c>
      <c r="F3384" t="n">
        <v>0</v>
      </c>
      <c r="G3384" t="n">
        <v>0</v>
      </c>
      <c r="H3384" s="2">
        <f>IF(F3384=0, G3384, F3384)</f>
        <v/>
      </c>
      <c r="I3384" s="1">
        <f>E3384+0</f>
        <v/>
      </c>
    </row>
    <row r="3385">
      <c r="A3385" t="inlineStr">
        <is>
          <t>Interest Paid - Investors @ 7%</t>
        </is>
      </c>
      <c r="B3385" t="inlineStr">
        <is>
          <t>Operating Expenses</t>
        </is>
      </c>
      <c r="C3385" t="inlineStr">
        <is>
          <t>Heron Fields</t>
        </is>
      </c>
      <c r="D3385" t="inlineStr">
        <is>
          <t>Heron Fields</t>
        </is>
      </c>
      <c r="E3385" s="1" t="inlineStr">
        <is>
          <t>2024-10-31</t>
        </is>
      </c>
      <c r="F3385" t="n">
        <v>0</v>
      </c>
      <c r="G3385" t="n">
        <v>0</v>
      </c>
      <c r="H3385" s="2">
        <f>IF(F3385=0, G3385, F3385)</f>
        <v/>
      </c>
      <c r="I3385" s="1">
        <f>E3385+0</f>
        <v/>
      </c>
    </row>
    <row r="3386">
      <c r="A3386" t="inlineStr">
        <is>
          <t>Interest Paid - Investors @ 7.5%</t>
        </is>
      </c>
      <c r="B3386" t="inlineStr">
        <is>
          <t>Operating Expenses</t>
        </is>
      </c>
      <c r="C3386" t="inlineStr">
        <is>
          <t>Heron Fields</t>
        </is>
      </c>
      <c r="D3386" t="inlineStr">
        <is>
          <t>Heron Fields</t>
        </is>
      </c>
      <c r="E3386" s="1" t="inlineStr">
        <is>
          <t>2024-10-31</t>
        </is>
      </c>
      <c r="F3386" t="n">
        <v>0</v>
      </c>
      <c r="G3386" t="n">
        <v>0</v>
      </c>
      <c r="H3386" s="2">
        <f>IF(F3386=0, G3386, F3386)</f>
        <v/>
      </c>
      <c r="I3386" s="1">
        <f>E3386+0</f>
        <v/>
      </c>
    </row>
    <row r="3387">
      <c r="A3387" t="inlineStr">
        <is>
          <t>Interest Paid - Investors @ 7.5%</t>
        </is>
      </c>
      <c r="B3387" t="inlineStr">
        <is>
          <t>Operating Expenses</t>
        </is>
      </c>
      <c r="C3387" t="inlineStr">
        <is>
          <t>Heron Fields</t>
        </is>
      </c>
      <c r="D3387" t="inlineStr">
        <is>
          <t>Heron Fields</t>
        </is>
      </c>
      <c r="E3387" s="1" t="inlineStr">
        <is>
          <t>2024-10-31</t>
        </is>
      </c>
      <c r="F3387" t="n">
        <v>0</v>
      </c>
      <c r="G3387" t="n">
        <v>0</v>
      </c>
      <c r="H3387" s="2">
        <f>IF(F3387=0, G3387, F3387)</f>
        <v/>
      </c>
      <c r="I3387" s="1">
        <f>E3387+0</f>
        <v/>
      </c>
    </row>
    <row r="3388">
      <c r="A3388" t="inlineStr">
        <is>
          <t>Interest Paid - Investors @ 8.25%</t>
        </is>
      </c>
      <c r="B3388" t="inlineStr">
        <is>
          <t>Operating Expenses</t>
        </is>
      </c>
      <c r="C3388" t="inlineStr">
        <is>
          <t>Heron Fields</t>
        </is>
      </c>
      <c r="D3388" t="inlineStr">
        <is>
          <t>Heron Fields</t>
        </is>
      </c>
      <c r="E3388" s="1" t="inlineStr">
        <is>
          <t>2024-10-31</t>
        </is>
      </c>
      <c r="F3388" t="n">
        <v>0</v>
      </c>
      <c r="G3388" t="n">
        <v>0</v>
      </c>
      <c r="H3388" s="2">
        <f>IF(F3388=0, G3388, F3388)</f>
        <v/>
      </c>
      <c r="I3388" s="1">
        <f>E3388+0</f>
        <v/>
      </c>
    </row>
    <row r="3389">
      <c r="A3389" t="inlineStr">
        <is>
          <t>Interest Paid - Investors @ 8.25%</t>
        </is>
      </c>
      <c r="B3389" t="inlineStr">
        <is>
          <t>Operating Expenses</t>
        </is>
      </c>
      <c r="C3389" t="inlineStr">
        <is>
          <t>Heron Fields</t>
        </is>
      </c>
      <c r="D3389" t="inlineStr">
        <is>
          <t>Heron Fields</t>
        </is>
      </c>
      <c r="E3389" s="1" t="inlineStr">
        <is>
          <t>2024-10-31</t>
        </is>
      </c>
      <c r="F3389" t="n">
        <v>0</v>
      </c>
      <c r="G3389" t="n">
        <v>0</v>
      </c>
      <c r="H3389" s="2">
        <f>IF(F3389=0, G3389, F3389)</f>
        <v/>
      </c>
      <c r="I3389" s="1">
        <f>E3389+0</f>
        <v/>
      </c>
    </row>
    <row r="3390">
      <c r="A3390" t="inlineStr">
        <is>
          <t>Interest Paid - Investors @ 9%</t>
        </is>
      </c>
      <c r="B3390" t="inlineStr">
        <is>
          <t>Operating Expenses</t>
        </is>
      </c>
      <c r="C3390" t="inlineStr">
        <is>
          <t>Heron Fields</t>
        </is>
      </c>
      <c r="D3390" t="inlineStr">
        <is>
          <t>Heron Fields</t>
        </is>
      </c>
      <c r="E3390" s="1" t="inlineStr">
        <is>
          <t>2024-10-31</t>
        </is>
      </c>
      <c r="F3390" t="n">
        <v>0</v>
      </c>
      <c r="G3390" t="n">
        <v>0</v>
      </c>
      <c r="H3390" s="2">
        <f>IF(F3390=0, G3390, F3390)</f>
        <v/>
      </c>
      <c r="I3390" s="1">
        <f>E3390+0</f>
        <v/>
      </c>
    </row>
    <row r="3391">
      <c r="A3391" t="inlineStr">
        <is>
          <t>Interest Paid - Investors @ 9%</t>
        </is>
      </c>
      <c r="B3391" t="inlineStr">
        <is>
          <t>Operating Expenses</t>
        </is>
      </c>
      <c r="C3391" t="inlineStr">
        <is>
          <t>Heron Fields</t>
        </is>
      </c>
      <c r="D3391" t="inlineStr">
        <is>
          <t>Heron Fields</t>
        </is>
      </c>
      <c r="E3391" s="1" t="inlineStr">
        <is>
          <t>2024-10-31</t>
        </is>
      </c>
      <c r="F3391" t="n">
        <v>0</v>
      </c>
      <c r="G3391" t="n">
        <v>0</v>
      </c>
      <c r="H3391" s="2">
        <f>IF(F3391=0, G3391, F3391)</f>
        <v/>
      </c>
      <c r="I3391" s="1">
        <f>E3391+0</f>
        <v/>
      </c>
    </row>
    <row r="3392">
      <c r="A3392" t="inlineStr">
        <is>
          <t>Interest Received - Deposits</t>
        </is>
      </c>
      <c r="B3392" t="inlineStr">
        <is>
          <t>Other Income</t>
        </is>
      </c>
      <c r="C3392" t="inlineStr">
        <is>
          <t>Heron Fields</t>
        </is>
      </c>
      <c r="D3392" t="inlineStr">
        <is>
          <t>Heron Fields</t>
        </is>
      </c>
      <c r="E3392" s="1" t="inlineStr">
        <is>
          <t>2024-10-31</t>
        </is>
      </c>
      <c r="F3392" t="n">
        <v>0</v>
      </c>
      <c r="G3392" t="n">
        <v>0</v>
      </c>
      <c r="H3392" s="2">
        <f>IF(F3392=0, G3392, F3392)</f>
        <v/>
      </c>
      <c r="I3392" s="1">
        <f>E3392+0</f>
        <v/>
      </c>
    </row>
    <row r="3393">
      <c r="A3393" t="inlineStr">
        <is>
          <t>Interest Received - Momentum</t>
        </is>
      </c>
      <c r="B3393" t="inlineStr">
        <is>
          <t>Other Income</t>
        </is>
      </c>
      <c r="C3393" t="inlineStr">
        <is>
          <t>Heron Fields</t>
        </is>
      </c>
      <c r="D3393" t="inlineStr">
        <is>
          <t>Heron Fields</t>
        </is>
      </c>
      <c r="E3393" s="1" t="inlineStr">
        <is>
          <t>2024-10-31</t>
        </is>
      </c>
      <c r="F3393" t="n">
        <v>0</v>
      </c>
      <c r="G3393" t="n">
        <v>0</v>
      </c>
      <c r="H3393" s="2">
        <f>IF(F3393=0, G3393, F3393)</f>
        <v/>
      </c>
      <c r="I3393" s="1">
        <f>E3393+0</f>
        <v/>
      </c>
    </row>
    <row r="3394">
      <c r="A3394" t="inlineStr">
        <is>
          <t>Levies - Amari</t>
        </is>
      </c>
      <c r="B3394" t="inlineStr">
        <is>
          <t>Operating Expenses</t>
        </is>
      </c>
      <c r="C3394" t="inlineStr">
        <is>
          <t>Heron Fields</t>
        </is>
      </c>
      <c r="D3394" t="inlineStr">
        <is>
          <t>Heron Fields</t>
        </is>
      </c>
      <c r="E3394" s="1" t="inlineStr">
        <is>
          <t>2024-10-31</t>
        </is>
      </c>
      <c r="F3394" t="n">
        <v>0</v>
      </c>
      <c r="G3394" t="n">
        <v>0</v>
      </c>
      <c r="H3394" s="2">
        <f>IF(F3394=0, G3394, F3394)</f>
        <v/>
      </c>
      <c r="I3394" s="1">
        <f>E3394+0</f>
        <v/>
      </c>
    </row>
    <row r="3395">
      <c r="A3395" t="inlineStr">
        <is>
          <t>Momentum Admin Fee</t>
        </is>
      </c>
      <c r="B3395" t="inlineStr">
        <is>
          <t>Operating Expenses</t>
        </is>
      </c>
      <c r="C3395" t="inlineStr">
        <is>
          <t>Heron Fields</t>
        </is>
      </c>
      <c r="D3395" t="inlineStr">
        <is>
          <t>Heron Fields</t>
        </is>
      </c>
      <c r="E3395" s="1" t="inlineStr">
        <is>
          <t>2024-10-31</t>
        </is>
      </c>
      <c r="F3395" t="n">
        <v>0</v>
      </c>
      <c r="G3395" t="n">
        <v>0</v>
      </c>
      <c r="H3395" s="2">
        <f>IF(F3395=0, G3395, F3395)</f>
        <v/>
      </c>
      <c r="I3395" s="1">
        <f>E3395+0</f>
        <v/>
      </c>
    </row>
    <row r="3396">
      <c r="A3396" t="inlineStr">
        <is>
          <t>Motor Vehicle Expenses</t>
        </is>
      </c>
      <c r="B3396" t="inlineStr">
        <is>
          <t>Operating Expenses</t>
        </is>
      </c>
      <c r="C3396" t="inlineStr">
        <is>
          <t>Heron Fields</t>
        </is>
      </c>
      <c r="D3396" t="inlineStr">
        <is>
          <t>Heron Fields</t>
        </is>
      </c>
      <c r="E3396" s="1" t="inlineStr">
        <is>
          <t>2024-10-31</t>
        </is>
      </c>
      <c r="F3396" t="n">
        <v>0</v>
      </c>
      <c r="G3396" t="n">
        <v>0</v>
      </c>
      <c r="H3396" s="2">
        <f>IF(F3396=0, G3396, F3396)</f>
        <v/>
      </c>
      <c r="I3396" s="1">
        <f>E3396+0</f>
        <v/>
      </c>
    </row>
    <row r="3397">
      <c r="A3397" t="inlineStr">
        <is>
          <t>Rates - Heron</t>
        </is>
      </c>
      <c r="B3397" t="inlineStr">
        <is>
          <t>Operating Expenses</t>
        </is>
      </c>
      <c r="C3397" t="inlineStr">
        <is>
          <t>Heron Fields</t>
        </is>
      </c>
      <c r="D3397" t="inlineStr">
        <is>
          <t>Heron Fields</t>
        </is>
      </c>
      <c r="E3397" s="1" t="inlineStr">
        <is>
          <t>2024-10-31</t>
        </is>
      </c>
      <c r="F3397" t="n">
        <v>0</v>
      </c>
      <c r="G3397" t="n">
        <v>0</v>
      </c>
      <c r="H3397" s="2">
        <f>IF(F3397=0, G3397, F3397)</f>
        <v/>
      </c>
      <c r="I3397" s="1">
        <f>E3397+0</f>
        <v/>
      </c>
    </row>
    <row r="3398">
      <c r="A3398" t="inlineStr">
        <is>
          <t>Rental Income</t>
        </is>
      </c>
      <c r="B3398" t="inlineStr">
        <is>
          <t>Other Income</t>
        </is>
      </c>
      <c r="C3398" t="inlineStr">
        <is>
          <t>Heron Fields</t>
        </is>
      </c>
      <c r="D3398" t="inlineStr">
        <is>
          <t>Heron Fields</t>
        </is>
      </c>
      <c r="E3398" s="1" t="inlineStr">
        <is>
          <t>2024-10-31</t>
        </is>
      </c>
      <c r="F3398" t="n">
        <v>0</v>
      </c>
      <c r="G3398" t="n">
        <v>0</v>
      </c>
      <c r="H3398" s="2">
        <f>IF(F3398=0, G3398, F3398)</f>
        <v/>
      </c>
      <c r="I3398" s="1">
        <f>E3398+0</f>
        <v/>
      </c>
    </row>
    <row r="3399">
      <c r="A3399" t="inlineStr">
        <is>
          <t>Rental Income</t>
        </is>
      </c>
      <c r="B3399" t="inlineStr">
        <is>
          <t>Other Income</t>
        </is>
      </c>
      <c r="C3399" t="inlineStr">
        <is>
          <t>Heron Fields</t>
        </is>
      </c>
      <c r="D3399" t="inlineStr">
        <is>
          <t>Heron Fields</t>
        </is>
      </c>
      <c r="E3399" s="1" t="inlineStr">
        <is>
          <t>2024-10-31</t>
        </is>
      </c>
      <c r="F3399" t="n">
        <v>0</v>
      </c>
      <c r="G3399" t="n">
        <v>0</v>
      </c>
      <c r="H3399" s="2">
        <f>IF(F3399=0, G3399, F3399)</f>
        <v/>
      </c>
      <c r="I3399" s="1">
        <f>E3399+0</f>
        <v/>
      </c>
    </row>
    <row r="3400">
      <c r="A3400" t="inlineStr">
        <is>
          <t>Repairs _AND_ Maintenance</t>
        </is>
      </c>
      <c r="B3400" t="inlineStr">
        <is>
          <t>Operating Expenses</t>
        </is>
      </c>
      <c r="C3400" t="inlineStr">
        <is>
          <t>Heron Fields</t>
        </is>
      </c>
      <c r="D3400" t="inlineStr">
        <is>
          <t>Heron Fields</t>
        </is>
      </c>
      <c r="E3400" s="1" t="inlineStr">
        <is>
          <t>2024-10-31</t>
        </is>
      </c>
      <c r="F3400" t="n">
        <v>0</v>
      </c>
      <c r="G3400" t="n">
        <v>0</v>
      </c>
      <c r="H3400" s="2">
        <f>IF(F3400=0, G3400, F3400)</f>
        <v/>
      </c>
      <c r="I3400" s="1">
        <f>E3400+0</f>
        <v/>
      </c>
    </row>
    <row r="3401">
      <c r="A3401" t="inlineStr">
        <is>
          <t>Repairs _AND_ Maintenance</t>
        </is>
      </c>
      <c r="B3401" t="inlineStr">
        <is>
          <t>Operating Expenses</t>
        </is>
      </c>
      <c r="C3401" t="inlineStr">
        <is>
          <t>Heron Fields</t>
        </is>
      </c>
      <c r="D3401" t="inlineStr">
        <is>
          <t>Heron Fields</t>
        </is>
      </c>
      <c r="E3401" s="1" t="inlineStr">
        <is>
          <t>2024-10-31</t>
        </is>
      </c>
      <c r="F3401" t="n">
        <v>0</v>
      </c>
      <c r="G3401" t="n">
        <v>0</v>
      </c>
      <c r="H3401" s="2">
        <f>IF(F3401=0, G3401, F3401)</f>
        <v/>
      </c>
      <c r="I3401" s="1">
        <f>E3401+0</f>
        <v/>
      </c>
    </row>
    <row r="3402">
      <c r="A3402" t="inlineStr">
        <is>
          <t>Sales - Heron Fields</t>
        </is>
      </c>
      <c r="B3402" t="inlineStr">
        <is>
          <t>Trading Income</t>
        </is>
      </c>
      <c r="C3402" t="inlineStr">
        <is>
          <t>Heron Fields</t>
        </is>
      </c>
      <c r="D3402" t="inlineStr">
        <is>
          <t>Heron Fields</t>
        </is>
      </c>
      <c r="E3402" s="1" t="inlineStr">
        <is>
          <t>2024-10-31</t>
        </is>
      </c>
      <c r="F3402" t="n">
        <v>0</v>
      </c>
      <c r="G3402" t="n">
        <v>0</v>
      </c>
      <c r="H3402" s="2">
        <f>IF(F3402=0, G3402, F3402)</f>
        <v/>
      </c>
      <c r="I3402" s="1">
        <f>E3402+0</f>
        <v/>
      </c>
    </row>
    <row r="3403">
      <c r="A3403" t="inlineStr">
        <is>
          <t>Sales - Heron Fields occupational rent</t>
        </is>
      </c>
      <c r="B3403" t="inlineStr">
        <is>
          <t>Trading Income</t>
        </is>
      </c>
      <c r="C3403" t="inlineStr">
        <is>
          <t>Heron Fields</t>
        </is>
      </c>
      <c r="D3403" t="inlineStr">
        <is>
          <t>Heron Fields</t>
        </is>
      </c>
      <c r="E3403" s="1" t="inlineStr">
        <is>
          <t>2024-10-31</t>
        </is>
      </c>
      <c r="F3403" t="n">
        <v>0</v>
      </c>
      <c r="G3403" t="n">
        <v>0</v>
      </c>
      <c r="H3403" s="2">
        <f>IF(F3403=0, G3403, F3403)</f>
        <v/>
      </c>
      <c r="I3403" s="1">
        <f>E3403+0</f>
        <v/>
      </c>
    </row>
    <row r="3404">
      <c r="A3404" t="inlineStr">
        <is>
          <t>Security</t>
        </is>
      </c>
      <c r="B3404" t="inlineStr">
        <is>
          <t>Operating Expenses</t>
        </is>
      </c>
      <c r="C3404" t="inlineStr">
        <is>
          <t>Heron Fields</t>
        </is>
      </c>
      <c r="D3404" t="inlineStr">
        <is>
          <t>Heron Fields</t>
        </is>
      </c>
      <c r="E3404" s="1" t="inlineStr">
        <is>
          <t>2024-10-31</t>
        </is>
      </c>
      <c r="F3404" t="n">
        <v>0</v>
      </c>
      <c r="G3404" t="n">
        <v>0</v>
      </c>
      <c r="H3404" s="2">
        <f>IF(F3404=0, G3404, F3404)</f>
        <v/>
      </c>
      <c r="I3404" s="1">
        <f>E3404+0</f>
        <v/>
      </c>
    </row>
    <row r="3405">
      <c r="A3405" t="inlineStr">
        <is>
          <t>Security - ADT</t>
        </is>
      </c>
      <c r="B3405" t="inlineStr">
        <is>
          <t>Operating Expenses</t>
        </is>
      </c>
      <c r="C3405" t="inlineStr">
        <is>
          <t>Heron Fields</t>
        </is>
      </c>
      <c r="D3405" t="inlineStr">
        <is>
          <t>Heron Fields</t>
        </is>
      </c>
      <c r="E3405" s="1" t="inlineStr">
        <is>
          <t>2024-10-31</t>
        </is>
      </c>
      <c r="F3405" t="n">
        <v>0</v>
      </c>
      <c r="G3405" t="n">
        <v>0</v>
      </c>
      <c r="H3405" s="2">
        <f>IF(F3405=0, G3405, F3405)</f>
        <v/>
      </c>
      <c r="I3405" s="1">
        <f>E3405+0</f>
        <v/>
      </c>
    </row>
    <row r="3406">
      <c r="A3406" t="inlineStr">
        <is>
          <t>Subscription - NHBRC</t>
        </is>
      </c>
      <c r="B3406" t="inlineStr">
        <is>
          <t>Operating Expenses</t>
        </is>
      </c>
      <c r="C3406" t="inlineStr">
        <is>
          <t>Heron Fields</t>
        </is>
      </c>
      <c r="D3406" t="inlineStr">
        <is>
          <t>Heron Fields</t>
        </is>
      </c>
      <c r="E3406" s="1" t="inlineStr">
        <is>
          <t>2024-10-31</t>
        </is>
      </c>
      <c r="F3406" t="n">
        <v>0</v>
      </c>
      <c r="G3406" t="n">
        <v>0</v>
      </c>
      <c r="H3406" s="2">
        <f>IF(F3406=0, G3406, F3406)</f>
        <v/>
      </c>
      <c r="I3406" s="1">
        <f>E3406+0</f>
        <v/>
      </c>
    </row>
    <row r="3407">
      <c r="A3407" t="inlineStr">
        <is>
          <t>Subscriptions - Xero</t>
        </is>
      </c>
      <c r="B3407" t="inlineStr">
        <is>
          <t>Operating Expenses</t>
        </is>
      </c>
      <c r="C3407" t="inlineStr">
        <is>
          <t>Heron Fields</t>
        </is>
      </c>
      <c r="D3407" t="inlineStr">
        <is>
          <t>Heron Fields</t>
        </is>
      </c>
      <c r="E3407" s="1" t="inlineStr">
        <is>
          <t>2024-10-31</t>
        </is>
      </c>
      <c r="F3407" t="n">
        <v>0</v>
      </c>
      <c r="G3407" t="n">
        <v>0</v>
      </c>
      <c r="H3407" s="2">
        <f>IF(F3407=0, G3407, F3407)</f>
        <v/>
      </c>
      <c r="I3407" s="1">
        <f>E3407+0</f>
        <v/>
      </c>
    </row>
    <row r="3408">
      <c r="A3408" t="inlineStr">
        <is>
          <t>Subscriptions - Xero</t>
        </is>
      </c>
      <c r="B3408" t="inlineStr">
        <is>
          <t>Operating Expenses</t>
        </is>
      </c>
      <c r="C3408" t="inlineStr">
        <is>
          <t>Heron Fields</t>
        </is>
      </c>
      <c r="D3408" t="inlineStr">
        <is>
          <t>Heron Fields</t>
        </is>
      </c>
      <c r="E3408" s="1" t="inlineStr">
        <is>
          <t>2024-10-31</t>
        </is>
      </c>
      <c r="F3408" t="n">
        <v>0</v>
      </c>
      <c r="G3408" t="n">
        <v>0</v>
      </c>
      <c r="H3408" s="2">
        <f>IF(F3408=0, G3408, F3408)</f>
        <v/>
      </c>
      <c r="I3408" s="1">
        <f>E3408+0</f>
        <v/>
      </c>
    </row>
    <row r="3409">
      <c r="A3409" t="inlineStr">
        <is>
          <t>Advertising - Pure Brand Activation</t>
        </is>
      </c>
      <c r="B3409" t="inlineStr">
        <is>
          <t>Operating Expenses</t>
        </is>
      </c>
      <c r="C3409" t="inlineStr">
        <is>
          <t>Heron View</t>
        </is>
      </c>
      <c r="D3409" t="inlineStr">
        <is>
          <t>Heron View</t>
        </is>
      </c>
      <c r="E3409" s="1" t="inlineStr">
        <is>
          <t>2024-10-31</t>
        </is>
      </c>
      <c r="F3409" t="n">
        <v>0</v>
      </c>
      <c r="G3409" t="n">
        <v>0</v>
      </c>
      <c r="H3409" s="2">
        <f>IF(F3409=0, G3409, F3409)</f>
        <v/>
      </c>
      <c r="I3409" s="1">
        <f>E3409+0</f>
        <v/>
      </c>
    </row>
    <row r="3410">
      <c r="A3410" t="inlineStr">
        <is>
          <t>Advertising - Real Marketing</t>
        </is>
      </c>
      <c r="B3410" t="inlineStr">
        <is>
          <t>Operating Expenses</t>
        </is>
      </c>
      <c r="C3410" t="inlineStr">
        <is>
          <t>Heron View</t>
        </is>
      </c>
      <c r="D3410" t="inlineStr">
        <is>
          <t>Heron View</t>
        </is>
      </c>
      <c r="E3410" s="1" t="inlineStr">
        <is>
          <t>2024-10-31</t>
        </is>
      </c>
      <c r="F3410" t="n">
        <v>0</v>
      </c>
      <c r="G3410" t="n">
        <v>0</v>
      </c>
      <c r="H3410" s="2">
        <f>IF(F3410=0, G3410, F3410)</f>
        <v/>
      </c>
      <c r="I3410" s="1">
        <f>E3410+0</f>
        <v/>
      </c>
    </row>
    <row r="3411">
      <c r="A3411" t="inlineStr">
        <is>
          <t>Advertising - Thinkink</t>
        </is>
      </c>
      <c r="B3411" t="inlineStr">
        <is>
          <t>Operating Expenses</t>
        </is>
      </c>
      <c r="C3411" t="inlineStr">
        <is>
          <t>Heron View</t>
        </is>
      </c>
      <c r="D3411" t="inlineStr">
        <is>
          <t>Heron View</t>
        </is>
      </c>
      <c r="E3411" s="1" t="inlineStr">
        <is>
          <t>2024-10-31</t>
        </is>
      </c>
      <c r="F3411" t="n">
        <v>0</v>
      </c>
      <c r="G3411" t="n">
        <v>0</v>
      </c>
      <c r="H3411" s="2">
        <f>IF(F3411=0, G3411, F3411)</f>
        <v/>
      </c>
      <c r="I3411" s="1">
        <f>E3411+0</f>
        <v/>
      </c>
    </row>
    <row r="3412">
      <c r="A3412" t="inlineStr">
        <is>
          <t>Advertising _AND_ Promotions</t>
        </is>
      </c>
      <c r="B3412" t="inlineStr">
        <is>
          <t>Operating Expenses</t>
        </is>
      </c>
      <c r="C3412" t="inlineStr">
        <is>
          <t>Heron View</t>
        </is>
      </c>
      <c r="D3412" t="inlineStr">
        <is>
          <t>Heron View</t>
        </is>
      </c>
      <c r="E3412" s="1" t="inlineStr">
        <is>
          <t>2024-10-31</t>
        </is>
      </c>
      <c r="F3412" t="n">
        <v>0</v>
      </c>
      <c r="G3412" t="n">
        <v>0</v>
      </c>
      <c r="H3412" s="2">
        <f>IF(F3412=0, G3412, F3412)</f>
        <v/>
      </c>
      <c r="I3412" s="1">
        <f>E3412+0</f>
        <v/>
      </c>
    </row>
    <row r="3413">
      <c r="A3413" t="inlineStr">
        <is>
          <t>COS - Commission HV Units</t>
        </is>
      </c>
      <c r="B3413" t="inlineStr">
        <is>
          <t>COS</t>
        </is>
      </c>
      <c r="C3413" t="inlineStr">
        <is>
          <t>Heron View</t>
        </is>
      </c>
      <c r="D3413" t="inlineStr">
        <is>
          <t>Heron View</t>
        </is>
      </c>
      <c r="E3413" s="1" t="inlineStr">
        <is>
          <t>2024-10-31</t>
        </is>
      </c>
      <c r="F3413" t="n">
        <v>0</v>
      </c>
      <c r="G3413" t="n">
        <v>399973.91</v>
      </c>
      <c r="H3413" s="2">
        <f>IF(F3413=0, G3413, F3413)</f>
        <v/>
      </c>
      <c r="I3413" s="1">
        <f>E3413+0</f>
        <v/>
      </c>
    </row>
    <row r="3414">
      <c r="A3414" t="inlineStr">
        <is>
          <t>COS - Electricity</t>
        </is>
      </c>
      <c r="B3414" t="inlineStr">
        <is>
          <t>COS</t>
        </is>
      </c>
      <c r="C3414" t="inlineStr">
        <is>
          <t>Heron View</t>
        </is>
      </c>
      <c r="D3414" t="inlineStr">
        <is>
          <t>Heron View</t>
        </is>
      </c>
      <c r="E3414" s="1" t="inlineStr">
        <is>
          <t>2024-10-31</t>
        </is>
      </c>
      <c r="F3414" t="n">
        <v>0</v>
      </c>
      <c r="G3414" t="n">
        <v>0</v>
      </c>
      <c r="H3414" s="2">
        <f>IF(F3414=0, G3414, F3414)</f>
        <v/>
      </c>
      <c r="I3414" s="1">
        <f>E3414+0</f>
        <v/>
      </c>
    </row>
    <row r="3415">
      <c r="A3415" t="inlineStr">
        <is>
          <t>COS - Electricity Cost Heron Field</t>
        </is>
      </c>
      <c r="B3415" t="inlineStr">
        <is>
          <t>COS</t>
        </is>
      </c>
      <c r="C3415" t="inlineStr">
        <is>
          <t>CPC</t>
        </is>
      </c>
      <c r="D3415" t="inlineStr">
        <is>
          <t>Heron View</t>
        </is>
      </c>
      <c r="E3415" s="1" t="inlineStr">
        <is>
          <t>2024-10-31</t>
        </is>
      </c>
      <c r="F3415" t="n">
        <v>0</v>
      </c>
      <c r="G3415" t="n">
        <v>0</v>
      </c>
      <c r="H3415" s="2">
        <f>IF(F3415=0, G3415, F3415)</f>
        <v/>
      </c>
      <c r="I3415" s="1">
        <f>E3415+0</f>
        <v/>
      </c>
    </row>
    <row r="3416">
      <c r="A3416" t="inlineStr">
        <is>
          <t>COS - HV COCT Rates clearance</t>
        </is>
      </c>
      <c r="B3416" t="inlineStr">
        <is>
          <t>COS</t>
        </is>
      </c>
      <c r="C3416" t="inlineStr">
        <is>
          <t>Heron View</t>
        </is>
      </c>
      <c r="D3416" t="inlineStr">
        <is>
          <t>Heron View</t>
        </is>
      </c>
      <c r="E3416" s="1" t="inlineStr">
        <is>
          <t>2024-10-31</t>
        </is>
      </c>
      <c r="F3416" t="n">
        <v>0</v>
      </c>
      <c r="G3416" t="n">
        <v>0</v>
      </c>
      <c r="H3416" s="2">
        <f>IF(F3416=0, G3416, F3416)</f>
        <v/>
      </c>
      <c r="I3416" s="1">
        <f>E3416+0</f>
        <v/>
      </c>
    </row>
    <row r="3417">
      <c r="A3417" t="inlineStr">
        <is>
          <t>COS - Heron - Internet</t>
        </is>
      </c>
      <c r="B3417" t="inlineStr">
        <is>
          <t>COS</t>
        </is>
      </c>
      <c r="C3417" t="inlineStr">
        <is>
          <t>CPC</t>
        </is>
      </c>
      <c r="D3417" t="inlineStr">
        <is>
          <t>Heron View</t>
        </is>
      </c>
      <c r="E3417" s="1" t="inlineStr">
        <is>
          <t>2024-10-31</t>
        </is>
      </c>
      <c r="F3417" t="n">
        <v>0</v>
      </c>
      <c r="G3417" t="n">
        <v>0</v>
      </c>
      <c r="H3417" s="2">
        <f>IF(F3417=0, G3417, F3417)</f>
        <v/>
      </c>
      <c r="I3417" s="1">
        <f>E3417+0</f>
        <v/>
      </c>
    </row>
    <row r="3418">
      <c r="A3418" t="inlineStr">
        <is>
          <t>COS - Heron Fields - Construction</t>
        </is>
      </c>
      <c r="B3418" t="inlineStr">
        <is>
          <t>COS</t>
        </is>
      </c>
      <c r="C3418" t="inlineStr">
        <is>
          <t>CPC</t>
        </is>
      </c>
      <c r="D3418" t="inlineStr">
        <is>
          <t>Heron View</t>
        </is>
      </c>
      <c r="E3418" s="1" t="inlineStr">
        <is>
          <t>2024-10-31</t>
        </is>
      </c>
      <c r="F3418" t="n">
        <v>0</v>
      </c>
      <c r="G3418" t="n">
        <v>0</v>
      </c>
      <c r="H3418" s="2">
        <f>IF(F3418=0, G3418, F3418)</f>
        <v/>
      </c>
      <c r="I3418" s="1">
        <f>E3418+0</f>
        <v/>
      </c>
    </row>
    <row r="3419">
      <c r="A3419" t="inlineStr">
        <is>
          <t>COS - Heron Fields - Garden Services</t>
        </is>
      </c>
      <c r="B3419" t="inlineStr">
        <is>
          <t>COS</t>
        </is>
      </c>
      <c r="C3419" t="inlineStr">
        <is>
          <t>CPC</t>
        </is>
      </c>
      <c r="D3419" t="inlineStr">
        <is>
          <t>Heron View</t>
        </is>
      </c>
      <c r="E3419" s="1" t="inlineStr">
        <is>
          <t>2024-10-31</t>
        </is>
      </c>
      <c r="F3419" t="n">
        <v>0</v>
      </c>
      <c r="G3419" t="n">
        <v>0</v>
      </c>
      <c r="H3419" s="2">
        <f>IF(F3419=0, G3419, F3419)</f>
        <v/>
      </c>
      <c r="I3419" s="1">
        <f>E3419+0</f>
        <v/>
      </c>
    </row>
    <row r="3420">
      <c r="A3420" t="inlineStr">
        <is>
          <t>COS - Heron Fields - Health &amp; Safety</t>
        </is>
      </c>
      <c r="B3420" t="inlineStr">
        <is>
          <t>COS</t>
        </is>
      </c>
      <c r="C3420" t="inlineStr">
        <is>
          <t>CPC</t>
        </is>
      </c>
      <c r="D3420" t="inlineStr">
        <is>
          <t>Heron View</t>
        </is>
      </c>
      <c r="E3420" s="1" t="inlineStr">
        <is>
          <t>2024-10-31</t>
        </is>
      </c>
      <c r="F3420" t="n">
        <v>0</v>
      </c>
      <c r="G3420" t="n">
        <v>0</v>
      </c>
      <c r="H3420" s="2">
        <f>IF(F3420=0, G3420, F3420)</f>
        <v/>
      </c>
      <c r="I3420" s="1">
        <f>E3420+0</f>
        <v/>
      </c>
    </row>
    <row r="3421">
      <c r="A3421" t="inlineStr">
        <is>
          <t>COS - Heron Fields - P &amp; G</t>
        </is>
      </c>
      <c r="B3421" t="inlineStr">
        <is>
          <t>COS</t>
        </is>
      </c>
      <c r="C3421" t="inlineStr">
        <is>
          <t>CPC</t>
        </is>
      </c>
      <c r="D3421" t="inlineStr">
        <is>
          <t>Heron View</t>
        </is>
      </c>
      <c r="E3421" s="1" t="inlineStr">
        <is>
          <t>2024-10-31</t>
        </is>
      </c>
      <c r="F3421" t="n">
        <v>0</v>
      </c>
      <c r="G3421" t="n">
        <v>0</v>
      </c>
      <c r="H3421" s="2">
        <f>IF(F3421=0, G3421, F3421)</f>
        <v/>
      </c>
      <c r="I3421" s="1">
        <f>E3421+0</f>
        <v/>
      </c>
    </row>
    <row r="3422">
      <c r="A3422" t="inlineStr">
        <is>
          <t>COS - Heron Fields - Printing &amp; Stationary</t>
        </is>
      </c>
      <c r="B3422" t="inlineStr">
        <is>
          <t>COS</t>
        </is>
      </c>
      <c r="C3422" t="inlineStr">
        <is>
          <t>CPC</t>
        </is>
      </c>
      <c r="D3422" t="inlineStr">
        <is>
          <t>Heron View</t>
        </is>
      </c>
      <c r="E3422" s="1" t="inlineStr">
        <is>
          <t>2024-10-31</t>
        </is>
      </c>
      <c r="F3422" t="n">
        <v>0</v>
      </c>
      <c r="G3422" t="n">
        <v>0</v>
      </c>
      <c r="H3422" s="2">
        <f>IF(F3422=0, G3422, F3422)</f>
        <v/>
      </c>
      <c r="I3422" s="1">
        <f>E3422+0</f>
        <v/>
      </c>
    </row>
    <row r="3423">
      <c r="A3423" t="inlineStr">
        <is>
          <t>COS - Heron View - Construction</t>
        </is>
      </c>
      <c r="B3423" t="inlineStr">
        <is>
          <t>COS</t>
        </is>
      </c>
      <c r="C3423" t="inlineStr">
        <is>
          <t>Heron View</t>
        </is>
      </c>
      <c r="D3423" t="inlineStr">
        <is>
          <t>Heron View</t>
        </is>
      </c>
      <c r="E3423" s="1" t="inlineStr">
        <is>
          <t>2024-10-31</t>
        </is>
      </c>
      <c r="F3423" t="n">
        <v>0</v>
      </c>
      <c r="G3423" t="n">
        <v>754779.01</v>
      </c>
      <c r="H3423" s="2">
        <f>IF(F3423=0, G3423, F3423)</f>
        <v/>
      </c>
      <c r="I3423" s="1">
        <f>E3423+0</f>
        <v/>
      </c>
    </row>
    <row r="3424">
      <c r="A3424" t="inlineStr">
        <is>
          <t>COS - Heron View - Construction</t>
        </is>
      </c>
      <c r="B3424" t="inlineStr">
        <is>
          <t>COS</t>
        </is>
      </c>
      <c r="C3424" t="inlineStr">
        <is>
          <t>CPC</t>
        </is>
      </c>
      <c r="D3424" t="inlineStr">
        <is>
          <t>Heron View</t>
        </is>
      </c>
      <c r="E3424" s="1" t="inlineStr">
        <is>
          <t>2024-10-31</t>
        </is>
      </c>
      <c r="F3424" t="n">
        <v>0</v>
      </c>
      <c r="G3424" t="n">
        <v>0</v>
      </c>
      <c r="H3424" s="2">
        <f>IF(F3424=0, G3424, F3424)</f>
        <v/>
      </c>
      <c r="I3424" s="1">
        <f>E3424+0</f>
        <v/>
      </c>
    </row>
    <row r="3425">
      <c r="A3425" t="inlineStr">
        <is>
          <t>COS - Heron View - P&amp;G</t>
        </is>
      </c>
      <c r="B3425" t="inlineStr">
        <is>
          <t>COS</t>
        </is>
      </c>
      <c r="C3425" t="inlineStr">
        <is>
          <t>CPC</t>
        </is>
      </c>
      <c r="D3425" t="inlineStr">
        <is>
          <t>Heron View</t>
        </is>
      </c>
      <c r="E3425" s="1" t="inlineStr">
        <is>
          <t>2024-10-31</t>
        </is>
      </c>
      <c r="F3425" t="n">
        <v>0</v>
      </c>
      <c r="G3425" t="n">
        <v>0</v>
      </c>
      <c r="H3425" s="2">
        <f>IF(F3425=0, G3425, F3425)</f>
        <v/>
      </c>
      <c r="I3425" s="1">
        <f>E3425+0</f>
        <v/>
      </c>
    </row>
    <row r="3426">
      <c r="A3426" t="inlineStr">
        <is>
          <t>COS - Heron View - Printing &amp; Stationary</t>
        </is>
      </c>
      <c r="B3426" t="inlineStr">
        <is>
          <t>COS</t>
        </is>
      </c>
      <c r="C3426" t="inlineStr">
        <is>
          <t>CPC</t>
        </is>
      </c>
      <c r="D3426" t="inlineStr">
        <is>
          <t>Heron View</t>
        </is>
      </c>
      <c r="E3426" s="1" t="inlineStr">
        <is>
          <t>2024-10-31</t>
        </is>
      </c>
      <c r="F3426" t="n">
        <v>0</v>
      </c>
      <c r="G3426" t="n">
        <v>0</v>
      </c>
      <c r="H3426" s="2">
        <f>IF(F3426=0, G3426, F3426)</f>
        <v/>
      </c>
      <c r="I3426" s="1">
        <f>E3426+0</f>
        <v/>
      </c>
    </row>
    <row r="3427">
      <c r="A3427" t="inlineStr">
        <is>
          <t>COS - Legal Fees</t>
        </is>
      </c>
      <c r="B3427" t="inlineStr">
        <is>
          <t>COS</t>
        </is>
      </c>
      <c r="C3427" t="inlineStr">
        <is>
          <t>Heron View</t>
        </is>
      </c>
      <c r="D3427" t="inlineStr">
        <is>
          <t>Heron View</t>
        </is>
      </c>
      <c r="E3427" s="1" t="inlineStr">
        <is>
          <t>2024-10-31</t>
        </is>
      </c>
      <c r="F3427" t="n">
        <v>0</v>
      </c>
      <c r="G3427" t="n">
        <v>237092.7</v>
      </c>
      <c r="H3427" s="2">
        <f>IF(F3427=0, G3427, F3427)</f>
        <v/>
      </c>
      <c r="I3427" s="1">
        <f>E3427+0</f>
        <v/>
      </c>
    </row>
    <row r="3428">
      <c r="A3428" t="inlineStr">
        <is>
          <t>COS - Legal Fees</t>
        </is>
      </c>
      <c r="B3428" t="inlineStr">
        <is>
          <t>COS</t>
        </is>
      </c>
      <c r="C3428" t="inlineStr">
        <is>
          <t>Heron View</t>
        </is>
      </c>
      <c r="D3428" t="inlineStr">
        <is>
          <t>Heron View</t>
        </is>
      </c>
      <c r="E3428" s="1" t="inlineStr">
        <is>
          <t>2024-10-31</t>
        </is>
      </c>
      <c r="F3428" t="n">
        <v>0</v>
      </c>
      <c r="G3428" t="n">
        <v>0</v>
      </c>
      <c r="H3428" s="2">
        <f>IF(F3428=0, G3428, F3428)</f>
        <v/>
      </c>
      <c r="I3428" s="1">
        <f>E3428+0</f>
        <v/>
      </c>
    </row>
    <row r="3429">
      <c r="A3429" t="inlineStr">
        <is>
          <t>COS - Legal Fees Opening of Sec Title Fees</t>
        </is>
      </c>
      <c r="B3429" t="inlineStr">
        <is>
          <t>COS</t>
        </is>
      </c>
      <c r="C3429" t="inlineStr">
        <is>
          <t>Heron View</t>
        </is>
      </c>
      <c r="D3429" t="inlineStr">
        <is>
          <t>Heron View</t>
        </is>
      </c>
      <c r="E3429" s="1" t="inlineStr">
        <is>
          <t>2024-10-31</t>
        </is>
      </c>
      <c r="F3429" t="n">
        <v>0</v>
      </c>
      <c r="G3429" t="n">
        <v>0</v>
      </c>
      <c r="H3429" s="2">
        <f>IF(F3429=0, G3429, F3429)</f>
        <v/>
      </c>
      <c r="I3429" s="1">
        <f>E3429+0</f>
        <v/>
      </c>
    </row>
    <row r="3430">
      <c r="A3430" t="inlineStr">
        <is>
          <t>COS - Showhouse - HV</t>
        </is>
      </c>
      <c r="B3430" t="inlineStr">
        <is>
          <t>COS</t>
        </is>
      </c>
      <c r="C3430" t="inlineStr">
        <is>
          <t>Heron View</t>
        </is>
      </c>
      <c r="D3430" t="inlineStr">
        <is>
          <t>Heron View</t>
        </is>
      </c>
      <c r="E3430" s="1" t="inlineStr">
        <is>
          <t>2024-10-31</t>
        </is>
      </c>
      <c r="F3430" t="n">
        <v>0</v>
      </c>
      <c r="G3430" t="n">
        <v>0</v>
      </c>
      <c r="H3430" s="2">
        <f>IF(F3430=0, G3430, F3430)</f>
        <v/>
      </c>
      <c r="I3430" s="1">
        <f>E3430+0</f>
        <v/>
      </c>
    </row>
    <row r="3431">
      <c r="A3431" t="inlineStr">
        <is>
          <t>CPSD</t>
        </is>
      </c>
      <c r="B3431" t="inlineStr">
        <is>
          <t>COS</t>
        </is>
      </c>
      <c r="C3431" t="inlineStr">
        <is>
          <t>Heron View</t>
        </is>
      </c>
      <c r="D3431" t="inlineStr">
        <is>
          <t>Heron View</t>
        </is>
      </c>
      <c r="E3431" s="1" t="inlineStr">
        <is>
          <t>2024-10-31</t>
        </is>
      </c>
      <c r="F3431" t="n">
        <v>0</v>
      </c>
      <c r="G3431" t="n">
        <v>0</v>
      </c>
      <c r="H3431" s="2">
        <f>IF(F3431=0, G3431, F3431)</f>
        <v/>
      </c>
      <c r="I3431" s="1">
        <f>E3431+0</f>
        <v/>
      </c>
    </row>
    <row r="3432">
      <c r="A3432" t="inlineStr">
        <is>
          <t>Consulting fees - Trustee</t>
        </is>
      </c>
      <c r="B3432" t="inlineStr">
        <is>
          <t>Operating Expenses</t>
        </is>
      </c>
      <c r="C3432" t="inlineStr">
        <is>
          <t>Heron View</t>
        </is>
      </c>
      <c r="D3432" t="inlineStr">
        <is>
          <t>Heron View</t>
        </is>
      </c>
      <c r="E3432" s="1" t="inlineStr">
        <is>
          <t>2024-10-31</t>
        </is>
      </c>
      <c r="F3432" t="n">
        <v>0</v>
      </c>
      <c r="G3432" t="n">
        <v>0</v>
      </c>
      <c r="H3432" s="2">
        <f>IF(F3432=0, G3432, F3432)</f>
        <v/>
      </c>
      <c r="I3432" s="1">
        <f>E3432+0</f>
        <v/>
      </c>
    </row>
    <row r="3433">
      <c r="A3433" t="inlineStr">
        <is>
          <t>Early Exit Loan</t>
        </is>
      </c>
      <c r="B3433" t="inlineStr">
        <is>
          <t>Early Exit Loan</t>
        </is>
      </c>
      <c r="C3433" t="inlineStr">
        <is>
          <t>Heron View</t>
        </is>
      </c>
      <c r="D3433" t="inlineStr">
        <is>
          <t>Heron View</t>
        </is>
      </c>
      <c r="E3433" s="1" t="inlineStr">
        <is>
          <t>2024-10-31</t>
        </is>
      </c>
      <c r="F3433" t="n">
        <v>0</v>
      </c>
      <c r="G3433" t="n">
        <v>0</v>
      </c>
      <c r="H3433" s="2">
        <f>IF(F3433=0, G3433, F3433)</f>
        <v/>
      </c>
      <c r="I3433" s="1">
        <f>E3433+0</f>
        <v/>
      </c>
    </row>
    <row r="3434">
      <c r="A3434" t="inlineStr">
        <is>
          <t>Interest Paid - Investors @ 10%</t>
        </is>
      </c>
      <c r="B3434" t="inlineStr">
        <is>
          <t>Operating Expenses</t>
        </is>
      </c>
      <c r="C3434" t="inlineStr">
        <is>
          <t>Heron View</t>
        </is>
      </c>
      <c r="D3434" t="inlineStr">
        <is>
          <t>Heron View</t>
        </is>
      </c>
      <c r="E3434" s="1" t="inlineStr">
        <is>
          <t>2024-10-31</t>
        </is>
      </c>
      <c r="F3434" t="n">
        <v>0</v>
      </c>
      <c r="G3434" t="n">
        <v>0</v>
      </c>
      <c r="H3434" s="2">
        <f>IF(F3434=0, G3434, F3434)</f>
        <v/>
      </c>
      <c r="I3434" s="1">
        <f>E3434+0</f>
        <v/>
      </c>
    </row>
    <row r="3435">
      <c r="A3435" t="inlineStr">
        <is>
          <t>Interest Paid - Investors @ 10.5%</t>
        </is>
      </c>
      <c r="B3435" t="inlineStr">
        <is>
          <t>Operating Expenses</t>
        </is>
      </c>
      <c r="C3435" t="inlineStr">
        <is>
          <t>Heron View</t>
        </is>
      </c>
      <c r="D3435" t="inlineStr">
        <is>
          <t>Heron View</t>
        </is>
      </c>
      <c r="E3435" s="1" t="inlineStr">
        <is>
          <t>2024-10-31</t>
        </is>
      </c>
      <c r="F3435" t="n">
        <v>0</v>
      </c>
      <c r="G3435" t="n">
        <v>0</v>
      </c>
      <c r="H3435" s="2">
        <f>IF(F3435=0, G3435, F3435)</f>
        <v/>
      </c>
      <c r="I3435" s="1">
        <f>E3435+0</f>
        <v/>
      </c>
    </row>
    <row r="3436">
      <c r="A3436" t="inlineStr">
        <is>
          <t>Interest Paid - Investors @ 11%</t>
        </is>
      </c>
      <c r="B3436" t="inlineStr">
        <is>
          <t>Operating Expenses</t>
        </is>
      </c>
      <c r="C3436" t="inlineStr">
        <is>
          <t>Heron View</t>
        </is>
      </c>
      <c r="D3436" t="inlineStr">
        <is>
          <t>Heron View</t>
        </is>
      </c>
      <c r="E3436" s="1" t="inlineStr">
        <is>
          <t>2024-10-31</t>
        </is>
      </c>
      <c r="F3436" t="n">
        <v>0</v>
      </c>
      <c r="G3436" t="n">
        <v>0</v>
      </c>
      <c r="H3436" s="2">
        <f>IF(F3436=0, G3436, F3436)</f>
        <v/>
      </c>
      <c r="I3436" s="1">
        <f>E3436+0</f>
        <v/>
      </c>
    </row>
    <row r="3437">
      <c r="A3437" t="inlineStr">
        <is>
          <t>Interest Paid - Investors @ 14%</t>
        </is>
      </c>
      <c r="B3437" t="inlineStr">
        <is>
          <t>Operating Expenses</t>
        </is>
      </c>
      <c r="C3437" t="inlineStr">
        <is>
          <t>Heron View</t>
        </is>
      </c>
      <c r="D3437" t="inlineStr">
        <is>
          <t>Heron View</t>
        </is>
      </c>
      <c r="E3437" s="1" t="inlineStr">
        <is>
          <t>2024-10-31</t>
        </is>
      </c>
      <c r="F3437" t="n">
        <v>0</v>
      </c>
      <c r="G3437" t="n">
        <v>0</v>
      </c>
      <c r="H3437" s="2">
        <f>IF(F3437=0, G3437, F3437)</f>
        <v/>
      </c>
      <c r="I3437" s="1">
        <f>E3437+0</f>
        <v/>
      </c>
    </row>
    <row r="3438">
      <c r="A3438" t="inlineStr">
        <is>
          <t>Interest Paid - Investors @ 16%</t>
        </is>
      </c>
      <c r="B3438" t="inlineStr">
        <is>
          <t>Operating Expenses</t>
        </is>
      </c>
      <c r="C3438" t="inlineStr">
        <is>
          <t>Heron View</t>
        </is>
      </c>
      <c r="D3438" t="inlineStr">
        <is>
          <t>Heron View</t>
        </is>
      </c>
      <c r="E3438" s="1" t="inlineStr">
        <is>
          <t>2024-10-31</t>
        </is>
      </c>
      <c r="F3438" t="n">
        <v>0</v>
      </c>
      <c r="G3438" t="n">
        <v>0</v>
      </c>
      <c r="H3438" s="2">
        <f>IF(F3438=0, G3438, F3438)</f>
        <v/>
      </c>
      <c r="I3438" s="1">
        <f>E3438+0</f>
        <v/>
      </c>
    </row>
    <row r="3439">
      <c r="A3439" t="inlineStr">
        <is>
          <t>Interest Paid - Investors @ 18%</t>
        </is>
      </c>
      <c r="B3439" t="inlineStr">
        <is>
          <t>Operating Expenses</t>
        </is>
      </c>
      <c r="C3439" t="inlineStr">
        <is>
          <t>Heron View</t>
        </is>
      </c>
      <c r="D3439" t="inlineStr">
        <is>
          <t>Heron View</t>
        </is>
      </c>
      <c r="E3439" s="1" t="inlineStr">
        <is>
          <t>2024-10-31</t>
        </is>
      </c>
      <c r="F3439" t="n">
        <v>0</v>
      </c>
      <c r="G3439" t="n">
        <v>0</v>
      </c>
      <c r="H3439" s="2">
        <f>IF(F3439=0, G3439, F3439)</f>
        <v/>
      </c>
      <c r="I3439" s="1">
        <f>E3439+0</f>
        <v/>
      </c>
    </row>
    <row r="3440">
      <c r="A3440" t="inlineStr">
        <is>
          <t>Interest Paid - Investors @ 7%</t>
        </is>
      </c>
      <c r="B3440" t="inlineStr">
        <is>
          <t>Operating Expenses</t>
        </is>
      </c>
      <c r="C3440" t="inlineStr">
        <is>
          <t>Heron View</t>
        </is>
      </c>
      <c r="D3440" t="inlineStr">
        <is>
          <t>Heron View</t>
        </is>
      </c>
      <c r="E3440" s="1" t="inlineStr">
        <is>
          <t>2024-10-31</t>
        </is>
      </c>
      <c r="F3440" t="n">
        <v>0</v>
      </c>
      <c r="G3440" t="n">
        <v>0</v>
      </c>
      <c r="H3440" s="2">
        <f>IF(F3440=0, G3440, F3440)</f>
        <v/>
      </c>
      <c r="I3440" s="1">
        <f>E3440+0</f>
        <v/>
      </c>
    </row>
    <row r="3441">
      <c r="A3441" t="inlineStr">
        <is>
          <t>Interest Paid - Investors @ 7.5%</t>
        </is>
      </c>
      <c r="B3441" t="inlineStr">
        <is>
          <t>Operating Expenses</t>
        </is>
      </c>
      <c r="C3441" t="inlineStr">
        <is>
          <t>Heron View</t>
        </is>
      </c>
      <c r="D3441" t="inlineStr">
        <is>
          <t>Heron View</t>
        </is>
      </c>
      <c r="E3441" s="1" t="inlineStr">
        <is>
          <t>2024-10-31</t>
        </is>
      </c>
      <c r="F3441" t="n">
        <v>0</v>
      </c>
      <c r="G3441" t="n">
        <v>0</v>
      </c>
      <c r="H3441" s="2">
        <f>IF(F3441=0, G3441, F3441)</f>
        <v/>
      </c>
      <c r="I3441" s="1">
        <f>E3441+0</f>
        <v/>
      </c>
    </row>
    <row r="3442">
      <c r="A3442" t="inlineStr">
        <is>
          <t>Interest Paid - Investors @ 8.25%</t>
        </is>
      </c>
      <c r="B3442" t="inlineStr">
        <is>
          <t>Operating Expenses</t>
        </is>
      </c>
      <c r="C3442" t="inlineStr">
        <is>
          <t>Heron View</t>
        </is>
      </c>
      <c r="D3442" t="inlineStr">
        <is>
          <t>Heron View</t>
        </is>
      </c>
      <c r="E3442" s="1" t="inlineStr">
        <is>
          <t>2024-10-31</t>
        </is>
      </c>
      <c r="F3442" t="n">
        <v>0</v>
      </c>
      <c r="G3442" t="n">
        <v>0</v>
      </c>
      <c r="H3442" s="2">
        <f>IF(F3442=0, G3442, F3442)</f>
        <v/>
      </c>
      <c r="I3442" s="1">
        <f>E3442+0</f>
        <v/>
      </c>
    </row>
    <row r="3443">
      <c r="A3443" t="inlineStr">
        <is>
          <t>Interest Paid - Investors @ 9%</t>
        </is>
      </c>
      <c r="B3443" t="inlineStr">
        <is>
          <t>Operating Expenses</t>
        </is>
      </c>
      <c r="C3443" t="inlineStr">
        <is>
          <t>Heron View</t>
        </is>
      </c>
      <c r="D3443" t="inlineStr">
        <is>
          <t>Heron View</t>
        </is>
      </c>
      <c r="E3443" s="1" t="inlineStr">
        <is>
          <t>2024-10-31</t>
        </is>
      </c>
      <c r="F3443" t="n">
        <v>0</v>
      </c>
      <c r="G3443" t="n">
        <v>0</v>
      </c>
      <c r="H3443" s="2">
        <f>IF(F3443=0, G3443, F3443)</f>
        <v/>
      </c>
      <c r="I3443" s="1">
        <f>E3443+0</f>
        <v/>
      </c>
    </row>
    <row r="3444">
      <c r="A3444" t="inlineStr">
        <is>
          <t>Interest Paid - Investors @ 9.75%</t>
        </is>
      </c>
      <c r="B3444" t="inlineStr">
        <is>
          <t>Operating Expenses</t>
        </is>
      </c>
      <c r="C3444" t="inlineStr">
        <is>
          <t>Heron View</t>
        </is>
      </c>
      <c r="D3444" t="inlineStr">
        <is>
          <t>Heron View</t>
        </is>
      </c>
      <c r="E3444" s="1" t="inlineStr">
        <is>
          <t>2024-10-31</t>
        </is>
      </c>
      <c r="F3444" t="n">
        <v>0</v>
      </c>
      <c r="G3444" t="n">
        <v>0</v>
      </c>
      <c r="H3444" s="2">
        <f>IF(F3444=0, G3444, F3444)</f>
        <v/>
      </c>
      <c r="I3444" s="1">
        <f>E3444+0</f>
        <v/>
      </c>
    </row>
    <row r="3445">
      <c r="A3445" t="inlineStr">
        <is>
          <t>Levies</t>
        </is>
      </c>
      <c r="B3445" t="inlineStr">
        <is>
          <t>Operating Expenses</t>
        </is>
      </c>
      <c r="C3445" t="inlineStr">
        <is>
          <t>Heron View</t>
        </is>
      </c>
      <c r="D3445" t="inlineStr">
        <is>
          <t>Heron View</t>
        </is>
      </c>
      <c r="E3445" s="1" t="inlineStr">
        <is>
          <t>2024-10-31</t>
        </is>
      </c>
      <c r="F3445" t="n">
        <v>0</v>
      </c>
      <c r="G3445" t="n">
        <v>0</v>
      </c>
      <c r="H3445" s="2">
        <f>IF(F3445=0, G3445, F3445)</f>
        <v/>
      </c>
      <c r="I3445" s="1">
        <f>E3445+0</f>
        <v/>
      </c>
    </row>
    <row r="3446">
      <c r="A3446" t="inlineStr">
        <is>
          <t>Levies - Developer</t>
        </is>
      </c>
      <c r="B3446" t="inlineStr">
        <is>
          <t>Operating Expenses</t>
        </is>
      </c>
      <c r="C3446" t="inlineStr">
        <is>
          <t>Heron View</t>
        </is>
      </c>
      <c r="D3446" t="inlineStr">
        <is>
          <t>Heron View</t>
        </is>
      </c>
      <c r="E3446" s="1" t="inlineStr">
        <is>
          <t>2024-10-31</t>
        </is>
      </c>
      <c r="F3446" t="n">
        <v>0</v>
      </c>
      <c r="G3446" t="n">
        <v>0</v>
      </c>
      <c r="H3446" s="2">
        <f>IF(F3446=0, G3446, F3446)</f>
        <v/>
      </c>
      <c r="I3446" s="1">
        <f>E3446+0</f>
        <v/>
      </c>
    </row>
    <row r="3447">
      <c r="A3447" t="inlineStr">
        <is>
          <t>Levies - Special Levies</t>
        </is>
      </c>
      <c r="B3447" t="inlineStr">
        <is>
          <t>Operating Expenses</t>
        </is>
      </c>
      <c r="C3447" t="inlineStr">
        <is>
          <t>Heron View</t>
        </is>
      </c>
      <c r="D3447" t="inlineStr">
        <is>
          <t>Heron View</t>
        </is>
      </c>
      <c r="E3447" s="1" t="inlineStr">
        <is>
          <t>2024-10-31</t>
        </is>
      </c>
      <c r="F3447" t="n">
        <v>0</v>
      </c>
      <c r="G3447" t="n">
        <v>0</v>
      </c>
      <c r="H3447" s="2">
        <f>IF(F3447=0, G3447, F3447)</f>
        <v/>
      </c>
      <c r="I3447" s="1">
        <f>E3447+0</f>
        <v/>
      </c>
    </row>
    <row r="3448">
      <c r="A3448" t="inlineStr">
        <is>
          <t>Management fees - OMH</t>
        </is>
      </c>
      <c r="B3448" t="inlineStr">
        <is>
          <t>Ignore per Deric</t>
        </is>
      </c>
      <c r="C3448" t="inlineStr">
        <is>
          <t>Heron View</t>
        </is>
      </c>
      <c r="D3448" t="inlineStr">
        <is>
          <t>Heron View</t>
        </is>
      </c>
      <c r="E3448" s="1" t="inlineStr">
        <is>
          <t>2024-10-31</t>
        </is>
      </c>
      <c r="F3448" t="n">
        <v>0</v>
      </c>
      <c r="G3448" t="n">
        <v>0</v>
      </c>
      <c r="H3448" s="2">
        <f>IF(F3448=0, G3448, F3448)</f>
        <v/>
      </c>
      <c r="I3448" s="1">
        <f>E3448+0</f>
        <v/>
      </c>
    </row>
    <row r="3449">
      <c r="A3449" t="inlineStr">
        <is>
          <t>Opp Invest</t>
        </is>
      </c>
      <c r="B3449" t="inlineStr">
        <is>
          <t>COS</t>
        </is>
      </c>
      <c r="C3449" t="inlineStr">
        <is>
          <t>Heron View</t>
        </is>
      </c>
      <c r="D3449" t="inlineStr">
        <is>
          <t>Heron View</t>
        </is>
      </c>
      <c r="E3449" s="1" t="inlineStr">
        <is>
          <t>2024-10-31</t>
        </is>
      </c>
      <c r="F3449" t="n">
        <v>0</v>
      </c>
      <c r="G3449" t="n">
        <v>0</v>
      </c>
      <c r="H3449" s="2">
        <f>IF(F3449=0, G3449, F3449)</f>
        <v/>
      </c>
      <c r="I3449" s="1">
        <f>E3449+0</f>
        <v/>
      </c>
    </row>
    <row r="3450">
      <c r="A3450" t="inlineStr">
        <is>
          <t>Rent Salaries and Wages</t>
        </is>
      </c>
      <c r="B3450" t="inlineStr">
        <is>
          <t>COS</t>
        </is>
      </c>
      <c r="C3450" t="inlineStr">
        <is>
          <t>Heron View</t>
        </is>
      </c>
      <c r="D3450" t="inlineStr">
        <is>
          <t>Heron View</t>
        </is>
      </c>
      <c r="E3450" s="1" t="inlineStr">
        <is>
          <t>2024-10-31</t>
        </is>
      </c>
      <c r="F3450" t="n">
        <v>0</v>
      </c>
      <c r="G3450" t="n">
        <v>0</v>
      </c>
      <c r="H3450" s="2">
        <f>IF(F3450=0, G3450, F3450)</f>
        <v/>
      </c>
      <c r="I3450" s="1">
        <f>E3450+0</f>
        <v/>
      </c>
    </row>
    <row r="3451">
      <c r="A3451" t="inlineStr">
        <is>
          <t>Rental Income</t>
        </is>
      </c>
      <c r="B3451" t="inlineStr">
        <is>
          <t>Other Income</t>
        </is>
      </c>
      <c r="C3451" t="inlineStr">
        <is>
          <t>Heron View</t>
        </is>
      </c>
      <c r="D3451" t="inlineStr">
        <is>
          <t>Heron View</t>
        </is>
      </c>
      <c r="E3451" s="1" t="inlineStr">
        <is>
          <t>2024-10-31</t>
        </is>
      </c>
      <c r="F3451" t="n">
        <v>0</v>
      </c>
      <c r="G3451" t="n">
        <v>0</v>
      </c>
      <c r="H3451" s="2">
        <f>IF(F3451=0, G3451, F3451)</f>
        <v/>
      </c>
      <c r="I3451" s="1">
        <f>E3451+0</f>
        <v/>
      </c>
    </row>
    <row r="3452">
      <c r="A3452" t="inlineStr">
        <is>
          <t>Repairs _AND_ Maintenance</t>
        </is>
      </c>
      <c r="B3452" t="inlineStr">
        <is>
          <t>Operating Expenses</t>
        </is>
      </c>
      <c r="C3452" t="inlineStr">
        <is>
          <t>Heron View</t>
        </is>
      </c>
      <c r="D3452" t="inlineStr">
        <is>
          <t>Heron View</t>
        </is>
      </c>
      <c r="E3452" s="1" t="inlineStr">
        <is>
          <t>2024-10-31</t>
        </is>
      </c>
      <c r="F3452" t="n">
        <v>0</v>
      </c>
      <c r="G3452" t="n">
        <v>0</v>
      </c>
      <c r="H3452" s="2">
        <f>IF(F3452=0, G3452, F3452)</f>
        <v/>
      </c>
      <c r="I3452" s="1">
        <f>E3452+0</f>
        <v/>
      </c>
    </row>
    <row r="3453">
      <c r="A3453" t="inlineStr">
        <is>
          <t>Sales - Heron View Occupational Rent</t>
        </is>
      </c>
      <c r="B3453" t="inlineStr">
        <is>
          <t>Trading Income</t>
        </is>
      </c>
      <c r="C3453" t="inlineStr">
        <is>
          <t>Heron View</t>
        </is>
      </c>
      <c r="D3453" t="inlineStr">
        <is>
          <t>Heron View</t>
        </is>
      </c>
      <c r="E3453" s="1" t="inlineStr">
        <is>
          <t>2024-10-31</t>
        </is>
      </c>
      <c r="F3453" t="n">
        <v>0</v>
      </c>
      <c r="G3453" t="n">
        <v>0</v>
      </c>
      <c r="H3453" s="2">
        <f>IF(F3453=0, G3453, F3453)</f>
        <v/>
      </c>
      <c r="I3453" s="1">
        <f>E3453+0</f>
        <v/>
      </c>
    </row>
    <row r="3454">
      <c r="A3454" t="inlineStr">
        <is>
          <t>Sales - Heron View Sales</t>
        </is>
      </c>
      <c r="B3454" t="inlineStr">
        <is>
          <t>Trading Income</t>
        </is>
      </c>
      <c r="C3454" t="inlineStr">
        <is>
          <t>Heron View</t>
        </is>
      </c>
      <c r="D3454" t="inlineStr">
        <is>
          <t>Heron View</t>
        </is>
      </c>
      <c r="E3454" s="1" t="inlineStr">
        <is>
          <t>2024-10-31</t>
        </is>
      </c>
      <c r="F3454" t="n">
        <v>0</v>
      </c>
      <c r="G3454" t="n">
        <v>7999478.26</v>
      </c>
      <c r="H3454" s="2">
        <f>IF(F3454=0, G3454, F3454)</f>
        <v/>
      </c>
      <c r="I3454" s="1">
        <f>E3454+0</f>
        <v/>
      </c>
    </row>
    <row r="3455">
      <c r="A3455" t="inlineStr">
        <is>
          <t>Sales - Heron View Sales</t>
        </is>
      </c>
      <c r="B3455" t="inlineStr">
        <is>
          <t>Trading Income</t>
        </is>
      </c>
      <c r="C3455" t="inlineStr">
        <is>
          <t>Heron View</t>
        </is>
      </c>
      <c r="D3455" t="inlineStr">
        <is>
          <t>Heron View</t>
        </is>
      </c>
      <c r="E3455" s="1" t="inlineStr">
        <is>
          <t>2024-10-31</t>
        </is>
      </c>
      <c r="F3455" t="n">
        <v>0</v>
      </c>
      <c r="G3455" t="n">
        <v>0</v>
      </c>
      <c r="H3455" s="2">
        <f>IF(F3455=0, G3455, F3455)</f>
        <v/>
      </c>
      <c r="I3455" s="1">
        <f>E3455+0</f>
        <v/>
      </c>
    </row>
    <row r="3456">
      <c r="A3456" t="inlineStr">
        <is>
          <t>Subscriptions - Xero</t>
        </is>
      </c>
      <c r="B3456" t="inlineStr">
        <is>
          <t>Operating Expenses</t>
        </is>
      </c>
      <c r="C3456" t="inlineStr">
        <is>
          <t>Heron View</t>
        </is>
      </c>
      <c r="D3456" t="inlineStr">
        <is>
          <t>Heron View</t>
        </is>
      </c>
      <c r="E3456" s="1" t="inlineStr">
        <is>
          <t>2024-10-31</t>
        </is>
      </c>
      <c r="F3456" t="n">
        <v>0</v>
      </c>
      <c r="G3456" t="n">
        <v>0</v>
      </c>
      <c r="H3456" s="2">
        <f>IF(F3456=0, G3456, F3456)</f>
        <v/>
      </c>
      <c r="I3456" s="1">
        <f>E3456+0</f>
        <v/>
      </c>
    </row>
    <row r="3457">
      <c r="A3457" t="inlineStr">
        <is>
          <t>Water</t>
        </is>
      </c>
      <c r="B3457" t="inlineStr">
        <is>
          <t>Operating Expenses</t>
        </is>
      </c>
      <c r="C3457" t="inlineStr">
        <is>
          <t>Heron View</t>
        </is>
      </c>
      <c r="D3457" t="inlineStr">
        <is>
          <t>Heron View</t>
        </is>
      </c>
      <c r="E3457" s="1" t="inlineStr">
        <is>
          <t>2024-10-31</t>
        </is>
      </c>
      <c r="F3457" t="n">
        <v>0</v>
      </c>
      <c r="G3457" t="n">
        <v>0</v>
      </c>
      <c r="H3457" s="2">
        <f>IF(F3457=0, G3457, F3457)</f>
        <v/>
      </c>
      <c r="I3457" s="1">
        <f>E3457+0</f>
        <v/>
      </c>
    </row>
    <row r="3458">
      <c r="A3458" t="inlineStr">
        <is>
          <t>Accounting - CIPC</t>
        </is>
      </c>
      <c r="B3458" t="inlineStr">
        <is>
          <t>Operating Expenses</t>
        </is>
      </c>
      <c r="C3458" t="inlineStr">
        <is>
          <t>Heron Fields</t>
        </is>
      </c>
      <c r="D3458" t="inlineStr">
        <is>
          <t>Heron Fields</t>
        </is>
      </c>
      <c r="E3458" s="1" t="inlineStr">
        <is>
          <t>2024-11-30</t>
        </is>
      </c>
      <c r="F3458" t="n">
        <v>0</v>
      </c>
      <c r="G3458" t="n">
        <v>0</v>
      </c>
      <c r="H3458" s="2">
        <f>IF(F3458=0, G3458, F3458)</f>
        <v/>
      </c>
      <c r="I3458" s="1">
        <f>E3458+0</f>
        <v/>
      </c>
    </row>
    <row r="3459">
      <c r="A3459" t="inlineStr">
        <is>
          <t>Accounting Fees</t>
        </is>
      </c>
      <c r="B3459" t="inlineStr">
        <is>
          <t>Operating Expenses</t>
        </is>
      </c>
      <c r="C3459" t="inlineStr">
        <is>
          <t>Heron Fields</t>
        </is>
      </c>
      <c r="D3459" t="inlineStr">
        <is>
          <t>Heron Fields</t>
        </is>
      </c>
      <c r="E3459" s="1" t="inlineStr">
        <is>
          <t>2024-11-30</t>
        </is>
      </c>
      <c r="F3459" t="n">
        <v>0</v>
      </c>
      <c r="G3459" t="n">
        <v>0</v>
      </c>
      <c r="H3459" s="2">
        <f>IF(F3459=0, G3459, F3459)</f>
        <v/>
      </c>
      <c r="I3459" s="1">
        <f>E3459+0</f>
        <v/>
      </c>
    </row>
    <row r="3460">
      <c r="A3460" t="inlineStr">
        <is>
          <t>Advertising - Property24</t>
        </is>
      </c>
      <c r="B3460" t="inlineStr">
        <is>
          <t>Operating Expenses</t>
        </is>
      </c>
      <c r="C3460" t="inlineStr">
        <is>
          <t>Heron Fields</t>
        </is>
      </c>
      <c r="D3460" t="inlineStr">
        <is>
          <t>Heron Fields</t>
        </is>
      </c>
      <c r="E3460" s="1" t="inlineStr">
        <is>
          <t>2024-11-30</t>
        </is>
      </c>
      <c r="F3460" t="n">
        <v>0</v>
      </c>
      <c r="G3460" t="n">
        <v>0</v>
      </c>
      <c r="H3460" s="2">
        <f>IF(F3460=0, G3460, F3460)</f>
        <v/>
      </c>
      <c r="I3460" s="1">
        <f>E3460+0</f>
        <v/>
      </c>
    </row>
    <row r="3461">
      <c r="A3461" t="inlineStr">
        <is>
          <t>Advertising - Real Marketing</t>
        </is>
      </c>
      <c r="B3461" t="inlineStr">
        <is>
          <t>Operating Expenses</t>
        </is>
      </c>
      <c r="C3461" t="inlineStr">
        <is>
          <t>Heron Fields</t>
        </is>
      </c>
      <c r="D3461" t="inlineStr">
        <is>
          <t>Heron Fields</t>
        </is>
      </c>
      <c r="E3461" s="1" t="inlineStr">
        <is>
          <t>2024-11-30</t>
        </is>
      </c>
      <c r="F3461" t="n">
        <v>0</v>
      </c>
      <c r="G3461" t="n">
        <v>0</v>
      </c>
      <c r="H3461" s="2">
        <f>IF(F3461=0, G3461, F3461)</f>
        <v/>
      </c>
      <c r="I3461" s="1">
        <f>E3461+0</f>
        <v/>
      </c>
    </row>
    <row r="3462">
      <c r="A3462" t="inlineStr">
        <is>
          <t>Advertising - Real Marketing</t>
        </is>
      </c>
      <c r="B3462" t="inlineStr">
        <is>
          <t>Operating Expenses</t>
        </is>
      </c>
      <c r="C3462" t="inlineStr">
        <is>
          <t>Heron Fields</t>
        </is>
      </c>
      <c r="D3462" t="inlineStr">
        <is>
          <t>Heron Fields</t>
        </is>
      </c>
      <c r="E3462" s="1" t="inlineStr">
        <is>
          <t>2024-11-30</t>
        </is>
      </c>
      <c r="F3462" t="n">
        <v>0</v>
      </c>
      <c r="G3462" t="n">
        <v>0</v>
      </c>
      <c r="H3462" s="2">
        <f>IF(F3462=0, G3462, F3462)</f>
        <v/>
      </c>
      <c r="I3462" s="1">
        <f>E3462+0</f>
        <v/>
      </c>
    </row>
    <row r="3463">
      <c r="A3463" t="inlineStr">
        <is>
          <t>Advertising _AND_ Promotions</t>
        </is>
      </c>
      <c r="B3463" t="inlineStr">
        <is>
          <t>Operating Expenses</t>
        </is>
      </c>
      <c r="C3463" t="inlineStr">
        <is>
          <t>Heron Fields</t>
        </is>
      </c>
      <c r="D3463" t="inlineStr">
        <is>
          <t>Heron Fields</t>
        </is>
      </c>
      <c r="E3463" s="1" t="inlineStr">
        <is>
          <t>2024-11-30</t>
        </is>
      </c>
      <c r="F3463" t="n">
        <v>0</v>
      </c>
      <c r="G3463" t="n">
        <v>0</v>
      </c>
      <c r="H3463" s="2">
        <f>IF(F3463=0, G3463, F3463)</f>
        <v/>
      </c>
      <c r="I3463" s="1">
        <f>E3463+0</f>
        <v/>
      </c>
    </row>
    <row r="3464">
      <c r="A3464" t="inlineStr">
        <is>
          <t>Advertising _AND_ Promotions</t>
        </is>
      </c>
      <c r="B3464" t="inlineStr">
        <is>
          <t>Operating Expenses</t>
        </is>
      </c>
      <c r="C3464" t="inlineStr">
        <is>
          <t>Heron Fields</t>
        </is>
      </c>
      <c r="D3464" t="inlineStr">
        <is>
          <t>Heron Fields</t>
        </is>
      </c>
      <c r="E3464" s="1" t="inlineStr">
        <is>
          <t>2024-11-30</t>
        </is>
      </c>
      <c r="F3464" t="n">
        <v>0</v>
      </c>
      <c r="G3464" t="n">
        <v>0</v>
      </c>
      <c r="H3464" s="2">
        <f>IF(F3464=0, G3464, F3464)</f>
        <v/>
      </c>
      <c r="I3464" s="1">
        <f>E3464+0</f>
        <v/>
      </c>
    </row>
    <row r="3465">
      <c r="A3465" t="inlineStr">
        <is>
          <t>Bank Charges</t>
        </is>
      </c>
      <c r="B3465" t="inlineStr">
        <is>
          <t>Operating Expenses</t>
        </is>
      </c>
      <c r="C3465" t="inlineStr">
        <is>
          <t>Heron Fields</t>
        </is>
      </c>
      <c r="D3465" t="inlineStr">
        <is>
          <t>Heron Fields</t>
        </is>
      </c>
      <c r="E3465" s="1" t="inlineStr">
        <is>
          <t>2024-11-30</t>
        </is>
      </c>
      <c r="F3465" t="n">
        <v>0</v>
      </c>
      <c r="G3465" t="n">
        <v>0</v>
      </c>
      <c r="H3465" s="2">
        <f>IF(F3465=0, G3465, F3465)</f>
        <v/>
      </c>
      <c r="I3465" s="1">
        <f>E3465+0</f>
        <v/>
      </c>
    </row>
    <row r="3466">
      <c r="A3466" t="inlineStr">
        <is>
          <t>COS - Commission HF Units</t>
        </is>
      </c>
      <c r="B3466" t="inlineStr">
        <is>
          <t>COS</t>
        </is>
      </c>
      <c r="C3466" t="inlineStr">
        <is>
          <t>Heron Fields</t>
        </is>
      </c>
      <c r="D3466" t="inlineStr">
        <is>
          <t>Heron Fields</t>
        </is>
      </c>
      <c r="E3466" s="1" t="inlineStr">
        <is>
          <t>2024-11-30</t>
        </is>
      </c>
      <c r="F3466" t="n">
        <v>0</v>
      </c>
      <c r="G3466" t="n">
        <v>0</v>
      </c>
      <c r="H3466" s="2">
        <f>IF(F3466=0, G3466, F3466)</f>
        <v/>
      </c>
      <c r="I3466" s="1">
        <f>E3466+0</f>
        <v/>
      </c>
    </row>
    <row r="3467">
      <c r="A3467" t="inlineStr">
        <is>
          <t>COS - Electricity</t>
        </is>
      </c>
      <c r="B3467" t="inlineStr">
        <is>
          <t>COS</t>
        </is>
      </c>
      <c r="C3467" t="inlineStr">
        <is>
          <t>Heron Fields</t>
        </is>
      </c>
      <c r="D3467" t="inlineStr">
        <is>
          <t>Heron Fields</t>
        </is>
      </c>
      <c r="E3467" s="1" t="inlineStr">
        <is>
          <t>2024-11-30</t>
        </is>
      </c>
      <c r="F3467" t="n">
        <v>0</v>
      </c>
      <c r="G3467" t="n">
        <v>0</v>
      </c>
      <c r="H3467" s="2">
        <f>IF(F3467=0, G3467, F3467)</f>
        <v/>
      </c>
      <c r="I3467" s="1">
        <f>E3467+0</f>
        <v/>
      </c>
    </row>
    <row r="3468">
      <c r="A3468" t="inlineStr">
        <is>
          <t>COS - Electricity</t>
        </is>
      </c>
      <c r="B3468" t="inlineStr">
        <is>
          <t>COS</t>
        </is>
      </c>
      <c r="C3468" t="inlineStr">
        <is>
          <t>Heron Fields</t>
        </is>
      </c>
      <c r="D3468" t="inlineStr">
        <is>
          <t>Heron Fields</t>
        </is>
      </c>
      <c r="E3468" s="1" t="inlineStr">
        <is>
          <t>2024-11-30</t>
        </is>
      </c>
      <c r="F3468" t="n">
        <v>0</v>
      </c>
      <c r="G3468" t="n">
        <v>0</v>
      </c>
      <c r="H3468" s="2">
        <f>IF(F3468=0, G3468, F3468)</f>
        <v/>
      </c>
      <c r="I3468" s="1">
        <f>E3468+0</f>
        <v/>
      </c>
    </row>
    <row r="3469">
      <c r="A3469" t="inlineStr">
        <is>
          <t>COS - Heron View Showhouse</t>
        </is>
      </c>
      <c r="B3469" t="inlineStr">
        <is>
          <t>COS</t>
        </is>
      </c>
      <c r="C3469" t="inlineStr">
        <is>
          <t>Heron Fields</t>
        </is>
      </c>
      <c r="D3469" t="inlineStr">
        <is>
          <t>Heron Fields</t>
        </is>
      </c>
      <c r="E3469" s="1" t="inlineStr">
        <is>
          <t>2024-11-30</t>
        </is>
      </c>
      <c r="F3469" t="n">
        <v>0</v>
      </c>
      <c r="G3469" t="n">
        <v>0</v>
      </c>
      <c r="H3469" s="2">
        <f>IF(F3469=0, G3469, F3469)</f>
        <v/>
      </c>
      <c r="I3469" s="1">
        <f>E3469+0</f>
        <v/>
      </c>
    </row>
    <row r="3470">
      <c r="A3470" t="inlineStr">
        <is>
          <t>COS - Inverters</t>
        </is>
      </c>
      <c r="B3470" t="inlineStr">
        <is>
          <t>COS</t>
        </is>
      </c>
      <c r="C3470" t="inlineStr">
        <is>
          <t>Heron Fields</t>
        </is>
      </c>
      <c r="D3470" t="inlineStr">
        <is>
          <t>Heron Fields</t>
        </is>
      </c>
      <c r="E3470" s="1" t="inlineStr">
        <is>
          <t>2024-11-30</t>
        </is>
      </c>
      <c r="F3470" t="n">
        <v>0</v>
      </c>
      <c r="G3470" t="n">
        <v>0</v>
      </c>
      <c r="H3470" s="2">
        <f>IF(F3470=0, G3470, F3470)</f>
        <v/>
      </c>
      <c r="I3470" s="1">
        <f>E3470+0</f>
        <v/>
      </c>
    </row>
    <row r="3471">
      <c r="A3471" t="inlineStr">
        <is>
          <t>COS - Legal Fees</t>
        </is>
      </c>
      <c r="B3471" t="inlineStr">
        <is>
          <t>COS</t>
        </is>
      </c>
      <c r="C3471" t="inlineStr">
        <is>
          <t>Heron Fields</t>
        </is>
      </c>
      <c r="D3471" t="inlineStr">
        <is>
          <t>Heron Fields</t>
        </is>
      </c>
      <c r="E3471" s="1" t="inlineStr">
        <is>
          <t>2024-11-30</t>
        </is>
      </c>
      <c r="F3471" t="n">
        <v>0</v>
      </c>
      <c r="G3471" t="n">
        <v>0</v>
      </c>
      <c r="H3471" s="2">
        <f>IF(F3471=0, G3471, F3471)</f>
        <v/>
      </c>
      <c r="I3471" s="1">
        <f>E3471+0</f>
        <v/>
      </c>
    </row>
    <row r="3472">
      <c r="A3472" t="inlineStr">
        <is>
          <t>COS - Legal Fees Opening of Sec Title Scheme</t>
        </is>
      </c>
      <c r="B3472" t="inlineStr">
        <is>
          <t>COS</t>
        </is>
      </c>
      <c r="C3472" t="inlineStr">
        <is>
          <t>Heron Fields</t>
        </is>
      </c>
      <c r="D3472" t="inlineStr">
        <is>
          <t>Heron Fields</t>
        </is>
      </c>
      <c r="E3472" s="1" t="inlineStr">
        <is>
          <t>2024-11-30</t>
        </is>
      </c>
      <c r="F3472" t="n">
        <v>0</v>
      </c>
      <c r="G3472" t="n">
        <v>0</v>
      </c>
      <c r="H3472" s="2">
        <f>IF(F3472=0, G3472, F3472)</f>
        <v/>
      </c>
      <c r="I3472" s="1">
        <f>E3472+0</f>
        <v/>
      </c>
    </row>
    <row r="3473">
      <c r="A3473" t="inlineStr">
        <is>
          <t>COS - Levies</t>
        </is>
      </c>
      <c r="B3473" t="inlineStr">
        <is>
          <t>COS</t>
        </is>
      </c>
      <c r="C3473" t="inlineStr">
        <is>
          <t>Heron Fields</t>
        </is>
      </c>
      <c r="D3473" t="inlineStr">
        <is>
          <t>Heron Fields</t>
        </is>
      </c>
      <c r="E3473" s="1" t="inlineStr">
        <is>
          <t>2024-11-30</t>
        </is>
      </c>
      <c r="F3473" t="n">
        <v>0</v>
      </c>
      <c r="G3473" t="n">
        <v>0</v>
      </c>
      <c r="H3473" s="2">
        <f>IF(F3473=0, G3473, F3473)</f>
        <v/>
      </c>
      <c r="I3473" s="1">
        <f>E3473+0</f>
        <v/>
      </c>
    </row>
    <row r="3474">
      <c r="A3474" t="inlineStr">
        <is>
          <t>COS - Rates clearance</t>
        </is>
      </c>
      <c r="B3474" t="inlineStr">
        <is>
          <t>COS</t>
        </is>
      </c>
      <c r="C3474" t="inlineStr">
        <is>
          <t>Heron Fields</t>
        </is>
      </c>
      <c r="D3474" t="inlineStr">
        <is>
          <t>Heron Fields</t>
        </is>
      </c>
      <c r="E3474" s="1" t="inlineStr">
        <is>
          <t>2024-11-30</t>
        </is>
      </c>
      <c r="F3474" t="n">
        <v>0</v>
      </c>
      <c r="G3474" t="n">
        <v>0</v>
      </c>
      <c r="H3474" s="2">
        <f>IF(F3474=0, G3474, F3474)</f>
        <v/>
      </c>
      <c r="I3474" s="1">
        <f>E3474+0</f>
        <v/>
      </c>
    </row>
    <row r="3475">
      <c r="A3475" t="inlineStr">
        <is>
          <t>COS - Showhouse - HF</t>
        </is>
      </c>
      <c r="B3475" t="inlineStr">
        <is>
          <t>COS</t>
        </is>
      </c>
      <c r="C3475" t="inlineStr">
        <is>
          <t>Heron Fields</t>
        </is>
      </c>
      <c r="D3475" t="inlineStr">
        <is>
          <t>Heron Fields</t>
        </is>
      </c>
      <c r="E3475" s="1" t="inlineStr">
        <is>
          <t>2024-11-30</t>
        </is>
      </c>
      <c r="F3475" t="n">
        <v>0</v>
      </c>
      <c r="G3475" t="n">
        <v>0</v>
      </c>
      <c r="H3475" s="2">
        <f>IF(F3475=0, G3475, F3475)</f>
        <v/>
      </c>
      <c r="I3475" s="1">
        <f>E3475+0</f>
        <v/>
      </c>
    </row>
    <row r="3476">
      <c r="A3476" t="inlineStr">
        <is>
          <t>CoCT - Electricity</t>
        </is>
      </c>
      <c r="B3476" t="inlineStr">
        <is>
          <t>Operating Expenses</t>
        </is>
      </c>
      <c r="C3476" t="inlineStr">
        <is>
          <t>Heron Fields</t>
        </is>
      </c>
      <c r="D3476" t="inlineStr">
        <is>
          <t>Heron Fields</t>
        </is>
      </c>
      <c r="E3476" s="1" t="inlineStr">
        <is>
          <t>2024-11-30</t>
        </is>
      </c>
      <c r="F3476" t="n">
        <v>0</v>
      </c>
      <c r="G3476" t="n">
        <v>0</v>
      </c>
      <c r="H3476" s="2">
        <f>IF(F3476=0, G3476, F3476)</f>
        <v/>
      </c>
      <c r="I3476" s="1">
        <f>E3476+0</f>
        <v/>
      </c>
    </row>
    <row r="3477">
      <c r="A3477" t="inlineStr">
        <is>
          <t>CoCT - Refuse</t>
        </is>
      </c>
      <c r="B3477" t="inlineStr">
        <is>
          <t>Operating Expenses</t>
        </is>
      </c>
      <c r="C3477" t="inlineStr">
        <is>
          <t>Heron Fields</t>
        </is>
      </c>
      <c r="D3477" t="inlineStr">
        <is>
          <t>Heron Fields</t>
        </is>
      </c>
      <c r="E3477" s="1" t="inlineStr">
        <is>
          <t>2024-11-30</t>
        </is>
      </c>
      <c r="F3477" t="n">
        <v>0</v>
      </c>
      <c r="G3477" t="n">
        <v>0</v>
      </c>
      <c r="H3477" s="2">
        <f>IF(F3477=0, G3477, F3477)</f>
        <v/>
      </c>
      <c r="I3477" s="1">
        <f>E3477+0</f>
        <v/>
      </c>
    </row>
    <row r="3478">
      <c r="A3478" t="inlineStr">
        <is>
          <t>CoCT - Water</t>
        </is>
      </c>
      <c r="B3478" t="inlineStr">
        <is>
          <t>Operating Expenses</t>
        </is>
      </c>
      <c r="C3478" t="inlineStr">
        <is>
          <t>Heron Fields</t>
        </is>
      </c>
      <c r="D3478" t="inlineStr">
        <is>
          <t>Heron Fields</t>
        </is>
      </c>
      <c r="E3478" s="1" t="inlineStr">
        <is>
          <t>2024-11-30</t>
        </is>
      </c>
      <c r="F3478" t="n">
        <v>0</v>
      </c>
      <c r="G3478" t="n">
        <v>0</v>
      </c>
      <c r="H3478" s="2">
        <f>IF(F3478=0, G3478, F3478)</f>
        <v/>
      </c>
      <c r="I3478" s="1">
        <f>E3478+0</f>
        <v/>
      </c>
    </row>
    <row r="3479">
      <c r="A3479" t="inlineStr">
        <is>
          <t>Consulting Fees - Admin and Finance</t>
        </is>
      </c>
      <c r="B3479" t="inlineStr">
        <is>
          <t>Ignore per Deric</t>
        </is>
      </c>
      <c r="C3479" t="inlineStr">
        <is>
          <t>Heron Fields</t>
        </is>
      </c>
      <c r="D3479" t="inlineStr">
        <is>
          <t>Heron Fields</t>
        </is>
      </c>
      <c r="E3479" s="1" t="inlineStr">
        <is>
          <t>2024-11-30</t>
        </is>
      </c>
      <c r="F3479" t="n">
        <v>0</v>
      </c>
      <c r="G3479" t="n">
        <v>0</v>
      </c>
      <c r="H3479" s="2">
        <f>IF(F3479=0, G3479, F3479)</f>
        <v/>
      </c>
      <c r="I3479" s="1">
        <f>E3479+0</f>
        <v/>
      </c>
    </row>
    <row r="3480">
      <c r="A3480" t="inlineStr">
        <is>
          <t>Consulting fees - Trustee</t>
        </is>
      </c>
      <c r="B3480" t="inlineStr">
        <is>
          <t>Operating Expenses</t>
        </is>
      </c>
      <c r="C3480" t="inlineStr">
        <is>
          <t>Heron Fields</t>
        </is>
      </c>
      <c r="D3480" t="inlineStr">
        <is>
          <t>Heron Fields</t>
        </is>
      </c>
      <c r="E3480" s="1" t="inlineStr">
        <is>
          <t>2024-11-30</t>
        </is>
      </c>
      <c r="F3480" t="n">
        <v>0</v>
      </c>
      <c r="G3480" t="n">
        <v>0</v>
      </c>
      <c r="H3480" s="2">
        <f>IF(F3480=0, G3480, F3480)</f>
        <v/>
      </c>
      <c r="I3480" s="1">
        <f>E3480+0</f>
        <v/>
      </c>
    </row>
    <row r="3481">
      <c r="A3481" t="inlineStr">
        <is>
          <t>Consulting fees - Trustee</t>
        </is>
      </c>
      <c r="B3481" t="inlineStr">
        <is>
          <t>Operating Expenses</t>
        </is>
      </c>
      <c r="C3481" t="inlineStr">
        <is>
          <t>Heron Fields</t>
        </is>
      </c>
      <c r="D3481" t="inlineStr">
        <is>
          <t>Heron Fields</t>
        </is>
      </c>
      <c r="E3481" s="1" t="inlineStr">
        <is>
          <t>2024-11-30</t>
        </is>
      </c>
      <c r="F3481" t="n">
        <v>0</v>
      </c>
      <c r="G3481" t="n">
        <v>0</v>
      </c>
      <c r="H3481" s="2">
        <f>IF(F3481=0, G3481, F3481)</f>
        <v/>
      </c>
      <c r="I3481" s="1">
        <f>E3481+0</f>
        <v/>
      </c>
    </row>
    <row r="3482">
      <c r="A3482" t="inlineStr">
        <is>
          <t>Developers Levies</t>
        </is>
      </c>
      <c r="B3482" t="inlineStr">
        <is>
          <t>Operating Expenses</t>
        </is>
      </c>
      <c r="C3482" t="inlineStr">
        <is>
          <t>Heron Fields</t>
        </is>
      </c>
      <c r="D3482" t="inlineStr">
        <is>
          <t>Heron Fields</t>
        </is>
      </c>
      <c r="E3482" s="1" t="inlineStr">
        <is>
          <t>2024-11-30</t>
        </is>
      </c>
      <c r="F3482" t="n">
        <v>0</v>
      </c>
      <c r="G3482" t="n">
        <v>0</v>
      </c>
      <c r="H3482" s="2">
        <f>IF(F3482=0, G3482, F3482)</f>
        <v/>
      </c>
      <c r="I3482" s="1">
        <f>E3482+0</f>
        <v/>
      </c>
    </row>
    <row r="3483">
      <c r="A3483" t="inlineStr">
        <is>
          <t>Entertainment Expenses</t>
        </is>
      </c>
      <c r="B3483" t="inlineStr">
        <is>
          <t>Operating Expenses</t>
        </is>
      </c>
      <c r="C3483" t="inlineStr">
        <is>
          <t>Heron Fields</t>
        </is>
      </c>
      <c r="D3483" t="inlineStr">
        <is>
          <t>Heron Fields</t>
        </is>
      </c>
      <c r="E3483" s="1" t="inlineStr">
        <is>
          <t>2024-11-30</t>
        </is>
      </c>
      <c r="F3483" t="n">
        <v>0</v>
      </c>
      <c r="G3483" t="n">
        <v>0</v>
      </c>
      <c r="H3483" s="2">
        <f>IF(F3483=0, G3483, F3483)</f>
        <v/>
      </c>
      <c r="I3483" s="1">
        <f>E3483+0</f>
        <v/>
      </c>
    </row>
    <row r="3484">
      <c r="A3484" t="inlineStr">
        <is>
          <t>General Expenses</t>
        </is>
      </c>
      <c r="B3484" t="inlineStr">
        <is>
          <t>Operating Expenses</t>
        </is>
      </c>
      <c r="C3484" t="inlineStr">
        <is>
          <t>Heron Fields</t>
        </is>
      </c>
      <c r="D3484" t="inlineStr">
        <is>
          <t>Heron Fields</t>
        </is>
      </c>
      <c r="E3484" s="1" t="inlineStr">
        <is>
          <t>2024-11-30</t>
        </is>
      </c>
      <c r="F3484" t="n">
        <v>0</v>
      </c>
      <c r="G3484" t="n">
        <v>0</v>
      </c>
      <c r="H3484" s="2">
        <f>IF(F3484=0, G3484, F3484)</f>
        <v/>
      </c>
      <c r="I3484" s="1">
        <f>E3484+0</f>
        <v/>
      </c>
    </row>
    <row r="3485">
      <c r="A3485" t="inlineStr">
        <is>
          <t>Insurance</t>
        </is>
      </c>
      <c r="B3485" t="inlineStr">
        <is>
          <t>Operating Expenses</t>
        </is>
      </c>
      <c r="C3485" t="inlineStr">
        <is>
          <t>Heron Fields</t>
        </is>
      </c>
      <c r="D3485" t="inlineStr">
        <is>
          <t>Heron Fields</t>
        </is>
      </c>
      <c r="E3485" s="1" t="inlineStr">
        <is>
          <t>2024-11-30</t>
        </is>
      </c>
      <c r="F3485" t="n">
        <v>0</v>
      </c>
      <c r="G3485" t="n">
        <v>0</v>
      </c>
      <c r="H3485" s="2">
        <f>IF(F3485=0, G3485, F3485)</f>
        <v/>
      </c>
      <c r="I3485" s="1">
        <f>E3485+0</f>
        <v/>
      </c>
    </row>
    <row r="3486">
      <c r="A3486" t="inlineStr">
        <is>
          <t>Interest Paid</t>
        </is>
      </c>
      <c r="B3486" t="inlineStr">
        <is>
          <t>Operating Expenses</t>
        </is>
      </c>
      <c r="C3486" t="inlineStr">
        <is>
          <t>Heron Fields</t>
        </is>
      </c>
      <c r="D3486" t="inlineStr">
        <is>
          <t>Heron Fields</t>
        </is>
      </c>
      <c r="E3486" s="1" t="inlineStr">
        <is>
          <t>2024-11-30</t>
        </is>
      </c>
      <c r="F3486" t="n">
        <v>0</v>
      </c>
      <c r="G3486" t="n">
        <v>0</v>
      </c>
      <c r="H3486" s="2">
        <f>IF(F3486=0, G3486, F3486)</f>
        <v/>
      </c>
      <c r="I3486" s="1">
        <f>E3486+0</f>
        <v/>
      </c>
    </row>
    <row r="3487">
      <c r="A3487" t="inlineStr">
        <is>
          <t>Interest Paid - Investors @ 14%</t>
        </is>
      </c>
      <c r="B3487" t="inlineStr">
        <is>
          <t>Operating Expenses</t>
        </is>
      </c>
      <c r="C3487" t="inlineStr">
        <is>
          <t>Heron Fields</t>
        </is>
      </c>
      <c r="D3487" t="inlineStr">
        <is>
          <t>Heron Fields</t>
        </is>
      </c>
      <c r="E3487" s="1" t="inlineStr">
        <is>
          <t>2024-11-30</t>
        </is>
      </c>
      <c r="F3487" t="n">
        <v>0</v>
      </c>
      <c r="G3487" t="n">
        <v>0</v>
      </c>
      <c r="H3487" s="2">
        <f>IF(F3487=0, G3487, F3487)</f>
        <v/>
      </c>
      <c r="I3487" s="1">
        <f>E3487+0</f>
        <v/>
      </c>
    </row>
    <row r="3488">
      <c r="A3488" t="inlineStr">
        <is>
          <t>Interest Paid - Investors @ 14%</t>
        </is>
      </c>
      <c r="B3488" t="inlineStr">
        <is>
          <t>Operating Expenses</t>
        </is>
      </c>
      <c r="C3488" t="inlineStr">
        <is>
          <t>Heron Fields</t>
        </is>
      </c>
      <c r="D3488" t="inlineStr">
        <is>
          <t>Heron Fields</t>
        </is>
      </c>
      <c r="E3488" s="1" t="inlineStr">
        <is>
          <t>2024-11-30</t>
        </is>
      </c>
      <c r="F3488" t="n">
        <v>0</v>
      </c>
      <c r="G3488" t="n">
        <v>0</v>
      </c>
      <c r="H3488" s="2">
        <f>IF(F3488=0, G3488, F3488)</f>
        <v/>
      </c>
      <c r="I3488" s="1">
        <f>E3488+0</f>
        <v/>
      </c>
    </row>
    <row r="3489">
      <c r="A3489" t="inlineStr">
        <is>
          <t>Interest Paid - Investors @ 15%</t>
        </is>
      </c>
      <c r="B3489" t="inlineStr">
        <is>
          <t>Operating Expenses</t>
        </is>
      </c>
      <c r="C3489" t="inlineStr">
        <is>
          <t>Heron Fields</t>
        </is>
      </c>
      <c r="D3489" t="inlineStr">
        <is>
          <t>Heron Fields</t>
        </is>
      </c>
      <c r="E3489" s="1" t="inlineStr">
        <is>
          <t>2024-11-30</t>
        </is>
      </c>
      <c r="F3489" t="n">
        <v>0</v>
      </c>
      <c r="G3489" t="n">
        <v>0</v>
      </c>
      <c r="H3489" s="2">
        <f>IF(F3489=0, G3489, F3489)</f>
        <v/>
      </c>
      <c r="I3489" s="1">
        <f>E3489+0</f>
        <v/>
      </c>
    </row>
    <row r="3490">
      <c r="A3490" t="inlineStr">
        <is>
          <t>Interest Paid - Investors @ 15%</t>
        </is>
      </c>
      <c r="B3490" t="inlineStr">
        <is>
          <t>Operating Expenses</t>
        </is>
      </c>
      <c r="C3490" t="inlineStr">
        <is>
          <t>Heron Fields</t>
        </is>
      </c>
      <c r="D3490" t="inlineStr">
        <is>
          <t>Heron Fields</t>
        </is>
      </c>
      <c r="E3490" s="1" t="inlineStr">
        <is>
          <t>2024-11-30</t>
        </is>
      </c>
      <c r="F3490" t="n">
        <v>0</v>
      </c>
      <c r="G3490" t="n">
        <v>0</v>
      </c>
      <c r="H3490" s="2">
        <f>IF(F3490=0, G3490, F3490)</f>
        <v/>
      </c>
      <c r="I3490" s="1">
        <f>E3490+0</f>
        <v/>
      </c>
    </row>
    <row r="3491">
      <c r="A3491" t="inlineStr">
        <is>
          <t>Interest Paid - Investors @ 16%</t>
        </is>
      </c>
      <c r="B3491" t="inlineStr">
        <is>
          <t>Operating Expenses</t>
        </is>
      </c>
      <c r="C3491" t="inlineStr">
        <is>
          <t>Heron Fields</t>
        </is>
      </c>
      <c r="D3491" t="inlineStr">
        <is>
          <t>Heron Fields</t>
        </is>
      </c>
      <c r="E3491" s="1" t="inlineStr">
        <is>
          <t>2024-11-30</t>
        </is>
      </c>
      <c r="F3491" t="n">
        <v>0</v>
      </c>
      <c r="G3491" t="n">
        <v>0</v>
      </c>
      <c r="H3491" s="2">
        <f>IF(F3491=0, G3491, F3491)</f>
        <v/>
      </c>
      <c r="I3491" s="1">
        <f>E3491+0</f>
        <v/>
      </c>
    </row>
    <row r="3492">
      <c r="A3492" t="inlineStr">
        <is>
          <t>Interest Paid - Investors @ 16%</t>
        </is>
      </c>
      <c r="B3492" t="inlineStr">
        <is>
          <t>Operating Expenses</t>
        </is>
      </c>
      <c r="C3492" t="inlineStr">
        <is>
          <t>Heron Fields</t>
        </is>
      </c>
      <c r="D3492" t="inlineStr">
        <is>
          <t>Heron Fields</t>
        </is>
      </c>
      <c r="E3492" s="1" t="inlineStr">
        <is>
          <t>2024-11-30</t>
        </is>
      </c>
      <c r="F3492" t="n">
        <v>0</v>
      </c>
      <c r="G3492" t="n">
        <v>0</v>
      </c>
      <c r="H3492" s="2">
        <f>IF(F3492=0, G3492, F3492)</f>
        <v/>
      </c>
      <c r="I3492" s="1">
        <f>E3492+0</f>
        <v/>
      </c>
    </row>
    <row r="3493">
      <c r="A3493" t="inlineStr">
        <is>
          <t>Interest Paid - Investors @ 18%</t>
        </is>
      </c>
      <c r="B3493" t="inlineStr">
        <is>
          <t>Operating Expenses</t>
        </is>
      </c>
      <c r="C3493" t="inlineStr">
        <is>
          <t>Heron Fields</t>
        </is>
      </c>
      <c r="D3493" t="inlineStr">
        <is>
          <t>Heron Fields</t>
        </is>
      </c>
      <c r="E3493" s="1" t="inlineStr">
        <is>
          <t>2024-11-30</t>
        </is>
      </c>
      <c r="F3493" t="n">
        <v>0</v>
      </c>
      <c r="G3493" t="n">
        <v>0</v>
      </c>
      <c r="H3493" s="2">
        <f>IF(F3493=0, G3493, F3493)</f>
        <v/>
      </c>
      <c r="I3493" s="1">
        <f>E3493+0</f>
        <v/>
      </c>
    </row>
    <row r="3494">
      <c r="A3494" t="inlineStr">
        <is>
          <t>Interest Paid - Investors @ 18%</t>
        </is>
      </c>
      <c r="B3494" t="inlineStr">
        <is>
          <t>Operating Expenses</t>
        </is>
      </c>
      <c r="C3494" t="inlineStr">
        <is>
          <t>Heron Fields</t>
        </is>
      </c>
      <c r="D3494" t="inlineStr">
        <is>
          <t>Heron Fields</t>
        </is>
      </c>
      <c r="E3494" s="1" t="inlineStr">
        <is>
          <t>2024-11-30</t>
        </is>
      </c>
      <c r="F3494" t="n">
        <v>0</v>
      </c>
      <c r="G3494" t="n">
        <v>0</v>
      </c>
      <c r="H3494" s="2">
        <f>IF(F3494=0, G3494, F3494)</f>
        <v/>
      </c>
      <c r="I3494" s="1">
        <f>E3494+0</f>
        <v/>
      </c>
    </row>
    <row r="3495">
      <c r="A3495" t="inlineStr">
        <is>
          <t>Interest Paid - Investors @ 6.25%</t>
        </is>
      </c>
      <c r="B3495" t="inlineStr">
        <is>
          <t>Operating Expenses</t>
        </is>
      </c>
      <c r="C3495" t="inlineStr">
        <is>
          <t>Heron Fields</t>
        </is>
      </c>
      <c r="D3495" t="inlineStr">
        <is>
          <t>Heron Fields</t>
        </is>
      </c>
      <c r="E3495" s="1" t="inlineStr">
        <is>
          <t>2024-11-30</t>
        </is>
      </c>
      <c r="F3495" t="n">
        <v>0</v>
      </c>
      <c r="G3495" t="n">
        <v>0</v>
      </c>
      <c r="H3495" s="2">
        <f>IF(F3495=0, G3495, F3495)</f>
        <v/>
      </c>
      <c r="I3495" s="1">
        <f>E3495+0</f>
        <v/>
      </c>
    </row>
    <row r="3496">
      <c r="A3496" t="inlineStr">
        <is>
          <t>Interest Paid - Investors @ 6.25%</t>
        </is>
      </c>
      <c r="B3496" t="inlineStr">
        <is>
          <t>Operating Expenses</t>
        </is>
      </c>
      <c r="C3496" t="inlineStr">
        <is>
          <t>Heron Fields</t>
        </is>
      </c>
      <c r="D3496" t="inlineStr">
        <is>
          <t>Heron Fields</t>
        </is>
      </c>
      <c r="E3496" s="1" t="inlineStr">
        <is>
          <t>2024-11-30</t>
        </is>
      </c>
      <c r="F3496" t="n">
        <v>0</v>
      </c>
      <c r="G3496" t="n">
        <v>0</v>
      </c>
      <c r="H3496" s="2">
        <f>IF(F3496=0, G3496, F3496)</f>
        <v/>
      </c>
      <c r="I3496" s="1">
        <f>E3496+0</f>
        <v/>
      </c>
    </row>
    <row r="3497">
      <c r="A3497" t="inlineStr">
        <is>
          <t>Interest Paid - Investors @ 6.5%</t>
        </is>
      </c>
      <c r="B3497" t="inlineStr">
        <is>
          <t>Operating Expenses</t>
        </is>
      </c>
      <c r="C3497" t="inlineStr">
        <is>
          <t>Heron Fields</t>
        </is>
      </c>
      <c r="D3497" t="inlineStr">
        <is>
          <t>Heron Fields</t>
        </is>
      </c>
      <c r="E3497" s="1" t="inlineStr">
        <is>
          <t>2024-11-30</t>
        </is>
      </c>
      <c r="F3497" t="n">
        <v>0</v>
      </c>
      <c r="G3497" t="n">
        <v>0</v>
      </c>
      <c r="H3497" s="2">
        <f>IF(F3497=0, G3497, F3497)</f>
        <v/>
      </c>
      <c r="I3497" s="1">
        <f>E3497+0</f>
        <v/>
      </c>
    </row>
    <row r="3498">
      <c r="A3498" t="inlineStr">
        <is>
          <t>Interest Paid - Investors @ 6.5%</t>
        </is>
      </c>
      <c r="B3498" t="inlineStr">
        <is>
          <t>Operating Expenses</t>
        </is>
      </c>
      <c r="C3498" t="inlineStr">
        <is>
          <t>Heron Fields</t>
        </is>
      </c>
      <c r="D3498" t="inlineStr">
        <is>
          <t>Heron Fields</t>
        </is>
      </c>
      <c r="E3498" s="1" t="inlineStr">
        <is>
          <t>2024-11-30</t>
        </is>
      </c>
      <c r="F3498" t="n">
        <v>0</v>
      </c>
      <c r="G3498" t="n">
        <v>0</v>
      </c>
      <c r="H3498" s="2">
        <f>IF(F3498=0, G3498, F3498)</f>
        <v/>
      </c>
      <c r="I3498" s="1">
        <f>E3498+0</f>
        <v/>
      </c>
    </row>
    <row r="3499">
      <c r="A3499" t="inlineStr">
        <is>
          <t>Interest Paid - Investors @ 6.75%</t>
        </is>
      </c>
      <c r="B3499" t="inlineStr">
        <is>
          <t>Operating Expenses</t>
        </is>
      </c>
      <c r="C3499" t="inlineStr">
        <is>
          <t>Heron Fields</t>
        </is>
      </c>
      <c r="D3499" t="inlineStr">
        <is>
          <t>Heron Fields</t>
        </is>
      </c>
      <c r="E3499" s="1" t="inlineStr">
        <is>
          <t>2024-11-30</t>
        </is>
      </c>
      <c r="F3499" t="n">
        <v>0</v>
      </c>
      <c r="G3499" t="n">
        <v>0</v>
      </c>
      <c r="H3499" s="2">
        <f>IF(F3499=0, G3499, F3499)</f>
        <v/>
      </c>
      <c r="I3499" s="1">
        <f>E3499+0</f>
        <v/>
      </c>
    </row>
    <row r="3500">
      <c r="A3500" t="inlineStr">
        <is>
          <t>Interest Paid - Investors @ 6.75%</t>
        </is>
      </c>
      <c r="B3500" t="inlineStr">
        <is>
          <t>Operating Expenses</t>
        </is>
      </c>
      <c r="C3500" t="inlineStr">
        <is>
          <t>Heron Fields</t>
        </is>
      </c>
      <c r="D3500" t="inlineStr">
        <is>
          <t>Heron Fields</t>
        </is>
      </c>
      <c r="E3500" s="1" t="inlineStr">
        <is>
          <t>2024-11-30</t>
        </is>
      </c>
      <c r="F3500" t="n">
        <v>0</v>
      </c>
      <c r="G3500" t="n">
        <v>0</v>
      </c>
      <c r="H3500" s="2">
        <f>IF(F3500=0, G3500, F3500)</f>
        <v/>
      </c>
      <c r="I3500" s="1">
        <f>E3500+0</f>
        <v/>
      </c>
    </row>
    <row r="3501">
      <c r="A3501" t="inlineStr">
        <is>
          <t>Interest Paid - Investors @ 7%</t>
        </is>
      </c>
      <c r="B3501" t="inlineStr">
        <is>
          <t>Operating Expenses</t>
        </is>
      </c>
      <c r="C3501" t="inlineStr">
        <is>
          <t>Heron Fields</t>
        </is>
      </c>
      <c r="D3501" t="inlineStr">
        <is>
          <t>Heron Fields</t>
        </is>
      </c>
      <c r="E3501" s="1" t="inlineStr">
        <is>
          <t>2024-11-30</t>
        </is>
      </c>
      <c r="F3501" t="n">
        <v>0</v>
      </c>
      <c r="G3501" t="n">
        <v>0</v>
      </c>
      <c r="H3501" s="2">
        <f>IF(F3501=0, G3501, F3501)</f>
        <v/>
      </c>
      <c r="I3501" s="1">
        <f>E3501+0</f>
        <v/>
      </c>
    </row>
    <row r="3502">
      <c r="A3502" t="inlineStr">
        <is>
          <t>Interest Paid - Investors @ 7%</t>
        </is>
      </c>
      <c r="B3502" t="inlineStr">
        <is>
          <t>Operating Expenses</t>
        </is>
      </c>
      <c r="C3502" t="inlineStr">
        <is>
          <t>Heron Fields</t>
        </is>
      </c>
      <c r="D3502" t="inlineStr">
        <is>
          <t>Heron Fields</t>
        </is>
      </c>
      <c r="E3502" s="1" t="inlineStr">
        <is>
          <t>2024-11-30</t>
        </is>
      </c>
      <c r="F3502" t="n">
        <v>0</v>
      </c>
      <c r="G3502" t="n">
        <v>0</v>
      </c>
      <c r="H3502" s="2">
        <f>IF(F3502=0, G3502, F3502)</f>
        <v/>
      </c>
      <c r="I3502" s="1">
        <f>E3502+0</f>
        <v/>
      </c>
    </row>
    <row r="3503">
      <c r="A3503" t="inlineStr">
        <is>
          <t>Interest Paid - Investors @ 7.5%</t>
        </is>
      </c>
      <c r="B3503" t="inlineStr">
        <is>
          <t>Operating Expenses</t>
        </is>
      </c>
      <c r="C3503" t="inlineStr">
        <is>
          <t>Heron Fields</t>
        </is>
      </c>
      <c r="D3503" t="inlineStr">
        <is>
          <t>Heron Fields</t>
        </is>
      </c>
      <c r="E3503" s="1" t="inlineStr">
        <is>
          <t>2024-11-30</t>
        </is>
      </c>
      <c r="F3503" t="n">
        <v>0</v>
      </c>
      <c r="G3503" t="n">
        <v>0</v>
      </c>
      <c r="H3503" s="2">
        <f>IF(F3503=0, G3503, F3503)</f>
        <v/>
      </c>
      <c r="I3503" s="1">
        <f>E3503+0</f>
        <v/>
      </c>
    </row>
    <row r="3504">
      <c r="A3504" t="inlineStr">
        <is>
          <t>Interest Paid - Investors @ 7.5%</t>
        </is>
      </c>
      <c r="B3504" t="inlineStr">
        <is>
          <t>Operating Expenses</t>
        </is>
      </c>
      <c r="C3504" t="inlineStr">
        <is>
          <t>Heron Fields</t>
        </is>
      </c>
      <c r="D3504" t="inlineStr">
        <is>
          <t>Heron Fields</t>
        </is>
      </c>
      <c r="E3504" s="1" t="inlineStr">
        <is>
          <t>2024-11-30</t>
        </is>
      </c>
      <c r="F3504" t="n">
        <v>0</v>
      </c>
      <c r="G3504" t="n">
        <v>0</v>
      </c>
      <c r="H3504" s="2">
        <f>IF(F3504=0, G3504, F3504)</f>
        <v/>
      </c>
      <c r="I3504" s="1">
        <f>E3504+0</f>
        <v/>
      </c>
    </row>
    <row r="3505">
      <c r="A3505" t="inlineStr">
        <is>
          <t>Interest Paid - Investors @ 8.25%</t>
        </is>
      </c>
      <c r="B3505" t="inlineStr">
        <is>
          <t>Operating Expenses</t>
        </is>
      </c>
      <c r="C3505" t="inlineStr">
        <is>
          <t>Heron Fields</t>
        </is>
      </c>
      <c r="D3505" t="inlineStr">
        <is>
          <t>Heron Fields</t>
        </is>
      </c>
      <c r="E3505" s="1" t="inlineStr">
        <is>
          <t>2024-11-30</t>
        </is>
      </c>
      <c r="F3505" t="n">
        <v>0</v>
      </c>
      <c r="G3505" t="n">
        <v>0</v>
      </c>
      <c r="H3505" s="2">
        <f>IF(F3505=0, G3505, F3505)</f>
        <v/>
      </c>
      <c r="I3505" s="1">
        <f>E3505+0</f>
        <v/>
      </c>
    </row>
    <row r="3506">
      <c r="A3506" t="inlineStr">
        <is>
          <t>Interest Paid - Investors @ 8.25%</t>
        </is>
      </c>
      <c r="B3506" t="inlineStr">
        <is>
          <t>Operating Expenses</t>
        </is>
      </c>
      <c r="C3506" t="inlineStr">
        <is>
          <t>Heron Fields</t>
        </is>
      </c>
      <c r="D3506" t="inlineStr">
        <is>
          <t>Heron Fields</t>
        </is>
      </c>
      <c r="E3506" s="1" t="inlineStr">
        <is>
          <t>2024-11-30</t>
        </is>
      </c>
      <c r="F3506" t="n">
        <v>0</v>
      </c>
      <c r="G3506" t="n">
        <v>0</v>
      </c>
      <c r="H3506" s="2">
        <f>IF(F3506=0, G3506, F3506)</f>
        <v/>
      </c>
      <c r="I3506" s="1">
        <f>E3506+0</f>
        <v/>
      </c>
    </row>
    <row r="3507">
      <c r="A3507" t="inlineStr">
        <is>
          <t>Interest Paid - Investors @ 9%</t>
        </is>
      </c>
      <c r="B3507" t="inlineStr">
        <is>
          <t>Operating Expenses</t>
        </is>
      </c>
      <c r="C3507" t="inlineStr">
        <is>
          <t>Heron Fields</t>
        </is>
      </c>
      <c r="D3507" t="inlineStr">
        <is>
          <t>Heron Fields</t>
        </is>
      </c>
      <c r="E3507" s="1" t="inlineStr">
        <is>
          <t>2024-11-30</t>
        </is>
      </c>
      <c r="F3507" t="n">
        <v>0</v>
      </c>
      <c r="G3507" t="n">
        <v>0</v>
      </c>
      <c r="H3507" s="2">
        <f>IF(F3507=0, G3507, F3507)</f>
        <v/>
      </c>
      <c r="I3507" s="1">
        <f>E3507+0</f>
        <v/>
      </c>
    </row>
    <row r="3508">
      <c r="A3508" t="inlineStr">
        <is>
          <t>Interest Paid - Investors @ 9%</t>
        </is>
      </c>
      <c r="B3508" t="inlineStr">
        <is>
          <t>Operating Expenses</t>
        </is>
      </c>
      <c r="C3508" t="inlineStr">
        <is>
          <t>Heron Fields</t>
        </is>
      </c>
      <c r="D3508" t="inlineStr">
        <is>
          <t>Heron Fields</t>
        </is>
      </c>
      <c r="E3508" s="1" t="inlineStr">
        <is>
          <t>2024-11-30</t>
        </is>
      </c>
      <c r="F3508" t="n">
        <v>0</v>
      </c>
      <c r="G3508" t="n">
        <v>0</v>
      </c>
      <c r="H3508" s="2">
        <f>IF(F3508=0, G3508, F3508)</f>
        <v/>
      </c>
      <c r="I3508" s="1">
        <f>E3508+0</f>
        <v/>
      </c>
    </row>
    <row r="3509">
      <c r="A3509" t="inlineStr">
        <is>
          <t>Interest Received - Deposits</t>
        </is>
      </c>
      <c r="B3509" t="inlineStr">
        <is>
          <t>Other Income</t>
        </is>
      </c>
      <c r="C3509" t="inlineStr">
        <is>
          <t>Heron Fields</t>
        </is>
      </c>
      <c r="D3509" t="inlineStr">
        <is>
          <t>Heron Fields</t>
        </is>
      </c>
      <c r="E3509" s="1" t="inlineStr">
        <is>
          <t>2024-11-30</t>
        </is>
      </c>
      <c r="F3509" t="n">
        <v>0</v>
      </c>
      <c r="G3509" t="n">
        <v>0</v>
      </c>
      <c r="H3509" s="2">
        <f>IF(F3509=0, G3509, F3509)</f>
        <v/>
      </c>
      <c r="I3509" s="1">
        <f>E3509+0</f>
        <v/>
      </c>
    </row>
    <row r="3510">
      <c r="A3510" t="inlineStr">
        <is>
          <t>Interest Received - Momentum</t>
        </is>
      </c>
      <c r="B3510" t="inlineStr">
        <is>
          <t>Other Income</t>
        </is>
      </c>
      <c r="C3510" t="inlineStr">
        <is>
          <t>Heron Fields</t>
        </is>
      </c>
      <c r="D3510" t="inlineStr">
        <is>
          <t>Heron Fields</t>
        </is>
      </c>
      <c r="E3510" s="1" t="inlineStr">
        <is>
          <t>2024-11-30</t>
        </is>
      </c>
      <c r="F3510" t="n">
        <v>0</v>
      </c>
      <c r="G3510" t="n">
        <v>0</v>
      </c>
      <c r="H3510" s="2">
        <f>IF(F3510=0, G3510, F3510)</f>
        <v/>
      </c>
      <c r="I3510" s="1">
        <f>E3510+0</f>
        <v/>
      </c>
    </row>
    <row r="3511">
      <c r="A3511" t="inlineStr">
        <is>
          <t>Levies - Amari</t>
        </is>
      </c>
      <c r="B3511" t="inlineStr">
        <is>
          <t>Operating Expenses</t>
        </is>
      </c>
      <c r="C3511" t="inlineStr">
        <is>
          <t>Heron Fields</t>
        </is>
      </c>
      <c r="D3511" t="inlineStr">
        <is>
          <t>Heron Fields</t>
        </is>
      </c>
      <c r="E3511" s="1" t="inlineStr">
        <is>
          <t>2024-11-30</t>
        </is>
      </c>
      <c r="F3511" t="n">
        <v>0</v>
      </c>
      <c r="G3511" t="n">
        <v>0</v>
      </c>
      <c r="H3511" s="2">
        <f>IF(F3511=0, G3511, F3511)</f>
        <v/>
      </c>
      <c r="I3511" s="1">
        <f>E3511+0</f>
        <v/>
      </c>
    </row>
    <row r="3512">
      <c r="A3512" t="inlineStr">
        <is>
          <t>Momentum Admin Fee</t>
        </is>
      </c>
      <c r="B3512" t="inlineStr">
        <is>
          <t>Operating Expenses</t>
        </is>
      </c>
      <c r="C3512" t="inlineStr">
        <is>
          <t>Heron Fields</t>
        </is>
      </c>
      <c r="D3512" t="inlineStr">
        <is>
          <t>Heron Fields</t>
        </is>
      </c>
      <c r="E3512" s="1" t="inlineStr">
        <is>
          <t>2024-11-30</t>
        </is>
      </c>
      <c r="F3512" t="n">
        <v>0</v>
      </c>
      <c r="G3512" t="n">
        <v>0</v>
      </c>
      <c r="H3512" s="2">
        <f>IF(F3512=0, G3512, F3512)</f>
        <v/>
      </c>
      <c r="I3512" s="1">
        <f>E3512+0</f>
        <v/>
      </c>
    </row>
    <row r="3513">
      <c r="A3513" t="inlineStr">
        <is>
          <t>Motor Vehicle Expenses</t>
        </is>
      </c>
      <c r="B3513" t="inlineStr">
        <is>
          <t>Operating Expenses</t>
        </is>
      </c>
      <c r="C3513" t="inlineStr">
        <is>
          <t>Heron Fields</t>
        </is>
      </c>
      <c r="D3513" t="inlineStr">
        <is>
          <t>Heron Fields</t>
        </is>
      </c>
      <c r="E3513" s="1" t="inlineStr">
        <is>
          <t>2024-11-30</t>
        </is>
      </c>
      <c r="F3513" t="n">
        <v>0</v>
      </c>
      <c r="G3513" t="n">
        <v>0</v>
      </c>
      <c r="H3513" s="2">
        <f>IF(F3513=0, G3513, F3513)</f>
        <v/>
      </c>
      <c r="I3513" s="1">
        <f>E3513+0</f>
        <v/>
      </c>
    </row>
    <row r="3514">
      <c r="A3514" t="inlineStr">
        <is>
          <t>Rates - Heron</t>
        </is>
      </c>
      <c r="B3514" t="inlineStr">
        <is>
          <t>Operating Expenses</t>
        </is>
      </c>
      <c r="C3514" t="inlineStr">
        <is>
          <t>Heron Fields</t>
        </is>
      </c>
      <c r="D3514" t="inlineStr">
        <is>
          <t>Heron Fields</t>
        </is>
      </c>
      <c r="E3514" s="1" t="inlineStr">
        <is>
          <t>2024-11-30</t>
        </is>
      </c>
      <c r="F3514" t="n">
        <v>0</v>
      </c>
      <c r="G3514" t="n">
        <v>0</v>
      </c>
      <c r="H3514" s="2">
        <f>IF(F3514=0, G3514, F3514)</f>
        <v/>
      </c>
      <c r="I3514" s="1">
        <f>E3514+0</f>
        <v/>
      </c>
    </row>
    <row r="3515">
      <c r="A3515" t="inlineStr">
        <is>
          <t>Rental Income</t>
        </is>
      </c>
      <c r="B3515" t="inlineStr">
        <is>
          <t>Other Income</t>
        </is>
      </c>
      <c r="C3515" t="inlineStr">
        <is>
          <t>Heron Fields</t>
        </is>
      </c>
      <c r="D3515" t="inlineStr">
        <is>
          <t>Heron Fields</t>
        </is>
      </c>
      <c r="E3515" s="1" t="inlineStr">
        <is>
          <t>2024-11-30</t>
        </is>
      </c>
      <c r="F3515" t="n">
        <v>0</v>
      </c>
      <c r="G3515" t="n">
        <v>0</v>
      </c>
      <c r="H3515" s="2">
        <f>IF(F3515=0, G3515, F3515)</f>
        <v/>
      </c>
      <c r="I3515" s="1">
        <f>E3515+0</f>
        <v/>
      </c>
    </row>
    <row r="3516">
      <c r="A3516" t="inlineStr">
        <is>
          <t>Rental Income</t>
        </is>
      </c>
      <c r="B3516" t="inlineStr">
        <is>
          <t>Other Income</t>
        </is>
      </c>
      <c r="C3516" t="inlineStr">
        <is>
          <t>Heron Fields</t>
        </is>
      </c>
      <c r="D3516" t="inlineStr">
        <is>
          <t>Heron Fields</t>
        </is>
      </c>
      <c r="E3516" s="1" t="inlineStr">
        <is>
          <t>2024-11-30</t>
        </is>
      </c>
      <c r="F3516" t="n">
        <v>0</v>
      </c>
      <c r="G3516" t="n">
        <v>0</v>
      </c>
      <c r="H3516" s="2">
        <f>IF(F3516=0, G3516, F3516)</f>
        <v/>
      </c>
      <c r="I3516" s="1">
        <f>E3516+0</f>
        <v/>
      </c>
    </row>
    <row r="3517">
      <c r="A3517" t="inlineStr">
        <is>
          <t>Repairs _AND_ Maintenance</t>
        </is>
      </c>
      <c r="B3517" t="inlineStr">
        <is>
          <t>Operating Expenses</t>
        </is>
      </c>
      <c r="C3517" t="inlineStr">
        <is>
          <t>Heron Fields</t>
        </is>
      </c>
      <c r="D3517" t="inlineStr">
        <is>
          <t>Heron Fields</t>
        </is>
      </c>
      <c r="E3517" s="1" t="inlineStr">
        <is>
          <t>2024-11-30</t>
        </is>
      </c>
      <c r="F3517" t="n">
        <v>0</v>
      </c>
      <c r="G3517" t="n">
        <v>0</v>
      </c>
      <c r="H3517" s="2">
        <f>IF(F3517=0, G3517, F3517)</f>
        <v/>
      </c>
      <c r="I3517" s="1">
        <f>E3517+0</f>
        <v/>
      </c>
    </row>
    <row r="3518">
      <c r="A3518" t="inlineStr">
        <is>
          <t>Repairs _AND_ Maintenance</t>
        </is>
      </c>
      <c r="B3518" t="inlineStr">
        <is>
          <t>Operating Expenses</t>
        </is>
      </c>
      <c r="C3518" t="inlineStr">
        <is>
          <t>Heron Fields</t>
        </is>
      </c>
      <c r="D3518" t="inlineStr">
        <is>
          <t>Heron Fields</t>
        </is>
      </c>
      <c r="E3518" s="1" t="inlineStr">
        <is>
          <t>2024-11-30</t>
        </is>
      </c>
      <c r="F3518" t="n">
        <v>0</v>
      </c>
      <c r="G3518" t="n">
        <v>0</v>
      </c>
      <c r="H3518" s="2">
        <f>IF(F3518=0, G3518, F3518)</f>
        <v/>
      </c>
      <c r="I3518" s="1">
        <f>E3518+0</f>
        <v/>
      </c>
    </row>
    <row r="3519">
      <c r="A3519" t="inlineStr">
        <is>
          <t>Sales - Heron Fields</t>
        </is>
      </c>
      <c r="B3519" t="inlineStr">
        <is>
          <t>Trading Income</t>
        </is>
      </c>
      <c r="C3519" t="inlineStr">
        <is>
          <t>Heron Fields</t>
        </is>
      </c>
      <c r="D3519" t="inlineStr">
        <is>
          <t>Heron Fields</t>
        </is>
      </c>
      <c r="E3519" s="1" t="inlineStr">
        <is>
          <t>2024-11-30</t>
        </is>
      </c>
      <c r="F3519" t="n">
        <v>0</v>
      </c>
      <c r="G3519" t="n">
        <v>0</v>
      </c>
      <c r="H3519" s="2">
        <f>IF(F3519=0, G3519, F3519)</f>
        <v/>
      </c>
      <c r="I3519" s="1">
        <f>E3519+0</f>
        <v/>
      </c>
    </row>
    <row r="3520">
      <c r="A3520" t="inlineStr">
        <is>
          <t>Sales - Heron Fields occupational rent</t>
        </is>
      </c>
      <c r="B3520" t="inlineStr">
        <is>
          <t>Trading Income</t>
        </is>
      </c>
      <c r="C3520" t="inlineStr">
        <is>
          <t>Heron Fields</t>
        </is>
      </c>
      <c r="D3520" t="inlineStr">
        <is>
          <t>Heron Fields</t>
        </is>
      </c>
      <c r="E3520" s="1" t="inlineStr">
        <is>
          <t>2024-11-30</t>
        </is>
      </c>
      <c r="F3520" t="n">
        <v>0</v>
      </c>
      <c r="G3520" t="n">
        <v>0</v>
      </c>
      <c r="H3520" s="2">
        <f>IF(F3520=0, G3520, F3520)</f>
        <v/>
      </c>
      <c r="I3520" s="1">
        <f>E3520+0</f>
        <v/>
      </c>
    </row>
    <row r="3521">
      <c r="A3521" t="inlineStr">
        <is>
          <t>Security</t>
        </is>
      </c>
      <c r="B3521" t="inlineStr">
        <is>
          <t>Operating Expenses</t>
        </is>
      </c>
      <c r="C3521" t="inlineStr">
        <is>
          <t>Heron Fields</t>
        </is>
      </c>
      <c r="D3521" t="inlineStr">
        <is>
          <t>Heron Fields</t>
        </is>
      </c>
      <c r="E3521" s="1" t="inlineStr">
        <is>
          <t>2024-11-30</t>
        </is>
      </c>
      <c r="F3521" t="n">
        <v>0</v>
      </c>
      <c r="G3521" t="n">
        <v>0</v>
      </c>
      <c r="H3521" s="2">
        <f>IF(F3521=0, G3521, F3521)</f>
        <v/>
      </c>
      <c r="I3521" s="1">
        <f>E3521+0</f>
        <v/>
      </c>
    </row>
    <row r="3522">
      <c r="A3522" t="inlineStr">
        <is>
          <t>Security - ADT</t>
        </is>
      </c>
      <c r="B3522" t="inlineStr">
        <is>
          <t>Operating Expenses</t>
        </is>
      </c>
      <c r="C3522" t="inlineStr">
        <is>
          <t>Heron Fields</t>
        </is>
      </c>
      <c r="D3522" t="inlineStr">
        <is>
          <t>Heron Fields</t>
        </is>
      </c>
      <c r="E3522" s="1" t="inlineStr">
        <is>
          <t>2024-11-30</t>
        </is>
      </c>
      <c r="F3522" t="n">
        <v>0</v>
      </c>
      <c r="G3522" t="n">
        <v>0</v>
      </c>
      <c r="H3522" s="2">
        <f>IF(F3522=0, G3522, F3522)</f>
        <v/>
      </c>
      <c r="I3522" s="1">
        <f>E3522+0</f>
        <v/>
      </c>
    </row>
    <row r="3523">
      <c r="A3523" t="inlineStr">
        <is>
          <t>Subscription - NHBRC</t>
        </is>
      </c>
      <c r="B3523" t="inlineStr">
        <is>
          <t>Operating Expenses</t>
        </is>
      </c>
      <c r="C3523" t="inlineStr">
        <is>
          <t>Heron Fields</t>
        </is>
      </c>
      <c r="D3523" t="inlineStr">
        <is>
          <t>Heron Fields</t>
        </is>
      </c>
      <c r="E3523" s="1" t="inlineStr">
        <is>
          <t>2024-11-30</t>
        </is>
      </c>
      <c r="F3523" t="n">
        <v>0</v>
      </c>
      <c r="G3523" t="n">
        <v>0</v>
      </c>
      <c r="H3523" s="2">
        <f>IF(F3523=0, G3523, F3523)</f>
        <v/>
      </c>
      <c r="I3523" s="1">
        <f>E3523+0</f>
        <v/>
      </c>
    </row>
    <row r="3524">
      <c r="A3524" t="inlineStr">
        <is>
          <t>Subscriptions - Xero</t>
        </is>
      </c>
      <c r="B3524" t="inlineStr">
        <is>
          <t>Operating Expenses</t>
        </is>
      </c>
      <c r="C3524" t="inlineStr">
        <is>
          <t>Heron Fields</t>
        </is>
      </c>
      <c r="D3524" t="inlineStr">
        <is>
          <t>Heron Fields</t>
        </is>
      </c>
      <c r="E3524" s="1" t="inlineStr">
        <is>
          <t>2024-11-30</t>
        </is>
      </c>
      <c r="F3524" t="n">
        <v>0</v>
      </c>
      <c r="G3524" t="n">
        <v>0</v>
      </c>
      <c r="H3524" s="2">
        <f>IF(F3524=0, G3524, F3524)</f>
        <v/>
      </c>
      <c r="I3524" s="1">
        <f>E3524+0</f>
        <v/>
      </c>
    </row>
    <row r="3525">
      <c r="A3525" t="inlineStr">
        <is>
          <t>Subscriptions - Xero</t>
        </is>
      </c>
      <c r="B3525" t="inlineStr">
        <is>
          <t>Operating Expenses</t>
        </is>
      </c>
      <c r="C3525" t="inlineStr">
        <is>
          <t>Heron Fields</t>
        </is>
      </c>
      <c r="D3525" t="inlineStr">
        <is>
          <t>Heron Fields</t>
        </is>
      </c>
      <c r="E3525" s="1" t="inlineStr">
        <is>
          <t>2024-11-30</t>
        </is>
      </c>
      <c r="F3525" t="n">
        <v>0</v>
      </c>
      <c r="G3525" t="n">
        <v>0</v>
      </c>
      <c r="H3525" s="2">
        <f>IF(F3525=0, G3525, F3525)</f>
        <v/>
      </c>
      <c r="I3525" s="1">
        <f>E3525+0</f>
        <v/>
      </c>
    </row>
    <row r="3526">
      <c r="A3526" t="inlineStr">
        <is>
          <t>Advertising - Pure Brand Activation</t>
        </is>
      </c>
      <c r="B3526" t="inlineStr">
        <is>
          <t>Operating Expenses</t>
        </is>
      </c>
      <c r="C3526" t="inlineStr">
        <is>
          <t>Heron View</t>
        </is>
      </c>
      <c r="D3526" t="inlineStr">
        <is>
          <t>Heron View</t>
        </is>
      </c>
      <c r="E3526" s="1" t="inlineStr">
        <is>
          <t>2024-11-30</t>
        </is>
      </c>
      <c r="F3526" t="n">
        <v>0</v>
      </c>
      <c r="G3526" t="n">
        <v>0</v>
      </c>
      <c r="H3526" s="2">
        <f>IF(F3526=0, G3526, F3526)</f>
        <v/>
      </c>
      <c r="I3526" s="1">
        <f>E3526+0</f>
        <v/>
      </c>
    </row>
    <row r="3527">
      <c r="A3527" t="inlineStr">
        <is>
          <t>Advertising - Real Marketing</t>
        </is>
      </c>
      <c r="B3527" t="inlineStr">
        <is>
          <t>Operating Expenses</t>
        </is>
      </c>
      <c r="C3527" t="inlineStr">
        <is>
          <t>Heron View</t>
        </is>
      </c>
      <c r="D3527" t="inlineStr">
        <is>
          <t>Heron View</t>
        </is>
      </c>
      <c r="E3527" s="1" t="inlineStr">
        <is>
          <t>2024-11-30</t>
        </is>
      </c>
      <c r="F3527" t="n">
        <v>0</v>
      </c>
      <c r="G3527" t="n">
        <v>0</v>
      </c>
      <c r="H3527" s="2">
        <f>IF(F3527=0, G3527, F3527)</f>
        <v/>
      </c>
      <c r="I3527" s="1">
        <f>E3527+0</f>
        <v/>
      </c>
    </row>
    <row r="3528">
      <c r="A3528" t="inlineStr">
        <is>
          <t>Advertising - Thinkink</t>
        </is>
      </c>
      <c r="B3528" t="inlineStr">
        <is>
          <t>Operating Expenses</t>
        </is>
      </c>
      <c r="C3528" t="inlineStr">
        <is>
          <t>Heron View</t>
        </is>
      </c>
      <c r="D3528" t="inlineStr">
        <is>
          <t>Heron View</t>
        </is>
      </c>
      <c r="E3528" s="1" t="inlineStr">
        <is>
          <t>2024-11-30</t>
        </is>
      </c>
      <c r="F3528" t="n">
        <v>0</v>
      </c>
      <c r="G3528" t="n">
        <v>0</v>
      </c>
      <c r="H3528" s="2">
        <f>IF(F3528=0, G3528, F3528)</f>
        <v/>
      </c>
      <c r="I3528" s="1">
        <f>E3528+0</f>
        <v/>
      </c>
    </row>
    <row r="3529">
      <c r="A3529" t="inlineStr">
        <is>
          <t>Advertising _AND_ Promotions</t>
        </is>
      </c>
      <c r="B3529" t="inlineStr">
        <is>
          <t>Operating Expenses</t>
        </is>
      </c>
      <c r="C3529" t="inlineStr">
        <is>
          <t>Heron View</t>
        </is>
      </c>
      <c r="D3529" t="inlineStr">
        <is>
          <t>Heron View</t>
        </is>
      </c>
      <c r="E3529" s="1" t="inlineStr">
        <is>
          <t>2024-11-30</t>
        </is>
      </c>
      <c r="F3529" t="n">
        <v>0</v>
      </c>
      <c r="G3529" t="n">
        <v>0</v>
      </c>
      <c r="H3529" s="2">
        <f>IF(F3529=0, G3529, F3529)</f>
        <v/>
      </c>
      <c r="I3529" s="1">
        <f>E3529+0</f>
        <v/>
      </c>
    </row>
    <row r="3530">
      <c r="A3530" t="inlineStr">
        <is>
          <t>COS - Commission HV Units</t>
        </is>
      </c>
      <c r="B3530" t="inlineStr">
        <is>
          <t>COS</t>
        </is>
      </c>
      <c r="C3530" t="inlineStr">
        <is>
          <t>Heron View</t>
        </is>
      </c>
      <c r="D3530" t="inlineStr">
        <is>
          <t>Heron View</t>
        </is>
      </c>
      <c r="E3530" s="1" t="inlineStr">
        <is>
          <t>2024-11-30</t>
        </is>
      </c>
      <c r="F3530" t="n">
        <v>0</v>
      </c>
      <c r="G3530" t="n">
        <v>407800</v>
      </c>
      <c r="H3530" s="2">
        <f>IF(F3530=0, G3530, F3530)</f>
        <v/>
      </c>
      <c r="I3530" s="1">
        <f>E3530+0</f>
        <v/>
      </c>
    </row>
    <row r="3531">
      <c r="A3531" t="inlineStr">
        <is>
          <t>COS - Electricity</t>
        </is>
      </c>
      <c r="B3531" t="inlineStr">
        <is>
          <t>COS</t>
        </is>
      </c>
      <c r="C3531" t="inlineStr">
        <is>
          <t>Heron View</t>
        </is>
      </c>
      <c r="D3531" t="inlineStr">
        <is>
          <t>Heron View</t>
        </is>
      </c>
      <c r="E3531" s="1" t="inlineStr">
        <is>
          <t>2024-11-30</t>
        </is>
      </c>
      <c r="F3531" t="n">
        <v>0</v>
      </c>
      <c r="G3531" t="n">
        <v>0</v>
      </c>
      <c r="H3531" s="2">
        <f>IF(F3531=0, G3531, F3531)</f>
        <v/>
      </c>
      <c r="I3531" s="1">
        <f>E3531+0</f>
        <v/>
      </c>
    </row>
    <row r="3532">
      <c r="A3532" t="inlineStr">
        <is>
          <t>COS - Electricity Cost Heron Field</t>
        </is>
      </c>
      <c r="B3532" t="inlineStr">
        <is>
          <t>COS</t>
        </is>
      </c>
      <c r="C3532" t="inlineStr">
        <is>
          <t>CPC</t>
        </is>
      </c>
      <c r="D3532" t="inlineStr">
        <is>
          <t>Heron View</t>
        </is>
      </c>
      <c r="E3532" s="1" t="inlineStr">
        <is>
          <t>2024-11-30</t>
        </is>
      </c>
      <c r="F3532" t="n">
        <v>0</v>
      </c>
      <c r="G3532" t="n">
        <v>0</v>
      </c>
      <c r="H3532" s="2">
        <f>IF(F3532=0, G3532, F3532)</f>
        <v/>
      </c>
      <c r="I3532" s="1">
        <f>E3532+0</f>
        <v/>
      </c>
    </row>
    <row r="3533">
      <c r="A3533" t="inlineStr">
        <is>
          <t>COS - HV COCT Rates clearance</t>
        </is>
      </c>
      <c r="B3533" t="inlineStr">
        <is>
          <t>COS</t>
        </is>
      </c>
      <c r="C3533" t="inlineStr">
        <is>
          <t>Heron View</t>
        </is>
      </c>
      <c r="D3533" t="inlineStr">
        <is>
          <t>Heron View</t>
        </is>
      </c>
      <c r="E3533" s="1" t="inlineStr">
        <is>
          <t>2024-11-30</t>
        </is>
      </c>
      <c r="F3533" t="n">
        <v>0</v>
      </c>
      <c r="G3533" t="n">
        <v>0</v>
      </c>
      <c r="H3533" s="2">
        <f>IF(F3533=0, G3533, F3533)</f>
        <v/>
      </c>
      <c r="I3533" s="1">
        <f>E3533+0</f>
        <v/>
      </c>
    </row>
    <row r="3534">
      <c r="A3534" t="inlineStr">
        <is>
          <t>COS - Heron - Internet</t>
        </is>
      </c>
      <c r="B3534" t="inlineStr">
        <is>
          <t>COS</t>
        </is>
      </c>
      <c r="C3534" t="inlineStr">
        <is>
          <t>CPC</t>
        </is>
      </c>
      <c r="D3534" t="inlineStr">
        <is>
          <t>Heron View</t>
        </is>
      </c>
      <c r="E3534" s="1" t="inlineStr">
        <is>
          <t>2024-11-30</t>
        </is>
      </c>
      <c r="F3534" t="n">
        <v>0</v>
      </c>
      <c r="G3534" t="n">
        <v>0</v>
      </c>
      <c r="H3534" s="2">
        <f>IF(F3534=0, G3534, F3534)</f>
        <v/>
      </c>
      <c r="I3534" s="1">
        <f>E3534+0</f>
        <v/>
      </c>
    </row>
    <row r="3535">
      <c r="A3535" t="inlineStr">
        <is>
          <t>COS - Heron Fields - Construction</t>
        </is>
      </c>
      <c r="B3535" t="inlineStr">
        <is>
          <t>COS</t>
        </is>
      </c>
      <c r="C3535" t="inlineStr">
        <is>
          <t>CPC</t>
        </is>
      </c>
      <c r="D3535" t="inlineStr">
        <is>
          <t>Heron View</t>
        </is>
      </c>
      <c r="E3535" s="1" t="inlineStr">
        <is>
          <t>2024-11-30</t>
        </is>
      </c>
      <c r="F3535" t="n">
        <v>0</v>
      </c>
      <c r="G3535" t="n">
        <v>0</v>
      </c>
      <c r="H3535" s="2">
        <f>IF(F3535=0, G3535, F3535)</f>
        <v/>
      </c>
      <c r="I3535" s="1">
        <f>E3535+0</f>
        <v/>
      </c>
    </row>
    <row r="3536">
      <c r="A3536" t="inlineStr">
        <is>
          <t>COS - Heron Fields - Garden Services</t>
        </is>
      </c>
      <c r="B3536" t="inlineStr">
        <is>
          <t>COS</t>
        </is>
      </c>
      <c r="C3536" t="inlineStr">
        <is>
          <t>CPC</t>
        </is>
      </c>
      <c r="D3536" t="inlineStr">
        <is>
          <t>Heron View</t>
        </is>
      </c>
      <c r="E3536" s="1" t="inlineStr">
        <is>
          <t>2024-11-30</t>
        </is>
      </c>
      <c r="F3536" t="n">
        <v>0</v>
      </c>
      <c r="G3536" t="n">
        <v>0</v>
      </c>
      <c r="H3536" s="2">
        <f>IF(F3536=0, G3536, F3536)</f>
        <v/>
      </c>
      <c r="I3536" s="1">
        <f>E3536+0</f>
        <v/>
      </c>
    </row>
    <row r="3537">
      <c r="A3537" t="inlineStr">
        <is>
          <t>COS - Heron Fields - Health &amp; Safety</t>
        </is>
      </c>
      <c r="B3537" t="inlineStr">
        <is>
          <t>COS</t>
        </is>
      </c>
      <c r="C3537" t="inlineStr">
        <is>
          <t>CPC</t>
        </is>
      </c>
      <c r="D3537" t="inlineStr">
        <is>
          <t>Heron View</t>
        </is>
      </c>
      <c r="E3537" s="1" t="inlineStr">
        <is>
          <t>2024-11-30</t>
        </is>
      </c>
      <c r="F3537" t="n">
        <v>0</v>
      </c>
      <c r="G3537" t="n">
        <v>0</v>
      </c>
      <c r="H3537" s="2">
        <f>IF(F3537=0, G3537, F3537)</f>
        <v/>
      </c>
      <c r="I3537" s="1">
        <f>E3537+0</f>
        <v/>
      </c>
    </row>
    <row r="3538">
      <c r="A3538" t="inlineStr">
        <is>
          <t>COS - Heron Fields - P &amp; G</t>
        </is>
      </c>
      <c r="B3538" t="inlineStr">
        <is>
          <t>COS</t>
        </is>
      </c>
      <c r="C3538" t="inlineStr">
        <is>
          <t>CPC</t>
        </is>
      </c>
      <c r="D3538" t="inlineStr">
        <is>
          <t>Heron View</t>
        </is>
      </c>
      <c r="E3538" s="1" t="inlineStr">
        <is>
          <t>2024-11-30</t>
        </is>
      </c>
      <c r="F3538" t="n">
        <v>0</v>
      </c>
      <c r="G3538" t="n">
        <v>0</v>
      </c>
      <c r="H3538" s="2">
        <f>IF(F3538=0, G3538, F3538)</f>
        <v/>
      </c>
      <c r="I3538" s="1">
        <f>E3538+0</f>
        <v/>
      </c>
    </row>
    <row r="3539">
      <c r="A3539" t="inlineStr">
        <is>
          <t>COS - Heron Fields - Printing &amp; Stationary</t>
        </is>
      </c>
      <c r="B3539" t="inlineStr">
        <is>
          <t>COS</t>
        </is>
      </c>
      <c r="C3539" t="inlineStr">
        <is>
          <t>CPC</t>
        </is>
      </c>
      <c r="D3539" t="inlineStr">
        <is>
          <t>Heron View</t>
        </is>
      </c>
      <c r="E3539" s="1" t="inlineStr">
        <is>
          <t>2024-11-30</t>
        </is>
      </c>
      <c r="F3539" t="n">
        <v>0</v>
      </c>
      <c r="G3539" t="n">
        <v>0</v>
      </c>
      <c r="H3539" s="2">
        <f>IF(F3539=0, G3539, F3539)</f>
        <v/>
      </c>
      <c r="I3539" s="1">
        <f>E3539+0</f>
        <v/>
      </c>
    </row>
    <row r="3540">
      <c r="A3540" t="inlineStr">
        <is>
          <t>COS - Heron View - Construction</t>
        </is>
      </c>
      <c r="B3540" t="inlineStr">
        <is>
          <t>COS</t>
        </is>
      </c>
      <c r="C3540" t="inlineStr">
        <is>
          <t>Heron View</t>
        </is>
      </c>
      <c r="D3540" t="inlineStr">
        <is>
          <t>Heron View</t>
        </is>
      </c>
      <c r="E3540" s="1" t="inlineStr">
        <is>
          <t>2024-11-30</t>
        </is>
      </c>
      <c r="F3540" t="n">
        <v>0</v>
      </c>
      <c r="G3540" t="n">
        <v>0</v>
      </c>
      <c r="H3540" s="2">
        <f>IF(F3540=0, G3540, F3540)</f>
        <v/>
      </c>
      <c r="I3540" s="1">
        <f>E3540+0</f>
        <v/>
      </c>
    </row>
    <row r="3541">
      <c r="A3541" t="inlineStr">
        <is>
          <t>COS - Heron View - Construction</t>
        </is>
      </c>
      <c r="B3541" t="inlineStr">
        <is>
          <t>COS</t>
        </is>
      </c>
      <c r="C3541" t="inlineStr">
        <is>
          <t>CPC</t>
        </is>
      </c>
      <c r="D3541" t="inlineStr">
        <is>
          <t>Heron View</t>
        </is>
      </c>
      <c r="E3541" s="1" t="inlineStr">
        <is>
          <t>2024-11-30</t>
        </is>
      </c>
      <c r="F3541" t="n">
        <v>0</v>
      </c>
      <c r="G3541" t="n">
        <v>0</v>
      </c>
      <c r="H3541" s="2">
        <f>IF(F3541=0, G3541, F3541)</f>
        <v/>
      </c>
      <c r="I3541" s="1">
        <f>E3541+0</f>
        <v/>
      </c>
    </row>
    <row r="3542">
      <c r="A3542" t="inlineStr">
        <is>
          <t>COS - Heron View - P&amp;G</t>
        </is>
      </c>
      <c r="B3542" t="inlineStr">
        <is>
          <t>COS</t>
        </is>
      </c>
      <c r="C3542" t="inlineStr">
        <is>
          <t>CPC</t>
        </is>
      </c>
      <c r="D3542" t="inlineStr">
        <is>
          <t>Heron View</t>
        </is>
      </c>
      <c r="E3542" s="1" t="inlineStr">
        <is>
          <t>2024-11-30</t>
        </is>
      </c>
      <c r="F3542" t="n">
        <v>0</v>
      </c>
      <c r="G3542" t="n">
        <v>0</v>
      </c>
      <c r="H3542" s="2">
        <f>IF(F3542=0, G3542, F3542)</f>
        <v/>
      </c>
      <c r="I3542" s="1">
        <f>E3542+0</f>
        <v/>
      </c>
    </row>
    <row r="3543">
      <c r="A3543" t="inlineStr">
        <is>
          <t>COS - Heron View - Printing &amp; Stationary</t>
        </is>
      </c>
      <c r="B3543" t="inlineStr">
        <is>
          <t>COS</t>
        </is>
      </c>
      <c r="C3543" t="inlineStr">
        <is>
          <t>CPC</t>
        </is>
      </c>
      <c r="D3543" t="inlineStr">
        <is>
          <t>Heron View</t>
        </is>
      </c>
      <c r="E3543" s="1" t="inlineStr">
        <is>
          <t>2024-11-30</t>
        </is>
      </c>
      <c r="F3543" t="n">
        <v>0</v>
      </c>
      <c r="G3543" t="n">
        <v>0</v>
      </c>
      <c r="H3543" s="2">
        <f>IF(F3543=0, G3543, F3543)</f>
        <v/>
      </c>
      <c r="I3543" s="1">
        <f>E3543+0</f>
        <v/>
      </c>
    </row>
    <row r="3544">
      <c r="A3544" t="inlineStr">
        <is>
          <t>COS - Legal Fees</t>
        </is>
      </c>
      <c r="B3544" t="inlineStr">
        <is>
          <t>COS</t>
        </is>
      </c>
      <c r="C3544" t="inlineStr">
        <is>
          <t>Heron View</t>
        </is>
      </c>
      <c r="D3544" t="inlineStr">
        <is>
          <t>Heron View</t>
        </is>
      </c>
      <c r="E3544" s="1" t="inlineStr">
        <is>
          <t>2024-11-30</t>
        </is>
      </c>
      <c r="F3544" t="n">
        <v>0</v>
      </c>
      <c r="G3544" t="n">
        <v>237092.7</v>
      </c>
      <c r="H3544" s="2">
        <f>IF(F3544=0, G3544, F3544)</f>
        <v/>
      </c>
      <c r="I3544" s="1">
        <f>E3544+0</f>
        <v/>
      </c>
    </row>
    <row r="3545">
      <c r="A3545" t="inlineStr">
        <is>
          <t>COS - Legal Fees</t>
        </is>
      </c>
      <c r="B3545" t="inlineStr">
        <is>
          <t>COS</t>
        </is>
      </c>
      <c r="C3545" t="inlineStr">
        <is>
          <t>Heron View</t>
        </is>
      </c>
      <c r="D3545" t="inlineStr">
        <is>
          <t>Heron View</t>
        </is>
      </c>
      <c r="E3545" s="1" t="inlineStr">
        <is>
          <t>2024-11-30</t>
        </is>
      </c>
      <c r="F3545" t="n">
        <v>0</v>
      </c>
      <c r="G3545" t="n">
        <v>0</v>
      </c>
      <c r="H3545" s="2">
        <f>IF(F3545=0, G3545, F3545)</f>
        <v/>
      </c>
      <c r="I3545" s="1">
        <f>E3545+0</f>
        <v/>
      </c>
    </row>
    <row r="3546">
      <c r="A3546" t="inlineStr">
        <is>
          <t>COS - Legal Fees Opening of Sec Title Fees</t>
        </is>
      </c>
      <c r="B3546" t="inlineStr">
        <is>
          <t>COS</t>
        </is>
      </c>
      <c r="C3546" t="inlineStr">
        <is>
          <t>Heron View</t>
        </is>
      </c>
      <c r="D3546" t="inlineStr">
        <is>
          <t>Heron View</t>
        </is>
      </c>
      <c r="E3546" s="1" t="inlineStr">
        <is>
          <t>2024-11-30</t>
        </is>
      </c>
      <c r="F3546" t="n">
        <v>0</v>
      </c>
      <c r="G3546" t="n">
        <v>0</v>
      </c>
      <c r="H3546" s="2">
        <f>IF(F3546=0, G3546, F3546)</f>
        <v/>
      </c>
      <c r="I3546" s="1">
        <f>E3546+0</f>
        <v/>
      </c>
    </row>
    <row r="3547">
      <c r="A3547" t="inlineStr">
        <is>
          <t>COS - Showhouse - HV</t>
        </is>
      </c>
      <c r="B3547" t="inlineStr">
        <is>
          <t>COS</t>
        </is>
      </c>
      <c r="C3547" t="inlineStr">
        <is>
          <t>Heron View</t>
        </is>
      </c>
      <c r="D3547" t="inlineStr">
        <is>
          <t>Heron View</t>
        </is>
      </c>
      <c r="E3547" s="1" t="inlineStr">
        <is>
          <t>2024-11-30</t>
        </is>
      </c>
      <c r="F3547" t="n">
        <v>0</v>
      </c>
      <c r="G3547" t="n">
        <v>0</v>
      </c>
      <c r="H3547" s="2">
        <f>IF(F3547=0, G3547, F3547)</f>
        <v/>
      </c>
      <c r="I3547" s="1">
        <f>E3547+0</f>
        <v/>
      </c>
    </row>
    <row r="3548">
      <c r="A3548" t="inlineStr">
        <is>
          <t>CPSD</t>
        </is>
      </c>
      <c r="B3548" t="inlineStr">
        <is>
          <t>COS</t>
        </is>
      </c>
      <c r="C3548" t="inlineStr">
        <is>
          <t>Heron View</t>
        </is>
      </c>
      <c r="D3548" t="inlineStr">
        <is>
          <t>Heron View</t>
        </is>
      </c>
      <c r="E3548" s="1" t="inlineStr">
        <is>
          <t>2024-11-30</t>
        </is>
      </c>
      <c r="F3548" t="n">
        <v>0</v>
      </c>
      <c r="G3548" t="n">
        <v>0</v>
      </c>
      <c r="H3548" s="2">
        <f>IF(F3548=0, G3548, F3548)</f>
        <v/>
      </c>
      <c r="I3548" s="1">
        <f>E3548+0</f>
        <v/>
      </c>
    </row>
    <row r="3549">
      <c r="A3549" t="inlineStr">
        <is>
          <t>Consulting fees - Trustee</t>
        </is>
      </c>
      <c r="B3549" t="inlineStr">
        <is>
          <t>Operating Expenses</t>
        </is>
      </c>
      <c r="C3549" t="inlineStr">
        <is>
          <t>Heron View</t>
        </is>
      </c>
      <c r="D3549" t="inlineStr">
        <is>
          <t>Heron View</t>
        </is>
      </c>
      <c r="E3549" s="1" t="inlineStr">
        <is>
          <t>2024-11-30</t>
        </is>
      </c>
      <c r="F3549" t="n">
        <v>0</v>
      </c>
      <c r="G3549" t="n">
        <v>0</v>
      </c>
      <c r="H3549" s="2">
        <f>IF(F3549=0, G3549, F3549)</f>
        <v/>
      </c>
      <c r="I3549" s="1">
        <f>E3549+0</f>
        <v/>
      </c>
    </row>
    <row r="3550">
      <c r="A3550" t="inlineStr">
        <is>
          <t>Early Exit Loan</t>
        </is>
      </c>
      <c r="B3550" t="inlineStr">
        <is>
          <t>Early Exit Loan</t>
        </is>
      </c>
      <c r="C3550" t="inlineStr">
        <is>
          <t>Heron View</t>
        </is>
      </c>
      <c r="D3550" t="inlineStr">
        <is>
          <t>Heron View</t>
        </is>
      </c>
      <c r="E3550" s="1" t="inlineStr">
        <is>
          <t>2024-11-30</t>
        </is>
      </c>
      <c r="F3550" t="n">
        <v>0</v>
      </c>
      <c r="G3550" t="n">
        <v>0</v>
      </c>
      <c r="H3550" s="2">
        <f>IF(F3550=0, G3550, F3550)</f>
        <v/>
      </c>
      <c r="I3550" s="1">
        <f>E3550+0</f>
        <v/>
      </c>
    </row>
    <row r="3551">
      <c r="A3551" t="inlineStr">
        <is>
          <t>Interest Paid - Investors @ 10%</t>
        </is>
      </c>
      <c r="B3551" t="inlineStr">
        <is>
          <t>Operating Expenses</t>
        </is>
      </c>
      <c r="C3551" t="inlineStr">
        <is>
          <t>Heron View</t>
        </is>
      </c>
      <c r="D3551" t="inlineStr">
        <is>
          <t>Heron View</t>
        </is>
      </c>
      <c r="E3551" s="1" t="inlineStr">
        <is>
          <t>2024-11-30</t>
        </is>
      </c>
      <c r="F3551" t="n">
        <v>0</v>
      </c>
      <c r="G3551" t="n">
        <v>0</v>
      </c>
      <c r="H3551" s="2">
        <f>IF(F3551=0, G3551, F3551)</f>
        <v/>
      </c>
      <c r="I3551" s="1">
        <f>E3551+0</f>
        <v/>
      </c>
    </row>
    <row r="3552">
      <c r="A3552" t="inlineStr">
        <is>
          <t>Interest Paid - Investors @ 10.5%</t>
        </is>
      </c>
      <c r="B3552" t="inlineStr">
        <is>
          <t>Operating Expenses</t>
        </is>
      </c>
      <c r="C3552" t="inlineStr">
        <is>
          <t>Heron View</t>
        </is>
      </c>
      <c r="D3552" t="inlineStr">
        <is>
          <t>Heron View</t>
        </is>
      </c>
      <c r="E3552" s="1" t="inlineStr">
        <is>
          <t>2024-11-30</t>
        </is>
      </c>
      <c r="F3552" t="n">
        <v>0</v>
      </c>
      <c r="G3552" t="n">
        <v>0</v>
      </c>
      <c r="H3552" s="2">
        <f>IF(F3552=0, G3552, F3552)</f>
        <v/>
      </c>
      <c r="I3552" s="1">
        <f>E3552+0</f>
        <v/>
      </c>
    </row>
    <row r="3553">
      <c r="A3553" t="inlineStr">
        <is>
          <t>Interest Paid - Investors @ 11%</t>
        </is>
      </c>
      <c r="B3553" t="inlineStr">
        <is>
          <t>Operating Expenses</t>
        </is>
      </c>
      <c r="C3553" t="inlineStr">
        <is>
          <t>Heron View</t>
        </is>
      </c>
      <c r="D3553" t="inlineStr">
        <is>
          <t>Heron View</t>
        </is>
      </c>
      <c r="E3553" s="1" t="inlineStr">
        <is>
          <t>2024-11-30</t>
        </is>
      </c>
      <c r="F3553" t="n">
        <v>0</v>
      </c>
      <c r="G3553" t="n">
        <v>0</v>
      </c>
      <c r="H3553" s="2">
        <f>IF(F3553=0, G3553, F3553)</f>
        <v/>
      </c>
      <c r="I3553" s="1">
        <f>E3553+0</f>
        <v/>
      </c>
    </row>
    <row r="3554">
      <c r="A3554" t="inlineStr">
        <is>
          <t>Interest Paid - Investors @ 14%</t>
        </is>
      </c>
      <c r="B3554" t="inlineStr">
        <is>
          <t>Operating Expenses</t>
        </is>
      </c>
      <c r="C3554" t="inlineStr">
        <is>
          <t>Heron View</t>
        </is>
      </c>
      <c r="D3554" t="inlineStr">
        <is>
          <t>Heron View</t>
        </is>
      </c>
      <c r="E3554" s="1" t="inlineStr">
        <is>
          <t>2024-11-30</t>
        </is>
      </c>
      <c r="F3554" t="n">
        <v>0</v>
      </c>
      <c r="G3554" t="n">
        <v>0</v>
      </c>
      <c r="H3554" s="2">
        <f>IF(F3554=0, G3554, F3554)</f>
        <v/>
      </c>
      <c r="I3554" s="1">
        <f>E3554+0</f>
        <v/>
      </c>
    </row>
    <row r="3555">
      <c r="A3555" t="inlineStr">
        <is>
          <t>Interest Paid - Investors @ 16%</t>
        </is>
      </c>
      <c r="B3555" t="inlineStr">
        <is>
          <t>Operating Expenses</t>
        </is>
      </c>
      <c r="C3555" t="inlineStr">
        <is>
          <t>Heron View</t>
        </is>
      </c>
      <c r="D3555" t="inlineStr">
        <is>
          <t>Heron View</t>
        </is>
      </c>
      <c r="E3555" s="1" t="inlineStr">
        <is>
          <t>2024-11-30</t>
        </is>
      </c>
      <c r="F3555" t="n">
        <v>0</v>
      </c>
      <c r="G3555" t="n">
        <v>0</v>
      </c>
      <c r="H3555" s="2">
        <f>IF(F3555=0, G3555, F3555)</f>
        <v/>
      </c>
      <c r="I3555" s="1">
        <f>E3555+0</f>
        <v/>
      </c>
    </row>
    <row r="3556">
      <c r="A3556" t="inlineStr">
        <is>
          <t>Interest Paid - Investors @ 18%</t>
        </is>
      </c>
      <c r="B3556" t="inlineStr">
        <is>
          <t>Operating Expenses</t>
        </is>
      </c>
      <c r="C3556" t="inlineStr">
        <is>
          <t>Heron View</t>
        </is>
      </c>
      <c r="D3556" t="inlineStr">
        <is>
          <t>Heron View</t>
        </is>
      </c>
      <c r="E3556" s="1" t="inlineStr">
        <is>
          <t>2024-11-30</t>
        </is>
      </c>
      <c r="F3556" t="n">
        <v>0</v>
      </c>
      <c r="G3556" t="n">
        <v>0</v>
      </c>
      <c r="H3556" s="2">
        <f>IF(F3556=0, G3556, F3556)</f>
        <v/>
      </c>
      <c r="I3556" s="1">
        <f>E3556+0</f>
        <v/>
      </c>
    </row>
    <row r="3557">
      <c r="A3557" t="inlineStr">
        <is>
          <t>Interest Paid - Investors @ 7%</t>
        </is>
      </c>
      <c r="B3557" t="inlineStr">
        <is>
          <t>Operating Expenses</t>
        </is>
      </c>
      <c r="C3557" t="inlineStr">
        <is>
          <t>Heron View</t>
        </is>
      </c>
      <c r="D3557" t="inlineStr">
        <is>
          <t>Heron View</t>
        </is>
      </c>
      <c r="E3557" s="1" t="inlineStr">
        <is>
          <t>2024-11-30</t>
        </is>
      </c>
      <c r="F3557" t="n">
        <v>0</v>
      </c>
      <c r="G3557" t="n">
        <v>0</v>
      </c>
      <c r="H3557" s="2">
        <f>IF(F3557=0, G3557, F3557)</f>
        <v/>
      </c>
      <c r="I3557" s="1">
        <f>E3557+0</f>
        <v/>
      </c>
    </row>
    <row r="3558">
      <c r="A3558" t="inlineStr">
        <is>
          <t>Interest Paid - Investors @ 7.5%</t>
        </is>
      </c>
      <c r="B3558" t="inlineStr">
        <is>
          <t>Operating Expenses</t>
        </is>
      </c>
      <c r="C3558" t="inlineStr">
        <is>
          <t>Heron View</t>
        </is>
      </c>
      <c r="D3558" t="inlineStr">
        <is>
          <t>Heron View</t>
        </is>
      </c>
      <c r="E3558" s="1" t="inlineStr">
        <is>
          <t>2024-11-30</t>
        </is>
      </c>
      <c r="F3558" t="n">
        <v>0</v>
      </c>
      <c r="G3558" t="n">
        <v>0</v>
      </c>
      <c r="H3558" s="2">
        <f>IF(F3558=0, G3558, F3558)</f>
        <v/>
      </c>
      <c r="I3558" s="1">
        <f>E3558+0</f>
        <v/>
      </c>
    </row>
    <row r="3559">
      <c r="A3559" t="inlineStr">
        <is>
          <t>Interest Paid - Investors @ 8.25%</t>
        </is>
      </c>
      <c r="B3559" t="inlineStr">
        <is>
          <t>Operating Expenses</t>
        </is>
      </c>
      <c r="C3559" t="inlineStr">
        <is>
          <t>Heron View</t>
        </is>
      </c>
      <c r="D3559" t="inlineStr">
        <is>
          <t>Heron View</t>
        </is>
      </c>
      <c r="E3559" s="1" t="inlineStr">
        <is>
          <t>2024-11-30</t>
        </is>
      </c>
      <c r="F3559" t="n">
        <v>0</v>
      </c>
      <c r="G3559" t="n">
        <v>0</v>
      </c>
      <c r="H3559" s="2">
        <f>IF(F3559=0, G3559, F3559)</f>
        <v/>
      </c>
      <c r="I3559" s="1">
        <f>E3559+0</f>
        <v/>
      </c>
    </row>
    <row r="3560">
      <c r="A3560" t="inlineStr">
        <is>
          <t>Interest Paid - Investors @ 9%</t>
        </is>
      </c>
      <c r="B3560" t="inlineStr">
        <is>
          <t>Operating Expenses</t>
        </is>
      </c>
      <c r="C3560" t="inlineStr">
        <is>
          <t>Heron View</t>
        </is>
      </c>
      <c r="D3560" t="inlineStr">
        <is>
          <t>Heron View</t>
        </is>
      </c>
      <c r="E3560" s="1" t="inlineStr">
        <is>
          <t>2024-11-30</t>
        </is>
      </c>
      <c r="F3560" t="n">
        <v>0</v>
      </c>
      <c r="G3560" t="n">
        <v>0</v>
      </c>
      <c r="H3560" s="2">
        <f>IF(F3560=0, G3560, F3560)</f>
        <v/>
      </c>
      <c r="I3560" s="1">
        <f>E3560+0</f>
        <v/>
      </c>
    </row>
    <row r="3561">
      <c r="A3561" t="inlineStr">
        <is>
          <t>Interest Paid - Investors @ 9.75%</t>
        </is>
      </c>
      <c r="B3561" t="inlineStr">
        <is>
          <t>Operating Expenses</t>
        </is>
      </c>
      <c r="C3561" t="inlineStr">
        <is>
          <t>Heron View</t>
        </is>
      </c>
      <c r="D3561" t="inlineStr">
        <is>
          <t>Heron View</t>
        </is>
      </c>
      <c r="E3561" s="1" t="inlineStr">
        <is>
          <t>2024-11-30</t>
        </is>
      </c>
      <c r="F3561" t="n">
        <v>0</v>
      </c>
      <c r="G3561" t="n">
        <v>0</v>
      </c>
      <c r="H3561" s="2">
        <f>IF(F3561=0, G3561, F3561)</f>
        <v/>
      </c>
      <c r="I3561" s="1">
        <f>E3561+0</f>
        <v/>
      </c>
    </row>
    <row r="3562">
      <c r="A3562" t="inlineStr">
        <is>
          <t>Levies</t>
        </is>
      </c>
      <c r="B3562" t="inlineStr">
        <is>
          <t>Operating Expenses</t>
        </is>
      </c>
      <c r="C3562" t="inlineStr">
        <is>
          <t>Heron View</t>
        </is>
      </c>
      <c r="D3562" t="inlineStr">
        <is>
          <t>Heron View</t>
        </is>
      </c>
      <c r="E3562" s="1" t="inlineStr">
        <is>
          <t>2024-11-30</t>
        </is>
      </c>
      <c r="F3562" t="n">
        <v>0</v>
      </c>
      <c r="G3562" t="n">
        <v>0</v>
      </c>
      <c r="H3562" s="2">
        <f>IF(F3562=0, G3562, F3562)</f>
        <v/>
      </c>
      <c r="I3562" s="1">
        <f>E3562+0</f>
        <v/>
      </c>
    </row>
    <row r="3563">
      <c r="A3563" t="inlineStr">
        <is>
          <t>Levies - Developer</t>
        </is>
      </c>
      <c r="B3563" t="inlineStr">
        <is>
          <t>Operating Expenses</t>
        </is>
      </c>
      <c r="C3563" t="inlineStr">
        <is>
          <t>Heron View</t>
        </is>
      </c>
      <c r="D3563" t="inlineStr">
        <is>
          <t>Heron View</t>
        </is>
      </c>
      <c r="E3563" s="1" t="inlineStr">
        <is>
          <t>2024-11-30</t>
        </is>
      </c>
      <c r="F3563" t="n">
        <v>0</v>
      </c>
      <c r="G3563" t="n">
        <v>0</v>
      </c>
      <c r="H3563" s="2">
        <f>IF(F3563=0, G3563, F3563)</f>
        <v/>
      </c>
      <c r="I3563" s="1">
        <f>E3563+0</f>
        <v/>
      </c>
    </row>
    <row r="3564">
      <c r="A3564" t="inlineStr">
        <is>
          <t>Levies - Special Levies</t>
        </is>
      </c>
      <c r="B3564" t="inlineStr">
        <is>
          <t>Operating Expenses</t>
        </is>
      </c>
      <c r="C3564" t="inlineStr">
        <is>
          <t>Heron View</t>
        </is>
      </c>
      <c r="D3564" t="inlineStr">
        <is>
          <t>Heron View</t>
        </is>
      </c>
      <c r="E3564" s="1" t="inlineStr">
        <is>
          <t>2024-11-30</t>
        </is>
      </c>
      <c r="F3564" t="n">
        <v>0</v>
      </c>
      <c r="G3564" t="n">
        <v>0</v>
      </c>
      <c r="H3564" s="2">
        <f>IF(F3564=0, G3564, F3564)</f>
        <v/>
      </c>
      <c r="I3564" s="1">
        <f>E3564+0</f>
        <v/>
      </c>
    </row>
    <row r="3565">
      <c r="A3565" t="inlineStr">
        <is>
          <t>Management fees - OMH</t>
        </is>
      </c>
      <c r="B3565" t="inlineStr">
        <is>
          <t>Ignore per Deric</t>
        </is>
      </c>
      <c r="C3565" t="inlineStr">
        <is>
          <t>Heron View</t>
        </is>
      </c>
      <c r="D3565" t="inlineStr">
        <is>
          <t>Heron View</t>
        </is>
      </c>
      <c r="E3565" s="1" t="inlineStr">
        <is>
          <t>2024-11-30</t>
        </is>
      </c>
      <c r="F3565" t="n">
        <v>0</v>
      </c>
      <c r="G3565" t="n">
        <v>0</v>
      </c>
      <c r="H3565" s="2">
        <f>IF(F3565=0, G3565, F3565)</f>
        <v/>
      </c>
      <c r="I3565" s="1">
        <f>E3565+0</f>
        <v/>
      </c>
    </row>
    <row r="3566">
      <c r="A3566" t="inlineStr">
        <is>
          <t>Opp Invest</t>
        </is>
      </c>
      <c r="B3566" t="inlineStr">
        <is>
          <t>COS</t>
        </is>
      </c>
      <c r="C3566" t="inlineStr">
        <is>
          <t>Heron View</t>
        </is>
      </c>
      <c r="D3566" t="inlineStr">
        <is>
          <t>Heron View</t>
        </is>
      </c>
      <c r="E3566" s="1" t="inlineStr">
        <is>
          <t>2024-11-30</t>
        </is>
      </c>
      <c r="F3566" t="n">
        <v>0</v>
      </c>
      <c r="G3566" t="n">
        <v>0</v>
      </c>
      <c r="H3566" s="2">
        <f>IF(F3566=0, G3566, F3566)</f>
        <v/>
      </c>
      <c r="I3566" s="1">
        <f>E3566+0</f>
        <v/>
      </c>
    </row>
    <row r="3567">
      <c r="A3567" t="inlineStr">
        <is>
          <t>Rent Salaries and Wages</t>
        </is>
      </c>
      <c r="B3567" t="inlineStr">
        <is>
          <t>COS</t>
        </is>
      </c>
      <c r="C3567" t="inlineStr">
        <is>
          <t>Heron View</t>
        </is>
      </c>
      <c r="D3567" t="inlineStr">
        <is>
          <t>Heron View</t>
        </is>
      </c>
      <c r="E3567" s="1" t="inlineStr">
        <is>
          <t>2024-11-30</t>
        </is>
      </c>
      <c r="F3567" t="n">
        <v>0</v>
      </c>
      <c r="G3567" t="n">
        <v>0</v>
      </c>
      <c r="H3567" s="2">
        <f>IF(F3567=0, G3567, F3567)</f>
        <v/>
      </c>
      <c r="I3567" s="1">
        <f>E3567+0</f>
        <v/>
      </c>
    </row>
    <row r="3568">
      <c r="A3568" t="inlineStr">
        <is>
          <t>Rental Income</t>
        </is>
      </c>
      <c r="B3568" t="inlineStr">
        <is>
          <t>Other Income</t>
        </is>
      </c>
      <c r="C3568" t="inlineStr">
        <is>
          <t>Heron View</t>
        </is>
      </c>
      <c r="D3568" t="inlineStr">
        <is>
          <t>Heron View</t>
        </is>
      </c>
      <c r="E3568" s="1" t="inlineStr">
        <is>
          <t>2024-11-30</t>
        </is>
      </c>
      <c r="F3568" t="n">
        <v>0</v>
      </c>
      <c r="G3568" t="n">
        <v>0</v>
      </c>
      <c r="H3568" s="2">
        <f>IF(F3568=0, G3568, F3568)</f>
        <v/>
      </c>
      <c r="I3568" s="1">
        <f>E3568+0</f>
        <v/>
      </c>
    </row>
    <row r="3569">
      <c r="A3569" t="inlineStr">
        <is>
          <t>Repairs _AND_ Maintenance</t>
        </is>
      </c>
      <c r="B3569" t="inlineStr">
        <is>
          <t>Operating Expenses</t>
        </is>
      </c>
      <c r="C3569" t="inlineStr">
        <is>
          <t>Heron View</t>
        </is>
      </c>
      <c r="D3569" t="inlineStr">
        <is>
          <t>Heron View</t>
        </is>
      </c>
      <c r="E3569" s="1" t="inlineStr">
        <is>
          <t>2024-11-30</t>
        </is>
      </c>
      <c r="F3569" t="n">
        <v>0</v>
      </c>
      <c r="G3569" t="n">
        <v>0</v>
      </c>
      <c r="H3569" s="2">
        <f>IF(F3569=0, G3569, F3569)</f>
        <v/>
      </c>
      <c r="I3569" s="1">
        <f>E3569+0</f>
        <v/>
      </c>
    </row>
    <row r="3570">
      <c r="A3570" t="inlineStr">
        <is>
          <t>Sales - Heron View Occupational Rent</t>
        </is>
      </c>
      <c r="B3570" t="inlineStr">
        <is>
          <t>Trading Income</t>
        </is>
      </c>
      <c r="C3570" t="inlineStr">
        <is>
          <t>Heron View</t>
        </is>
      </c>
      <c r="D3570" t="inlineStr">
        <is>
          <t>Heron View</t>
        </is>
      </c>
      <c r="E3570" s="1" t="inlineStr">
        <is>
          <t>2024-11-30</t>
        </is>
      </c>
      <c r="F3570" t="n">
        <v>0</v>
      </c>
      <c r="G3570" t="n">
        <v>0</v>
      </c>
      <c r="H3570" s="2">
        <f>IF(F3570=0, G3570, F3570)</f>
        <v/>
      </c>
      <c r="I3570" s="1">
        <f>E3570+0</f>
        <v/>
      </c>
    </row>
    <row r="3571">
      <c r="A3571" t="inlineStr">
        <is>
          <t>Sales - Heron View Sales</t>
        </is>
      </c>
      <c r="B3571" t="inlineStr">
        <is>
          <t>Trading Income</t>
        </is>
      </c>
      <c r="C3571" t="inlineStr">
        <is>
          <t>Heron View</t>
        </is>
      </c>
      <c r="D3571" t="inlineStr">
        <is>
          <t>Heron View</t>
        </is>
      </c>
      <c r="E3571" s="1" t="inlineStr">
        <is>
          <t>2024-11-30</t>
        </is>
      </c>
      <c r="F3571" t="n">
        <v>0</v>
      </c>
      <c r="G3571" t="n">
        <v>8156000</v>
      </c>
      <c r="H3571" s="2">
        <f>IF(F3571=0, G3571, F3571)</f>
        <v/>
      </c>
      <c r="I3571" s="1">
        <f>E3571+0</f>
        <v/>
      </c>
    </row>
    <row r="3572">
      <c r="A3572" t="inlineStr">
        <is>
          <t>Sales - Heron View Sales</t>
        </is>
      </c>
      <c r="B3572" t="inlineStr">
        <is>
          <t>Trading Income</t>
        </is>
      </c>
      <c r="C3572" t="inlineStr">
        <is>
          <t>Heron View</t>
        </is>
      </c>
      <c r="D3572" t="inlineStr">
        <is>
          <t>Heron View</t>
        </is>
      </c>
      <c r="E3572" s="1" t="inlineStr">
        <is>
          <t>2024-11-30</t>
        </is>
      </c>
      <c r="F3572" t="n">
        <v>0</v>
      </c>
      <c r="G3572" t="n">
        <v>0</v>
      </c>
      <c r="H3572" s="2">
        <f>IF(F3572=0, G3572, F3572)</f>
        <v/>
      </c>
      <c r="I3572" s="1">
        <f>E3572+0</f>
        <v/>
      </c>
    </row>
    <row r="3573">
      <c r="A3573" t="inlineStr">
        <is>
          <t>Subscriptions - Xero</t>
        </is>
      </c>
      <c r="B3573" t="inlineStr">
        <is>
          <t>Operating Expenses</t>
        </is>
      </c>
      <c r="C3573" t="inlineStr">
        <is>
          <t>Heron View</t>
        </is>
      </c>
      <c r="D3573" t="inlineStr">
        <is>
          <t>Heron View</t>
        </is>
      </c>
      <c r="E3573" s="1" t="inlineStr">
        <is>
          <t>2024-11-30</t>
        </is>
      </c>
      <c r="F3573" t="n">
        <v>0</v>
      </c>
      <c r="G3573" t="n">
        <v>0</v>
      </c>
      <c r="H3573" s="2">
        <f>IF(F3573=0, G3573, F3573)</f>
        <v/>
      </c>
      <c r="I3573" s="1">
        <f>E3573+0</f>
        <v/>
      </c>
    </row>
    <row r="3574">
      <c r="A3574" t="inlineStr">
        <is>
          <t>Water</t>
        </is>
      </c>
      <c r="B3574" t="inlineStr">
        <is>
          <t>Operating Expenses</t>
        </is>
      </c>
      <c r="C3574" t="inlineStr">
        <is>
          <t>Heron View</t>
        </is>
      </c>
      <c r="D3574" t="inlineStr">
        <is>
          <t>Heron View</t>
        </is>
      </c>
      <c r="E3574" s="1" t="inlineStr">
        <is>
          <t>2024-11-30</t>
        </is>
      </c>
      <c r="F3574" t="n">
        <v>0</v>
      </c>
      <c r="G3574" t="n">
        <v>0</v>
      </c>
      <c r="H3574" s="2">
        <f>IF(F3574=0, G3574, F3574)</f>
        <v/>
      </c>
      <c r="I3574" s="1">
        <f>E3574+0</f>
        <v/>
      </c>
    </row>
    <row r="3575">
      <c r="A3575" t="inlineStr">
        <is>
          <t>Accounting - CIPC</t>
        </is>
      </c>
      <c r="B3575" t="inlineStr">
        <is>
          <t>Operating Expenses</t>
        </is>
      </c>
      <c r="C3575" t="inlineStr">
        <is>
          <t>Heron Fields</t>
        </is>
      </c>
      <c r="D3575" t="inlineStr">
        <is>
          <t>Heron Fields</t>
        </is>
      </c>
      <c r="E3575" s="1" t="inlineStr">
        <is>
          <t>2024-12-31</t>
        </is>
      </c>
      <c r="F3575" t="n">
        <v>0</v>
      </c>
      <c r="G3575" t="n">
        <v>0</v>
      </c>
      <c r="H3575" s="2">
        <f>IF(F3575=0, G3575, F3575)</f>
        <v/>
      </c>
      <c r="I3575" s="1">
        <f>E3575+0</f>
        <v/>
      </c>
    </row>
    <row r="3576">
      <c r="A3576" t="inlineStr">
        <is>
          <t>Accounting Fees</t>
        </is>
      </c>
      <c r="B3576" t="inlineStr">
        <is>
          <t>Operating Expenses</t>
        </is>
      </c>
      <c r="C3576" t="inlineStr">
        <is>
          <t>Heron Fields</t>
        </is>
      </c>
      <c r="D3576" t="inlineStr">
        <is>
          <t>Heron Fields</t>
        </is>
      </c>
      <c r="E3576" s="1" t="inlineStr">
        <is>
          <t>2024-12-31</t>
        </is>
      </c>
      <c r="F3576" t="n">
        <v>0</v>
      </c>
      <c r="G3576" t="n">
        <v>0</v>
      </c>
      <c r="H3576" s="2">
        <f>IF(F3576=0, G3576, F3576)</f>
        <v/>
      </c>
      <c r="I3576" s="1">
        <f>E3576+0</f>
        <v/>
      </c>
    </row>
    <row r="3577">
      <c r="A3577" t="inlineStr">
        <is>
          <t>Advertising - Property24</t>
        </is>
      </c>
      <c r="B3577" t="inlineStr">
        <is>
          <t>Operating Expenses</t>
        </is>
      </c>
      <c r="C3577" t="inlineStr">
        <is>
          <t>Heron Fields</t>
        </is>
      </c>
      <c r="D3577" t="inlineStr">
        <is>
          <t>Heron Fields</t>
        </is>
      </c>
      <c r="E3577" s="1" t="inlineStr">
        <is>
          <t>2024-12-31</t>
        </is>
      </c>
      <c r="F3577" t="n">
        <v>0</v>
      </c>
      <c r="G3577" t="n">
        <v>0</v>
      </c>
      <c r="H3577" s="2">
        <f>IF(F3577=0, G3577, F3577)</f>
        <v/>
      </c>
      <c r="I3577" s="1">
        <f>E3577+0</f>
        <v/>
      </c>
    </row>
    <row r="3578">
      <c r="A3578" t="inlineStr">
        <is>
          <t>Advertising - Real Marketing</t>
        </is>
      </c>
      <c r="B3578" t="inlineStr">
        <is>
          <t>Operating Expenses</t>
        </is>
      </c>
      <c r="C3578" t="inlineStr">
        <is>
          <t>Heron Fields</t>
        </is>
      </c>
      <c r="D3578" t="inlineStr">
        <is>
          <t>Heron Fields</t>
        </is>
      </c>
      <c r="E3578" s="1" t="inlineStr">
        <is>
          <t>2024-12-31</t>
        </is>
      </c>
      <c r="F3578" t="n">
        <v>0</v>
      </c>
      <c r="G3578" t="n">
        <v>0</v>
      </c>
      <c r="H3578" s="2">
        <f>IF(F3578=0, G3578, F3578)</f>
        <v/>
      </c>
      <c r="I3578" s="1">
        <f>E3578+0</f>
        <v/>
      </c>
    </row>
    <row r="3579">
      <c r="A3579" t="inlineStr">
        <is>
          <t>Advertising - Real Marketing</t>
        </is>
      </c>
      <c r="B3579" t="inlineStr">
        <is>
          <t>Operating Expenses</t>
        </is>
      </c>
      <c r="C3579" t="inlineStr">
        <is>
          <t>Heron Fields</t>
        </is>
      </c>
      <c r="D3579" t="inlineStr">
        <is>
          <t>Heron Fields</t>
        </is>
      </c>
      <c r="E3579" s="1" t="inlineStr">
        <is>
          <t>2024-12-31</t>
        </is>
      </c>
      <c r="F3579" t="n">
        <v>0</v>
      </c>
      <c r="G3579" t="n">
        <v>0</v>
      </c>
      <c r="H3579" s="2">
        <f>IF(F3579=0, G3579, F3579)</f>
        <v/>
      </c>
      <c r="I3579" s="1">
        <f>E3579+0</f>
        <v/>
      </c>
    </row>
    <row r="3580">
      <c r="A3580" t="inlineStr">
        <is>
          <t>Advertising _AND_ Promotions</t>
        </is>
      </c>
      <c r="B3580" t="inlineStr">
        <is>
          <t>Operating Expenses</t>
        </is>
      </c>
      <c r="C3580" t="inlineStr">
        <is>
          <t>Heron Fields</t>
        </is>
      </c>
      <c r="D3580" t="inlineStr">
        <is>
          <t>Heron Fields</t>
        </is>
      </c>
      <c r="E3580" s="1" t="inlineStr">
        <is>
          <t>2024-12-31</t>
        </is>
      </c>
      <c r="F3580" t="n">
        <v>0</v>
      </c>
      <c r="G3580" t="n">
        <v>0</v>
      </c>
      <c r="H3580" s="2">
        <f>IF(F3580=0, G3580, F3580)</f>
        <v/>
      </c>
      <c r="I3580" s="1">
        <f>E3580+0</f>
        <v/>
      </c>
    </row>
    <row r="3581">
      <c r="A3581" t="inlineStr">
        <is>
          <t>Advertising _AND_ Promotions</t>
        </is>
      </c>
      <c r="B3581" t="inlineStr">
        <is>
          <t>Operating Expenses</t>
        </is>
      </c>
      <c r="C3581" t="inlineStr">
        <is>
          <t>Heron Fields</t>
        </is>
      </c>
      <c r="D3581" t="inlineStr">
        <is>
          <t>Heron Fields</t>
        </is>
      </c>
      <c r="E3581" s="1" t="inlineStr">
        <is>
          <t>2024-12-31</t>
        </is>
      </c>
      <c r="F3581" t="n">
        <v>0</v>
      </c>
      <c r="G3581" t="n">
        <v>0</v>
      </c>
      <c r="H3581" s="2">
        <f>IF(F3581=0, G3581, F3581)</f>
        <v/>
      </c>
      <c r="I3581" s="1">
        <f>E3581+0</f>
        <v/>
      </c>
    </row>
    <row r="3582">
      <c r="A3582" t="inlineStr">
        <is>
          <t>Bank Charges</t>
        </is>
      </c>
      <c r="B3582" t="inlineStr">
        <is>
          <t>Operating Expenses</t>
        </is>
      </c>
      <c r="C3582" t="inlineStr">
        <is>
          <t>Heron Fields</t>
        </is>
      </c>
      <c r="D3582" t="inlineStr">
        <is>
          <t>Heron Fields</t>
        </is>
      </c>
      <c r="E3582" s="1" t="inlineStr">
        <is>
          <t>2024-12-31</t>
        </is>
      </c>
      <c r="F3582" t="n">
        <v>0</v>
      </c>
      <c r="G3582" t="n">
        <v>0</v>
      </c>
      <c r="H3582" s="2">
        <f>IF(F3582=0, G3582, F3582)</f>
        <v/>
      </c>
      <c r="I3582" s="1">
        <f>E3582+0</f>
        <v/>
      </c>
    </row>
    <row r="3583">
      <c r="A3583" t="inlineStr">
        <is>
          <t>COS - Commission HF Units</t>
        </is>
      </c>
      <c r="B3583" t="inlineStr">
        <is>
          <t>COS</t>
        </is>
      </c>
      <c r="C3583" t="inlineStr">
        <is>
          <t>Heron Fields</t>
        </is>
      </c>
      <c r="D3583" t="inlineStr">
        <is>
          <t>Heron Fields</t>
        </is>
      </c>
      <c r="E3583" s="1" t="inlineStr">
        <is>
          <t>2024-12-31</t>
        </is>
      </c>
      <c r="F3583" t="n">
        <v>0</v>
      </c>
      <c r="G3583" t="n">
        <v>0</v>
      </c>
      <c r="H3583" s="2">
        <f>IF(F3583=0, G3583, F3583)</f>
        <v/>
      </c>
      <c r="I3583" s="1">
        <f>E3583+0</f>
        <v/>
      </c>
    </row>
    <row r="3584">
      <c r="A3584" t="inlineStr">
        <is>
          <t>COS - Electricity</t>
        </is>
      </c>
      <c r="B3584" t="inlineStr">
        <is>
          <t>COS</t>
        </is>
      </c>
      <c r="C3584" t="inlineStr">
        <is>
          <t>Heron Fields</t>
        </is>
      </c>
      <c r="D3584" t="inlineStr">
        <is>
          <t>Heron Fields</t>
        </is>
      </c>
      <c r="E3584" s="1" t="inlineStr">
        <is>
          <t>2024-12-31</t>
        </is>
      </c>
      <c r="F3584" t="n">
        <v>0</v>
      </c>
      <c r="G3584" t="n">
        <v>0</v>
      </c>
      <c r="H3584" s="2">
        <f>IF(F3584=0, G3584, F3584)</f>
        <v/>
      </c>
      <c r="I3584" s="1">
        <f>E3584+0</f>
        <v/>
      </c>
    </row>
    <row r="3585">
      <c r="A3585" t="inlineStr">
        <is>
          <t>COS - Electricity</t>
        </is>
      </c>
      <c r="B3585" t="inlineStr">
        <is>
          <t>COS</t>
        </is>
      </c>
      <c r="C3585" t="inlineStr">
        <is>
          <t>Heron Fields</t>
        </is>
      </c>
      <c r="D3585" t="inlineStr">
        <is>
          <t>Heron Fields</t>
        </is>
      </c>
      <c r="E3585" s="1" t="inlineStr">
        <is>
          <t>2024-12-31</t>
        </is>
      </c>
      <c r="F3585" t="n">
        <v>0</v>
      </c>
      <c r="G3585" t="n">
        <v>0</v>
      </c>
      <c r="H3585" s="2">
        <f>IF(F3585=0, G3585, F3585)</f>
        <v/>
      </c>
      <c r="I3585" s="1">
        <f>E3585+0</f>
        <v/>
      </c>
    </row>
    <row r="3586">
      <c r="A3586" t="inlineStr">
        <is>
          <t>COS - Heron View Showhouse</t>
        </is>
      </c>
      <c r="B3586" t="inlineStr">
        <is>
          <t>COS</t>
        </is>
      </c>
      <c r="C3586" t="inlineStr">
        <is>
          <t>Heron Fields</t>
        </is>
      </c>
      <c r="D3586" t="inlineStr">
        <is>
          <t>Heron Fields</t>
        </is>
      </c>
      <c r="E3586" s="1" t="inlineStr">
        <is>
          <t>2024-12-31</t>
        </is>
      </c>
      <c r="F3586" t="n">
        <v>0</v>
      </c>
      <c r="G3586" t="n">
        <v>0</v>
      </c>
      <c r="H3586" s="2">
        <f>IF(F3586=0, G3586, F3586)</f>
        <v/>
      </c>
      <c r="I3586" s="1">
        <f>E3586+0</f>
        <v/>
      </c>
    </row>
    <row r="3587">
      <c r="A3587" t="inlineStr">
        <is>
          <t>COS - Inverters</t>
        </is>
      </c>
      <c r="B3587" t="inlineStr">
        <is>
          <t>COS</t>
        </is>
      </c>
      <c r="C3587" t="inlineStr">
        <is>
          <t>Heron Fields</t>
        </is>
      </c>
      <c r="D3587" t="inlineStr">
        <is>
          <t>Heron Fields</t>
        </is>
      </c>
      <c r="E3587" s="1" t="inlineStr">
        <is>
          <t>2024-12-31</t>
        </is>
      </c>
      <c r="F3587" t="n">
        <v>0</v>
      </c>
      <c r="G3587" t="n">
        <v>0</v>
      </c>
      <c r="H3587" s="2">
        <f>IF(F3587=0, G3587, F3587)</f>
        <v/>
      </c>
      <c r="I3587" s="1">
        <f>E3587+0</f>
        <v/>
      </c>
    </row>
    <row r="3588">
      <c r="A3588" t="inlineStr">
        <is>
          <t>COS - Legal Fees</t>
        </is>
      </c>
      <c r="B3588" t="inlineStr">
        <is>
          <t>COS</t>
        </is>
      </c>
      <c r="C3588" t="inlineStr">
        <is>
          <t>Heron Fields</t>
        </is>
      </c>
      <c r="D3588" t="inlineStr">
        <is>
          <t>Heron Fields</t>
        </is>
      </c>
      <c r="E3588" s="1" t="inlineStr">
        <is>
          <t>2024-12-31</t>
        </is>
      </c>
      <c r="F3588" t="n">
        <v>0</v>
      </c>
      <c r="G3588" t="n">
        <v>0</v>
      </c>
      <c r="H3588" s="2">
        <f>IF(F3588=0, G3588, F3588)</f>
        <v/>
      </c>
      <c r="I3588" s="1">
        <f>E3588+0</f>
        <v/>
      </c>
    </row>
    <row r="3589">
      <c r="A3589" t="inlineStr">
        <is>
          <t>COS - Legal Fees Opening of Sec Title Scheme</t>
        </is>
      </c>
      <c r="B3589" t="inlineStr">
        <is>
          <t>COS</t>
        </is>
      </c>
      <c r="C3589" t="inlineStr">
        <is>
          <t>Heron Fields</t>
        </is>
      </c>
      <c r="D3589" t="inlineStr">
        <is>
          <t>Heron Fields</t>
        </is>
      </c>
      <c r="E3589" s="1" t="inlineStr">
        <is>
          <t>2024-12-31</t>
        </is>
      </c>
      <c r="F3589" t="n">
        <v>0</v>
      </c>
      <c r="G3589" t="n">
        <v>0</v>
      </c>
      <c r="H3589" s="2">
        <f>IF(F3589=0, G3589, F3589)</f>
        <v/>
      </c>
      <c r="I3589" s="1">
        <f>E3589+0</f>
        <v/>
      </c>
    </row>
    <row r="3590">
      <c r="A3590" t="inlineStr">
        <is>
          <t>COS - Levies</t>
        </is>
      </c>
      <c r="B3590" t="inlineStr">
        <is>
          <t>COS</t>
        </is>
      </c>
      <c r="C3590" t="inlineStr">
        <is>
          <t>Heron Fields</t>
        </is>
      </c>
      <c r="D3590" t="inlineStr">
        <is>
          <t>Heron Fields</t>
        </is>
      </c>
      <c r="E3590" s="1" t="inlineStr">
        <is>
          <t>2024-12-31</t>
        </is>
      </c>
      <c r="F3590" t="n">
        <v>0</v>
      </c>
      <c r="G3590" t="n">
        <v>0</v>
      </c>
      <c r="H3590" s="2">
        <f>IF(F3590=0, G3590, F3590)</f>
        <v/>
      </c>
      <c r="I3590" s="1">
        <f>E3590+0</f>
        <v/>
      </c>
    </row>
    <row r="3591">
      <c r="A3591" t="inlineStr">
        <is>
          <t>COS - Rates clearance</t>
        </is>
      </c>
      <c r="B3591" t="inlineStr">
        <is>
          <t>COS</t>
        </is>
      </c>
      <c r="C3591" t="inlineStr">
        <is>
          <t>Heron Fields</t>
        </is>
      </c>
      <c r="D3591" t="inlineStr">
        <is>
          <t>Heron Fields</t>
        </is>
      </c>
      <c r="E3591" s="1" t="inlineStr">
        <is>
          <t>2024-12-31</t>
        </is>
      </c>
      <c r="F3591" t="n">
        <v>0</v>
      </c>
      <c r="G3591" t="n">
        <v>0</v>
      </c>
      <c r="H3591" s="2">
        <f>IF(F3591=0, G3591, F3591)</f>
        <v/>
      </c>
      <c r="I3591" s="1">
        <f>E3591+0</f>
        <v/>
      </c>
    </row>
    <row r="3592">
      <c r="A3592" t="inlineStr">
        <is>
          <t>COS - Showhouse - HF</t>
        </is>
      </c>
      <c r="B3592" t="inlineStr">
        <is>
          <t>COS</t>
        </is>
      </c>
      <c r="C3592" t="inlineStr">
        <is>
          <t>Heron Fields</t>
        </is>
      </c>
      <c r="D3592" t="inlineStr">
        <is>
          <t>Heron Fields</t>
        </is>
      </c>
      <c r="E3592" s="1" t="inlineStr">
        <is>
          <t>2024-12-31</t>
        </is>
      </c>
      <c r="F3592" t="n">
        <v>0</v>
      </c>
      <c r="G3592" t="n">
        <v>0</v>
      </c>
      <c r="H3592" s="2">
        <f>IF(F3592=0, G3592, F3592)</f>
        <v/>
      </c>
      <c r="I3592" s="1">
        <f>E3592+0</f>
        <v/>
      </c>
    </row>
    <row r="3593">
      <c r="A3593" t="inlineStr">
        <is>
          <t>CoCT - Electricity</t>
        </is>
      </c>
      <c r="B3593" t="inlineStr">
        <is>
          <t>Operating Expenses</t>
        </is>
      </c>
      <c r="C3593" t="inlineStr">
        <is>
          <t>Heron Fields</t>
        </is>
      </c>
      <c r="D3593" t="inlineStr">
        <is>
          <t>Heron Fields</t>
        </is>
      </c>
      <c r="E3593" s="1" t="inlineStr">
        <is>
          <t>2024-12-31</t>
        </is>
      </c>
      <c r="F3593" t="n">
        <v>0</v>
      </c>
      <c r="G3593" t="n">
        <v>0</v>
      </c>
      <c r="H3593" s="2">
        <f>IF(F3593=0, G3593, F3593)</f>
        <v/>
      </c>
      <c r="I3593" s="1">
        <f>E3593+0</f>
        <v/>
      </c>
    </row>
    <row r="3594">
      <c r="A3594" t="inlineStr">
        <is>
          <t>CoCT - Refuse</t>
        </is>
      </c>
      <c r="B3594" t="inlineStr">
        <is>
          <t>Operating Expenses</t>
        </is>
      </c>
      <c r="C3594" t="inlineStr">
        <is>
          <t>Heron Fields</t>
        </is>
      </c>
      <c r="D3594" t="inlineStr">
        <is>
          <t>Heron Fields</t>
        </is>
      </c>
      <c r="E3594" s="1" t="inlineStr">
        <is>
          <t>2024-12-31</t>
        </is>
      </c>
      <c r="F3594" t="n">
        <v>0</v>
      </c>
      <c r="G3594" t="n">
        <v>0</v>
      </c>
      <c r="H3594" s="2">
        <f>IF(F3594=0, G3594, F3594)</f>
        <v/>
      </c>
      <c r="I3594" s="1">
        <f>E3594+0</f>
        <v/>
      </c>
    </row>
    <row r="3595">
      <c r="A3595" t="inlineStr">
        <is>
          <t>CoCT - Water</t>
        </is>
      </c>
      <c r="B3595" t="inlineStr">
        <is>
          <t>Operating Expenses</t>
        </is>
      </c>
      <c r="C3595" t="inlineStr">
        <is>
          <t>Heron Fields</t>
        </is>
      </c>
      <c r="D3595" t="inlineStr">
        <is>
          <t>Heron Fields</t>
        </is>
      </c>
      <c r="E3595" s="1" t="inlineStr">
        <is>
          <t>2024-12-31</t>
        </is>
      </c>
      <c r="F3595" t="n">
        <v>0</v>
      </c>
      <c r="G3595" t="n">
        <v>0</v>
      </c>
      <c r="H3595" s="2">
        <f>IF(F3595=0, G3595, F3595)</f>
        <v/>
      </c>
      <c r="I3595" s="1">
        <f>E3595+0</f>
        <v/>
      </c>
    </row>
    <row r="3596">
      <c r="A3596" t="inlineStr">
        <is>
          <t>Consulting Fees - Admin and Finance</t>
        </is>
      </c>
      <c r="B3596" t="inlineStr">
        <is>
          <t>Ignore per Deric</t>
        </is>
      </c>
      <c r="C3596" t="inlineStr">
        <is>
          <t>Heron Fields</t>
        </is>
      </c>
      <c r="D3596" t="inlineStr">
        <is>
          <t>Heron Fields</t>
        </is>
      </c>
      <c r="E3596" s="1" t="inlineStr">
        <is>
          <t>2024-12-31</t>
        </is>
      </c>
      <c r="F3596" t="n">
        <v>0</v>
      </c>
      <c r="G3596" t="n">
        <v>0</v>
      </c>
      <c r="H3596" s="2">
        <f>IF(F3596=0, G3596, F3596)</f>
        <v/>
      </c>
      <c r="I3596" s="1">
        <f>E3596+0</f>
        <v/>
      </c>
    </row>
    <row r="3597">
      <c r="A3597" t="inlineStr">
        <is>
          <t>Consulting fees - Trustee</t>
        </is>
      </c>
      <c r="B3597" t="inlineStr">
        <is>
          <t>Operating Expenses</t>
        </is>
      </c>
      <c r="C3597" t="inlineStr">
        <is>
          <t>Heron Fields</t>
        </is>
      </c>
      <c r="D3597" t="inlineStr">
        <is>
          <t>Heron Fields</t>
        </is>
      </c>
      <c r="E3597" s="1" t="inlineStr">
        <is>
          <t>2024-12-31</t>
        </is>
      </c>
      <c r="F3597" t="n">
        <v>0</v>
      </c>
      <c r="G3597" t="n">
        <v>0</v>
      </c>
      <c r="H3597" s="2">
        <f>IF(F3597=0, G3597, F3597)</f>
        <v/>
      </c>
      <c r="I3597" s="1">
        <f>E3597+0</f>
        <v/>
      </c>
    </row>
    <row r="3598">
      <c r="A3598" t="inlineStr">
        <is>
          <t>Consulting fees - Trustee</t>
        </is>
      </c>
      <c r="B3598" t="inlineStr">
        <is>
          <t>Operating Expenses</t>
        </is>
      </c>
      <c r="C3598" t="inlineStr">
        <is>
          <t>Heron Fields</t>
        </is>
      </c>
      <c r="D3598" t="inlineStr">
        <is>
          <t>Heron Fields</t>
        </is>
      </c>
      <c r="E3598" s="1" t="inlineStr">
        <is>
          <t>2024-12-31</t>
        </is>
      </c>
      <c r="F3598" t="n">
        <v>0</v>
      </c>
      <c r="G3598" t="n">
        <v>0</v>
      </c>
      <c r="H3598" s="2">
        <f>IF(F3598=0, G3598, F3598)</f>
        <v/>
      </c>
      <c r="I3598" s="1">
        <f>E3598+0</f>
        <v/>
      </c>
    </row>
    <row r="3599">
      <c r="A3599" t="inlineStr">
        <is>
          <t>Developers Levies</t>
        </is>
      </c>
      <c r="B3599" t="inlineStr">
        <is>
          <t>Operating Expenses</t>
        </is>
      </c>
      <c r="C3599" t="inlineStr">
        <is>
          <t>Heron Fields</t>
        </is>
      </c>
      <c r="D3599" t="inlineStr">
        <is>
          <t>Heron Fields</t>
        </is>
      </c>
      <c r="E3599" s="1" t="inlineStr">
        <is>
          <t>2024-12-31</t>
        </is>
      </c>
      <c r="F3599" t="n">
        <v>0</v>
      </c>
      <c r="G3599" t="n">
        <v>0</v>
      </c>
      <c r="H3599" s="2">
        <f>IF(F3599=0, G3599, F3599)</f>
        <v/>
      </c>
      <c r="I3599" s="1">
        <f>E3599+0</f>
        <v/>
      </c>
    </row>
    <row r="3600">
      <c r="A3600" t="inlineStr">
        <is>
          <t>Entertainment Expenses</t>
        </is>
      </c>
      <c r="B3600" t="inlineStr">
        <is>
          <t>Operating Expenses</t>
        </is>
      </c>
      <c r="C3600" t="inlineStr">
        <is>
          <t>Heron Fields</t>
        </is>
      </c>
      <c r="D3600" t="inlineStr">
        <is>
          <t>Heron Fields</t>
        </is>
      </c>
      <c r="E3600" s="1" t="inlineStr">
        <is>
          <t>2024-12-31</t>
        </is>
      </c>
      <c r="F3600" t="n">
        <v>0</v>
      </c>
      <c r="G3600" t="n">
        <v>0</v>
      </c>
      <c r="H3600" s="2">
        <f>IF(F3600=0, G3600, F3600)</f>
        <v/>
      </c>
      <c r="I3600" s="1">
        <f>E3600+0</f>
        <v/>
      </c>
    </row>
    <row r="3601">
      <c r="A3601" t="inlineStr">
        <is>
          <t>General Expenses</t>
        </is>
      </c>
      <c r="B3601" t="inlineStr">
        <is>
          <t>Operating Expenses</t>
        </is>
      </c>
      <c r="C3601" t="inlineStr">
        <is>
          <t>Heron Fields</t>
        </is>
      </c>
      <c r="D3601" t="inlineStr">
        <is>
          <t>Heron Fields</t>
        </is>
      </c>
      <c r="E3601" s="1" t="inlineStr">
        <is>
          <t>2024-12-31</t>
        </is>
      </c>
      <c r="F3601" t="n">
        <v>0</v>
      </c>
      <c r="G3601" t="n">
        <v>0</v>
      </c>
      <c r="H3601" s="2">
        <f>IF(F3601=0, G3601, F3601)</f>
        <v/>
      </c>
      <c r="I3601" s="1">
        <f>E3601+0</f>
        <v/>
      </c>
    </row>
    <row r="3602">
      <c r="A3602" t="inlineStr">
        <is>
          <t>Insurance</t>
        </is>
      </c>
      <c r="B3602" t="inlineStr">
        <is>
          <t>Operating Expenses</t>
        </is>
      </c>
      <c r="C3602" t="inlineStr">
        <is>
          <t>Heron Fields</t>
        </is>
      </c>
      <c r="D3602" t="inlineStr">
        <is>
          <t>Heron Fields</t>
        </is>
      </c>
      <c r="E3602" s="1" t="inlineStr">
        <is>
          <t>2024-12-31</t>
        </is>
      </c>
      <c r="F3602" t="n">
        <v>0</v>
      </c>
      <c r="G3602" t="n">
        <v>0</v>
      </c>
      <c r="H3602" s="2">
        <f>IF(F3602=0, G3602, F3602)</f>
        <v/>
      </c>
      <c r="I3602" s="1">
        <f>E3602+0</f>
        <v/>
      </c>
    </row>
    <row r="3603">
      <c r="A3603" t="inlineStr">
        <is>
          <t>Interest Paid</t>
        </is>
      </c>
      <c r="B3603" t="inlineStr">
        <is>
          <t>Operating Expenses</t>
        </is>
      </c>
      <c r="C3603" t="inlineStr">
        <is>
          <t>Heron Fields</t>
        </is>
      </c>
      <c r="D3603" t="inlineStr">
        <is>
          <t>Heron Fields</t>
        </is>
      </c>
      <c r="E3603" s="1" t="inlineStr">
        <is>
          <t>2024-12-31</t>
        </is>
      </c>
      <c r="F3603" t="n">
        <v>0</v>
      </c>
      <c r="G3603" t="n">
        <v>0</v>
      </c>
      <c r="H3603" s="2">
        <f>IF(F3603=0, G3603, F3603)</f>
        <v/>
      </c>
      <c r="I3603" s="1">
        <f>E3603+0</f>
        <v/>
      </c>
    </row>
    <row r="3604">
      <c r="A3604" t="inlineStr">
        <is>
          <t>Interest Paid - Investors @ 14%</t>
        </is>
      </c>
      <c r="B3604" t="inlineStr">
        <is>
          <t>Operating Expenses</t>
        </is>
      </c>
      <c r="C3604" t="inlineStr">
        <is>
          <t>Heron Fields</t>
        </is>
      </c>
      <c r="D3604" t="inlineStr">
        <is>
          <t>Heron Fields</t>
        </is>
      </c>
      <c r="E3604" s="1" t="inlineStr">
        <is>
          <t>2024-12-31</t>
        </is>
      </c>
      <c r="F3604" t="n">
        <v>0</v>
      </c>
      <c r="G3604" t="n">
        <v>0</v>
      </c>
      <c r="H3604" s="2">
        <f>IF(F3604=0, G3604, F3604)</f>
        <v/>
      </c>
      <c r="I3604" s="1">
        <f>E3604+0</f>
        <v/>
      </c>
    </row>
    <row r="3605">
      <c r="A3605" t="inlineStr">
        <is>
          <t>Interest Paid - Investors @ 14%</t>
        </is>
      </c>
      <c r="B3605" t="inlineStr">
        <is>
          <t>Operating Expenses</t>
        </is>
      </c>
      <c r="C3605" t="inlineStr">
        <is>
          <t>Heron Fields</t>
        </is>
      </c>
      <c r="D3605" t="inlineStr">
        <is>
          <t>Heron Fields</t>
        </is>
      </c>
      <c r="E3605" s="1" t="inlineStr">
        <is>
          <t>2024-12-31</t>
        </is>
      </c>
      <c r="F3605" t="n">
        <v>0</v>
      </c>
      <c r="G3605" t="n">
        <v>0</v>
      </c>
      <c r="H3605" s="2">
        <f>IF(F3605=0, G3605, F3605)</f>
        <v/>
      </c>
      <c r="I3605" s="1">
        <f>E3605+0</f>
        <v/>
      </c>
    </row>
    <row r="3606">
      <c r="A3606" t="inlineStr">
        <is>
          <t>Interest Paid - Investors @ 15%</t>
        </is>
      </c>
      <c r="B3606" t="inlineStr">
        <is>
          <t>Operating Expenses</t>
        </is>
      </c>
      <c r="C3606" t="inlineStr">
        <is>
          <t>Heron Fields</t>
        </is>
      </c>
      <c r="D3606" t="inlineStr">
        <is>
          <t>Heron Fields</t>
        </is>
      </c>
      <c r="E3606" s="1" t="inlineStr">
        <is>
          <t>2024-12-31</t>
        </is>
      </c>
      <c r="F3606" t="n">
        <v>0</v>
      </c>
      <c r="G3606" t="n">
        <v>0</v>
      </c>
      <c r="H3606" s="2">
        <f>IF(F3606=0, G3606, F3606)</f>
        <v/>
      </c>
      <c r="I3606" s="1">
        <f>E3606+0</f>
        <v/>
      </c>
    </row>
    <row r="3607">
      <c r="A3607" t="inlineStr">
        <is>
          <t>Interest Paid - Investors @ 15%</t>
        </is>
      </c>
      <c r="B3607" t="inlineStr">
        <is>
          <t>Operating Expenses</t>
        </is>
      </c>
      <c r="C3607" t="inlineStr">
        <is>
          <t>Heron Fields</t>
        </is>
      </c>
      <c r="D3607" t="inlineStr">
        <is>
          <t>Heron Fields</t>
        </is>
      </c>
      <c r="E3607" s="1" t="inlineStr">
        <is>
          <t>2024-12-31</t>
        </is>
      </c>
      <c r="F3607" t="n">
        <v>0</v>
      </c>
      <c r="G3607" t="n">
        <v>0</v>
      </c>
      <c r="H3607" s="2">
        <f>IF(F3607=0, G3607, F3607)</f>
        <v/>
      </c>
      <c r="I3607" s="1">
        <f>E3607+0</f>
        <v/>
      </c>
    </row>
    <row r="3608">
      <c r="A3608" t="inlineStr">
        <is>
          <t>Interest Paid - Investors @ 16%</t>
        </is>
      </c>
      <c r="B3608" t="inlineStr">
        <is>
          <t>Operating Expenses</t>
        </is>
      </c>
      <c r="C3608" t="inlineStr">
        <is>
          <t>Heron Fields</t>
        </is>
      </c>
      <c r="D3608" t="inlineStr">
        <is>
          <t>Heron Fields</t>
        </is>
      </c>
      <c r="E3608" s="1" t="inlineStr">
        <is>
          <t>2024-12-31</t>
        </is>
      </c>
      <c r="F3608" t="n">
        <v>0</v>
      </c>
      <c r="G3608" t="n">
        <v>0</v>
      </c>
      <c r="H3608" s="2">
        <f>IF(F3608=0, G3608, F3608)</f>
        <v/>
      </c>
      <c r="I3608" s="1">
        <f>E3608+0</f>
        <v/>
      </c>
    </row>
    <row r="3609">
      <c r="A3609" t="inlineStr">
        <is>
          <t>Interest Paid - Investors @ 16%</t>
        </is>
      </c>
      <c r="B3609" t="inlineStr">
        <is>
          <t>Operating Expenses</t>
        </is>
      </c>
      <c r="C3609" t="inlineStr">
        <is>
          <t>Heron Fields</t>
        </is>
      </c>
      <c r="D3609" t="inlineStr">
        <is>
          <t>Heron Fields</t>
        </is>
      </c>
      <c r="E3609" s="1" t="inlineStr">
        <is>
          <t>2024-12-31</t>
        </is>
      </c>
      <c r="F3609" t="n">
        <v>0</v>
      </c>
      <c r="G3609" t="n">
        <v>0</v>
      </c>
      <c r="H3609" s="2">
        <f>IF(F3609=0, G3609, F3609)</f>
        <v/>
      </c>
      <c r="I3609" s="1">
        <f>E3609+0</f>
        <v/>
      </c>
    </row>
    <row r="3610">
      <c r="A3610" t="inlineStr">
        <is>
          <t>Interest Paid - Investors @ 18%</t>
        </is>
      </c>
      <c r="B3610" t="inlineStr">
        <is>
          <t>Operating Expenses</t>
        </is>
      </c>
      <c r="C3610" t="inlineStr">
        <is>
          <t>Heron Fields</t>
        </is>
      </c>
      <c r="D3610" t="inlineStr">
        <is>
          <t>Heron Fields</t>
        </is>
      </c>
      <c r="E3610" s="1" t="inlineStr">
        <is>
          <t>2024-12-31</t>
        </is>
      </c>
      <c r="F3610" t="n">
        <v>0</v>
      </c>
      <c r="G3610" t="n">
        <v>0</v>
      </c>
      <c r="H3610" s="2">
        <f>IF(F3610=0, G3610, F3610)</f>
        <v/>
      </c>
      <c r="I3610" s="1">
        <f>E3610+0</f>
        <v/>
      </c>
    </row>
    <row r="3611">
      <c r="A3611" t="inlineStr">
        <is>
          <t>Interest Paid - Investors @ 18%</t>
        </is>
      </c>
      <c r="B3611" t="inlineStr">
        <is>
          <t>Operating Expenses</t>
        </is>
      </c>
      <c r="C3611" t="inlineStr">
        <is>
          <t>Heron Fields</t>
        </is>
      </c>
      <c r="D3611" t="inlineStr">
        <is>
          <t>Heron Fields</t>
        </is>
      </c>
      <c r="E3611" s="1" t="inlineStr">
        <is>
          <t>2024-12-31</t>
        </is>
      </c>
      <c r="F3611" t="n">
        <v>0</v>
      </c>
      <c r="G3611" t="n">
        <v>0</v>
      </c>
      <c r="H3611" s="2">
        <f>IF(F3611=0, G3611, F3611)</f>
        <v/>
      </c>
      <c r="I3611" s="1">
        <f>E3611+0</f>
        <v/>
      </c>
    </row>
    <row r="3612">
      <c r="A3612" t="inlineStr">
        <is>
          <t>Interest Paid - Investors @ 6.25%</t>
        </is>
      </c>
      <c r="B3612" t="inlineStr">
        <is>
          <t>Operating Expenses</t>
        </is>
      </c>
      <c r="C3612" t="inlineStr">
        <is>
          <t>Heron Fields</t>
        </is>
      </c>
      <c r="D3612" t="inlineStr">
        <is>
          <t>Heron Fields</t>
        </is>
      </c>
      <c r="E3612" s="1" t="inlineStr">
        <is>
          <t>2024-12-31</t>
        </is>
      </c>
      <c r="F3612" t="n">
        <v>0</v>
      </c>
      <c r="G3612" t="n">
        <v>0</v>
      </c>
      <c r="H3612" s="2">
        <f>IF(F3612=0, G3612, F3612)</f>
        <v/>
      </c>
      <c r="I3612" s="1">
        <f>E3612+0</f>
        <v/>
      </c>
    </row>
    <row r="3613">
      <c r="A3613" t="inlineStr">
        <is>
          <t>Interest Paid - Investors @ 6.25%</t>
        </is>
      </c>
      <c r="B3613" t="inlineStr">
        <is>
          <t>Operating Expenses</t>
        </is>
      </c>
      <c r="C3613" t="inlineStr">
        <is>
          <t>Heron Fields</t>
        </is>
      </c>
      <c r="D3613" t="inlineStr">
        <is>
          <t>Heron Fields</t>
        </is>
      </c>
      <c r="E3613" s="1" t="inlineStr">
        <is>
          <t>2024-12-31</t>
        </is>
      </c>
      <c r="F3613" t="n">
        <v>0</v>
      </c>
      <c r="G3613" t="n">
        <v>0</v>
      </c>
      <c r="H3613" s="2">
        <f>IF(F3613=0, G3613, F3613)</f>
        <v/>
      </c>
      <c r="I3613" s="1">
        <f>E3613+0</f>
        <v/>
      </c>
    </row>
    <row r="3614">
      <c r="A3614" t="inlineStr">
        <is>
          <t>Interest Paid - Investors @ 6.5%</t>
        </is>
      </c>
      <c r="B3614" t="inlineStr">
        <is>
          <t>Operating Expenses</t>
        </is>
      </c>
      <c r="C3614" t="inlineStr">
        <is>
          <t>Heron Fields</t>
        </is>
      </c>
      <c r="D3614" t="inlineStr">
        <is>
          <t>Heron Fields</t>
        </is>
      </c>
      <c r="E3614" s="1" t="inlineStr">
        <is>
          <t>2024-12-31</t>
        </is>
      </c>
      <c r="F3614" t="n">
        <v>0</v>
      </c>
      <c r="G3614" t="n">
        <v>0</v>
      </c>
      <c r="H3614" s="2">
        <f>IF(F3614=0, G3614, F3614)</f>
        <v/>
      </c>
      <c r="I3614" s="1">
        <f>E3614+0</f>
        <v/>
      </c>
    </row>
    <row r="3615">
      <c r="A3615" t="inlineStr">
        <is>
          <t>Interest Paid - Investors @ 6.5%</t>
        </is>
      </c>
      <c r="B3615" t="inlineStr">
        <is>
          <t>Operating Expenses</t>
        </is>
      </c>
      <c r="C3615" t="inlineStr">
        <is>
          <t>Heron Fields</t>
        </is>
      </c>
      <c r="D3615" t="inlineStr">
        <is>
          <t>Heron Fields</t>
        </is>
      </c>
      <c r="E3615" s="1" t="inlineStr">
        <is>
          <t>2024-12-31</t>
        </is>
      </c>
      <c r="F3615" t="n">
        <v>0</v>
      </c>
      <c r="G3615" t="n">
        <v>0</v>
      </c>
      <c r="H3615" s="2">
        <f>IF(F3615=0, G3615, F3615)</f>
        <v/>
      </c>
      <c r="I3615" s="1">
        <f>E3615+0</f>
        <v/>
      </c>
    </row>
    <row r="3616">
      <c r="A3616" t="inlineStr">
        <is>
          <t>Interest Paid - Investors @ 6.75%</t>
        </is>
      </c>
      <c r="B3616" t="inlineStr">
        <is>
          <t>Operating Expenses</t>
        </is>
      </c>
      <c r="C3616" t="inlineStr">
        <is>
          <t>Heron Fields</t>
        </is>
      </c>
      <c r="D3616" t="inlineStr">
        <is>
          <t>Heron Fields</t>
        </is>
      </c>
      <c r="E3616" s="1" t="inlineStr">
        <is>
          <t>2024-12-31</t>
        </is>
      </c>
      <c r="F3616" t="n">
        <v>0</v>
      </c>
      <c r="G3616" t="n">
        <v>0</v>
      </c>
      <c r="H3616" s="2">
        <f>IF(F3616=0, G3616, F3616)</f>
        <v/>
      </c>
      <c r="I3616" s="1">
        <f>E3616+0</f>
        <v/>
      </c>
    </row>
    <row r="3617">
      <c r="A3617" t="inlineStr">
        <is>
          <t>Interest Paid - Investors @ 6.75%</t>
        </is>
      </c>
      <c r="B3617" t="inlineStr">
        <is>
          <t>Operating Expenses</t>
        </is>
      </c>
      <c r="C3617" t="inlineStr">
        <is>
          <t>Heron Fields</t>
        </is>
      </c>
      <c r="D3617" t="inlineStr">
        <is>
          <t>Heron Fields</t>
        </is>
      </c>
      <c r="E3617" s="1" t="inlineStr">
        <is>
          <t>2024-12-31</t>
        </is>
      </c>
      <c r="F3617" t="n">
        <v>0</v>
      </c>
      <c r="G3617" t="n">
        <v>0</v>
      </c>
      <c r="H3617" s="2">
        <f>IF(F3617=0, G3617, F3617)</f>
        <v/>
      </c>
      <c r="I3617" s="1">
        <f>E3617+0</f>
        <v/>
      </c>
    </row>
    <row r="3618">
      <c r="A3618" t="inlineStr">
        <is>
          <t>Interest Paid - Investors @ 7%</t>
        </is>
      </c>
      <c r="B3618" t="inlineStr">
        <is>
          <t>Operating Expenses</t>
        </is>
      </c>
      <c r="C3618" t="inlineStr">
        <is>
          <t>Heron Fields</t>
        </is>
      </c>
      <c r="D3618" t="inlineStr">
        <is>
          <t>Heron Fields</t>
        </is>
      </c>
      <c r="E3618" s="1" t="inlineStr">
        <is>
          <t>2024-12-31</t>
        </is>
      </c>
      <c r="F3618" t="n">
        <v>0</v>
      </c>
      <c r="G3618" t="n">
        <v>0</v>
      </c>
      <c r="H3618" s="2">
        <f>IF(F3618=0, G3618, F3618)</f>
        <v/>
      </c>
      <c r="I3618" s="1">
        <f>E3618+0</f>
        <v/>
      </c>
    </row>
    <row r="3619">
      <c r="A3619" t="inlineStr">
        <is>
          <t>Interest Paid - Investors @ 7%</t>
        </is>
      </c>
      <c r="B3619" t="inlineStr">
        <is>
          <t>Operating Expenses</t>
        </is>
      </c>
      <c r="C3619" t="inlineStr">
        <is>
          <t>Heron Fields</t>
        </is>
      </c>
      <c r="D3619" t="inlineStr">
        <is>
          <t>Heron Fields</t>
        </is>
      </c>
      <c r="E3619" s="1" t="inlineStr">
        <is>
          <t>2024-12-31</t>
        </is>
      </c>
      <c r="F3619" t="n">
        <v>0</v>
      </c>
      <c r="G3619" t="n">
        <v>0</v>
      </c>
      <c r="H3619" s="2">
        <f>IF(F3619=0, G3619, F3619)</f>
        <v/>
      </c>
      <c r="I3619" s="1">
        <f>E3619+0</f>
        <v/>
      </c>
    </row>
    <row r="3620">
      <c r="A3620" t="inlineStr">
        <is>
          <t>Interest Paid - Investors @ 7.5%</t>
        </is>
      </c>
      <c r="B3620" t="inlineStr">
        <is>
          <t>Operating Expenses</t>
        </is>
      </c>
      <c r="C3620" t="inlineStr">
        <is>
          <t>Heron Fields</t>
        </is>
      </c>
      <c r="D3620" t="inlineStr">
        <is>
          <t>Heron Fields</t>
        </is>
      </c>
      <c r="E3620" s="1" t="inlineStr">
        <is>
          <t>2024-12-31</t>
        </is>
      </c>
      <c r="F3620" t="n">
        <v>0</v>
      </c>
      <c r="G3620" t="n">
        <v>0</v>
      </c>
      <c r="H3620" s="2">
        <f>IF(F3620=0, G3620, F3620)</f>
        <v/>
      </c>
      <c r="I3620" s="1">
        <f>E3620+0</f>
        <v/>
      </c>
    </row>
    <row r="3621">
      <c r="A3621" t="inlineStr">
        <is>
          <t>Interest Paid - Investors @ 7.5%</t>
        </is>
      </c>
      <c r="B3621" t="inlineStr">
        <is>
          <t>Operating Expenses</t>
        </is>
      </c>
      <c r="C3621" t="inlineStr">
        <is>
          <t>Heron Fields</t>
        </is>
      </c>
      <c r="D3621" t="inlineStr">
        <is>
          <t>Heron Fields</t>
        </is>
      </c>
      <c r="E3621" s="1" t="inlineStr">
        <is>
          <t>2024-12-31</t>
        </is>
      </c>
      <c r="F3621" t="n">
        <v>0</v>
      </c>
      <c r="G3621" t="n">
        <v>0</v>
      </c>
      <c r="H3621" s="2">
        <f>IF(F3621=0, G3621, F3621)</f>
        <v/>
      </c>
      <c r="I3621" s="1">
        <f>E3621+0</f>
        <v/>
      </c>
    </row>
    <row r="3622">
      <c r="A3622" t="inlineStr">
        <is>
          <t>Interest Paid - Investors @ 8.25%</t>
        </is>
      </c>
      <c r="B3622" t="inlineStr">
        <is>
          <t>Operating Expenses</t>
        </is>
      </c>
      <c r="C3622" t="inlineStr">
        <is>
          <t>Heron Fields</t>
        </is>
      </c>
      <c r="D3622" t="inlineStr">
        <is>
          <t>Heron Fields</t>
        </is>
      </c>
      <c r="E3622" s="1" t="inlineStr">
        <is>
          <t>2024-12-31</t>
        </is>
      </c>
      <c r="F3622" t="n">
        <v>0</v>
      </c>
      <c r="G3622" t="n">
        <v>0</v>
      </c>
      <c r="H3622" s="2">
        <f>IF(F3622=0, G3622, F3622)</f>
        <v/>
      </c>
      <c r="I3622" s="1">
        <f>E3622+0</f>
        <v/>
      </c>
    </row>
    <row r="3623">
      <c r="A3623" t="inlineStr">
        <is>
          <t>Interest Paid - Investors @ 8.25%</t>
        </is>
      </c>
      <c r="B3623" t="inlineStr">
        <is>
          <t>Operating Expenses</t>
        </is>
      </c>
      <c r="C3623" t="inlineStr">
        <is>
          <t>Heron Fields</t>
        </is>
      </c>
      <c r="D3623" t="inlineStr">
        <is>
          <t>Heron Fields</t>
        </is>
      </c>
      <c r="E3623" s="1" t="inlineStr">
        <is>
          <t>2024-12-31</t>
        </is>
      </c>
      <c r="F3623" t="n">
        <v>0</v>
      </c>
      <c r="G3623" t="n">
        <v>0</v>
      </c>
      <c r="H3623" s="2">
        <f>IF(F3623=0, G3623, F3623)</f>
        <v/>
      </c>
      <c r="I3623" s="1">
        <f>E3623+0</f>
        <v/>
      </c>
    </row>
    <row r="3624">
      <c r="A3624" t="inlineStr">
        <is>
          <t>Interest Paid - Investors @ 9%</t>
        </is>
      </c>
      <c r="B3624" t="inlineStr">
        <is>
          <t>Operating Expenses</t>
        </is>
      </c>
      <c r="C3624" t="inlineStr">
        <is>
          <t>Heron Fields</t>
        </is>
      </c>
      <c r="D3624" t="inlineStr">
        <is>
          <t>Heron Fields</t>
        </is>
      </c>
      <c r="E3624" s="1" t="inlineStr">
        <is>
          <t>2024-12-31</t>
        </is>
      </c>
      <c r="F3624" t="n">
        <v>0</v>
      </c>
      <c r="G3624" t="n">
        <v>0</v>
      </c>
      <c r="H3624" s="2">
        <f>IF(F3624=0, G3624, F3624)</f>
        <v/>
      </c>
      <c r="I3624" s="1">
        <f>E3624+0</f>
        <v/>
      </c>
    </row>
    <row r="3625">
      <c r="A3625" t="inlineStr">
        <is>
          <t>Interest Paid - Investors @ 9%</t>
        </is>
      </c>
      <c r="B3625" t="inlineStr">
        <is>
          <t>Operating Expenses</t>
        </is>
      </c>
      <c r="C3625" t="inlineStr">
        <is>
          <t>Heron Fields</t>
        </is>
      </c>
      <c r="D3625" t="inlineStr">
        <is>
          <t>Heron Fields</t>
        </is>
      </c>
      <c r="E3625" s="1" t="inlineStr">
        <is>
          <t>2024-12-31</t>
        </is>
      </c>
      <c r="F3625" t="n">
        <v>0</v>
      </c>
      <c r="G3625" t="n">
        <v>0</v>
      </c>
      <c r="H3625" s="2">
        <f>IF(F3625=0, G3625, F3625)</f>
        <v/>
      </c>
      <c r="I3625" s="1">
        <f>E3625+0</f>
        <v/>
      </c>
    </row>
    <row r="3626">
      <c r="A3626" t="inlineStr">
        <is>
          <t>Interest Received - Deposits</t>
        </is>
      </c>
      <c r="B3626" t="inlineStr">
        <is>
          <t>Other Income</t>
        </is>
      </c>
      <c r="C3626" t="inlineStr">
        <is>
          <t>Heron Fields</t>
        </is>
      </c>
      <c r="D3626" t="inlineStr">
        <is>
          <t>Heron Fields</t>
        </is>
      </c>
      <c r="E3626" s="1" t="inlineStr">
        <is>
          <t>2024-12-31</t>
        </is>
      </c>
      <c r="F3626" t="n">
        <v>0</v>
      </c>
      <c r="G3626" t="n">
        <v>0</v>
      </c>
      <c r="H3626" s="2">
        <f>IF(F3626=0, G3626, F3626)</f>
        <v/>
      </c>
      <c r="I3626" s="1">
        <f>E3626+0</f>
        <v/>
      </c>
    </row>
    <row r="3627">
      <c r="A3627" t="inlineStr">
        <is>
          <t>Interest Received - Momentum</t>
        </is>
      </c>
      <c r="B3627" t="inlineStr">
        <is>
          <t>Other Income</t>
        </is>
      </c>
      <c r="C3627" t="inlineStr">
        <is>
          <t>Heron Fields</t>
        </is>
      </c>
      <c r="D3627" t="inlineStr">
        <is>
          <t>Heron Fields</t>
        </is>
      </c>
      <c r="E3627" s="1" t="inlineStr">
        <is>
          <t>2024-12-31</t>
        </is>
      </c>
      <c r="F3627" t="n">
        <v>0</v>
      </c>
      <c r="G3627" t="n">
        <v>0</v>
      </c>
      <c r="H3627" s="2">
        <f>IF(F3627=0, G3627, F3627)</f>
        <v/>
      </c>
      <c r="I3627" s="1">
        <f>E3627+0</f>
        <v/>
      </c>
    </row>
    <row r="3628">
      <c r="A3628" t="inlineStr">
        <is>
          <t>Levies - Amari</t>
        </is>
      </c>
      <c r="B3628" t="inlineStr">
        <is>
          <t>Operating Expenses</t>
        </is>
      </c>
      <c r="C3628" t="inlineStr">
        <is>
          <t>Heron Fields</t>
        </is>
      </c>
      <c r="D3628" t="inlineStr">
        <is>
          <t>Heron Fields</t>
        </is>
      </c>
      <c r="E3628" s="1" t="inlineStr">
        <is>
          <t>2024-12-31</t>
        </is>
      </c>
      <c r="F3628" t="n">
        <v>0</v>
      </c>
      <c r="G3628" t="n">
        <v>0</v>
      </c>
      <c r="H3628" s="2">
        <f>IF(F3628=0, G3628, F3628)</f>
        <v/>
      </c>
      <c r="I3628" s="1">
        <f>E3628+0</f>
        <v/>
      </c>
    </row>
    <row r="3629">
      <c r="A3629" t="inlineStr">
        <is>
          <t>Momentum Admin Fee</t>
        </is>
      </c>
      <c r="B3629" t="inlineStr">
        <is>
          <t>Operating Expenses</t>
        </is>
      </c>
      <c r="C3629" t="inlineStr">
        <is>
          <t>Heron Fields</t>
        </is>
      </c>
      <c r="D3629" t="inlineStr">
        <is>
          <t>Heron Fields</t>
        </is>
      </c>
      <c r="E3629" s="1" t="inlineStr">
        <is>
          <t>2024-12-31</t>
        </is>
      </c>
      <c r="F3629" t="n">
        <v>0</v>
      </c>
      <c r="G3629" t="n">
        <v>0</v>
      </c>
      <c r="H3629" s="2">
        <f>IF(F3629=0, G3629, F3629)</f>
        <v/>
      </c>
      <c r="I3629" s="1">
        <f>E3629+0</f>
        <v/>
      </c>
    </row>
    <row r="3630">
      <c r="A3630" t="inlineStr">
        <is>
          <t>Motor Vehicle Expenses</t>
        </is>
      </c>
      <c r="B3630" t="inlineStr">
        <is>
          <t>Operating Expenses</t>
        </is>
      </c>
      <c r="C3630" t="inlineStr">
        <is>
          <t>Heron Fields</t>
        </is>
      </c>
      <c r="D3630" t="inlineStr">
        <is>
          <t>Heron Fields</t>
        </is>
      </c>
      <c r="E3630" s="1" t="inlineStr">
        <is>
          <t>2024-12-31</t>
        </is>
      </c>
      <c r="F3630" t="n">
        <v>0</v>
      </c>
      <c r="G3630" t="n">
        <v>0</v>
      </c>
      <c r="H3630" s="2">
        <f>IF(F3630=0, G3630, F3630)</f>
        <v/>
      </c>
      <c r="I3630" s="1">
        <f>E3630+0</f>
        <v/>
      </c>
    </row>
    <row r="3631">
      <c r="A3631" t="inlineStr">
        <is>
          <t>Rates - Heron</t>
        </is>
      </c>
      <c r="B3631" t="inlineStr">
        <is>
          <t>Operating Expenses</t>
        </is>
      </c>
      <c r="C3631" t="inlineStr">
        <is>
          <t>Heron Fields</t>
        </is>
      </c>
      <c r="D3631" t="inlineStr">
        <is>
          <t>Heron Fields</t>
        </is>
      </c>
      <c r="E3631" s="1" t="inlineStr">
        <is>
          <t>2024-12-31</t>
        </is>
      </c>
      <c r="F3631" t="n">
        <v>0</v>
      </c>
      <c r="G3631" t="n">
        <v>0</v>
      </c>
      <c r="H3631" s="2">
        <f>IF(F3631=0, G3631, F3631)</f>
        <v/>
      </c>
      <c r="I3631" s="1">
        <f>E3631+0</f>
        <v/>
      </c>
    </row>
    <row r="3632">
      <c r="A3632" t="inlineStr">
        <is>
          <t>Rental Income</t>
        </is>
      </c>
      <c r="B3632" t="inlineStr">
        <is>
          <t>Other Income</t>
        </is>
      </c>
      <c r="C3632" t="inlineStr">
        <is>
          <t>Heron Fields</t>
        </is>
      </c>
      <c r="D3632" t="inlineStr">
        <is>
          <t>Heron Fields</t>
        </is>
      </c>
      <c r="E3632" s="1" t="inlineStr">
        <is>
          <t>2024-12-31</t>
        </is>
      </c>
      <c r="F3632" t="n">
        <v>0</v>
      </c>
      <c r="G3632" t="n">
        <v>0</v>
      </c>
      <c r="H3632" s="2">
        <f>IF(F3632=0, G3632, F3632)</f>
        <v/>
      </c>
      <c r="I3632" s="1">
        <f>E3632+0</f>
        <v/>
      </c>
    </row>
    <row r="3633">
      <c r="A3633" t="inlineStr">
        <is>
          <t>Rental Income</t>
        </is>
      </c>
      <c r="B3633" t="inlineStr">
        <is>
          <t>Other Income</t>
        </is>
      </c>
      <c r="C3633" t="inlineStr">
        <is>
          <t>Heron Fields</t>
        </is>
      </c>
      <c r="D3633" t="inlineStr">
        <is>
          <t>Heron Fields</t>
        </is>
      </c>
      <c r="E3633" s="1" t="inlineStr">
        <is>
          <t>2024-12-31</t>
        </is>
      </c>
      <c r="F3633" t="n">
        <v>0</v>
      </c>
      <c r="G3633" t="n">
        <v>0</v>
      </c>
      <c r="H3633" s="2">
        <f>IF(F3633=0, G3633, F3633)</f>
        <v/>
      </c>
      <c r="I3633" s="1">
        <f>E3633+0</f>
        <v/>
      </c>
    </row>
    <row r="3634">
      <c r="A3634" t="inlineStr">
        <is>
          <t>Repairs _AND_ Maintenance</t>
        </is>
      </c>
      <c r="B3634" t="inlineStr">
        <is>
          <t>Operating Expenses</t>
        </is>
      </c>
      <c r="C3634" t="inlineStr">
        <is>
          <t>Heron Fields</t>
        </is>
      </c>
      <c r="D3634" t="inlineStr">
        <is>
          <t>Heron Fields</t>
        </is>
      </c>
      <c r="E3634" s="1" t="inlineStr">
        <is>
          <t>2024-12-31</t>
        </is>
      </c>
      <c r="F3634" t="n">
        <v>0</v>
      </c>
      <c r="G3634" t="n">
        <v>0</v>
      </c>
      <c r="H3634" s="2">
        <f>IF(F3634=0, G3634, F3634)</f>
        <v/>
      </c>
      <c r="I3634" s="1">
        <f>E3634+0</f>
        <v/>
      </c>
    </row>
    <row r="3635">
      <c r="A3635" t="inlineStr">
        <is>
          <t>Repairs _AND_ Maintenance</t>
        </is>
      </c>
      <c r="B3635" t="inlineStr">
        <is>
          <t>Operating Expenses</t>
        </is>
      </c>
      <c r="C3635" t="inlineStr">
        <is>
          <t>Heron Fields</t>
        </is>
      </c>
      <c r="D3635" t="inlineStr">
        <is>
          <t>Heron Fields</t>
        </is>
      </c>
      <c r="E3635" s="1" t="inlineStr">
        <is>
          <t>2024-12-31</t>
        </is>
      </c>
      <c r="F3635" t="n">
        <v>0</v>
      </c>
      <c r="G3635" t="n">
        <v>0</v>
      </c>
      <c r="H3635" s="2">
        <f>IF(F3635=0, G3635, F3635)</f>
        <v/>
      </c>
      <c r="I3635" s="1">
        <f>E3635+0</f>
        <v/>
      </c>
    </row>
    <row r="3636">
      <c r="A3636" t="inlineStr">
        <is>
          <t>Sales - Heron Fields</t>
        </is>
      </c>
      <c r="B3636" t="inlineStr">
        <is>
          <t>Trading Income</t>
        </is>
      </c>
      <c r="C3636" t="inlineStr">
        <is>
          <t>Heron Fields</t>
        </is>
      </c>
      <c r="D3636" t="inlineStr">
        <is>
          <t>Heron Fields</t>
        </is>
      </c>
      <c r="E3636" s="1" t="inlineStr">
        <is>
          <t>2024-12-31</t>
        </is>
      </c>
      <c r="F3636" t="n">
        <v>0</v>
      </c>
      <c r="G3636" t="n">
        <v>0</v>
      </c>
      <c r="H3636" s="2">
        <f>IF(F3636=0, G3636, F3636)</f>
        <v/>
      </c>
      <c r="I3636" s="1">
        <f>E3636+0</f>
        <v/>
      </c>
    </row>
    <row r="3637">
      <c r="A3637" t="inlineStr">
        <is>
          <t>Sales - Heron Fields occupational rent</t>
        </is>
      </c>
      <c r="B3637" t="inlineStr">
        <is>
          <t>Trading Income</t>
        </is>
      </c>
      <c r="C3637" t="inlineStr">
        <is>
          <t>Heron Fields</t>
        </is>
      </c>
      <c r="D3637" t="inlineStr">
        <is>
          <t>Heron Fields</t>
        </is>
      </c>
      <c r="E3637" s="1" t="inlineStr">
        <is>
          <t>2024-12-31</t>
        </is>
      </c>
      <c r="F3637" t="n">
        <v>0</v>
      </c>
      <c r="G3637" t="n">
        <v>0</v>
      </c>
      <c r="H3637" s="2">
        <f>IF(F3637=0, G3637, F3637)</f>
        <v/>
      </c>
      <c r="I3637" s="1">
        <f>E3637+0</f>
        <v/>
      </c>
    </row>
    <row r="3638">
      <c r="A3638" t="inlineStr">
        <is>
          <t>Security</t>
        </is>
      </c>
      <c r="B3638" t="inlineStr">
        <is>
          <t>Operating Expenses</t>
        </is>
      </c>
      <c r="C3638" t="inlineStr">
        <is>
          <t>Heron Fields</t>
        </is>
      </c>
      <c r="D3638" t="inlineStr">
        <is>
          <t>Heron Fields</t>
        </is>
      </c>
      <c r="E3638" s="1" t="inlineStr">
        <is>
          <t>2024-12-31</t>
        </is>
      </c>
      <c r="F3638" t="n">
        <v>0</v>
      </c>
      <c r="G3638" t="n">
        <v>0</v>
      </c>
      <c r="H3638" s="2">
        <f>IF(F3638=0, G3638, F3638)</f>
        <v/>
      </c>
      <c r="I3638" s="1">
        <f>E3638+0</f>
        <v/>
      </c>
    </row>
    <row r="3639">
      <c r="A3639" t="inlineStr">
        <is>
          <t>Security - ADT</t>
        </is>
      </c>
      <c r="B3639" t="inlineStr">
        <is>
          <t>Operating Expenses</t>
        </is>
      </c>
      <c r="C3639" t="inlineStr">
        <is>
          <t>Heron Fields</t>
        </is>
      </c>
      <c r="D3639" t="inlineStr">
        <is>
          <t>Heron Fields</t>
        </is>
      </c>
      <c r="E3639" s="1" t="inlineStr">
        <is>
          <t>2024-12-31</t>
        </is>
      </c>
      <c r="F3639" t="n">
        <v>0</v>
      </c>
      <c r="G3639" t="n">
        <v>0</v>
      </c>
      <c r="H3639" s="2">
        <f>IF(F3639=0, G3639, F3639)</f>
        <v/>
      </c>
      <c r="I3639" s="1">
        <f>E3639+0</f>
        <v/>
      </c>
    </row>
    <row r="3640">
      <c r="A3640" t="inlineStr">
        <is>
          <t>Subscription - NHBRC</t>
        </is>
      </c>
      <c r="B3640" t="inlineStr">
        <is>
          <t>Operating Expenses</t>
        </is>
      </c>
      <c r="C3640" t="inlineStr">
        <is>
          <t>Heron Fields</t>
        </is>
      </c>
      <c r="D3640" t="inlineStr">
        <is>
          <t>Heron Fields</t>
        </is>
      </c>
      <c r="E3640" s="1" t="inlineStr">
        <is>
          <t>2024-12-31</t>
        </is>
      </c>
      <c r="F3640" t="n">
        <v>0</v>
      </c>
      <c r="G3640" t="n">
        <v>0</v>
      </c>
      <c r="H3640" s="2">
        <f>IF(F3640=0, G3640, F3640)</f>
        <v/>
      </c>
      <c r="I3640" s="1">
        <f>E3640+0</f>
        <v/>
      </c>
    </row>
    <row r="3641">
      <c r="A3641" t="inlineStr">
        <is>
          <t>Subscriptions - Xero</t>
        </is>
      </c>
      <c r="B3641" t="inlineStr">
        <is>
          <t>Operating Expenses</t>
        </is>
      </c>
      <c r="C3641" t="inlineStr">
        <is>
          <t>Heron Fields</t>
        </is>
      </c>
      <c r="D3641" t="inlineStr">
        <is>
          <t>Heron Fields</t>
        </is>
      </c>
      <c r="E3641" s="1" t="inlineStr">
        <is>
          <t>2024-12-31</t>
        </is>
      </c>
      <c r="F3641" t="n">
        <v>0</v>
      </c>
      <c r="G3641" t="n">
        <v>0</v>
      </c>
      <c r="H3641" s="2">
        <f>IF(F3641=0, G3641, F3641)</f>
        <v/>
      </c>
      <c r="I3641" s="1">
        <f>E3641+0</f>
        <v/>
      </c>
    </row>
    <row r="3642">
      <c r="A3642" t="inlineStr">
        <is>
          <t>Subscriptions - Xero</t>
        </is>
      </c>
      <c r="B3642" t="inlineStr">
        <is>
          <t>Operating Expenses</t>
        </is>
      </c>
      <c r="C3642" t="inlineStr">
        <is>
          <t>Heron Fields</t>
        </is>
      </c>
      <c r="D3642" t="inlineStr">
        <is>
          <t>Heron Fields</t>
        </is>
      </c>
      <c r="E3642" s="1" t="inlineStr">
        <is>
          <t>2024-12-31</t>
        </is>
      </c>
      <c r="F3642" t="n">
        <v>0</v>
      </c>
      <c r="G3642" t="n">
        <v>0</v>
      </c>
      <c r="H3642" s="2">
        <f>IF(F3642=0, G3642, F3642)</f>
        <v/>
      </c>
      <c r="I3642" s="1">
        <f>E3642+0</f>
        <v/>
      </c>
    </row>
    <row r="3643">
      <c r="A3643" t="inlineStr">
        <is>
          <t>Advertising - Pure Brand Activation</t>
        </is>
      </c>
      <c r="B3643" t="inlineStr">
        <is>
          <t>Operating Expenses</t>
        </is>
      </c>
      <c r="C3643" t="inlineStr">
        <is>
          <t>Heron View</t>
        </is>
      </c>
      <c r="D3643" t="inlineStr">
        <is>
          <t>Heron View</t>
        </is>
      </c>
      <c r="E3643" s="1" t="inlineStr">
        <is>
          <t>2024-12-31</t>
        </is>
      </c>
      <c r="F3643" t="n">
        <v>0</v>
      </c>
      <c r="G3643" t="n">
        <v>0</v>
      </c>
      <c r="H3643" s="2">
        <f>IF(F3643=0, G3643, F3643)</f>
        <v/>
      </c>
      <c r="I3643" s="1">
        <f>E3643+0</f>
        <v/>
      </c>
    </row>
    <row r="3644">
      <c r="A3644" t="inlineStr">
        <is>
          <t>Advertising - Real Marketing</t>
        </is>
      </c>
      <c r="B3644" t="inlineStr">
        <is>
          <t>Operating Expenses</t>
        </is>
      </c>
      <c r="C3644" t="inlineStr">
        <is>
          <t>Heron View</t>
        </is>
      </c>
      <c r="D3644" t="inlineStr">
        <is>
          <t>Heron View</t>
        </is>
      </c>
      <c r="E3644" s="1" t="inlineStr">
        <is>
          <t>2024-12-31</t>
        </is>
      </c>
      <c r="F3644" t="n">
        <v>0</v>
      </c>
      <c r="G3644" t="n">
        <v>0</v>
      </c>
      <c r="H3644" s="2">
        <f>IF(F3644=0, G3644, F3644)</f>
        <v/>
      </c>
      <c r="I3644" s="1">
        <f>E3644+0</f>
        <v/>
      </c>
    </row>
    <row r="3645">
      <c r="A3645" t="inlineStr">
        <is>
          <t>Advertising - Thinkink</t>
        </is>
      </c>
      <c r="B3645" t="inlineStr">
        <is>
          <t>Operating Expenses</t>
        </is>
      </c>
      <c r="C3645" t="inlineStr">
        <is>
          <t>Heron View</t>
        </is>
      </c>
      <c r="D3645" t="inlineStr">
        <is>
          <t>Heron View</t>
        </is>
      </c>
      <c r="E3645" s="1" t="inlineStr">
        <is>
          <t>2024-12-31</t>
        </is>
      </c>
      <c r="F3645" t="n">
        <v>0</v>
      </c>
      <c r="G3645" t="n">
        <v>0</v>
      </c>
      <c r="H3645" s="2">
        <f>IF(F3645=0, G3645, F3645)</f>
        <v/>
      </c>
      <c r="I3645" s="1">
        <f>E3645+0</f>
        <v/>
      </c>
    </row>
    <row r="3646">
      <c r="A3646" t="inlineStr">
        <is>
          <t>Advertising _AND_ Promotions</t>
        </is>
      </c>
      <c r="B3646" t="inlineStr">
        <is>
          <t>Operating Expenses</t>
        </is>
      </c>
      <c r="C3646" t="inlineStr">
        <is>
          <t>Heron View</t>
        </is>
      </c>
      <c r="D3646" t="inlineStr">
        <is>
          <t>Heron View</t>
        </is>
      </c>
      <c r="E3646" s="1" t="inlineStr">
        <is>
          <t>2024-12-31</t>
        </is>
      </c>
      <c r="F3646" t="n">
        <v>0</v>
      </c>
      <c r="G3646" t="n">
        <v>0</v>
      </c>
      <c r="H3646" s="2">
        <f>IF(F3646=0, G3646, F3646)</f>
        <v/>
      </c>
      <c r="I3646" s="1">
        <f>E3646+0</f>
        <v/>
      </c>
    </row>
    <row r="3647">
      <c r="A3647" t="inlineStr">
        <is>
          <t>COS - Commission HV Units</t>
        </is>
      </c>
      <c r="B3647" t="inlineStr">
        <is>
          <t>COS</t>
        </is>
      </c>
      <c r="C3647" t="inlineStr">
        <is>
          <t>Heron View</t>
        </is>
      </c>
      <c r="D3647" t="inlineStr">
        <is>
          <t>Heron View</t>
        </is>
      </c>
      <c r="E3647" s="1" t="inlineStr">
        <is>
          <t>2024-12-31</t>
        </is>
      </c>
      <c r="F3647" t="n">
        <v>0</v>
      </c>
      <c r="G3647" t="n">
        <v>402147.83</v>
      </c>
      <c r="H3647" s="2">
        <f>IF(F3647=0, G3647, F3647)</f>
        <v/>
      </c>
      <c r="I3647" s="1">
        <f>E3647+0</f>
        <v/>
      </c>
    </row>
    <row r="3648">
      <c r="A3648" t="inlineStr">
        <is>
          <t>COS - Electricity</t>
        </is>
      </c>
      <c r="B3648" t="inlineStr">
        <is>
          <t>COS</t>
        </is>
      </c>
      <c r="C3648" t="inlineStr">
        <is>
          <t>Heron View</t>
        </is>
      </c>
      <c r="D3648" t="inlineStr">
        <is>
          <t>Heron View</t>
        </is>
      </c>
      <c r="E3648" s="1" t="inlineStr">
        <is>
          <t>2024-12-31</t>
        </is>
      </c>
      <c r="F3648" t="n">
        <v>0</v>
      </c>
      <c r="G3648" t="n">
        <v>0</v>
      </c>
      <c r="H3648" s="2">
        <f>IF(F3648=0, G3648, F3648)</f>
        <v/>
      </c>
      <c r="I3648" s="1">
        <f>E3648+0</f>
        <v/>
      </c>
    </row>
    <row r="3649">
      <c r="A3649" t="inlineStr">
        <is>
          <t>COS - Electricity Cost Heron Field</t>
        </is>
      </c>
      <c r="B3649" t="inlineStr">
        <is>
          <t>COS</t>
        </is>
      </c>
      <c r="C3649" t="inlineStr">
        <is>
          <t>CPC</t>
        </is>
      </c>
      <c r="D3649" t="inlineStr">
        <is>
          <t>Heron View</t>
        </is>
      </c>
      <c r="E3649" s="1" t="inlineStr">
        <is>
          <t>2024-12-31</t>
        </is>
      </c>
      <c r="F3649" t="n">
        <v>0</v>
      </c>
      <c r="G3649" t="n">
        <v>0</v>
      </c>
      <c r="H3649" s="2">
        <f>IF(F3649=0, G3649, F3649)</f>
        <v/>
      </c>
      <c r="I3649" s="1">
        <f>E3649+0</f>
        <v/>
      </c>
    </row>
    <row r="3650">
      <c r="A3650" t="inlineStr">
        <is>
          <t>COS - HV COCT Rates clearance</t>
        </is>
      </c>
      <c r="B3650" t="inlineStr">
        <is>
          <t>COS</t>
        </is>
      </c>
      <c r="C3650" t="inlineStr">
        <is>
          <t>Heron View</t>
        </is>
      </c>
      <c r="D3650" t="inlineStr">
        <is>
          <t>Heron View</t>
        </is>
      </c>
      <c r="E3650" s="1" t="inlineStr">
        <is>
          <t>2024-12-31</t>
        </is>
      </c>
      <c r="F3650" t="n">
        <v>0</v>
      </c>
      <c r="G3650" t="n">
        <v>0</v>
      </c>
      <c r="H3650" s="2">
        <f>IF(F3650=0, G3650, F3650)</f>
        <v/>
      </c>
      <c r="I3650" s="1">
        <f>E3650+0</f>
        <v/>
      </c>
    </row>
    <row r="3651">
      <c r="A3651" t="inlineStr">
        <is>
          <t>COS - Heron - Internet</t>
        </is>
      </c>
      <c r="B3651" t="inlineStr">
        <is>
          <t>COS</t>
        </is>
      </c>
      <c r="C3651" t="inlineStr">
        <is>
          <t>CPC</t>
        </is>
      </c>
      <c r="D3651" t="inlineStr">
        <is>
          <t>Heron View</t>
        </is>
      </c>
      <c r="E3651" s="1" t="inlineStr">
        <is>
          <t>2024-12-31</t>
        </is>
      </c>
      <c r="F3651" t="n">
        <v>0</v>
      </c>
      <c r="G3651" t="n">
        <v>0</v>
      </c>
      <c r="H3651" s="2">
        <f>IF(F3651=0, G3651, F3651)</f>
        <v/>
      </c>
      <c r="I3651" s="1">
        <f>E3651+0</f>
        <v/>
      </c>
    </row>
    <row r="3652">
      <c r="A3652" t="inlineStr">
        <is>
          <t>COS - Heron Fields - Construction</t>
        </is>
      </c>
      <c r="B3652" t="inlineStr">
        <is>
          <t>COS</t>
        </is>
      </c>
      <c r="C3652" t="inlineStr">
        <is>
          <t>CPC</t>
        </is>
      </c>
      <c r="D3652" t="inlineStr">
        <is>
          <t>Heron View</t>
        </is>
      </c>
      <c r="E3652" s="1" t="inlineStr">
        <is>
          <t>2024-12-31</t>
        </is>
      </c>
      <c r="F3652" t="n">
        <v>0</v>
      </c>
      <c r="G3652" t="n">
        <v>0</v>
      </c>
      <c r="H3652" s="2">
        <f>IF(F3652=0, G3652, F3652)</f>
        <v/>
      </c>
      <c r="I3652" s="1">
        <f>E3652+0</f>
        <v/>
      </c>
    </row>
    <row r="3653">
      <c r="A3653" t="inlineStr">
        <is>
          <t>COS - Heron Fields - Garden Services</t>
        </is>
      </c>
      <c r="B3653" t="inlineStr">
        <is>
          <t>COS</t>
        </is>
      </c>
      <c r="C3653" t="inlineStr">
        <is>
          <t>CPC</t>
        </is>
      </c>
      <c r="D3653" t="inlineStr">
        <is>
          <t>Heron View</t>
        </is>
      </c>
      <c r="E3653" s="1" t="inlineStr">
        <is>
          <t>2024-12-31</t>
        </is>
      </c>
      <c r="F3653" t="n">
        <v>0</v>
      </c>
      <c r="G3653" t="n">
        <v>0</v>
      </c>
      <c r="H3653" s="2">
        <f>IF(F3653=0, G3653, F3653)</f>
        <v/>
      </c>
      <c r="I3653" s="1">
        <f>E3653+0</f>
        <v/>
      </c>
    </row>
    <row r="3654">
      <c r="A3654" t="inlineStr">
        <is>
          <t>COS - Heron Fields - Health &amp; Safety</t>
        </is>
      </c>
      <c r="B3654" t="inlineStr">
        <is>
          <t>COS</t>
        </is>
      </c>
      <c r="C3654" t="inlineStr">
        <is>
          <t>CPC</t>
        </is>
      </c>
      <c r="D3654" t="inlineStr">
        <is>
          <t>Heron View</t>
        </is>
      </c>
      <c r="E3654" s="1" t="inlineStr">
        <is>
          <t>2024-12-31</t>
        </is>
      </c>
      <c r="F3654" t="n">
        <v>0</v>
      </c>
      <c r="G3654" t="n">
        <v>0</v>
      </c>
      <c r="H3654" s="2">
        <f>IF(F3654=0, G3654, F3654)</f>
        <v/>
      </c>
      <c r="I3654" s="1">
        <f>E3654+0</f>
        <v/>
      </c>
    </row>
    <row r="3655">
      <c r="A3655" t="inlineStr">
        <is>
          <t>COS - Heron Fields - P &amp; G</t>
        </is>
      </c>
      <c r="B3655" t="inlineStr">
        <is>
          <t>COS</t>
        </is>
      </c>
      <c r="C3655" t="inlineStr">
        <is>
          <t>CPC</t>
        </is>
      </c>
      <c r="D3655" t="inlineStr">
        <is>
          <t>Heron View</t>
        </is>
      </c>
      <c r="E3655" s="1" t="inlineStr">
        <is>
          <t>2024-12-31</t>
        </is>
      </c>
      <c r="F3655" t="n">
        <v>0</v>
      </c>
      <c r="G3655" t="n">
        <v>0</v>
      </c>
      <c r="H3655" s="2">
        <f>IF(F3655=0, G3655, F3655)</f>
        <v/>
      </c>
      <c r="I3655" s="1">
        <f>E3655+0</f>
        <v/>
      </c>
    </row>
    <row r="3656">
      <c r="A3656" t="inlineStr">
        <is>
          <t>COS - Heron Fields - Printing &amp; Stationary</t>
        </is>
      </c>
      <c r="B3656" t="inlineStr">
        <is>
          <t>COS</t>
        </is>
      </c>
      <c r="C3656" t="inlineStr">
        <is>
          <t>CPC</t>
        </is>
      </c>
      <c r="D3656" t="inlineStr">
        <is>
          <t>Heron View</t>
        </is>
      </c>
      <c r="E3656" s="1" t="inlineStr">
        <is>
          <t>2024-12-31</t>
        </is>
      </c>
      <c r="F3656" t="n">
        <v>0</v>
      </c>
      <c r="G3656" t="n">
        <v>0</v>
      </c>
      <c r="H3656" s="2">
        <f>IF(F3656=0, G3656, F3656)</f>
        <v/>
      </c>
      <c r="I3656" s="1">
        <f>E3656+0</f>
        <v/>
      </c>
    </row>
    <row r="3657">
      <c r="A3657" t="inlineStr">
        <is>
          <t>COS - Heron View - Construction</t>
        </is>
      </c>
      <c r="B3657" t="inlineStr">
        <is>
          <t>COS</t>
        </is>
      </c>
      <c r="C3657" t="inlineStr">
        <is>
          <t>Heron View</t>
        </is>
      </c>
      <c r="D3657" t="inlineStr">
        <is>
          <t>Heron View</t>
        </is>
      </c>
      <c r="E3657" s="1" t="inlineStr">
        <is>
          <t>2024-12-31</t>
        </is>
      </c>
      <c r="F3657" t="n">
        <v>0</v>
      </c>
      <c r="G3657" t="n">
        <v>0</v>
      </c>
      <c r="H3657" s="2">
        <f>IF(F3657=0, G3657, F3657)</f>
        <v/>
      </c>
      <c r="I3657" s="1">
        <f>E3657+0</f>
        <v/>
      </c>
    </row>
    <row r="3658">
      <c r="A3658" t="inlineStr">
        <is>
          <t>COS - Heron View - Construction</t>
        </is>
      </c>
      <c r="B3658" t="inlineStr">
        <is>
          <t>COS</t>
        </is>
      </c>
      <c r="C3658" t="inlineStr">
        <is>
          <t>CPC</t>
        </is>
      </c>
      <c r="D3658" t="inlineStr">
        <is>
          <t>Heron View</t>
        </is>
      </c>
      <c r="E3658" s="1" t="inlineStr">
        <is>
          <t>2024-12-31</t>
        </is>
      </c>
      <c r="F3658" t="n">
        <v>0</v>
      </c>
      <c r="G3658" t="n">
        <v>0</v>
      </c>
      <c r="H3658" s="2">
        <f>IF(F3658=0, G3658, F3658)</f>
        <v/>
      </c>
      <c r="I3658" s="1">
        <f>E3658+0</f>
        <v/>
      </c>
    </row>
    <row r="3659">
      <c r="A3659" t="inlineStr">
        <is>
          <t>COS - Heron View - P&amp;G</t>
        </is>
      </c>
      <c r="B3659" t="inlineStr">
        <is>
          <t>COS</t>
        </is>
      </c>
      <c r="C3659" t="inlineStr">
        <is>
          <t>CPC</t>
        </is>
      </c>
      <c r="D3659" t="inlineStr">
        <is>
          <t>Heron View</t>
        </is>
      </c>
      <c r="E3659" s="1" t="inlineStr">
        <is>
          <t>2024-12-31</t>
        </is>
      </c>
      <c r="F3659" t="n">
        <v>0</v>
      </c>
      <c r="G3659" t="n">
        <v>0</v>
      </c>
      <c r="H3659" s="2">
        <f>IF(F3659=0, G3659, F3659)</f>
        <v/>
      </c>
      <c r="I3659" s="1">
        <f>E3659+0</f>
        <v/>
      </c>
    </row>
    <row r="3660">
      <c r="A3660" t="inlineStr">
        <is>
          <t>COS - Heron View - Printing &amp; Stationary</t>
        </is>
      </c>
      <c r="B3660" t="inlineStr">
        <is>
          <t>COS</t>
        </is>
      </c>
      <c r="C3660" t="inlineStr">
        <is>
          <t>CPC</t>
        </is>
      </c>
      <c r="D3660" t="inlineStr">
        <is>
          <t>Heron View</t>
        </is>
      </c>
      <c r="E3660" s="1" t="inlineStr">
        <is>
          <t>2024-12-31</t>
        </is>
      </c>
      <c r="F3660" t="n">
        <v>0</v>
      </c>
      <c r="G3660" t="n">
        <v>0</v>
      </c>
      <c r="H3660" s="2">
        <f>IF(F3660=0, G3660, F3660)</f>
        <v/>
      </c>
      <c r="I3660" s="1">
        <f>E3660+0</f>
        <v/>
      </c>
    </row>
    <row r="3661">
      <c r="A3661" t="inlineStr">
        <is>
          <t>COS - Legal Fees</t>
        </is>
      </c>
      <c r="B3661" t="inlineStr">
        <is>
          <t>COS</t>
        </is>
      </c>
      <c r="C3661" t="inlineStr">
        <is>
          <t>Heron View</t>
        </is>
      </c>
      <c r="D3661" t="inlineStr">
        <is>
          <t>Heron View</t>
        </is>
      </c>
      <c r="E3661" s="1" t="inlineStr">
        <is>
          <t>2024-12-31</t>
        </is>
      </c>
      <c r="F3661" t="n">
        <v>0</v>
      </c>
      <c r="G3661" t="n">
        <v>237092.7</v>
      </c>
      <c r="H3661" s="2">
        <f>IF(F3661=0, G3661, F3661)</f>
        <v/>
      </c>
      <c r="I3661" s="1">
        <f>E3661+0</f>
        <v/>
      </c>
    </row>
    <row r="3662">
      <c r="A3662" t="inlineStr">
        <is>
          <t>COS - Legal Fees</t>
        </is>
      </c>
      <c r="B3662" t="inlineStr">
        <is>
          <t>COS</t>
        </is>
      </c>
      <c r="C3662" t="inlineStr">
        <is>
          <t>Heron View</t>
        </is>
      </c>
      <c r="D3662" t="inlineStr">
        <is>
          <t>Heron View</t>
        </is>
      </c>
      <c r="E3662" s="1" t="inlineStr">
        <is>
          <t>2024-12-31</t>
        </is>
      </c>
      <c r="F3662" t="n">
        <v>0</v>
      </c>
      <c r="G3662" t="n">
        <v>0</v>
      </c>
      <c r="H3662" s="2">
        <f>IF(F3662=0, G3662, F3662)</f>
        <v/>
      </c>
      <c r="I3662" s="1">
        <f>E3662+0</f>
        <v/>
      </c>
    </row>
    <row r="3663">
      <c r="A3663" t="inlineStr">
        <is>
          <t>COS - Legal Fees Opening of Sec Title Fees</t>
        </is>
      </c>
      <c r="B3663" t="inlineStr">
        <is>
          <t>COS</t>
        </is>
      </c>
      <c r="C3663" t="inlineStr">
        <is>
          <t>Heron View</t>
        </is>
      </c>
      <c r="D3663" t="inlineStr">
        <is>
          <t>Heron View</t>
        </is>
      </c>
      <c r="E3663" s="1" t="inlineStr">
        <is>
          <t>2024-12-31</t>
        </is>
      </c>
      <c r="F3663" t="n">
        <v>0</v>
      </c>
      <c r="G3663" t="n">
        <v>0</v>
      </c>
      <c r="H3663" s="2">
        <f>IF(F3663=0, G3663, F3663)</f>
        <v/>
      </c>
      <c r="I3663" s="1">
        <f>E3663+0</f>
        <v/>
      </c>
    </row>
    <row r="3664">
      <c r="A3664" t="inlineStr">
        <is>
          <t>COS - Showhouse - HV</t>
        </is>
      </c>
      <c r="B3664" t="inlineStr">
        <is>
          <t>COS</t>
        </is>
      </c>
      <c r="C3664" t="inlineStr">
        <is>
          <t>Heron View</t>
        </is>
      </c>
      <c r="D3664" t="inlineStr">
        <is>
          <t>Heron View</t>
        </is>
      </c>
      <c r="E3664" s="1" t="inlineStr">
        <is>
          <t>2024-12-31</t>
        </is>
      </c>
      <c r="F3664" t="n">
        <v>0</v>
      </c>
      <c r="G3664" t="n">
        <v>0</v>
      </c>
      <c r="H3664" s="2">
        <f>IF(F3664=0, G3664, F3664)</f>
        <v/>
      </c>
      <c r="I3664" s="1">
        <f>E3664+0</f>
        <v/>
      </c>
    </row>
    <row r="3665">
      <c r="A3665" t="inlineStr">
        <is>
          <t>CPSD</t>
        </is>
      </c>
      <c r="B3665" t="inlineStr">
        <is>
          <t>COS</t>
        </is>
      </c>
      <c r="C3665" t="inlineStr">
        <is>
          <t>Heron View</t>
        </is>
      </c>
      <c r="D3665" t="inlineStr">
        <is>
          <t>Heron View</t>
        </is>
      </c>
      <c r="E3665" s="1" t="inlineStr">
        <is>
          <t>2024-12-31</t>
        </is>
      </c>
      <c r="F3665" t="n">
        <v>0</v>
      </c>
      <c r="G3665" t="n">
        <v>0</v>
      </c>
      <c r="H3665" s="2">
        <f>IF(F3665=0, G3665, F3665)</f>
        <v/>
      </c>
      <c r="I3665" s="1">
        <f>E3665+0</f>
        <v/>
      </c>
    </row>
    <row r="3666">
      <c r="A3666" t="inlineStr">
        <is>
          <t>Consulting fees - Trustee</t>
        </is>
      </c>
      <c r="B3666" t="inlineStr">
        <is>
          <t>Operating Expenses</t>
        </is>
      </c>
      <c r="C3666" t="inlineStr">
        <is>
          <t>Heron View</t>
        </is>
      </c>
      <c r="D3666" t="inlineStr">
        <is>
          <t>Heron View</t>
        </is>
      </c>
      <c r="E3666" s="1" t="inlineStr">
        <is>
          <t>2024-12-31</t>
        </is>
      </c>
      <c r="F3666" t="n">
        <v>0</v>
      </c>
      <c r="G3666" t="n">
        <v>0</v>
      </c>
      <c r="H3666" s="2">
        <f>IF(F3666=0, G3666, F3666)</f>
        <v/>
      </c>
      <c r="I3666" s="1">
        <f>E3666+0</f>
        <v/>
      </c>
    </row>
    <row r="3667">
      <c r="A3667" t="inlineStr">
        <is>
          <t>Early Exit Loan</t>
        </is>
      </c>
      <c r="B3667" t="inlineStr">
        <is>
          <t>Early Exit Loan</t>
        </is>
      </c>
      <c r="C3667" t="inlineStr">
        <is>
          <t>Heron View</t>
        </is>
      </c>
      <c r="D3667" t="inlineStr">
        <is>
          <t>Heron View</t>
        </is>
      </c>
      <c r="E3667" s="1" t="inlineStr">
        <is>
          <t>2024-12-31</t>
        </is>
      </c>
      <c r="F3667" t="n">
        <v>0</v>
      </c>
      <c r="G3667" t="n">
        <v>0</v>
      </c>
      <c r="H3667" s="2">
        <f>IF(F3667=0, G3667, F3667)</f>
        <v/>
      </c>
      <c r="I3667" s="1">
        <f>E3667+0</f>
        <v/>
      </c>
    </row>
    <row r="3668">
      <c r="A3668" t="inlineStr">
        <is>
          <t>Interest Paid - Investors @ 10%</t>
        </is>
      </c>
      <c r="B3668" t="inlineStr">
        <is>
          <t>Operating Expenses</t>
        </is>
      </c>
      <c r="C3668" t="inlineStr">
        <is>
          <t>Heron View</t>
        </is>
      </c>
      <c r="D3668" t="inlineStr">
        <is>
          <t>Heron View</t>
        </is>
      </c>
      <c r="E3668" s="1" t="inlineStr">
        <is>
          <t>2024-12-31</t>
        </is>
      </c>
      <c r="F3668" t="n">
        <v>0</v>
      </c>
      <c r="G3668" t="n">
        <v>0</v>
      </c>
      <c r="H3668" s="2">
        <f>IF(F3668=0, G3668, F3668)</f>
        <v/>
      </c>
      <c r="I3668" s="1">
        <f>E3668+0</f>
        <v/>
      </c>
    </row>
    <row r="3669">
      <c r="A3669" t="inlineStr">
        <is>
          <t>Interest Paid - Investors @ 10.5%</t>
        </is>
      </c>
      <c r="B3669" t="inlineStr">
        <is>
          <t>Operating Expenses</t>
        </is>
      </c>
      <c r="C3669" t="inlineStr">
        <is>
          <t>Heron View</t>
        </is>
      </c>
      <c r="D3669" t="inlineStr">
        <is>
          <t>Heron View</t>
        </is>
      </c>
      <c r="E3669" s="1" t="inlineStr">
        <is>
          <t>2024-12-31</t>
        </is>
      </c>
      <c r="F3669" t="n">
        <v>0</v>
      </c>
      <c r="G3669" t="n">
        <v>0</v>
      </c>
      <c r="H3669" s="2">
        <f>IF(F3669=0, G3669, F3669)</f>
        <v/>
      </c>
      <c r="I3669" s="1">
        <f>E3669+0</f>
        <v/>
      </c>
    </row>
    <row r="3670">
      <c r="A3670" t="inlineStr">
        <is>
          <t>Interest Paid - Investors @ 11%</t>
        </is>
      </c>
      <c r="B3670" t="inlineStr">
        <is>
          <t>Operating Expenses</t>
        </is>
      </c>
      <c r="C3670" t="inlineStr">
        <is>
          <t>Heron View</t>
        </is>
      </c>
      <c r="D3670" t="inlineStr">
        <is>
          <t>Heron View</t>
        </is>
      </c>
      <c r="E3670" s="1" t="inlineStr">
        <is>
          <t>2024-12-31</t>
        </is>
      </c>
      <c r="F3670" t="n">
        <v>0</v>
      </c>
      <c r="G3670" t="n">
        <v>0</v>
      </c>
      <c r="H3670" s="2">
        <f>IF(F3670=0, G3670, F3670)</f>
        <v/>
      </c>
      <c r="I3670" s="1">
        <f>E3670+0</f>
        <v/>
      </c>
    </row>
    <row r="3671">
      <c r="A3671" t="inlineStr">
        <is>
          <t>Interest Paid - Investors @ 14%</t>
        </is>
      </c>
      <c r="B3671" t="inlineStr">
        <is>
          <t>Operating Expenses</t>
        </is>
      </c>
      <c r="C3671" t="inlineStr">
        <is>
          <t>Heron View</t>
        </is>
      </c>
      <c r="D3671" t="inlineStr">
        <is>
          <t>Heron View</t>
        </is>
      </c>
      <c r="E3671" s="1" t="inlineStr">
        <is>
          <t>2024-12-31</t>
        </is>
      </c>
      <c r="F3671" t="n">
        <v>0</v>
      </c>
      <c r="G3671" t="n">
        <v>0</v>
      </c>
      <c r="H3671" s="2">
        <f>IF(F3671=0, G3671, F3671)</f>
        <v/>
      </c>
      <c r="I3671" s="1">
        <f>E3671+0</f>
        <v/>
      </c>
    </row>
    <row r="3672">
      <c r="A3672" t="inlineStr">
        <is>
          <t>Interest Paid - Investors @ 16%</t>
        </is>
      </c>
      <c r="B3672" t="inlineStr">
        <is>
          <t>Operating Expenses</t>
        </is>
      </c>
      <c r="C3672" t="inlineStr">
        <is>
          <t>Heron View</t>
        </is>
      </c>
      <c r="D3672" t="inlineStr">
        <is>
          <t>Heron View</t>
        </is>
      </c>
      <c r="E3672" s="1" t="inlineStr">
        <is>
          <t>2024-12-31</t>
        </is>
      </c>
      <c r="F3672" t="n">
        <v>0</v>
      </c>
      <c r="G3672" t="n">
        <v>0</v>
      </c>
      <c r="H3672" s="2">
        <f>IF(F3672=0, G3672, F3672)</f>
        <v/>
      </c>
      <c r="I3672" s="1">
        <f>E3672+0</f>
        <v/>
      </c>
    </row>
    <row r="3673">
      <c r="A3673" t="inlineStr">
        <is>
          <t>Interest Paid - Investors @ 18%</t>
        </is>
      </c>
      <c r="B3673" t="inlineStr">
        <is>
          <t>Operating Expenses</t>
        </is>
      </c>
      <c r="C3673" t="inlineStr">
        <is>
          <t>Heron View</t>
        </is>
      </c>
      <c r="D3673" t="inlineStr">
        <is>
          <t>Heron View</t>
        </is>
      </c>
      <c r="E3673" s="1" t="inlineStr">
        <is>
          <t>2024-12-31</t>
        </is>
      </c>
      <c r="F3673" t="n">
        <v>0</v>
      </c>
      <c r="G3673" t="n">
        <v>0</v>
      </c>
      <c r="H3673" s="2">
        <f>IF(F3673=0, G3673, F3673)</f>
        <v/>
      </c>
      <c r="I3673" s="1">
        <f>E3673+0</f>
        <v/>
      </c>
    </row>
    <row r="3674">
      <c r="A3674" t="inlineStr">
        <is>
          <t>Interest Paid - Investors @ 7%</t>
        </is>
      </c>
      <c r="B3674" t="inlineStr">
        <is>
          <t>Operating Expenses</t>
        </is>
      </c>
      <c r="C3674" t="inlineStr">
        <is>
          <t>Heron View</t>
        </is>
      </c>
      <c r="D3674" t="inlineStr">
        <is>
          <t>Heron View</t>
        </is>
      </c>
      <c r="E3674" s="1" t="inlineStr">
        <is>
          <t>2024-12-31</t>
        </is>
      </c>
      <c r="F3674" t="n">
        <v>0</v>
      </c>
      <c r="G3674" t="n">
        <v>0</v>
      </c>
      <c r="H3674" s="2">
        <f>IF(F3674=0, G3674, F3674)</f>
        <v/>
      </c>
      <c r="I3674" s="1">
        <f>E3674+0</f>
        <v/>
      </c>
    </row>
    <row r="3675">
      <c r="A3675" t="inlineStr">
        <is>
          <t>Interest Paid - Investors @ 7.5%</t>
        </is>
      </c>
      <c r="B3675" t="inlineStr">
        <is>
          <t>Operating Expenses</t>
        </is>
      </c>
      <c r="C3675" t="inlineStr">
        <is>
          <t>Heron View</t>
        </is>
      </c>
      <c r="D3675" t="inlineStr">
        <is>
          <t>Heron View</t>
        </is>
      </c>
      <c r="E3675" s="1" t="inlineStr">
        <is>
          <t>2024-12-31</t>
        </is>
      </c>
      <c r="F3675" t="n">
        <v>0</v>
      </c>
      <c r="G3675" t="n">
        <v>0</v>
      </c>
      <c r="H3675" s="2">
        <f>IF(F3675=0, G3675, F3675)</f>
        <v/>
      </c>
      <c r="I3675" s="1">
        <f>E3675+0</f>
        <v/>
      </c>
    </row>
    <row r="3676">
      <c r="A3676" t="inlineStr">
        <is>
          <t>Interest Paid - Investors @ 8.25%</t>
        </is>
      </c>
      <c r="B3676" t="inlineStr">
        <is>
          <t>Operating Expenses</t>
        </is>
      </c>
      <c r="C3676" t="inlineStr">
        <is>
          <t>Heron View</t>
        </is>
      </c>
      <c r="D3676" t="inlineStr">
        <is>
          <t>Heron View</t>
        </is>
      </c>
      <c r="E3676" s="1" t="inlineStr">
        <is>
          <t>2024-12-31</t>
        </is>
      </c>
      <c r="F3676" t="n">
        <v>0</v>
      </c>
      <c r="G3676" t="n">
        <v>0</v>
      </c>
      <c r="H3676" s="2">
        <f>IF(F3676=0, G3676, F3676)</f>
        <v/>
      </c>
      <c r="I3676" s="1">
        <f>E3676+0</f>
        <v/>
      </c>
    </row>
    <row r="3677">
      <c r="A3677" t="inlineStr">
        <is>
          <t>Interest Paid - Investors @ 9%</t>
        </is>
      </c>
      <c r="B3677" t="inlineStr">
        <is>
          <t>Operating Expenses</t>
        </is>
      </c>
      <c r="C3677" t="inlineStr">
        <is>
          <t>Heron View</t>
        </is>
      </c>
      <c r="D3677" t="inlineStr">
        <is>
          <t>Heron View</t>
        </is>
      </c>
      <c r="E3677" s="1" t="inlineStr">
        <is>
          <t>2024-12-31</t>
        </is>
      </c>
      <c r="F3677" t="n">
        <v>0</v>
      </c>
      <c r="G3677" t="n">
        <v>0</v>
      </c>
      <c r="H3677" s="2">
        <f>IF(F3677=0, G3677, F3677)</f>
        <v/>
      </c>
      <c r="I3677" s="1">
        <f>E3677+0</f>
        <v/>
      </c>
    </row>
    <row r="3678">
      <c r="A3678" t="inlineStr">
        <is>
          <t>Interest Paid - Investors @ 9.75%</t>
        </is>
      </c>
      <c r="B3678" t="inlineStr">
        <is>
          <t>Operating Expenses</t>
        </is>
      </c>
      <c r="C3678" t="inlineStr">
        <is>
          <t>Heron View</t>
        </is>
      </c>
      <c r="D3678" t="inlineStr">
        <is>
          <t>Heron View</t>
        </is>
      </c>
      <c r="E3678" s="1" t="inlineStr">
        <is>
          <t>2024-12-31</t>
        </is>
      </c>
      <c r="F3678" t="n">
        <v>0</v>
      </c>
      <c r="G3678" t="n">
        <v>0</v>
      </c>
      <c r="H3678" s="2">
        <f>IF(F3678=0, G3678, F3678)</f>
        <v/>
      </c>
      <c r="I3678" s="1">
        <f>E3678+0</f>
        <v/>
      </c>
    </row>
    <row r="3679">
      <c r="A3679" t="inlineStr">
        <is>
          <t>Levies</t>
        </is>
      </c>
      <c r="B3679" t="inlineStr">
        <is>
          <t>Operating Expenses</t>
        </is>
      </c>
      <c r="C3679" t="inlineStr">
        <is>
          <t>Heron View</t>
        </is>
      </c>
      <c r="D3679" t="inlineStr">
        <is>
          <t>Heron View</t>
        </is>
      </c>
      <c r="E3679" s="1" t="inlineStr">
        <is>
          <t>2024-12-31</t>
        </is>
      </c>
      <c r="F3679" t="n">
        <v>0</v>
      </c>
      <c r="G3679" t="n">
        <v>0</v>
      </c>
      <c r="H3679" s="2">
        <f>IF(F3679=0, G3679, F3679)</f>
        <v/>
      </c>
      <c r="I3679" s="1">
        <f>E3679+0</f>
        <v/>
      </c>
    </row>
    <row r="3680">
      <c r="A3680" t="inlineStr">
        <is>
          <t>Levies - Developer</t>
        </is>
      </c>
      <c r="B3680" t="inlineStr">
        <is>
          <t>Operating Expenses</t>
        </is>
      </c>
      <c r="C3680" t="inlineStr">
        <is>
          <t>Heron View</t>
        </is>
      </c>
      <c r="D3680" t="inlineStr">
        <is>
          <t>Heron View</t>
        </is>
      </c>
      <c r="E3680" s="1" t="inlineStr">
        <is>
          <t>2024-12-31</t>
        </is>
      </c>
      <c r="F3680" t="n">
        <v>0</v>
      </c>
      <c r="G3680" t="n">
        <v>0</v>
      </c>
      <c r="H3680" s="2">
        <f>IF(F3680=0, G3680, F3680)</f>
        <v/>
      </c>
      <c r="I3680" s="1">
        <f>E3680+0</f>
        <v/>
      </c>
    </row>
    <row r="3681">
      <c r="A3681" t="inlineStr">
        <is>
          <t>Levies - Special Levies</t>
        </is>
      </c>
      <c r="B3681" t="inlineStr">
        <is>
          <t>Operating Expenses</t>
        </is>
      </c>
      <c r="C3681" t="inlineStr">
        <is>
          <t>Heron View</t>
        </is>
      </c>
      <c r="D3681" t="inlineStr">
        <is>
          <t>Heron View</t>
        </is>
      </c>
      <c r="E3681" s="1" t="inlineStr">
        <is>
          <t>2024-12-31</t>
        </is>
      </c>
      <c r="F3681" t="n">
        <v>0</v>
      </c>
      <c r="G3681" t="n">
        <v>0</v>
      </c>
      <c r="H3681" s="2">
        <f>IF(F3681=0, G3681, F3681)</f>
        <v/>
      </c>
      <c r="I3681" s="1">
        <f>E3681+0</f>
        <v/>
      </c>
    </row>
    <row r="3682">
      <c r="A3682" t="inlineStr">
        <is>
          <t>Management fees - OMH</t>
        </is>
      </c>
      <c r="B3682" t="inlineStr">
        <is>
          <t>Ignore per Deric</t>
        </is>
      </c>
      <c r="C3682" t="inlineStr">
        <is>
          <t>Heron View</t>
        </is>
      </c>
      <c r="D3682" t="inlineStr">
        <is>
          <t>Heron View</t>
        </is>
      </c>
      <c r="E3682" s="1" t="inlineStr">
        <is>
          <t>2024-12-31</t>
        </is>
      </c>
      <c r="F3682" t="n">
        <v>0</v>
      </c>
      <c r="G3682" t="n">
        <v>0</v>
      </c>
      <c r="H3682" s="2">
        <f>IF(F3682=0, G3682, F3682)</f>
        <v/>
      </c>
      <c r="I3682" s="1">
        <f>E3682+0</f>
        <v/>
      </c>
    </row>
    <row r="3683">
      <c r="A3683" t="inlineStr">
        <is>
          <t>Opp Invest</t>
        </is>
      </c>
      <c r="B3683" t="inlineStr">
        <is>
          <t>COS</t>
        </is>
      </c>
      <c r="C3683" t="inlineStr">
        <is>
          <t>Heron View</t>
        </is>
      </c>
      <c r="D3683" t="inlineStr">
        <is>
          <t>Heron View</t>
        </is>
      </c>
      <c r="E3683" s="1" t="inlineStr">
        <is>
          <t>2024-12-31</t>
        </is>
      </c>
      <c r="F3683" t="n">
        <v>0</v>
      </c>
      <c r="G3683" t="n">
        <v>0</v>
      </c>
      <c r="H3683" s="2">
        <f>IF(F3683=0, G3683, F3683)</f>
        <v/>
      </c>
      <c r="I3683" s="1">
        <f>E3683+0</f>
        <v/>
      </c>
    </row>
    <row r="3684">
      <c r="A3684" t="inlineStr">
        <is>
          <t>Rent Salaries and Wages</t>
        </is>
      </c>
      <c r="B3684" t="inlineStr">
        <is>
          <t>COS</t>
        </is>
      </c>
      <c r="C3684" t="inlineStr">
        <is>
          <t>Heron View</t>
        </is>
      </c>
      <c r="D3684" t="inlineStr">
        <is>
          <t>Heron View</t>
        </is>
      </c>
      <c r="E3684" s="1" t="inlineStr">
        <is>
          <t>2024-12-31</t>
        </is>
      </c>
      <c r="F3684" t="n">
        <v>0</v>
      </c>
      <c r="G3684" t="n">
        <v>0</v>
      </c>
      <c r="H3684" s="2">
        <f>IF(F3684=0, G3684, F3684)</f>
        <v/>
      </c>
      <c r="I3684" s="1">
        <f>E3684+0</f>
        <v/>
      </c>
    </row>
    <row r="3685">
      <c r="A3685" t="inlineStr">
        <is>
          <t>Rental Income</t>
        </is>
      </c>
      <c r="B3685" t="inlineStr">
        <is>
          <t>Other Income</t>
        </is>
      </c>
      <c r="C3685" t="inlineStr">
        <is>
          <t>Heron View</t>
        </is>
      </c>
      <c r="D3685" t="inlineStr">
        <is>
          <t>Heron View</t>
        </is>
      </c>
      <c r="E3685" s="1" t="inlineStr">
        <is>
          <t>2024-12-31</t>
        </is>
      </c>
      <c r="F3685" t="n">
        <v>0</v>
      </c>
      <c r="G3685" t="n">
        <v>0</v>
      </c>
      <c r="H3685" s="2">
        <f>IF(F3685=0, G3685, F3685)</f>
        <v/>
      </c>
      <c r="I3685" s="1">
        <f>E3685+0</f>
        <v/>
      </c>
    </row>
    <row r="3686">
      <c r="A3686" t="inlineStr">
        <is>
          <t>Repairs _AND_ Maintenance</t>
        </is>
      </c>
      <c r="B3686" t="inlineStr">
        <is>
          <t>Operating Expenses</t>
        </is>
      </c>
      <c r="C3686" t="inlineStr">
        <is>
          <t>Heron View</t>
        </is>
      </c>
      <c r="D3686" t="inlineStr">
        <is>
          <t>Heron View</t>
        </is>
      </c>
      <c r="E3686" s="1" t="inlineStr">
        <is>
          <t>2024-12-31</t>
        </is>
      </c>
      <c r="F3686" t="n">
        <v>0</v>
      </c>
      <c r="G3686" t="n">
        <v>0</v>
      </c>
      <c r="H3686" s="2">
        <f>IF(F3686=0, G3686, F3686)</f>
        <v/>
      </c>
      <c r="I3686" s="1">
        <f>E3686+0</f>
        <v/>
      </c>
    </row>
    <row r="3687">
      <c r="A3687" t="inlineStr">
        <is>
          <t>Sales - Heron View Occupational Rent</t>
        </is>
      </c>
      <c r="B3687" t="inlineStr">
        <is>
          <t>Trading Income</t>
        </is>
      </c>
      <c r="C3687" t="inlineStr">
        <is>
          <t>Heron View</t>
        </is>
      </c>
      <c r="D3687" t="inlineStr">
        <is>
          <t>Heron View</t>
        </is>
      </c>
      <c r="E3687" s="1" t="inlineStr">
        <is>
          <t>2024-12-31</t>
        </is>
      </c>
      <c r="F3687" t="n">
        <v>0</v>
      </c>
      <c r="G3687" t="n">
        <v>0</v>
      </c>
      <c r="H3687" s="2">
        <f>IF(F3687=0, G3687, F3687)</f>
        <v/>
      </c>
      <c r="I3687" s="1">
        <f>E3687+0</f>
        <v/>
      </c>
    </row>
    <row r="3688">
      <c r="A3688" t="inlineStr">
        <is>
          <t>Sales - Heron View Sales</t>
        </is>
      </c>
      <c r="B3688" t="inlineStr">
        <is>
          <t>Trading Income</t>
        </is>
      </c>
      <c r="C3688" t="inlineStr">
        <is>
          <t>Heron View</t>
        </is>
      </c>
      <c r="D3688" t="inlineStr">
        <is>
          <t>Heron View</t>
        </is>
      </c>
      <c r="E3688" s="1" t="inlineStr">
        <is>
          <t>2024-12-31</t>
        </is>
      </c>
      <c r="F3688" t="n">
        <v>0</v>
      </c>
      <c r="G3688" t="n">
        <v>8042956.52</v>
      </c>
      <c r="H3688" s="2">
        <f>IF(F3688=0, G3688, F3688)</f>
        <v/>
      </c>
      <c r="I3688" s="1">
        <f>E3688+0</f>
        <v/>
      </c>
    </row>
    <row r="3689">
      <c r="A3689" t="inlineStr">
        <is>
          <t>Sales - Heron View Sales</t>
        </is>
      </c>
      <c r="B3689" t="inlineStr">
        <is>
          <t>Trading Income</t>
        </is>
      </c>
      <c r="C3689" t="inlineStr">
        <is>
          <t>Heron View</t>
        </is>
      </c>
      <c r="D3689" t="inlineStr">
        <is>
          <t>Heron View</t>
        </is>
      </c>
      <c r="E3689" s="1" t="inlineStr">
        <is>
          <t>2024-12-31</t>
        </is>
      </c>
      <c r="F3689" t="n">
        <v>0</v>
      </c>
      <c r="G3689" t="n">
        <v>0</v>
      </c>
      <c r="H3689" s="2">
        <f>IF(F3689=0, G3689, F3689)</f>
        <v/>
      </c>
      <c r="I3689" s="1">
        <f>E3689+0</f>
        <v/>
      </c>
    </row>
    <row r="3690">
      <c r="A3690" t="inlineStr">
        <is>
          <t>Subscriptions - Xero</t>
        </is>
      </c>
      <c r="B3690" t="inlineStr">
        <is>
          <t>Operating Expenses</t>
        </is>
      </c>
      <c r="C3690" t="inlineStr">
        <is>
          <t>Heron View</t>
        </is>
      </c>
      <c r="D3690" t="inlineStr">
        <is>
          <t>Heron View</t>
        </is>
      </c>
      <c r="E3690" s="1" t="inlineStr">
        <is>
          <t>2024-12-31</t>
        </is>
      </c>
      <c r="F3690" t="n">
        <v>0</v>
      </c>
      <c r="G3690" t="n">
        <v>0</v>
      </c>
      <c r="H3690" s="2">
        <f>IF(F3690=0, G3690, F3690)</f>
        <v/>
      </c>
      <c r="I3690" s="1">
        <f>E3690+0</f>
        <v/>
      </c>
    </row>
    <row r="3691">
      <c r="A3691" t="inlineStr">
        <is>
          <t>Water</t>
        </is>
      </c>
      <c r="B3691" t="inlineStr">
        <is>
          <t>Operating Expenses</t>
        </is>
      </c>
      <c r="C3691" t="inlineStr">
        <is>
          <t>Heron View</t>
        </is>
      </c>
      <c r="D3691" t="inlineStr">
        <is>
          <t>Heron View</t>
        </is>
      </c>
      <c r="E3691" s="1" t="inlineStr">
        <is>
          <t>2024-12-31</t>
        </is>
      </c>
      <c r="F3691" t="n">
        <v>0</v>
      </c>
      <c r="G3691" t="n">
        <v>0</v>
      </c>
      <c r="H3691" s="2">
        <f>IF(F3691=0, G3691, F3691)</f>
        <v/>
      </c>
      <c r="I3691" s="1">
        <f>E3691+0</f>
        <v/>
      </c>
    </row>
    <row r="3692">
      <c r="A3692" t="inlineStr">
        <is>
          <t>Accounting - CIPC</t>
        </is>
      </c>
      <c r="B3692" t="inlineStr">
        <is>
          <t>Operating Expenses</t>
        </is>
      </c>
      <c r="C3692" t="inlineStr">
        <is>
          <t>Heron Fields</t>
        </is>
      </c>
      <c r="D3692" t="inlineStr">
        <is>
          <t>Heron Fields</t>
        </is>
      </c>
      <c r="E3692" s="1" t="inlineStr">
        <is>
          <t>2025-01-31</t>
        </is>
      </c>
      <c r="F3692" t="n">
        <v>0</v>
      </c>
      <c r="G3692" t="n">
        <v>0</v>
      </c>
      <c r="H3692" s="2">
        <f>IF(F3692=0, G3692, F3692)</f>
        <v/>
      </c>
      <c r="I3692" s="1">
        <f>E3692+0</f>
        <v/>
      </c>
    </row>
    <row r="3693">
      <c r="A3693" t="inlineStr">
        <is>
          <t>Accounting Fees</t>
        </is>
      </c>
      <c r="B3693" t="inlineStr">
        <is>
          <t>Operating Expenses</t>
        </is>
      </c>
      <c r="C3693" t="inlineStr">
        <is>
          <t>Heron Fields</t>
        </is>
      </c>
      <c r="D3693" t="inlineStr">
        <is>
          <t>Heron Fields</t>
        </is>
      </c>
      <c r="E3693" s="1" t="inlineStr">
        <is>
          <t>2025-01-31</t>
        </is>
      </c>
      <c r="F3693" t="n">
        <v>0</v>
      </c>
      <c r="G3693" t="n">
        <v>0</v>
      </c>
      <c r="H3693" s="2">
        <f>IF(F3693=0, G3693, F3693)</f>
        <v/>
      </c>
      <c r="I3693" s="1">
        <f>E3693+0</f>
        <v/>
      </c>
    </row>
    <row r="3694">
      <c r="A3694" t="inlineStr">
        <is>
          <t>Advertising - Property24</t>
        </is>
      </c>
      <c r="B3694" t="inlineStr">
        <is>
          <t>Operating Expenses</t>
        </is>
      </c>
      <c r="C3694" t="inlineStr">
        <is>
          <t>Heron Fields</t>
        </is>
      </c>
      <c r="D3694" t="inlineStr">
        <is>
          <t>Heron Fields</t>
        </is>
      </c>
      <c r="E3694" s="1" t="inlineStr">
        <is>
          <t>2025-01-31</t>
        </is>
      </c>
      <c r="F3694" t="n">
        <v>0</v>
      </c>
      <c r="G3694" t="n">
        <v>0</v>
      </c>
      <c r="H3694" s="2">
        <f>IF(F3694=0, G3694, F3694)</f>
        <v/>
      </c>
      <c r="I3694" s="1">
        <f>E3694+0</f>
        <v/>
      </c>
    </row>
    <row r="3695">
      <c r="A3695" t="inlineStr">
        <is>
          <t>Advertising - Real Marketing</t>
        </is>
      </c>
      <c r="B3695" t="inlineStr">
        <is>
          <t>Operating Expenses</t>
        </is>
      </c>
      <c r="C3695" t="inlineStr">
        <is>
          <t>Heron Fields</t>
        </is>
      </c>
      <c r="D3695" t="inlineStr">
        <is>
          <t>Heron Fields</t>
        </is>
      </c>
      <c r="E3695" s="1" t="inlineStr">
        <is>
          <t>2025-01-31</t>
        </is>
      </c>
      <c r="F3695" t="n">
        <v>0</v>
      </c>
      <c r="G3695" t="n">
        <v>0</v>
      </c>
      <c r="H3695" s="2">
        <f>IF(F3695=0, G3695, F3695)</f>
        <v/>
      </c>
      <c r="I3695" s="1">
        <f>E3695+0</f>
        <v/>
      </c>
    </row>
    <row r="3696">
      <c r="A3696" t="inlineStr">
        <is>
          <t>Advertising - Real Marketing</t>
        </is>
      </c>
      <c r="B3696" t="inlineStr">
        <is>
          <t>Operating Expenses</t>
        </is>
      </c>
      <c r="C3696" t="inlineStr">
        <is>
          <t>Heron Fields</t>
        </is>
      </c>
      <c r="D3696" t="inlineStr">
        <is>
          <t>Heron Fields</t>
        </is>
      </c>
      <c r="E3696" s="1" t="inlineStr">
        <is>
          <t>2025-01-31</t>
        </is>
      </c>
      <c r="F3696" t="n">
        <v>0</v>
      </c>
      <c r="G3696" t="n">
        <v>0</v>
      </c>
      <c r="H3696" s="2">
        <f>IF(F3696=0, G3696, F3696)</f>
        <v/>
      </c>
      <c r="I3696" s="1">
        <f>E3696+0</f>
        <v/>
      </c>
    </row>
    <row r="3697">
      <c r="A3697" t="inlineStr">
        <is>
          <t>Advertising _AND_ Promotions</t>
        </is>
      </c>
      <c r="B3697" t="inlineStr">
        <is>
          <t>Operating Expenses</t>
        </is>
      </c>
      <c r="C3697" t="inlineStr">
        <is>
          <t>Heron Fields</t>
        </is>
      </c>
      <c r="D3697" t="inlineStr">
        <is>
          <t>Heron Fields</t>
        </is>
      </c>
      <c r="E3697" s="1" t="inlineStr">
        <is>
          <t>2025-01-31</t>
        </is>
      </c>
      <c r="F3697" t="n">
        <v>0</v>
      </c>
      <c r="G3697" t="n">
        <v>0</v>
      </c>
      <c r="H3697" s="2">
        <f>IF(F3697=0, G3697, F3697)</f>
        <v/>
      </c>
      <c r="I3697" s="1">
        <f>E3697+0</f>
        <v/>
      </c>
    </row>
    <row r="3698">
      <c r="A3698" t="inlineStr">
        <is>
          <t>Advertising _AND_ Promotions</t>
        </is>
      </c>
      <c r="B3698" t="inlineStr">
        <is>
          <t>Operating Expenses</t>
        </is>
      </c>
      <c r="C3698" t="inlineStr">
        <is>
          <t>Heron Fields</t>
        </is>
      </c>
      <c r="D3698" t="inlineStr">
        <is>
          <t>Heron Fields</t>
        </is>
      </c>
      <c r="E3698" s="1" t="inlineStr">
        <is>
          <t>2025-01-31</t>
        </is>
      </c>
      <c r="F3698" t="n">
        <v>0</v>
      </c>
      <c r="G3698" t="n">
        <v>0</v>
      </c>
      <c r="H3698" s="2">
        <f>IF(F3698=0, G3698, F3698)</f>
        <v/>
      </c>
      <c r="I3698" s="1">
        <f>E3698+0</f>
        <v/>
      </c>
    </row>
    <row r="3699">
      <c r="A3699" t="inlineStr">
        <is>
          <t>Bank Charges</t>
        </is>
      </c>
      <c r="B3699" t="inlineStr">
        <is>
          <t>Operating Expenses</t>
        </is>
      </c>
      <c r="C3699" t="inlineStr">
        <is>
          <t>Heron Fields</t>
        </is>
      </c>
      <c r="D3699" t="inlineStr">
        <is>
          <t>Heron Fields</t>
        </is>
      </c>
      <c r="E3699" s="1" t="inlineStr">
        <is>
          <t>2025-01-31</t>
        </is>
      </c>
      <c r="F3699" t="n">
        <v>0</v>
      </c>
      <c r="G3699" t="n">
        <v>0</v>
      </c>
      <c r="H3699" s="2">
        <f>IF(F3699=0, G3699, F3699)</f>
        <v/>
      </c>
      <c r="I3699" s="1">
        <f>E3699+0</f>
        <v/>
      </c>
    </row>
    <row r="3700">
      <c r="A3700" t="inlineStr">
        <is>
          <t>COS - Commission HF Units</t>
        </is>
      </c>
      <c r="B3700" t="inlineStr">
        <is>
          <t>COS</t>
        </is>
      </c>
      <c r="C3700" t="inlineStr">
        <is>
          <t>Heron Fields</t>
        </is>
      </c>
      <c r="D3700" t="inlineStr">
        <is>
          <t>Heron Fields</t>
        </is>
      </c>
      <c r="E3700" s="1" t="inlineStr">
        <is>
          <t>2025-01-31</t>
        </is>
      </c>
      <c r="F3700" t="n">
        <v>0</v>
      </c>
      <c r="G3700" t="n">
        <v>0</v>
      </c>
      <c r="H3700" s="2">
        <f>IF(F3700=0, G3700, F3700)</f>
        <v/>
      </c>
      <c r="I3700" s="1">
        <f>E3700+0</f>
        <v/>
      </c>
    </row>
    <row r="3701">
      <c r="A3701" t="inlineStr">
        <is>
          <t>COS - Electricity</t>
        </is>
      </c>
      <c r="B3701" t="inlineStr">
        <is>
          <t>COS</t>
        </is>
      </c>
      <c r="C3701" t="inlineStr">
        <is>
          <t>Heron Fields</t>
        </is>
      </c>
      <c r="D3701" t="inlineStr">
        <is>
          <t>Heron Fields</t>
        </is>
      </c>
      <c r="E3701" s="1" t="inlineStr">
        <is>
          <t>2025-01-31</t>
        </is>
      </c>
      <c r="F3701" t="n">
        <v>0</v>
      </c>
      <c r="G3701" t="n">
        <v>0</v>
      </c>
      <c r="H3701" s="2">
        <f>IF(F3701=0, G3701, F3701)</f>
        <v/>
      </c>
      <c r="I3701" s="1">
        <f>E3701+0</f>
        <v/>
      </c>
    </row>
    <row r="3702">
      <c r="A3702" t="inlineStr">
        <is>
          <t>COS - Electricity</t>
        </is>
      </c>
      <c r="B3702" t="inlineStr">
        <is>
          <t>COS</t>
        </is>
      </c>
      <c r="C3702" t="inlineStr">
        <is>
          <t>Heron Fields</t>
        </is>
      </c>
      <c r="D3702" t="inlineStr">
        <is>
          <t>Heron Fields</t>
        </is>
      </c>
      <c r="E3702" s="1" t="inlineStr">
        <is>
          <t>2025-01-31</t>
        </is>
      </c>
      <c r="F3702" t="n">
        <v>0</v>
      </c>
      <c r="G3702" t="n">
        <v>0</v>
      </c>
      <c r="H3702" s="2">
        <f>IF(F3702=0, G3702, F3702)</f>
        <v/>
      </c>
      <c r="I3702" s="1">
        <f>E3702+0</f>
        <v/>
      </c>
    </row>
    <row r="3703">
      <c r="A3703" t="inlineStr">
        <is>
          <t>COS - Heron View Showhouse</t>
        </is>
      </c>
      <c r="B3703" t="inlineStr">
        <is>
          <t>COS</t>
        </is>
      </c>
      <c r="C3703" t="inlineStr">
        <is>
          <t>Heron Fields</t>
        </is>
      </c>
      <c r="D3703" t="inlineStr">
        <is>
          <t>Heron Fields</t>
        </is>
      </c>
      <c r="E3703" s="1" t="inlineStr">
        <is>
          <t>2025-01-31</t>
        </is>
      </c>
      <c r="F3703" t="n">
        <v>0</v>
      </c>
      <c r="G3703" t="n">
        <v>0</v>
      </c>
      <c r="H3703" s="2">
        <f>IF(F3703=0, G3703, F3703)</f>
        <v/>
      </c>
      <c r="I3703" s="1">
        <f>E3703+0</f>
        <v/>
      </c>
    </row>
    <row r="3704">
      <c r="A3704" t="inlineStr">
        <is>
          <t>COS - Inverters</t>
        </is>
      </c>
      <c r="B3704" t="inlineStr">
        <is>
          <t>COS</t>
        </is>
      </c>
      <c r="C3704" t="inlineStr">
        <is>
          <t>Heron Fields</t>
        </is>
      </c>
      <c r="D3704" t="inlineStr">
        <is>
          <t>Heron Fields</t>
        </is>
      </c>
      <c r="E3704" s="1" t="inlineStr">
        <is>
          <t>2025-01-31</t>
        </is>
      </c>
      <c r="F3704" t="n">
        <v>0</v>
      </c>
      <c r="G3704" t="n">
        <v>0</v>
      </c>
      <c r="H3704" s="2">
        <f>IF(F3704=0, G3704, F3704)</f>
        <v/>
      </c>
      <c r="I3704" s="1">
        <f>E3704+0</f>
        <v/>
      </c>
    </row>
    <row r="3705">
      <c r="A3705" t="inlineStr">
        <is>
          <t>COS - Legal Fees</t>
        </is>
      </c>
      <c r="B3705" t="inlineStr">
        <is>
          <t>COS</t>
        </is>
      </c>
      <c r="C3705" t="inlineStr">
        <is>
          <t>Heron Fields</t>
        </is>
      </c>
      <c r="D3705" t="inlineStr">
        <is>
          <t>Heron Fields</t>
        </is>
      </c>
      <c r="E3705" s="1" t="inlineStr">
        <is>
          <t>2025-01-31</t>
        </is>
      </c>
      <c r="F3705" t="n">
        <v>0</v>
      </c>
      <c r="G3705" t="n">
        <v>0</v>
      </c>
      <c r="H3705" s="2">
        <f>IF(F3705=0, G3705, F3705)</f>
        <v/>
      </c>
      <c r="I3705" s="1">
        <f>E3705+0</f>
        <v/>
      </c>
    </row>
    <row r="3706">
      <c r="A3706" t="inlineStr">
        <is>
          <t>COS - Legal Fees</t>
        </is>
      </c>
      <c r="B3706" t="inlineStr">
        <is>
          <t>COS</t>
        </is>
      </c>
      <c r="C3706" t="inlineStr">
        <is>
          <t>Heron Fields</t>
        </is>
      </c>
      <c r="D3706" t="inlineStr">
        <is>
          <t>Heron Fields</t>
        </is>
      </c>
      <c r="E3706" s="1" t="inlineStr">
        <is>
          <t>2025-01-31</t>
        </is>
      </c>
      <c r="F3706" t="n">
        <v>0</v>
      </c>
      <c r="G3706" t="n">
        <v>0</v>
      </c>
      <c r="H3706" s="2">
        <f>IF(F3706=0, G3706, F3706)</f>
        <v/>
      </c>
      <c r="I3706" s="1">
        <f>E3706+0</f>
        <v/>
      </c>
    </row>
    <row r="3707">
      <c r="A3707" t="inlineStr">
        <is>
          <t>COS - Legal Fees Opening of Sec Title Scheme</t>
        </is>
      </c>
      <c r="B3707" t="inlineStr">
        <is>
          <t>COS</t>
        </is>
      </c>
      <c r="C3707" t="inlineStr">
        <is>
          <t>Heron Fields</t>
        </is>
      </c>
      <c r="D3707" t="inlineStr">
        <is>
          <t>Heron Fields</t>
        </is>
      </c>
      <c r="E3707" s="1" t="inlineStr">
        <is>
          <t>2025-01-31</t>
        </is>
      </c>
      <c r="F3707" t="n">
        <v>0</v>
      </c>
      <c r="G3707" t="n">
        <v>0</v>
      </c>
      <c r="H3707" s="2">
        <f>IF(F3707=0, G3707, F3707)</f>
        <v/>
      </c>
      <c r="I3707" s="1">
        <f>E3707+0</f>
        <v/>
      </c>
    </row>
    <row r="3708">
      <c r="A3708" t="inlineStr">
        <is>
          <t>COS - Levies</t>
        </is>
      </c>
      <c r="B3708" t="inlineStr">
        <is>
          <t>COS</t>
        </is>
      </c>
      <c r="C3708" t="inlineStr">
        <is>
          <t>Heron Fields</t>
        </is>
      </c>
      <c r="D3708" t="inlineStr">
        <is>
          <t>Heron Fields</t>
        </is>
      </c>
      <c r="E3708" s="1" t="inlineStr">
        <is>
          <t>2025-01-31</t>
        </is>
      </c>
      <c r="F3708" t="n">
        <v>0</v>
      </c>
      <c r="G3708" t="n">
        <v>0</v>
      </c>
      <c r="H3708" s="2">
        <f>IF(F3708=0, G3708, F3708)</f>
        <v/>
      </c>
      <c r="I3708" s="1">
        <f>E3708+0</f>
        <v/>
      </c>
    </row>
    <row r="3709">
      <c r="A3709" t="inlineStr">
        <is>
          <t>COS - Rates clearance</t>
        </is>
      </c>
      <c r="B3709" t="inlineStr">
        <is>
          <t>COS</t>
        </is>
      </c>
      <c r="C3709" t="inlineStr">
        <is>
          <t>Heron Fields</t>
        </is>
      </c>
      <c r="D3709" t="inlineStr">
        <is>
          <t>Heron Fields</t>
        </is>
      </c>
      <c r="E3709" s="1" t="inlineStr">
        <is>
          <t>2025-01-31</t>
        </is>
      </c>
      <c r="F3709" t="n">
        <v>0</v>
      </c>
      <c r="G3709" t="n">
        <v>0</v>
      </c>
      <c r="H3709" s="2">
        <f>IF(F3709=0, G3709, F3709)</f>
        <v/>
      </c>
      <c r="I3709" s="1">
        <f>E3709+0</f>
        <v/>
      </c>
    </row>
    <row r="3710">
      <c r="A3710" t="inlineStr">
        <is>
          <t>COS - Showhouse - HF</t>
        </is>
      </c>
      <c r="B3710" t="inlineStr">
        <is>
          <t>COS</t>
        </is>
      </c>
      <c r="C3710" t="inlineStr">
        <is>
          <t>Heron Fields</t>
        </is>
      </c>
      <c r="D3710" t="inlineStr">
        <is>
          <t>Heron Fields</t>
        </is>
      </c>
      <c r="E3710" s="1" t="inlineStr">
        <is>
          <t>2025-01-31</t>
        </is>
      </c>
      <c r="F3710" t="n">
        <v>0</v>
      </c>
      <c r="G3710" t="n">
        <v>0</v>
      </c>
      <c r="H3710" s="2">
        <f>IF(F3710=0, G3710, F3710)</f>
        <v/>
      </c>
      <c r="I3710" s="1">
        <f>E3710+0</f>
        <v/>
      </c>
    </row>
    <row r="3711">
      <c r="A3711" t="inlineStr">
        <is>
          <t>CoCT - Electricity</t>
        </is>
      </c>
      <c r="B3711" t="inlineStr">
        <is>
          <t>Operating Expenses</t>
        </is>
      </c>
      <c r="C3711" t="inlineStr">
        <is>
          <t>Heron Fields</t>
        </is>
      </c>
      <c r="D3711" t="inlineStr">
        <is>
          <t>Heron Fields</t>
        </is>
      </c>
      <c r="E3711" s="1" t="inlineStr">
        <is>
          <t>2025-01-31</t>
        </is>
      </c>
      <c r="F3711" t="n">
        <v>0</v>
      </c>
      <c r="G3711" t="n">
        <v>0</v>
      </c>
      <c r="H3711" s="2">
        <f>IF(F3711=0, G3711, F3711)</f>
        <v/>
      </c>
      <c r="I3711" s="1">
        <f>E3711+0</f>
        <v/>
      </c>
    </row>
    <row r="3712">
      <c r="A3712" t="inlineStr">
        <is>
          <t>CoCT - Refuse</t>
        </is>
      </c>
      <c r="B3712" t="inlineStr">
        <is>
          <t>Operating Expenses</t>
        </is>
      </c>
      <c r="C3712" t="inlineStr">
        <is>
          <t>Heron Fields</t>
        </is>
      </c>
      <c r="D3712" t="inlineStr">
        <is>
          <t>Heron Fields</t>
        </is>
      </c>
      <c r="E3712" s="1" t="inlineStr">
        <is>
          <t>2025-01-31</t>
        </is>
      </c>
      <c r="F3712" t="n">
        <v>0</v>
      </c>
      <c r="G3712" t="n">
        <v>0</v>
      </c>
      <c r="H3712" s="2">
        <f>IF(F3712=0, G3712, F3712)</f>
        <v/>
      </c>
      <c r="I3712" s="1">
        <f>E3712+0</f>
        <v/>
      </c>
    </row>
    <row r="3713">
      <c r="A3713" t="inlineStr">
        <is>
          <t>CoCT - Water</t>
        </is>
      </c>
      <c r="B3713" t="inlineStr">
        <is>
          <t>Operating Expenses</t>
        </is>
      </c>
      <c r="C3713" t="inlineStr">
        <is>
          <t>Heron Fields</t>
        </is>
      </c>
      <c r="D3713" t="inlineStr">
        <is>
          <t>Heron Fields</t>
        </is>
      </c>
      <c r="E3713" s="1" t="inlineStr">
        <is>
          <t>2025-01-31</t>
        </is>
      </c>
      <c r="F3713" t="n">
        <v>0</v>
      </c>
      <c r="G3713" t="n">
        <v>0</v>
      </c>
      <c r="H3713" s="2">
        <f>IF(F3713=0, G3713, F3713)</f>
        <v/>
      </c>
      <c r="I3713" s="1">
        <f>E3713+0</f>
        <v/>
      </c>
    </row>
    <row r="3714">
      <c r="A3714" t="inlineStr">
        <is>
          <t>Consulting Fees - Admin and Finance</t>
        </is>
      </c>
      <c r="B3714" t="inlineStr">
        <is>
          <t>Ignore per Deric</t>
        </is>
      </c>
      <c r="C3714" t="inlineStr">
        <is>
          <t>Heron Fields</t>
        </is>
      </c>
      <c r="D3714" t="inlineStr">
        <is>
          <t>Heron Fields</t>
        </is>
      </c>
      <c r="E3714" s="1" t="inlineStr">
        <is>
          <t>2025-01-31</t>
        </is>
      </c>
      <c r="F3714" t="n">
        <v>0</v>
      </c>
      <c r="G3714" t="n">
        <v>0</v>
      </c>
      <c r="H3714" s="2">
        <f>IF(F3714=0, G3714, F3714)</f>
        <v/>
      </c>
      <c r="I3714" s="1">
        <f>E3714+0</f>
        <v/>
      </c>
    </row>
    <row r="3715">
      <c r="A3715" t="inlineStr">
        <is>
          <t>Consulting fees - Trustee</t>
        </is>
      </c>
      <c r="B3715" t="inlineStr">
        <is>
          <t>Operating Expenses</t>
        </is>
      </c>
      <c r="C3715" t="inlineStr">
        <is>
          <t>Heron Fields</t>
        </is>
      </c>
      <c r="D3715" t="inlineStr">
        <is>
          <t>Heron Fields</t>
        </is>
      </c>
      <c r="E3715" s="1" t="inlineStr">
        <is>
          <t>2025-01-31</t>
        </is>
      </c>
      <c r="F3715" t="n">
        <v>0</v>
      </c>
      <c r="G3715" t="n">
        <v>0</v>
      </c>
      <c r="H3715" s="2">
        <f>IF(F3715=0, G3715, F3715)</f>
        <v/>
      </c>
      <c r="I3715" s="1">
        <f>E3715+0</f>
        <v/>
      </c>
    </row>
    <row r="3716">
      <c r="A3716" t="inlineStr">
        <is>
          <t>Consulting fees - Trustee</t>
        </is>
      </c>
      <c r="B3716" t="inlineStr">
        <is>
          <t>Operating Expenses</t>
        </is>
      </c>
      <c r="C3716" t="inlineStr">
        <is>
          <t>Heron Fields</t>
        </is>
      </c>
      <c r="D3716" t="inlineStr">
        <is>
          <t>Heron Fields</t>
        </is>
      </c>
      <c r="E3716" s="1" t="inlineStr">
        <is>
          <t>2025-01-31</t>
        </is>
      </c>
      <c r="F3716" t="n">
        <v>0</v>
      </c>
      <c r="G3716" t="n">
        <v>0</v>
      </c>
      <c r="H3716" s="2">
        <f>IF(F3716=0, G3716, F3716)</f>
        <v/>
      </c>
      <c r="I3716" s="1">
        <f>E3716+0</f>
        <v/>
      </c>
    </row>
    <row r="3717">
      <c r="A3717" t="inlineStr">
        <is>
          <t>Developers Levies</t>
        </is>
      </c>
      <c r="B3717" t="inlineStr">
        <is>
          <t>Operating Expenses</t>
        </is>
      </c>
      <c r="C3717" t="inlineStr">
        <is>
          <t>Heron Fields</t>
        </is>
      </c>
      <c r="D3717" t="inlineStr">
        <is>
          <t>Heron Fields</t>
        </is>
      </c>
      <c r="E3717" s="1" t="inlineStr">
        <is>
          <t>2025-01-31</t>
        </is>
      </c>
      <c r="F3717" t="n">
        <v>0</v>
      </c>
      <c r="G3717" t="n">
        <v>0</v>
      </c>
      <c r="H3717" s="2">
        <f>IF(F3717=0, G3717, F3717)</f>
        <v/>
      </c>
      <c r="I3717" s="1">
        <f>E3717+0</f>
        <v/>
      </c>
    </row>
    <row r="3718">
      <c r="A3718" t="inlineStr">
        <is>
          <t>Entertainment Expenses</t>
        </is>
      </c>
      <c r="B3718" t="inlineStr">
        <is>
          <t>Operating Expenses</t>
        </is>
      </c>
      <c r="C3718" t="inlineStr">
        <is>
          <t>Heron Fields</t>
        </is>
      </c>
      <c r="D3718" t="inlineStr">
        <is>
          <t>Heron Fields</t>
        </is>
      </c>
      <c r="E3718" s="1" t="inlineStr">
        <is>
          <t>2025-01-31</t>
        </is>
      </c>
      <c r="F3718" t="n">
        <v>0</v>
      </c>
      <c r="G3718" t="n">
        <v>0</v>
      </c>
      <c r="H3718" s="2">
        <f>IF(F3718=0, G3718, F3718)</f>
        <v/>
      </c>
      <c r="I3718" s="1">
        <f>E3718+0</f>
        <v/>
      </c>
    </row>
    <row r="3719">
      <c r="A3719" t="inlineStr">
        <is>
          <t>General Expenses</t>
        </is>
      </c>
      <c r="B3719" t="inlineStr">
        <is>
          <t>Operating Expenses</t>
        </is>
      </c>
      <c r="C3719" t="inlineStr">
        <is>
          <t>Heron Fields</t>
        </is>
      </c>
      <c r="D3719" t="inlineStr">
        <is>
          <t>Heron Fields</t>
        </is>
      </c>
      <c r="E3719" s="1" t="inlineStr">
        <is>
          <t>2025-01-31</t>
        </is>
      </c>
      <c r="F3719" t="n">
        <v>0</v>
      </c>
      <c r="G3719" t="n">
        <v>0</v>
      </c>
      <c r="H3719" s="2">
        <f>IF(F3719=0, G3719, F3719)</f>
        <v/>
      </c>
      <c r="I3719" s="1">
        <f>E3719+0</f>
        <v/>
      </c>
    </row>
    <row r="3720">
      <c r="A3720" t="inlineStr">
        <is>
          <t>Insurance</t>
        </is>
      </c>
      <c r="B3720" t="inlineStr">
        <is>
          <t>Operating Expenses</t>
        </is>
      </c>
      <c r="C3720" t="inlineStr">
        <is>
          <t>Heron Fields</t>
        </is>
      </c>
      <c r="D3720" t="inlineStr">
        <is>
          <t>Heron Fields</t>
        </is>
      </c>
      <c r="E3720" s="1" t="inlineStr">
        <is>
          <t>2025-01-31</t>
        </is>
      </c>
      <c r="F3720" t="n">
        <v>0</v>
      </c>
      <c r="G3720" t="n">
        <v>0</v>
      </c>
      <c r="H3720" s="2">
        <f>IF(F3720=0, G3720, F3720)</f>
        <v/>
      </c>
      <c r="I3720" s="1">
        <f>E3720+0</f>
        <v/>
      </c>
    </row>
    <row r="3721">
      <c r="A3721" t="inlineStr">
        <is>
          <t>Interest Paid</t>
        </is>
      </c>
      <c r="B3721" t="inlineStr">
        <is>
          <t>Operating Expenses</t>
        </is>
      </c>
      <c r="C3721" t="inlineStr">
        <is>
          <t>Heron Fields</t>
        </is>
      </c>
      <c r="D3721" t="inlineStr">
        <is>
          <t>Heron Fields</t>
        </is>
      </c>
      <c r="E3721" s="1" t="inlineStr">
        <is>
          <t>2025-01-31</t>
        </is>
      </c>
      <c r="F3721" t="n">
        <v>0</v>
      </c>
      <c r="G3721" t="n">
        <v>0</v>
      </c>
      <c r="H3721" s="2">
        <f>IF(F3721=0, G3721, F3721)</f>
        <v/>
      </c>
      <c r="I3721" s="1">
        <f>E3721+0</f>
        <v/>
      </c>
    </row>
    <row r="3722">
      <c r="A3722" t="inlineStr">
        <is>
          <t>Interest Paid - Investors @ 14%</t>
        </is>
      </c>
      <c r="B3722" t="inlineStr">
        <is>
          <t>Operating Expenses</t>
        </is>
      </c>
      <c r="C3722" t="inlineStr">
        <is>
          <t>Heron Fields</t>
        </is>
      </c>
      <c r="D3722" t="inlineStr">
        <is>
          <t>Heron Fields</t>
        </is>
      </c>
      <c r="E3722" s="1" t="inlineStr">
        <is>
          <t>2025-01-31</t>
        </is>
      </c>
      <c r="F3722" t="n">
        <v>0</v>
      </c>
      <c r="G3722" t="n">
        <v>0</v>
      </c>
      <c r="H3722" s="2">
        <f>IF(F3722=0, G3722, F3722)</f>
        <v/>
      </c>
      <c r="I3722" s="1">
        <f>E3722+0</f>
        <v/>
      </c>
    </row>
    <row r="3723">
      <c r="A3723" t="inlineStr">
        <is>
          <t>Interest Paid - Investors @ 14%</t>
        </is>
      </c>
      <c r="B3723" t="inlineStr">
        <is>
          <t>Operating Expenses</t>
        </is>
      </c>
      <c r="C3723" t="inlineStr">
        <is>
          <t>Heron Fields</t>
        </is>
      </c>
      <c r="D3723" t="inlineStr">
        <is>
          <t>Heron Fields</t>
        </is>
      </c>
      <c r="E3723" s="1" t="inlineStr">
        <is>
          <t>2025-01-31</t>
        </is>
      </c>
      <c r="F3723" t="n">
        <v>0</v>
      </c>
      <c r="G3723" t="n">
        <v>0</v>
      </c>
      <c r="H3723" s="2">
        <f>IF(F3723=0, G3723, F3723)</f>
        <v/>
      </c>
      <c r="I3723" s="1">
        <f>E3723+0</f>
        <v/>
      </c>
    </row>
    <row r="3724">
      <c r="A3724" t="inlineStr">
        <is>
          <t>Interest Paid - Investors @ 15%</t>
        </is>
      </c>
      <c r="B3724" t="inlineStr">
        <is>
          <t>Operating Expenses</t>
        </is>
      </c>
      <c r="C3724" t="inlineStr">
        <is>
          <t>Heron Fields</t>
        </is>
      </c>
      <c r="D3724" t="inlineStr">
        <is>
          <t>Heron Fields</t>
        </is>
      </c>
      <c r="E3724" s="1" t="inlineStr">
        <is>
          <t>2025-01-31</t>
        </is>
      </c>
      <c r="F3724" t="n">
        <v>0</v>
      </c>
      <c r="G3724" t="n">
        <v>0</v>
      </c>
      <c r="H3724" s="2">
        <f>IF(F3724=0, G3724, F3724)</f>
        <v/>
      </c>
      <c r="I3724" s="1">
        <f>E3724+0</f>
        <v/>
      </c>
    </row>
    <row r="3725">
      <c r="A3725" t="inlineStr">
        <is>
          <t>Interest Paid - Investors @ 15%</t>
        </is>
      </c>
      <c r="B3725" t="inlineStr">
        <is>
          <t>Operating Expenses</t>
        </is>
      </c>
      <c r="C3725" t="inlineStr">
        <is>
          <t>Heron Fields</t>
        </is>
      </c>
      <c r="D3725" t="inlineStr">
        <is>
          <t>Heron Fields</t>
        </is>
      </c>
      <c r="E3725" s="1" t="inlineStr">
        <is>
          <t>2025-01-31</t>
        </is>
      </c>
      <c r="F3725" t="n">
        <v>0</v>
      </c>
      <c r="G3725" t="n">
        <v>0</v>
      </c>
      <c r="H3725" s="2">
        <f>IF(F3725=0, G3725, F3725)</f>
        <v/>
      </c>
      <c r="I3725" s="1">
        <f>E3725+0</f>
        <v/>
      </c>
    </row>
    <row r="3726">
      <c r="A3726" t="inlineStr">
        <is>
          <t>Interest Paid - Investors @ 16%</t>
        </is>
      </c>
      <c r="B3726" t="inlineStr">
        <is>
          <t>Operating Expenses</t>
        </is>
      </c>
      <c r="C3726" t="inlineStr">
        <is>
          <t>Heron Fields</t>
        </is>
      </c>
      <c r="D3726" t="inlineStr">
        <is>
          <t>Heron Fields</t>
        </is>
      </c>
      <c r="E3726" s="1" t="inlineStr">
        <is>
          <t>2025-01-31</t>
        </is>
      </c>
      <c r="F3726" t="n">
        <v>0</v>
      </c>
      <c r="G3726" t="n">
        <v>0</v>
      </c>
      <c r="H3726" s="2">
        <f>IF(F3726=0, G3726, F3726)</f>
        <v/>
      </c>
      <c r="I3726" s="1">
        <f>E3726+0</f>
        <v/>
      </c>
    </row>
    <row r="3727">
      <c r="A3727" t="inlineStr">
        <is>
          <t>Interest Paid - Investors @ 16%</t>
        </is>
      </c>
      <c r="B3727" t="inlineStr">
        <is>
          <t>Operating Expenses</t>
        </is>
      </c>
      <c r="C3727" t="inlineStr">
        <is>
          <t>Heron Fields</t>
        </is>
      </c>
      <c r="D3727" t="inlineStr">
        <is>
          <t>Heron Fields</t>
        </is>
      </c>
      <c r="E3727" s="1" t="inlineStr">
        <is>
          <t>2025-01-31</t>
        </is>
      </c>
      <c r="F3727" t="n">
        <v>0</v>
      </c>
      <c r="G3727" t="n">
        <v>0</v>
      </c>
      <c r="H3727" s="2">
        <f>IF(F3727=0, G3727, F3727)</f>
        <v/>
      </c>
      <c r="I3727" s="1">
        <f>E3727+0</f>
        <v/>
      </c>
    </row>
    <row r="3728">
      <c r="A3728" t="inlineStr">
        <is>
          <t>Interest Paid - Investors @ 18%</t>
        </is>
      </c>
      <c r="B3728" t="inlineStr">
        <is>
          <t>Operating Expenses</t>
        </is>
      </c>
      <c r="C3728" t="inlineStr">
        <is>
          <t>Heron Fields</t>
        </is>
      </c>
      <c r="D3728" t="inlineStr">
        <is>
          <t>Heron Fields</t>
        </is>
      </c>
      <c r="E3728" s="1" t="inlineStr">
        <is>
          <t>2025-01-31</t>
        </is>
      </c>
      <c r="F3728" t="n">
        <v>0</v>
      </c>
      <c r="G3728" t="n">
        <v>0</v>
      </c>
      <c r="H3728" s="2">
        <f>IF(F3728=0, G3728, F3728)</f>
        <v/>
      </c>
      <c r="I3728" s="1">
        <f>E3728+0</f>
        <v/>
      </c>
    </row>
    <row r="3729">
      <c r="A3729" t="inlineStr">
        <is>
          <t>Interest Paid - Investors @ 18%</t>
        </is>
      </c>
      <c r="B3729" t="inlineStr">
        <is>
          <t>Operating Expenses</t>
        </is>
      </c>
      <c r="C3729" t="inlineStr">
        <is>
          <t>Heron Fields</t>
        </is>
      </c>
      <c r="D3729" t="inlineStr">
        <is>
          <t>Heron Fields</t>
        </is>
      </c>
      <c r="E3729" s="1" t="inlineStr">
        <is>
          <t>2025-01-31</t>
        </is>
      </c>
      <c r="F3729" t="n">
        <v>0</v>
      </c>
      <c r="G3729" t="n">
        <v>0</v>
      </c>
      <c r="H3729" s="2">
        <f>IF(F3729=0, G3729, F3729)</f>
        <v/>
      </c>
      <c r="I3729" s="1">
        <f>E3729+0</f>
        <v/>
      </c>
    </row>
    <row r="3730">
      <c r="A3730" t="inlineStr">
        <is>
          <t>Interest Paid - Investors @ 6.25%</t>
        </is>
      </c>
      <c r="B3730" t="inlineStr">
        <is>
          <t>Operating Expenses</t>
        </is>
      </c>
      <c r="C3730" t="inlineStr">
        <is>
          <t>Heron Fields</t>
        </is>
      </c>
      <c r="D3730" t="inlineStr">
        <is>
          <t>Heron Fields</t>
        </is>
      </c>
      <c r="E3730" s="1" t="inlineStr">
        <is>
          <t>2025-01-31</t>
        </is>
      </c>
      <c r="F3730" t="n">
        <v>0</v>
      </c>
      <c r="G3730" t="n">
        <v>0</v>
      </c>
      <c r="H3730" s="2">
        <f>IF(F3730=0, G3730, F3730)</f>
        <v/>
      </c>
      <c r="I3730" s="1">
        <f>E3730+0</f>
        <v/>
      </c>
    </row>
    <row r="3731">
      <c r="A3731" t="inlineStr">
        <is>
          <t>Interest Paid - Investors @ 6.25%</t>
        </is>
      </c>
      <c r="B3731" t="inlineStr">
        <is>
          <t>Operating Expenses</t>
        </is>
      </c>
      <c r="C3731" t="inlineStr">
        <is>
          <t>Heron Fields</t>
        </is>
      </c>
      <c r="D3731" t="inlineStr">
        <is>
          <t>Heron Fields</t>
        </is>
      </c>
      <c r="E3731" s="1" t="inlineStr">
        <is>
          <t>2025-01-31</t>
        </is>
      </c>
      <c r="F3731" t="n">
        <v>0</v>
      </c>
      <c r="G3731" t="n">
        <v>0</v>
      </c>
      <c r="H3731" s="2">
        <f>IF(F3731=0, G3731, F3731)</f>
        <v/>
      </c>
      <c r="I3731" s="1">
        <f>E3731+0</f>
        <v/>
      </c>
    </row>
    <row r="3732">
      <c r="A3732" t="inlineStr">
        <is>
          <t>Interest Paid - Investors @ 6.5%</t>
        </is>
      </c>
      <c r="B3732" t="inlineStr">
        <is>
          <t>Operating Expenses</t>
        </is>
      </c>
      <c r="C3732" t="inlineStr">
        <is>
          <t>Heron Fields</t>
        </is>
      </c>
      <c r="D3732" t="inlineStr">
        <is>
          <t>Heron Fields</t>
        </is>
      </c>
      <c r="E3732" s="1" t="inlineStr">
        <is>
          <t>2025-01-31</t>
        </is>
      </c>
      <c r="F3732" t="n">
        <v>0</v>
      </c>
      <c r="G3732" t="n">
        <v>0</v>
      </c>
      <c r="H3732" s="2">
        <f>IF(F3732=0, G3732, F3732)</f>
        <v/>
      </c>
      <c r="I3732" s="1">
        <f>E3732+0</f>
        <v/>
      </c>
    </row>
    <row r="3733">
      <c r="A3733" t="inlineStr">
        <is>
          <t>Interest Paid - Investors @ 6.5%</t>
        </is>
      </c>
      <c r="B3733" t="inlineStr">
        <is>
          <t>Operating Expenses</t>
        </is>
      </c>
      <c r="C3733" t="inlineStr">
        <is>
          <t>Heron Fields</t>
        </is>
      </c>
      <c r="D3733" t="inlineStr">
        <is>
          <t>Heron Fields</t>
        </is>
      </c>
      <c r="E3733" s="1" t="inlineStr">
        <is>
          <t>2025-01-31</t>
        </is>
      </c>
      <c r="F3733" t="n">
        <v>0</v>
      </c>
      <c r="G3733" t="n">
        <v>0</v>
      </c>
      <c r="H3733" s="2">
        <f>IF(F3733=0, G3733, F3733)</f>
        <v/>
      </c>
      <c r="I3733" s="1">
        <f>E3733+0</f>
        <v/>
      </c>
    </row>
    <row r="3734">
      <c r="A3734" t="inlineStr">
        <is>
          <t>Interest Paid - Investors @ 6.75%</t>
        </is>
      </c>
      <c r="B3734" t="inlineStr">
        <is>
          <t>Operating Expenses</t>
        </is>
      </c>
      <c r="C3734" t="inlineStr">
        <is>
          <t>Heron Fields</t>
        </is>
      </c>
      <c r="D3734" t="inlineStr">
        <is>
          <t>Heron Fields</t>
        </is>
      </c>
      <c r="E3734" s="1" t="inlineStr">
        <is>
          <t>2025-01-31</t>
        </is>
      </c>
      <c r="F3734" t="n">
        <v>0</v>
      </c>
      <c r="G3734" t="n">
        <v>0</v>
      </c>
      <c r="H3734" s="2">
        <f>IF(F3734=0, G3734, F3734)</f>
        <v/>
      </c>
      <c r="I3734" s="1">
        <f>E3734+0</f>
        <v/>
      </c>
    </row>
    <row r="3735">
      <c r="A3735" t="inlineStr">
        <is>
          <t>Interest Paid - Investors @ 6.75%</t>
        </is>
      </c>
      <c r="B3735" t="inlineStr">
        <is>
          <t>Operating Expenses</t>
        </is>
      </c>
      <c r="C3735" t="inlineStr">
        <is>
          <t>Heron Fields</t>
        </is>
      </c>
      <c r="D3735" t="inlineStr">
        <is>
          <t>Heron Fields</t>
        </is>
      </c>
      <c r="E3735" s="1" t="inlineStr">
        <is>
          <t>2025-01-31</t>
        </is>
      </c>
      <c r="F3735" t="n">
        <v>0</v>
      </c>
      <c r="G3735" t="n">
        <v>0</v>
      </c>
      <c r="H3735" s="2">
        <f>IF(F3735=0, G3735, F3735)</f>
        <v/>
      </c>
      <c r="I3735" s="1">
        <f>E3735+0</f>
        <v/>
      </c>
    </row>
    <row r="3736">
      <c r="A3736" t="inlineStr">
        <is>
          <t>Interest Paid - Investors @ 7%</t>
        </is>
      </c>
      <c r="B3736" t="inlineStr">
        <is>
          <t>Operating Expenses</t>
        </is>
      </c>
      <c r="C3736" t="inlineStr">
        <is>
          <t>Heron Fields</t>
        </is>
      </c>
      <c r="D3736" t="inlineStr">
        <is>
          <t>Heron Fields</t>
        </is>
      </c>
      <c r="E3736" s="1" t="inlineStr">
        <is>
          <t>2025-01-31</t>
        </is>
      </c>
      <c r="F3736" t="n">
        <v>0</v>
      </c>
      <c r="G3736" t="n">
        <v>0</v>
      </c>
      <c r="H3736" s="2">
        <f>IF(F3736=0, G3736, F3736)</f>
        <v/>
      </c>
      <c r="I3736" s="1">
        <f>E3736+0</f>
        <v/>
      </c>
    </row>
    <row r="3737">
      <c r="A3737" t="inlineStr">
        <is>
          <t>Interest Paid - Investors @ 7%</t>
        </is>
      </c>
      <c r="B3737" t="inlineStr">
        <is>
          <t>Operating Expenses</t>
        </is>
      </c>
      <c r="C3737" t="inlineStr">
        <is>
          <t>Heron Fields</t>
        </is>
      </c>
      <c r="D3737" t="inlineStr">
        <is>
          <t>Heron Fields</t>
        </is>
      </c>
      <c r="E3737" s="1" t="inlineStr">
        <is>
          <t>2025-01-31</t>
        </is>
      </c>
      <c r="F3737" t="n">
        <v>0</v>
      </c>
      <c r="G3737" t="n">
        <v>0</v>
      </c>
      <c r="H3737" s="2">
        <f>IF(F3737=0, G3737, F3737)</f>
        <v/>
      </c>
      <c r="I3737" s="1">
        <f>E3737+0</f>
        <v/>
      </c>
    </row>
    <row r="3738">
      <c r="A3738" t="inlineStr">
        <is>
          <t>Interest Paid - Investors @ 7.5%</t>
        </is>
      </c>
      <c r="B3738" t="inlineStr">
        <is>
          <t>Operating Expenses</t>
        </is>
      </c>
      <c r="C3738" t="inlineStr">
        <is>
          <t>Heron Fields</t>
        </is>
      </c>
      <c r="D3738" t="inlineStr">
        <is>
          <t>Heron Fields</t>
        </is>
      </c>
      <c r="E3738" s="1" t="inlineStr">
        <is>
          <t>2025-01-31</t>
        </is>
      </c>
      <c r="F3738" t="n">
        <v>0</v>
      </c>
      <c r="G3738" t="n">
        <v>0</v>
      </c>
      <c r="H3738" s="2">
        <f>IF(F3738=0, G3738, F3738)</f>
        <v/>
      </c>
      <c r="I3738" s="1">
        <f>E3738+0</f>
        <v/>
      </c>
    </row>
    <row r="3739">
      <c r="A3739" t="inlineStr">
        <is>
          <t>Interest Paid - Investors @ 7.5%</t>
        </is>
      </c>
      <c r="B3739" t="inlineStr">
        <is>
          <t>Operating Expenses</t>
        </is>
      </c>
      <c r="C3739" t="inlineStr">
        <is>
          <t>Heron Fields</t>
        </is>
      </c>
      <c r="D3739" t="inlineStr">
        <is>
          <t>Heron Fields</t>
        </is>
      </c>
      <c r="E3739" s="1" t="inlineStr">
        <is>
          <t>2025-01-31</t>
        </is>
      </c>
      <c r="F3739" t="n">
        <v>0</v>
      </c>
      <c r="G3739" t="n">
        <v>0</v>
      </c>
      <c r="H3739" s="2">
        <f>IF(F3739=0, G3739, F3739)</f>
        <v/>
      </c>
      <c r="I3739" s="1">
        <f>E3739+0</f>
        <v/>
      </c>
    </row>
    <row r="3740">
      <c r="A3740" t="inlineStr">
        <is>
          <t>Interest Paid - Investors @ 8.25%</t>
        </is>
      </c>
      <c r="B3740" t="inlineStr">
        <is>
          <t>Operating Expenses</t>
        </is>
      </c>
      <c r="C3740" t="inlineStr">
        <is>
          <t>Heron Fields</t>
        </is>
      </c>
      <c r="D3740" t="inlineStr">
        <is>
          <t>Heron Fields</t>
        </is>
      </c>
      <c r="E3740" s="1" t="inlineStr">
        <is>
          <t>2025-01-31</t>
        </is>
      </c>
      <c r="F3740" t="n">
        <v>0</v>
      </c>
      <c r="G3740" t="n">
        <v>0</v>
      </c>
      <c r="H3740" s="2">
        <f>IF(F3740=0, G3740, F3740)</f>
        <v/>
      </c>
      <c r="I3740" s="1">
        <f>E3740+0</f>
        <v/>
      </c>
    </row>
    <row r="3741">
      <c r="A3741" t="inlineStr">
        <is>
          <t>Interest Paid - Investors @ 8.25%</t>
        </is>
      </c>
      <c r="B3741" t="inlineStr">
        <is>
          <t>Operating Expenses</t>
        </is>
      </c>
      <c r="C3741" t="inlineStr">
        <is>
          <t>Heron Fields</t>
        </is>
      </c>
      <c r="D3741" t="inlineStr">
        <is>
          <t>Heron Fields</t>
        </is>
      </c>
      <c r="E3741" s="1" t="inlineStr">
        <is>
          <t>2025-01-31</t>
        </is>
      </c>
      <c r="F3741" t="n">
        <v>0</v>
      </c>
      <c r="G3741" t="n">
        <v>0</v>
      </c>
      <c r="H3741" s="2">
        <f>IF(F3741=0, G3741, F3741)</f>
        <v/>
      </c>
      <c r="I3741" s="1">
        <f>E3741+0</f>
        <v/>
      </c>
    </row>
    <row r="3742">
      <c r="A3742" t="inlineStr">
        <is>
          <t>Interest Paid - Investors @ 9%</t>
        </is>
      </c>
      <c r="B3742" t="inlineStr">
        <is>
          <t>Operating Expenses</t>
        </is>
      </c>
      <c r="C3742" t="inlineStr">
        <is>
          <t>Heron Fields</t>
        </is>
      </c>
      <c r="D3742" t="inlineStr">
        <is>
          <t>Heron Fields</t>
        </is>
      </c>
      <c r="E3742" s="1" t="inlineStr">
        <is>
          <t>2025-01-31</t>
        </is>
      </c>
      <c r="F3742" t="n">
        <v>0</v>
      </c>
      <c r="G3742" t="n">
        <v>0</v>
      </c>
      <c r="H3742" s="2">
        <f>IF(F3742=0, G3742, F3742)</f>
        <v/>
      </c>
      <c r="I3742" s="1">
        <f>E3742+0</f>
        <v/>
      </c>
    </row>
    <row r="3743">
      <c r="A3743" t="inlineStr">
        <is>
          <t>Interest Paid - Investors @ 9%</t>
        </is>
      </c>
      <c r="B3743" t="inlineStr">
        <is>
          <t>Operating Expenses</t>
        </is>
      </c>
      <c r="C3743" t="inlineStr">
        <is>
          <t>Heron Fields</t>
        </is>
      </c>
      <c r="D3743" t="inlineStr">
        <is>
          <t>Heron Fields</t>
        </is>
      </c>
      <c r="E3743" s="1" t="inlineStr">
        <is>
          <t>2025-01-31</t>
        </is>
      </c>
      <c r="F3743" t="n">
        <v>0</v>
      </c>
      <c r="G3743" t="n">
        <v>0</v>
      </c>
      <c r="H3743" s="2">
        <f>IF(F3743=0, G3743, F3743)</f>
        <v/>
      </c>
      <c r="I3743" s="1">
        <f>E3743+0</f>
        <v/>
      </c>
    </row>
    <row r="3744">
      <c r="A3744" t="inlineStr">
        <is>
          <t>Interest Received - Deposits</t>
        </is>
      </c>
      <c r="B3744" t="inlineStr">
        <is>
          <t>Other Income</t>
        </is>
      </c>
      <c r="C3744" t="inlineStr">
        <is>
          <t>Heron Fields</t>
        </is>
      </c>
      <c r="D3744" t="inlineStr">
        <is>
          <t>Heron Fields</t>
        </is>
      </c>
      <c r="E3744" s="1" t="inlineStr">
        <is>
          <t>2025-01-31</t>
        </is>
      </c>
      <c r="F3744" t="n">
        <v>0</v>
      </c>
      <c r="G3744" t="n">
        <v>0</v>
      </c>
      <c r="H3744" s="2">
        <f>IF(F3744=0, G3744, F3744)</f>
        <v/>
      </c>
      <c r="I3744" s="1">
        <f>E3744+0</f>
        <v/>
      </c>
    </row>
    <row r="3745">
      <c r="A3745" t="inlineStr">
        <is>
          <t>Interest Received - Momentum</t>
        </is>
      </c>
      <c r="B3745" t="inlineStr">
        <is>
          <t>Other Income</t>
        </is>
      </c>
      <c r="C3745" t="inlineStr">
        <is>
          <t>Heron Fields</t>
        </is>
      </c>
      <c r="D3745" t="inlineStr">
        <is>
          <t>Heron Fields</t>
        </is>
      </c>
      <c r="E3745" s="1" t="inlineStr">
        <is>
          <t>2025-01-31</t>
        </is>
      </c>
      <c r="F3745" t="n">
        <v>0</v>
      </c>
      <c r="G3745" t="n">
        <v>0</v>
      </c>
      <c r="H3745" s="2">
        <f>IF(F3745=0, G3745, F3745)</f>
        <v/>
      </c>
      <c r="I3745" s="1">
        <f>E3745+0</f>
        <v/>
      </c>
    </row>
    <row r="3746">
      <c r="A3746" t="inlineStr">
        <is>
          <t>Levies - Amari</t>
        </is>
      </c>
      <c r="B3746" t="inlineStr">
        <is>
          <t>Operating Expenses</t>
        </is>
      </c>
      <c r="C3746" t="inlineStr">
        <is>
          <t>Heron Fields</t>
        </is>
      </c>
      <c r="D3746" t="inlineStr">
        <is>
          <t>Heron Fields</t>
        </is>
      </c>
      <c r="E3746" s="1" t="inlineStr">
        <is>
          <t>2025-01-31</t>
        </is>
      </c>
      <c r="F3746" t="n">
        <v>0</v>
      </c>
      <c r="G3746" t="n">
        <v>0</v>
      </c>
      <c r="H3746" s="2">
        <f>IF(F3746=0, G3746, F3746)</f>
        <v/>
      </c>
      <c r="I3746" s="1">
        <f>E3746+0</f>
        <v/>
      </c>
    </row>
    <row r="3747">
      <c r="A3747" t="inlineStr">
        <is>
          <t>Momentum Admin Fee</t>
        </is>
      </c>
      <c r="B3747" t="inlineStr">
        <is>
          <t>Operating Expenses</t>
        </is>
      </c>
      <c r="C3747" t="inlineStr">
        <is>
          <t>Heron Fields</t>
        </is>
      </c>
      <c r="D3747" t="inlineStr">
        <is>
          <t>Heron Fields</t>
        </is>
      </c>
      <c r="E3747" s="1" t="inlineStr">
        <is>
          <t>2025-01-31</t>
        </is>
      </c>
      <c r="F3747" t="n">
        <v>0</v>
      </c>
      <c r="G3747" t="n">
        <v>0</v>
      </c>
      <c r="H3747" s="2">
        <f>IF(F3747=0, G3747, F3747)</f>
        <v/>
      </c>
      <c r="I3747" s="1">
        <f>E3747+0</f>
        <v/>
      </c>
    </row>
    <row r="3748">
      <c r="A3748" t="inlineStr">
        <is>
          <t>Motor Vehicle Expenses</t>
        </is>
      </c>
      <c r="B3748" t="inlineStr">
        <is>
          <t>Operating Expenses</t>
        </is>
      </c>
      <c r="C3748" t="inlineStr">
        <is>
          <t>Heron Fields</t>
        </is>
      </c>
      <c r="D3748" t="inlineStr">
        <is>
          <t>Heron Fields</t>
        </is>
      </c>
      <c r="E3748" s="1" t="inlineStr">
        <is>
          <t>2025-01-31</t>
        </is>
      </c>
      <c r="F3748" t="n">
        <v>0</v>
      </c>
      <c r="G3748" t="n">
        <v>0</v>
      </c>
      <c r="H3748" s="2">
        <f>IF(F3748=0, G3748, F3748)</f>
        <v/>
      </c>
      <c r="I3748" s="1">
        <f>E3748+0</f>
        <v/>
      </c>
    </row>
    <row r="3749">
      <c r="A3749" t="inlineStr">
        <is>
          <t>Rates - Heron</t>
        </is>
      </c>
      <c r="B3749" t="inlineStr">
        <is>
          <t>Operating Expenses</t>
        </is>
      </c>
      <c r="C3749" t="inlineStr">
        <is>
          <t>Heron Fields</t>
        </is>
      </c>
      <c r="D3749" t="inlineStr">
        <is>
          <t>Heron Fields</t>
        </is>
      </c>
      <c r="E3749" s="1" t="inlineStr">
        <is>
          <t>2025-01-31</t>
        </is>
      </c>
      <c r="F3749" t="n">
        <v>0</v>
      </c>
      <c r="G3749" t="n">
        <v>0</v>
      </c>
      <c r="H3749" s="2">
        <f>IF(F3749=0, G3749, F3749)</f>
        <v/>
      </c>
      <c r="I3749" s="1">
        <f>E3749+0</f>
        <v/>
      </c>
    </row>
    <row r="3750">
      <c r="A3750" t="inlineStr">
        <is>
          <t>Rental Income</t>
        </is>
      </c>
      <c r="B3750" t="inlineStr">
        <is>
          <t>Other Income</t>
        </is>
      </c>
      <c r="C3750" t="inlineStr">
        <is>
          <t>Heron Fields</t>
        </is>
      </c>
      <c r="D3750" t="inlineStr">
        <is>
          <t>Heron Fields</t>
        </is>
      </c>
      <c r="E3750" s="1" t="inlineStr">
        <is>
          <t>2025-01-31</t>
        </is>
      </c>
      <c r="F3750" t="n">
        <v>0</v>
      </c>
      <c r="G3750" t="n">
        <v>0</v>
      </c>
      <c r="H3750" s="2">
        <f>IF(F3750=0, G3750, F3750)</f>
        <v/>
      </c>
      <c r="I3750" s="1">
        <f>E3750+0</f>
        <v/>
      </c>
    </row>
    <row r="3751">
      <c r="A3751" t="inlineStr">
        <is>
          <t>Rental Income</t>
        </is>
      </c>
      <c r="B3751" t="inlineStr">
        <is>
          <t>Other Income</t>
        </is>
      </c>
      <c r="C3751" t="inlineStr">
        <is>
          <t>Heron Fields</t>
        </is>
      </c>
      <c r="D3751" t="inlineStr">
        <is>
          <t>Heron Fields</t>
        </is>
      </c>
      <c r="E3751" s="1" t="inlineStr">
        <is>
          <t>2025-01-31</t>
        </is>
      </c>
      <c r="F3751" t="n">
        <v>0</v>
      </c>
      <c r="G3751" t="n">
        <v>0</v>
      </c>
      <c r="H3751" s="2">
        <f>IF(F3751=0, G3751, F3751)</f>
        <v/>
      </c>
      <c r="I3751" s="1">
        <f>E3751+0</f>
        <v/>
      </c>
    </row>
    <row r="3752">
      <c r="A3752" t="inlineStr">
        <is>
          <t>Repairs _AND_ Maintenance</t>
        </is>
      </c>
      <c r="B3752" t="inlineStr">
        <is>
          <t>Operating Expenses</t>
        </is>
      </c>
      <c r="C3752" t="inlineStr">
        <is>
          <t>Heron Fields</t>
        </is>
      </c>
      <c r="D3752" t="inlineStr">
        <is>
          <t>Heron Fields</t>
        </is>
      </c>
      <c r="E3752" s="1" t="inlineStr">
        <is>
          <t>2025-01-31</t>
        </is>
      </c>
      <c r="F3752" t="n">
        <v>0</v>
      </c>
      <c r="G3752" t="n">
        <v>0</v>
      </c>
      <c r="H3752" s="2">
        <f>IF(F3752=0, G3752, F3752)</f>
        <v/>
      </c>
      <c r="I3752" s="1">
        <f>E3752+0</f>
        <v/>
      </c>
    </row>
    <row r="3753">
      <c r="A3753" t="inlineStr">
        <is>
          <t>Repairs _AND_ Maintenance</t>
        </is>
      </c>
      <c r="B3753" t="inlineStr">
        <is>
          <t>Operating Expenses</t>
        </is>
      </c>
      <c r="C3753" t="inlineStr">
        <is>
          <t>Heron Fields</t>
        </is>
      </c>
      <c r="D3753" t="inlineStr">
        <is>
          <t>Heron Fields</t>
        </is>
      </c>
      <c r="E3753" s="1" t="inlineStr">
        <is>
          <t>2025-01-31</t>
        </is>
      </c>
      <c r="F3753" t="n">
        <v>0</v>
      </c>
      <c r="G3753" t="n">
        <v>0</v>
      </c>
      <c r="H3753" s="2">
        <f>IF(F3753=0, G3753, F3753)</f>
        <v/>
      </c>
      <c r="I3753" s="1">
        <f>E3753+0</f>
        <v/>
      </c>
    </row>
    <row r="3754">
      <c r="A3754" t="inlineStr">
        <is>
          <t>Sales - Heron Fields</t>
        </is>
      </c>
      <c r="B3754" t="inlineStr">
        <is>
          <t>Trading Income</t>
        </is>
      </c>
      <c r="C3754" t="inlineStr">
        <is>
          <t>Heron Fields</t>
        </is>
      </c>
      <c r="D3754" t="inlineStr">
        <is>
          <t>Heron Fields</t>
        </is>
      </c>
      <c r="E3754" s="1" t="inlineStr">
        <is>
          <t>2025-01-31</t>
        </is>
      </c>
      <c r="F3754" t="n">
        <v>0</v>
      </c>
      <c r="G3754" t="n">
        <v>0</v>
      </c>
      <c r="H3754" s="2">
        <f>IF(F3754=0, G3754, F3754)</f>
        <v/>
      </c>
      <c r="I3754" s="1">
        <f>E3754+0</f>
        <v/>
      </c>
    </row>
    <row r="3755">
      <c r="A3755" t="inlineStr">
        <is>
          <t>Sales - Heron Fields occupational rent</t>
        </is>
      </c>
      <c r="B3755" t="inlineStr">
        <is>
          <t>Trading Income</t>
        </is>
      </c>
      <c r="C3755" t="inlineStr">
        <is>
          <t>Heron Fields</t>
        </is>
      </c>
      <c r="D3755" t="inlineStr">
        <is>
          <t>Heron Fields</t>
        </is>
      </c>
      <c r="E3755" s="1" t="inlineStr">
        <is>
          <t>2025-01-31</t>
        </is>
      </c>
      <c r="F3755" t="n">
        <v>0</v>
      </c>
      <c r="G3755" t="n">
        <v>0</v>
      </c>
      <c r="H3755" s="2">
        <f>IF(F3755=0, G3755, F3755)</f>
        <v/>
      </c>
      <c r="I3755" s="1">
        <f>E3755+0</f>
        <v/>
      </c>
    </row>
    <row r="3756">
      <c r="A3756" t="inlineStr">
        <is>
          <t>Security</t>
        </is>
      </c>
      <c r="B3756" t="inlineStr">
        <is>
          <t>Operating Expenses</t>
        </is>
      </c>
      <c r="C3756" t="inlineStr">
        <is>
          <t>Heron Fields</t>
        </is>
      </c>
      <c r="D3756" t="inlineStr">
        <is>
          <t>Heron Fields</t>
        </is>
      </c>
      <c r="E3756" s="1" t="inlineStr">
        <is>
          <t>2025-01-31</t>
        </is>
      </c>
      <c r="F3756" t="n">
        <v>0</v>
      </c>
      <c r="G3756" t="n">
        <v>0</v>
      </c>
      <c r="H3756" s="2">
        <f>IF(F3756=0, G3756, F3756)</f>
        <v/>
      </c>
      <c r="I3756" s="1">
        <f>E3756+0</f>
        <v/>
      </c>
    </row>
    <row r="3757">
      <c r="A3757" t="inlineStr">
        <is>
          <t>Security - ADT</t>
        </is>
      </c>
      <c r="B3757" t="inlineStr">
        <is>
          <t>Operating Expenses</t>
        </is>
      </c>
      <c r="C3757" t="inlineStr">
        <is>
          <t>Heron Fields</t>
        </is>
      </c>
      <c r="D3757" t="inlineStr">
        <is>
          <t>Heron Fields</t>
        </is>
      </c>
      <c r="E3757" s="1" t="inlineStr">
        <is>
          <t>2025-01-31</t>
        </is>
      </c>
      <c r="F3757" t="n">
        <v>0</v>
      </c>
      <c r="G3757" t="n">
        <v>0</v>
      </c>
      <c r="H3757" s="2">
        <f>IF(F3757=0, G3757, F3757)</f>
        <v/>
      </c>
      <c r="I3757" s="1">
        <f>E3757+0</f>
        <v/>
      </c>
    </row>
    <row r="3758">
      <c r="A3758" t="inlineStr">
        <is>
          <t>Subscription - NHBRC</t>
        </is>
      </c>
      <c r="B3758" t="inlineStr">
        <is>
          <t>Operating Expenses</t>
        </is>
      </c>
      <c r="C3758" t="inlineStr">
        <is>
          <t>Heron Fields</t>
        </is>
      </c>
      <c r="D3758" t="inlineStr">
        <is>
          <t>Heron Fields</t>
        </is>
      </c>
      <c r="E3758" s="1" t="inlineStr">
        <is>
          <t>2025-01-31</t>
        </is>
      </c>
      <c r="F3758" t="n">
        <v>0</v>
      </c>
      <c r="G3758" t="n">
        <v>0</v>
      </c>
      <c r="H3758" s="2">
        <f>IF(F3758=0, G3758, F3758)</f>
        <v/>
      </c>
      <c r="I3758" s="1">
        <f>E3758+0</f>
        <v/>
      </c>
    </row>
    <row r="3759">
      <c r="A3759" t="inlineStr">
        <is>
          <t>Subscriptions - Xero</t>
        </is>
      </c>
      <c r="B3759" t="inlineStr">
        <is>
          <t>Operating Expenses</t>
        </is>
      </c>
      <c r="C3759" t="inlineStr">
        <is>
          <t>Heron Fields</t>
        </is>
      </c>
      <c r="D3759" t="inlineStr">
        <is>
          <t>Heron Fields</t>
        </is>
      </c>
      <c r="E3759" s="1" t="inlineStr">
        <is>
          <t>2025-01-31</t>
        </is>
      </c>
      <c r="F3759" t="n">
        <v>0</v>
      </c>
      <c r="G3759" t="n">
        <v>0</v>
      </c>
      <c r="H3759" s="2">
        <f>IF(F3759=0, G3759, F3759)</f>
        <v/>
      </c>
      <c r="I3759" s="1">
        <f>E3759+0</f>
        <v/>
      </c>
    </row>
    <row r="3760">
      <c r="A3760" t="inlineStr">
        <is>
          <t>Subscriptions - Xero</t>
        </is>
      </c>
      <c r="B3760" t="inlineStr">
        <is>
          <t>Operating Expenses</t>
        </is>
      </c>
      <c r="C3760" t="inlineStr">
        <is>
          <t>Heron Fields</t>
        </is>
      </c>
      <c r="D3760" t="inlineStr">
        <is>
          <t>Heron Fields</t>
        </is>
      </c>
      <c r="E3760" s="1" t="inlineStr">
        <is>
          <t>2025-01-31</t>
        </is>
      </c>
      <c r="F3760" t="n">
        <v>0</v>
      </c>
      <c r="G3760" t="n">
        <v>0</v>
      </c>
      <c r="H3760" s="2">
        <f>IF(F3760=0, G3760, F3760)</f>
        <v/>
      </c>
      <c r="I3760" s="1">
        <f>E3760+0</f>
        <v/>
      </c>
    </row>
    <row r="3761">
      <c r="A3761" t="inlineStr">
        <is>
          <t>Advertising - Pure Brand Activation</t>
        </is>
      </c>
      <c r="B3761" t="inlineStr">
        <is>
          <t>Operating Expenses</t>
        </is>
      </c>
      <c r="C3761" t="inlineStr">
        <is>
          <t>Heron View</t>
        </is>
      </c>
      <c r="D3761" t="inlineStr">
        <is>
          <t>Heron View</t>
        </is>
      </c>
      <c r="E3761" s="1" t="inlineStr">
        <is>
          <t>2025-01-31</t>
        </is>
      </c>
      <c r="F3761" t="n">
        <v>0</v>
      </c>
      <c r="G3761" t="n">
        <v>0</v>
      </c>
      <c r="H3761" s="2">
        <f>IF(F3761=0, G3761, F3761)</f>
        <v/>
      </c>
      <c r="I3761" s="1">
        <f>E3761+0</f>
        <v/>
      </c>
    </row>
    <row r="3762">
      <c r="A3762" t="inlineStr">
        <is>
          <t>Advertising - Real Marketing</t>
        </is>
      </c>
      <c r="B3762" t="inlineStr">
        <is>
          <t>Operating Expenses</t>
        </is>
      </c>
      <c r="C3762" t="inlineStr">
        <is>
          <t>Heron View</t>
        </is>
      </c>
      <c r="D3762" t="inlineStr">
        <is>
          <t>Heron View</t>
        </is>
      </c>
      <c r="E3762" s="1" t="inlineStr">
        <is>
          <t>2025-01-31</t>
        </is>
      </c>
      <c r="F3762" t="n">
        <v>0</v>
      </c>
      <c r="G3762" t="n">
        <v>0</v>
      </c>
      <c r="H3762" s="2">
        <f>IF(F3762=0, G3762, F3762)</f>
        <v/>
      </c>
      <c r="I3762" s="1">
        <f>E3762+0</f>
        <v/>
      </c>
    </row>
    <row r="3763">
      <c r="A3763" t="inlineStr">
        <is>
          <t>Advertising - Thinkink</t>
        </is>
      </c>
      <c r="B3763" t="inlineStr">
        <is>
          <t>Operating Expenses</t>
        </is>
      </c>
      <c r="C3763" t="inlineStr">
        <is>
          <t>Heron View</t>
        </is>
      </c>
      <c r="D3763" t="inlineStr">
        <is>
          <t>Heron View</t>
        </is>
      </c>
      <c r="E3763" s="1" t="inlineStr">
        <is>
          <t>2025-01-31</t>
        </is>
      </c>
      <c r="F3763" t="n">
        <v>0</v>
      </c>
      <c r="G3763" t="n">
        <v>0</v>
      </c>
      <c r="H3763" s="2">
        <f>IF(F3763=0, G3763, F3763)</f>
        <v/>
      </c>
      <c r="I3763" s="1">
        <f>E3763+0</f>
        <v/>
      </c>
    </row>
    <row r="3764">
      <c r="A3764" t="inlineStr">
        <is>
          <t>Advertising _AND_ Promotions</t>
        </is>
      </c>
      <c r="B3764" t="inlineStr">
        <is>
          <t>Operating Expenses</t>
        </is>
      </c>
      <c r="C3764" t="inlineStr">
        <is>
          <t>Heron View</t>
        </is>
      </c>
      <c r="D3764" t="inlineStr">
        <is>
          <t>Heron View</t>
        </is>
      </c>
      <c r="E3764" s="1" t="inlineStr">
        <is>
          <t>2025-01-31</t>
        </is>
      </c>
      <c r="F3764" t="n">
        <v>0</v>
      </c>
      <c r="G3764" t="n">
        <v>0</v>
      </c>
      <c r="H3764" s="2">
        <f>IF(F3764=0, G3764, F3764)</f>
        <v/>
      </c>
      <c r="I3764" s="1">
        <f>E3764+0</f>
        <v/>
      </c>
    </row>
    <row r="3765">
      <c r="A3765" t="inlineStr">
        <is>
          <t>COS - Commission HV Units</t>
        </is>
      </c>
      <c r="B3765" t="inlineStr">
        <is>
          <t>COS</t>
        </is>
      </c>
      <c r="C3765" t="inlineStr">
        <is>
          <t>Heron View</t>
        </is>
      </c>
      <c r="D3765" t="inlineStr">
        <is>
          <t>Heron View</t>
        </is>
      </c>
      <c r="E3765" s="1" t="inlineStr">
        <is>
          <t>2025-01-31</t>
        </is>
      </c>
      <c r="F3765" t="n">
        <v>0</v>
      </c>
      <c r="G3765" t="n">
        <v>0</v>
      </c>
      <c r="H3765" s="2">
        <f>IF(F3765=0, G3765, F3765)</f>
        <v/>
      </c>
      <c r="I3765" s="1">
        <f>E3765+0</f>
        <v/>
      </c>
    </row>
    <row r="3766">
      <c r="A3766" t="inlineStr">
        <is>
          <t>COS - Electricity</t>
        </is>
      </c>
      <c r="B3766" t="inlineStr">
        <is>
          <t>COS</t>
        </is>
      </c>
      <c r="C3766" t="inlineStr">
        <is>
          <t>Heron View</t>
        </is>
      </c>
      <c r="D3766" t="inlineStr">
        <is>
          <t>Heron View</t>
        </is>
      </c>
      <c r="E3766" s="1" t="inlineStr">
        <is>
          <t>2025-01-31</t>
        </is>
      </c>
      <c r="F3766" t="n">
        <v>0</v>
      </c>
      <c r="G3766" t="n">
        <v>0</v>
      </c>
      <c r="H3766" s="2">
        <f>IF(F3766=0, G3766, F3766)</f>
        <v/>
      </c>
      <c r="I3766" s="1">
        <f>E3766+0</f>
        <v/>
      </c>
    </row>
    <row r="3767">
      <c r="A3767" t="inlineStr">
        <is>
          <t>COS - Electricity Cost Heron Field</t>
        </is>
      </c>
      <c r="B3767" t="inlineStr">
        <is>
          <t>COS</t>
        </is>
      </c>
      <c r="C3767" t="inlineStr">
        <is>
          <t>CPC</t>
        </is>
      </c>
      <c r="D3767" t="inlineStr">
        <is>
          <t>Heron View</t>
        </is>
      </c>
      <c r="E3767" s="1" t="inlineStr">
        <is>
          <t>2025-01-31</t>
        </is>
      </c>
      <c r="F3767" t="n">
        <v>0</v>
      </c>
      <c r="G3767" t="n">
        <v>0</v>
      </c>
      <c r="H3767" s="2">
        <f>IF(F3767=0, G3767, F3767)</f>
        <v/>
      </c>
      <c r="I3767" s="1">
        <f>E3767+0</f>
        <v/>
      </c>
    </row>
    <row r="3768">
      <c r="A3768" t="inlineStr">
        <is>
          <t>COS - HV COCT Rates clearance</t>
        </is>
      </c>
      <c r="B3768" t="inlineStr">
        <is>
          <t>COS</t>
        </is>
      </c>
      <c r="C3768" t="inlineStr">
        <is>
          <t>Heron View</t>
        </is>
      </c>
      <c r="D3768" t="inlineStr">
        <is>
          <t>Heron View</t>
        </is>
      </c>
      <c r="E3768" s="1" t="inlineStr">
        <is>
          <t>2025-01-31</t>
        </is>
      </c>
      <c r="F3768" t="n">
        <v>0</v>
      </c>
      <c r="G3768" t="n">
        <v>0</v>
      </c>
      <c r="H3768" s="2">
        <f>IF(F3768=0, G3768, F3768)</f>
        <v/>
      </c>
      <c r="I3768" s="1">
        <f>E3768+0</f>
        <v/>
      </c>
    </row>
    <row r="3769">
      <c r="A3769" t="inlineStr">
        <is>
          <t>COS - Heron - Internet</t>
        </is>
      </c>
      <c r="B3769" t="inlineStr">
        <is>
          <t>COS</t>
        </is>
      </c>
      <c r="C3769" t="inlineStr">
        <is>
          <t>CPC</t>
        </is>
      </c>
      <c r="D3769" t="inlineStr">
        <is>
          <t>Heron View</t>
        </is>
      </c>
      <c r="E3769" s="1" t="inlineStr">
        <is>
          <t>2025-01-31</t>
        </is>
      </c>
      <c r="F3769" t="n">
        <v>0</v>
      </c>
      <c r="G3769" t="n">
        <v>0</v>
      </c>
      <c r="H3769" s="2">
        <f>IF(F3769=0, G3769, F3769)</f>
        <v/>
      </c>
      <c r="I3769" s="1">
        <f>E3769+0</f>
        <v/>
      </c>
    </row>
    <row r="3770">
      <c r="A3770" t="inlineStr">
        <is>
          <t>COS - Heron Fields - Construction</t>
        </is>
      </c>
      <c r="B3770" t="inlineStr">
        <is>
          <t>COS</t>
        </is>
      </c>
      <c r="C3770" t="inlineStr">
        <is>
          <t>CPC</t>
        </is>
      </c>
      <c r="D3770" t="inlineStr">
        <is>
          <t>Heron View</t>
        </is>
      </c>
      <c r="E3770" s="1" t="inlineStr">
        <is>
          <t>2025-01-31</t>
        </is>
      </c>
      <c r="F3770" t="n">
        <v>0</v>
      </c>
      <c r="G3770" t="n">
        <v>0</v>
      </c>
      <c r="H3770" s="2">
        <f>IF(F3770=0, G3770, F3770)</f>
        <v/>
      </c>
      <c r="I3770" s="1">
        <f>E3770+0</f>
        <v/>
      </c>
    </row>
    <row r="3771">
      <c r="A3771" t="inlineStr">
        <is>
          <t>COS - Heron Fields - Garden Services</t>
        </is>
      </c>
      <c r="B3771" t="inlineStr">
        <is>
          <t>COS</t>
        </is>
      </c>
      <c r="C3771" t="inlineStr">
        <is>
          <t>CPC</t>
        </is>
      </c>
      <c r="D3771" t="inlineStr">
        <is>
          <t>Heron View</t>
        </is>
      </c>
      <c r="E3771" s="1" t="inlineStr">
        <is>
          <t>2025-01-31</t>
        </is>
      </c>
      <c r="F3771" t="n">
        <v>0</v>
      </c>
      <c r="G3771" t="n">
        <v>0</v>
      </c>
      <c r="H3771" s="2">
        <f>IF(F3771=0, G3771, F3771)</f>
        <v/>
      </c>
      <c r="I3771" s="1">
        <f>E3771+0</f>
        <v/>
      </c>
    </row>
    <row r="3772">
      <c r="A3772" t="inlineStr">
        <is>
          <t>COS - Heron Fields - Health &amp; Safety</t>
        </is>
      </c>
      <c r="B3772" t="inlineStr">
        <is>
          <t>COS</t>
        </is>
      </c>
      <c r="C3772" t="inlineStr">
        <is>
          <t>CPC</t>
        </is>
      </c>
      <c r="D3772" t="inlineStr">
        <is>
          <t>Heron View</t>
        </is>
      </c>
      <c r="E3772" s="1" t="inlineStr">
        <is>
          <t>2025-01-31</t>
        </is>
      </c>
      <c r="F3772" t="n">
        <v>0</v>
      </c>
      <c r="G3772" t="n">
        <v>0</v>
      </c>
      <c r="H3772" s="2">
        <f>IF(F3772=0, G3772, F3772)</f>
        <v/>
      </c>
      <c r="I3772" s="1">
        <f>E3772+0</f>
        <v/>
      </c>
    </row>
    <row r="3773">
      <c r="A3773" t="inlineStr">
        <is>
          <t>COS - Heron Fields - P &amp; G</t>
        </is>
      </c>
      <c r="B3773" t="inlineStr">
        <is>
          <t>COS</t>
        </is>
      </c>
      <c r="C3773" t="inlineStr">
        <is>
          <t>CPC</t>
        </is>
      </c>
      <c r="D3773" t="inlineStr">
        <is>
          <t>Heron View</t>
        </is>
      </c>
      <c r="E3773" s="1" t="inlineStr">
        <is>
          <t>2025-01-31</t>
        </is>
      </c>
      <c r="F3773" t="n">
        <v>0</v>
      </c>
      <c r="G3773" t="n">
        <v>0</v>
      </c>
      <c r="H3773" s="2">
        <f>IF(F3773=0, G3773, F3773)</f>
        <v/>
      </c>
      <c r="I3773" s="1">
        <f>E3773+0</f>
        <v/>
      </c>
    </row>
    <row r="3774">
      <c r="A3774" t="inlineStr">
        <is>
          <t>COS - Heron Fields - Printing &amp; Stationary</t>
        </is>
      </c>
      <c r="B3774" t="inlineStr">
        <is>
          <t>COS</t>
        </is>
      </c>
      <c r="C3774" t="inlineStr">
        <is>
          <t>CPC</t>
        </is>
      </c>
      <c r="D3774" t="inlineStr">
        <is>
          <t>Heron View</t>
        </is>
      </c>
      <c r="E3774" s="1" t="inlineStr">
        <is>
          <t>2025-01-31</t>
        </is>
      </c>
      <c r="F3774" t="n">
        <v>0</v>
      </c>
      <c r="G3774" t="n">
        <v>0</v>
      </c>
      <c r="H3774" s="2">
        <f>IF(F3774=0, G3774, F3774)</f>
        <v/>
      </c>
      <c r="I3774" s="1">
        <f>E3774+0</f>
        <v/>
      </c>
    </row>
    <row r="3775">
      <c r="A3775" t="inlineStr">
        <is>
          <t>COS - Heron View - Construction</t>
        </is>
      </c>
      <c r="B3775" t="inlineStr">
        <is>
          <t>COS</t>
        </is>
      </c>
      <c r="C3775" t="inlineStr">
        <is>
          <t>CPC</t>
        </is>
      </c>
      <c r="D3775" t="inlineStr">
        <is>
          <t>Heron View</t>
        </is>
      </c>
      <c r="E3775" s="1" t="inlineStr">
        <is>
          <t>2025-01-31</t>
        </is>
      </c>
      <c r="F3775" t="n">
        <v>0</v>
      </c>
      <c r="G3775" t="n">
        <v>0</v>
      </c>
      <c r="H3775" s="2">
        <f>IF(F3775=0, G3775, F3775)</f>
        <v/>
      </c>
      <c r="I3775" s="1">
        <f>E3775+0</f>
        <v/>
      </c>
    </row>
    <row r="3776">
      <c r="A3776" t="inlineStr">
        <is>
          <t>COS - Heron View - P&amp;G</t>
        </is>
      </c>
      <c r="B3776" t="inlineStr">
        <is>
          <t>COS</t>
        </is>
      </c>
      <c r="C3776" t="inlineStr">
        <is>
          <t>CPC</t>
        </is>
      </c>
      <c r="D3776" t="inlineStr">
        <is>
          <t>Heron View</t>
        </is>
      </c>
      <c r="E3776" s="1" t="inlineStr">
        <is>
          <t>2025-01-31</t>
        </is>
      </c>
      <c r="F3776" t="n">
        <v>0</v>
      </c>
      <c r="G3776" t="n">
        <v>0</v>
      </c>
      <c r="H3776" s="2">
        <f>IF(F3776=0, G3776, F3776)</f>
        <v/>
      </c>
      <c r="I3776" s="1">
        <f>E3776+0</f>
        <v/>
      </c>
    </row>
    <row r="3777">
      <c r="A3777" t="inlineStr">
        <is>
          <t>COS - Heron View - Printing &amp; Stationary</t>
        </is>
      </c>
      <c r="B3777" t="inlineStr">
        <is>
          <t>COS</t>
        </is>
      </c>
      <c r="C3777" t="inlineStr">
        <is>
          <t>CPC</t>
        </is>
      </c>
      <c r="D3777" t="inlineStr">
        <is>
          <t>Heron View</t>
        </is>
      </c>
      <c r="E3777" s="1" t="inlineStr">
        <is>
          <t>2025-01-31</t>
        </is>
      </c>
      <c r="F3777" t="n">
        <v>0</v>
      </c>
      <c r="G3777" t="n">
        <v>0</v>
      </c>
      <c r="H3777" s="2">
        <f>IF(F3777=0, G3777, F3777)</f>
        <v/>
      </c>
      <c r="I3777" s="1">
        <f>E3777+0</f>
        <v/>
      </c>
    </row>
    <row r="3778">
      <c r="A3778" t="inlineStr">
        <is>
          <t>COS - Legal Fees</t>
        </is>
      </c>
      <c r="B3778" t="inlineStr">
        <is>
          <t>COS</t>
        </is>
      </c>
      <c r="C3778" t="inlineStr">
        <is>
          <t>Heron View</t>
        </is>
      </c>
      <c r="D3778" t="inlineStr">
        <is>
          <t>Heron View</t>
        </is>
      </c>
      <c r="E3778" s="1" t="inlineStr">
        <is>
          <t>2025-01-31</t>
        </is>
      </c>
      <c r="F3778" t="n">
        <v>0</v>
      </c>
      <c r="G3778" t="n">
        <v>0</v>
      </c>
      <c r="H3778" s="2">
        <f>IF(F3778=0, G3778, F3778)</f>
        <v/>
      </c>
      <c r="I3778" s="1">
        <f>E3778+0</f>
        <v/>
      </c>
    </row>
    <row r="3779">
      <c r="A3779" t="inlineStr">
        <is>
          <t>COS - Legal Fees Opening of Sec Title Fees</t>
        </is>
      </c>
      <c r="B3779" t="inlineStr">
        <is>
          <t>COS</t>
        </is>
      </c>
      <c r="C3779" t="inlineStr">
        <is>
          <t>Heron View</t>
        </is>
      </c>
      <c r="D3779" t="inlineStr">
        <is>
          <t>Heron View</t>
        </is>
      </c>
      <c r="E3779" s="1" t="inlineStr">
        <is>
          <t>2025-01-31</t>
        </is>
      </c>
      <c r="F3779" t="n">
        <v>0</v>
      </c>
      <c r="G3779" t="n">
        <v>0</v>
      </c>
      <c r="H3779" s="2">
        <f>IF(F3779=0, G3779, F3779)</f>
        <v/>
      </c>
      <c r="I3779" s="1">
        <f>E3779+0</f>
        <v/>
      </c>
    </row>
    <row r="3780">
      <c r="A3780" t="inlineStr">
        <is>
          <t>COS - Showhouse - HV</t>
        </is>
      </c>
      <c r="B3780" t="inlineStr">
        <is>
          <t>COS</t>
        </is>
      </c>
      <c r="C3780" t="inlineStr">
        <is>
          <t>Heron View</t>
        </is>
      </c>
      <c r="D3780" t="inlineStr">
        <is>
          <t>Heron View</t>
        </is>
      </c>
      <c r="E3780" s="1" t="inlineStr">
        <is>
          <t>2025-01-31</t>
        </is>
      </c>
      <c r="F3780" t="n">
        <v>0</v>
      </c>
      <c r="G3780" t="n">
        <v>0</v>
      </c>
      <c r="H3780" s="2">
        <f>IF(F3780=0, G3780, F3780)</f>
        <v/>
      </c>
      <c r="I3780" s="1">
        <f>E3780+0</f>
        <v/>
      </c>
    </row>
    <row r="3781">
      <c r="A3781" t="inlineStr">
        <is>
          <t>CPSD</t>
        </is>
      </c>
      <c r="B3781" t="inlineStr">
        <is>
          <t>COS</t>
        </is>
      </c>
      <c r="C3781" t="inlineStr">
        <is>
          <t>Heron View</t>
        </is>
      </c>
      <c r="D3781" t="inlineStr">
        <is>
          <t>Heron View</t>
        </is>
      </c>
      <c r="E3781" s="1" t="inlineStr">
        <is>
          <t>2025-01-31</t>
        </is>
      </c>
      <c r="F3781" t="n">
        <v>0</v>
      </c>
      <c r="G3781" t="n">
        <v>0</v>
      </c>
      <c r="H3781" s="2">
        <f>IF(F3781=0, G3781, F3781)</f>
        <v/>
      </c>
      <c r="I3781" s="1">
        <f>E3781+0</f>
        <v/>
      </c>
    </row>
    <row r="3782">
      <c r="A3782" t="inlineStr">
        <is>
          <t>Consulting fees - Trustee</t>
        </is>
      </c>
      <c r="B3782" t="inlineStr">
        <is>
          <t>Operating Expenses</t>
        </is>
      </c>
      <c r="C3782" t="inlineStr">
        <is>
          <t>Heron View</t>
        </is>
      </c>
      <c r="D3782" t="inlineStr">
        <is>
          <t>Heron View</t>
        </is>
      </c>
      <c r="E3782" s="1" t="inlineStr">
        <is>
          <t>2025-01-31</t>
        </is>
      </c>
      <c r="F3782" t="n">
        <v>0</v>
      </c>
      <c r="G3782" t="n">
        <v>0</v>
      </c>
      <c r="H3782" s="2">
        <f>IF(F3782=0, G3782, F3782)</f>
        <v/>
      </c>
      <c r="I3782" s="1">
        <f>E3782+0</f>
        <v/>
      </c>
    </row>
    <row r="3783">
      <c r="A3783" t="inlineStr">
        <is>
          <t>Early Exit Loan</t>
        </is>
      </c>
      <c r="B3783" t="inlineStr">
        <is>
          <t>Early Exit Loan</t>
        </is>
      </c>
      <c r="C3783" t="inlineStr">
        <is>
          <t>Heron View</t>
        </is>
      </c>
      <c r="D3783" t="inlineStr">
        <is>
          <t>Heron View</t>
        </is>
      </c>
      <c r="E3783" s="1" t="inlineStr">
        <is>
          <t>2025-01-31</t>
        </is>
      </c>
      <c r="F3783" t="n">
        <v>0</v>
      </c>
      <c r="G3783" t="n">
        <v>0</v>
      </c>
      <c r="H3783" s="2">
        <f>IF(F3783=0, G3783, F3783)</f>
        <v/>
      </c>
      <c r="I3783" s="1">
        <f>E3783+0</f>
        <v/>
      </c>
    </row>
    <row r="3784">
      <c r="A3784" t="inlineStr">
        <is>
          <t>Interest Paid - Investors @ 10%</t>
        </is>
      </c>
      <c r="B3784" t="inlineStr">
        <is>
          <t>Operating Expenses</t>
        </is>
      </c>
      <c r="C3784" t="inlineStr">
        <is>
          <t>Heron View</t>
        </is>
      </c>
      <c r="D3784" t="inlineStr">
        <is>
          <t>Heron View</t>
        </is>
      </c>
      <c r="E3784" s="1" t="inlineStr">
        <is>
          <t>2025-01-31</t>
        </is>
      </c>
      <c r="F3784" t="n">
        <v>0</v>
      </c>
      <c r="G3784" t="n">
        <v>0</v>
      </c>
      <c r="H3784" s="2">
        <f>IF(F3784=0, G3784, F3784)</f>
        <v/>
      </c>
      <c r="I3784" s="1">
        <f>E3784+0</f>
        <v/>
      </c>
    </row>
    <row r="3785">
      <c r="A3785" t="inlineStr">
        <is>
          <t>Interest Paid - Investors @ 10.5%</t>
        </is>
      </c>
      <c r="B3785" t="inlineStr">
        <is>
          <t>Operating Expenses</t>
        </is>
      </c>
      <c r="C3785" t="inlineStr">
        <is>
          <t>Heron View</t>
        </is>
      </c>
      <c r="D3785" t="inlineStr">
        <is>
          <t>Heron View</t>
        </is>
      </c>
      <c r="E3785" s="1" t="inlineStr">
        <is>
          <t>2025-01-31</t>
        </is>
      </c>
      <c r="F3785" t="n">
        <v>0</v>
      </c>
      <c r="G3785" t="n">
        <v>0</v>
      </c>
      <c r="H3785" s="2">
        <f>IF(F3785=0, G3785, F3785)</f>
        <v/>
      </c>
      <c r="I3785" s="1">
        <f>E3785+0</f>
        <v/>
      </c>
    </row>
    <row r="3786">
      <c r="A3786" t="inlineStr">
        <is>
          <t>Interest Paid - Investors @ 11%</t>
        </is>
      </c>
      <c r="B3786" t="inlineStr">
        <is>
          <t>Operating Expenses</t>
        </is>
      </c>
      <c r="C3786" t="inlineStr">
        <is>
          <t>Heron View</t>
        </is>
      </c>
      <c r="D3786" t="inlineStr">
        <is>
          <t>Heron View</t>
        </is>
      </c>
      <c r="E3786" s="1" t="inlineStr">
        <is>
          <t>2025-01-31</t>
        </is>
      </c>
      <c r="F3786" t="n">
        <v>0</v>
      </c>
      <c r="G3786" t="n">
        <v>0</v>
      </c>
      <c r="H3786" s="2">
        <f>IF(F3786=0, G3786, F3786)</f>
        <v/>
      </c>
      <c r="I3786" s="1">
        <f>E3786+0</f>
        <v/>
      </c>
    </row>
    <row r="3787">
      <c r="A3787" t="inlineStr">
        <is>
          <t>Interest Paid - Investors @ 14%</t>
        </is>
      </c>
      <c r="B3787" t="inlineStr">
        <is>
          <t>Operating Expenses</t>
        </is>
      </c>
      <c r="C3787" t="inlineStr">
        <is>
          <t>Heron View</t>
        </is>
      </c>
      <c r="D3787" t="inlineStr">
        <is>
          <t>Heron View</t>
        </is>
      </c>
      <c r="E3787" s="1" t="inlineStr">
        <is>
          <t>2025-01-31</t>
        </is>
      </c>
      <c r="F3787" t="n">
        <v>0</v>
      </c>
      <c r="G3787" t="n">
        <v>0</v>
      </c>
      <c r="H3787" s="2">
        <f>IF(F3787=0, G3787, F3787)</f>
        <v/>
      </c>
      <c r="I3787" s="1">
        <f>E3787+0</f>
        <v/>
      </c>
    </row>
    <row r="3788">
      <c r="A3788" t="inlineStr">
        <is>
          <t>Interest Paid - Investors @ 16%</t>
        </is>
      </c>
      <c r="B3788" t="inlineStr">
        <is>
          <t>Operating Expenses</t>
        </is>
      </c>
      <c r="C3788" t="inlineStr">
        <is>
          <t>Heron View</t>
        </is>
      </c>
      <c r="D3788" t="inlineStr">
        <is>
          <t>Heron View</t>
        </is>
      </c>
      <c r="E3788" s="1" t="inlineStr">
        <is>
          <t>2025-01-31</t>
        </is>
      </c>
      <c r="F3788" t="n">
        <v>0</v>
      </c>
      <c r="G3788" t="n">
        <v>0</v>
      </c>
      <c r="H3788" s="2">
        <f>IF(F3788=0, G3788, F3788)</f>
        <v/>
      </c>
      <c r="I3788" s="1">
        <f>E3788+0</f>
        <v/>
      </c>
    </row>
    <row r="3789">
      <c r="A3789" t="inlineStr">
        <is>
          <t>Interest Paid - Investors @ 18%</t>
        </is>
      </c>
      <c r="B3789" t="inlineStr">
        <is>
          <t>Operating Expenses</t>
        </is>
      </c>
      <c r="C3789" t="inlineStr">
        <is>
          <t>Heron View</t>
        </is>
      </c>
      <c r="D3789" t="inlineStr">
        <is>
          <t>Heron View</t>
        </is>
      </c>
      <c r="E3789" s="1" t="inlineStr">
        <is>
          <t>2025-01-31</t>
        </is>
      </c>
      <c r="F3789" t="n">
        <v>0</v>
      </c>
      <c r="G3789" t="n">
        <v>0</v>
      </c>
      <c r="H3789" s="2">
        <f>IF(F3789=0, G3789, F3789)</f>
        <v/>
      </c>
      <c r="I3789" s="1">
        <f>E3789+0</f>
        <v/>
      </c>
    </row>
    <row r="3790">
      <c r="A3790" t="inlineStr">
        <is>
          <t>Interest Paid - Investors @ 7%</t>
        </is>
      </c>
      <c r="B3790" t="inlineStr">
        <is>
          <t>Operating Expenses</t>
        </is>
      </c>
      <c r="C3790" t="inlineStr">
        <is>
          <t>Heron View</t>
        </is>
      </c>
      <c r="D3790" t="inlineStr">
        <is>
          <t>Heron View</t>
        </is>
      </c>
      <c r="E3790" s="1" t="inlineStr">
        <is>
          <t>2025-01-31</t>
        </is>
      </c>
      <c r="F3790" t="n">
        <v>0</v>
      </c>
      <c r="G3790" t="n">
        <v>0</v>
      </c>
      <c r="H3790" s="2">
        <f>IF(F3790=0, G3790, F3790)</f>
        <v/>
      </c>
      <c r="I3790" s="1">
        <f>E3790+0</f>
        <v/>
      </c>
    </row>
    <row r="3791">
      <c r="A3791" t="inlineStr">
        <is>
          <t>Interest Paid - Investors @ 7.5%</t>
        </is>
      </c>
      <c r="B3791" t="inlineStr">
        <is>
          <t>Operating Expenses</t>
        </is>
      </c>
      <c r="C3791" t="inlineStr">
        <is>
          <t>Heron View</t>
        </is>
      </c>
      <c r="D3791" t="inlineStr">
        <is>
          <t>Heron View</t>
        </is>
      </c>
      <c r="E3791" s="1" t="inlineStr">
        <is>
          <t>2025-01-31</t>
        </is>
      </c>
      <c r="F3791" t="n">
        <v>0</v>
      </c>
      <c r="G3791" t="n">
        <v>0</v>
      </c>
      <c r="H3791" s="2">
        <f>IF(F3791=0, G3791, F3791)</f>
        <v/>
      </c>
      <c r="I3791" s="1">
        <f>E3791+0</f>
        <v/>
      </c>
    </row>
    <row r="3792">
      <c r="A3792" t="inlineStr">
        <is>
          <t>Interest Paid - Investors @ 8.25%</t>
        </is>
      </c>
      <c r="B3792" t="inlineStr">
        <is>
          <t>Operating Expenses</t>
        </is>
      </c>
      <c r="C3792" t="inlineStr">
        <is>
          <t>Heron View</t>
        </is>
      </c>
      <c r="D3792" t="inlineStr">
        <is>
          <t>Heron View</t>
        </is>
      </c>
      <c r="E3792" s="1" t="inlineStr">
        <is>
          <t>2025-01-31</t>
        </is>
      </c>
      <c r="F3792" t="n">
        <v>0</v>
      </c>
      <c r="G3792" t="n">
        <v>0</v>
      </c>
      <c r="H3792" s="2">
        <f>IF(F3792=0, G3792, F3792)</f>
        <v/>
      </c>
      <c r="I3792" s="1">
        <f>E3792+0</f>
        <v/>
      </c>
    </row>
    <row r="3793">
      <c r="A3793" t="inlineStr">
        <is>
          <t>Interest Paid - Investors @ 9%</t>
        </is>
      </c>
      <c r="B3793" t="inlineStr">
        <is>
          <t>Operating Expenses</t>
        </is>
      </c>
      <c r="C3793" t="inlineStr">
        <is>
          <t>Heron View</t>
        </is>
      </c>
      <c r="D3793" t="inlineStr">
        <is>
          <t>Heron View</t>
        </is>
      </c>
      <c r="E3793" s="1" t="inlineStr">
        <is>
          <t>2025-01-31</t>
        </is>
      </c>
      <c r="F3793" t="n">
        <v>0</v>
      </c>
      <c r="G3793" t="n">
        <v>0</v>
      </c>
      <c r="H3793" s="2">
        <f>IF(F3793=0, G3793, F3793)</f>
        <v/>
      </c>
      <c r="I3793" s="1">
        <f>E3793+0</f>
        <v/>
      </c>
    </row>
    <row r="3794">
      <c r="A3794" t="inlineStr">
        <is>
          <t>Interest Paid - Investors @ 9.75%</t>
        </is>
      </c>
      <c r="B3794" t="inlineStr">
        <is>
          <t>Operating Expenses</t>
        </is>
      </c>
      <c r="C3794" t="inlineStr">
        <is>
          <t>Heron View</t>
        </is>
      </c>
      <c r="D3794" t="inlineStr">
        <is>
          <t>Heron View</t>
        </is>
      </c>
      <c r="E3794" s="1" t="inlineStr">
        <is>
          <t>2025-01-31</t>
        </is>
      </c>
      <c r="F3794" t="n">
        <v>0</v>
      </c>
      <c r="G3794" t="n">
        <v>0</v>
      </c>
      <c r="H3794" s="2">
        <f>IF(F3794=0, G3794, F3794)</f>
        <v/>
      </c>
      <c r="I3794" s="1">
        <f>E3794+0</f>
        <v/>
      </c>
    </row>
    <row r="3795">
      <c r="A3795" t="inlineStr">
        <is>
          <t>Levies</t>
        </is>
      </c>
      <c r="B3795" t="inlineStr">
        <is>
          <t>Operating Expenses</t>
        </is>
      </c>
      <c r="C3795" t="inlineStr">
        <is>
          <t>Heron View</t>
        </is>
      </c>
      <c r="D3795" t="inlineStr">
        <is>
          <t>Heron View</t>
        </is>
      </c>
      <c r="E3795" s="1" t="inlineStr">
        <is>
          <t>2025-01-31</t>
        </is>
      </c>
      <c r="F3795" t="n">
        <v>0</v>
      </c>
      <c r="G3795" t="n">
        <v>0</v>
      </c>
      <c r="H3795" s="2">
        <f>IF(F3795=0, G3795, F3795)</f>
        <v/>
      </c>
      <c r="I3795" s="1">
        <f>E3795+0</f>
        <v/>
      </c>
    </row>
    <row r="3796">
      <c r="A3796" t="inlineStr">
        <is>
          <t>Levies - Developer</t>
        </is>
      </c>
      <c r="B3796" t="inlineStr">
        <is>
          <t>Operating Expenses</t>
        </is>
      </c>
      <c r="C3796" t="inlineStr">
        <is>
          <t>Heron View</t>
        </is>
      </c>
      <c r="D3796" t="inlineStr">
        <is>
          <t>Heron View</t>
        </is>
      </c>
      <c r="E3796" s="1" t="inlineStr">
        <is>
          <t>2025-01-31</t>
        </is>
      </c>
      <c r="F3796" t="n">
        <v>0</v>
      </c>
      <c r="G3796" t="n">
        <v>0</v>
      </c>
      <c r="H3796" s="2">
        <f>IF(F3796=0, G3796, F3796)</f>
        <v/>
      </c>
      <c r="I3796" s="1">
        <f>E3796+0</f>
        <v/>
      </c>
    </row>
    <row r="3797">
      <c r="A3797" t="inlineStr">
        <is>
          <t>Levies - Special Levies</t>
        </is>
      </c>
      <c r="B3797" t="inlineStr">
        <is>
          <t>Operating Expenses</t>
        </is>
      </c>
      <c r="C3797" t="inlineStr">
        <is>
          <t>Heron View</t>
        </is>
      </c>
      <c r="D3797" t="inlineStr">
        <is>
          <t>Heron View</t>
        </is>
      </c>
      <c r="E3797" s="1" t="inlineStr">
        <is>
          <t>2025-01-31</t>
        </is>
      </c>
      <c r="F3797" t="n">
        <v>0</v>
      </c>
      <c r="G3797" t="n">
        <v>0</v>
      </c>
      <c r="H3797" s="2">
        <f>IF(F3797=0, G3797, F3797)</f>
        <v/>
      </c>
      <c r="I3797" s="1">
        <f>E3797+0</f>
        <v/>
      </c>
    </row>
    <row r="3798">
      <c r="A3798" t="inlineStr">
        <is>
          <t>Management fees - OMH</t>
        </is>
      </c>
      <c r="B3798" t="inlineStr">
        <is>
          <t>Ignore per Deric</t>
        </is>
      </c>
      <c r="C3798" t="inlineStr">
        <is>
          <t>Heron View</t>
        </is>
      </c>
      <c r="D3798" t="inlineStr">
        <is>
          <t>Heron View</t>
        </is>
      </c>
      <c r="E3798" s="1" t="inlineStr">
        <is>
          <t>2025-01-31</t>
        </is>
      </c>
      <c r="F3798" t="n">
        <v>0</v>
      </c>
      <c r="G3798" t="n">
        <v>0</v>
      </c>
      <c r="H3798" s="2">
        <f>IF(F3798=0, G3798, F3798)</f>
        <v/>
      </c>
      <c r="I3798" s="1">
        <f>E3798+0</f>
        <v/>
      </c>
    </row>
    <row r="3799">
      <c r="A3799" t="inlineStr">
        <is>
          <t>Opp Invest</t>
        </is>
      </c>
      <c r="B3799" t="inlineStr">
        <is>
          <t>COS</t>
        </is>
      </c>
      <c r="C3799" t="inlineStr">
        <is>
          <t>Heron View</t>
        </is>
      </c>
      <c r="D3799" t="inlineStr">
        <is>
          <t>Heron View</t>
        </is>
      </c>
      <c r="E3799" s="1" t="inlineStr">
        <is>
          <t>2025-01-31</t>
        </is>
      </c>
      <c r="F3799" t="n">
        <v>0</v>
      </c>
      <c r="G3799" t="n">
        <v>0</v>
      </c>
      <c r="H3799" s="2">
        <f>IF(F3799=0, G3799, F3799)</f>
        <v/>
      </c>
      <c r="I3799" s="1">
        <f>E3799+0</f>
        <v/>
      </c>
    </row>
    <row r="3800">
      <c r="A3800" t="inlineStr">
        <is>
          <t>Rent Salaries and Wages</t>
        </is>
      </c>
      <c r="B3800" t="inlineStr">
        <is>
          <t>COS</t>
        </is>
      </c>
      <c r="C3800" t="inlineStr">
        <is>
          <t>Heron View</t>
        </is>
      </c>
      <c r="D3800" t="inlineStr">
        <is>
          <t>Heron View</t>
        </is>
      </c>
      <c r="E3800" s="1" t="inlineStr">
        <is>
          <t>2025-01-31</t>
        </is>
      </c>
      <c r="F3800" t="n">
        <v>0</v>
      </c>
      <c r="G3800" t="n">
        <v>0</v>
      </c>
      <c r="H3800" s="2">
        <f>IF(F3800=0, G3800, F3800)</f>
        <v/>
      </c>
      <c r="I3800" s="1">
        <f>E3800+0</f>
        <v/>
      </c>
    </row>
    <row r="3801">
      <c r="A3801" t="inlineStr">
        <is>
          <t>Rental Income</t>
        </is>
      </c>
      <c r="B3801" t="inlineStr">
        <is>
          <t>Other Income</t>
        </is>
      </c>
      <c r="C3801" t="inlineStr">
        <is>
          <t>Heron View</t>
        </is>
      </c>
      <c r="D3801" t="inlineStr">
        <is>
          <t>Heron View</t>
        </is>
      </c>
      <c r="E3801" s="1" t="inlineStr">
        <is>
          <t>2025-01-31</t>
        </is>
      </c>
      <c r="F3801" t="n">
        <v>0</v>
      </c>
      <c r="G3801" t="n">
        <v>0</v>
      </c>
      <c r="H3801" s="2">
        <f>IF(F3801=0, G3801, F3801)</f>
        <v/>
      </c>
      <c r="I3801" s="1">
        <f>E3801+0</f>
        <v/>
      </c>
    </row>
    <row r="3802">
      <c r="A3802" t="inlineStr">
        <is>
          <t>Repairs _AND_ Maintenance</t>
        </is>
      </c>
      <c r="B3802" t="inlineStr">
        <is>
          <t>Operating Expenses</t>
        </is>
      </c>
      <c r="C3802" t="inlineStr">
        <is>
          <t>Heron View</t>
        </is>
      </c>
      <c r="D3802" t="inlineStr">
        <is>
          <t>Heron View</t>
        </is>
      </c>
      <c r="E3802" s="1" t="inlineStr">
        <is>
          <t>2025-01-31</t>
        </is>
      </c>
      <c r="F3802" t="n">
        <v>0</v>
      </c>
      <c r="G3802" t="n">
        <v>0</v>
      </c>
      <c r="H3802" s="2">
        <f>IF(F3802=0, G3802, F3802)</f>
        <v/>
      </c>
      <c r="I3802" s="1">
        <f>E3802+0</f>
        <v/>
      </c>
    </row>
    <row r="3803">
      <c r="A3803" t="inlineStr">
        <is>
          <t>Sales - Heron View Occupational Rent</t>
        </is>
      </c>
      <c r="B3803" t="inlineStr">
        <is>
          <t>Trading Income</t>
        </is>
      </c>
      <c r="C3803" t="inlineStr">
        <is>
          <t>Heron View</t>
        </is>
      </c>
      <c r="D3803" t="inlineStr">
        <is>
          <t>Heron View</t>
        </is>
      </c>
      <c r="E3803" s="1" t="inlineStr">
        <is>
          <t>2025-01-31</t>
        </is>
      </c>
      <c r="F3803" t="n">
        <v>0</v>
      </c>
      <c r="G3803" t="n">
        <v>0</v>
      </c>
      <c r="H3803" s="2">
        <f>IF(F3803=0, G3803, F3803)</f>
        <v/>
      </c>
      <c r="I3803" s="1">
        <f>E3803+0</f>
        <v/>
      </c>
    </row>
    <row r="3804">
      <c r="A3804" t="inlineStr">
        <is>
          <t>Sales - Heron View Sales</t>
        </is>
      </c>
      <c r="B3804" t="inlineStr">
        <is>
          <t>Trading Income</t>
        </is>
      </c>
      <c r="C3804" t="inlineStr">
        <is>
          <t>Heron View</t>
        </is>
      </c>
      <c r="D3804" t="inlineStr">
        <is>
          <t>Heron View</t>
        </is>
      </c>
      <c r="E3804" s="1" t="inlineStr">
        <is>
          <t>2025-01-31</t>
        </is>
      </c>
      <c r="F3804" t="n">
        <v>0</v>
      </c>
      <c r="G3804" t="n">
        <v>0</v>
      </c>
      <c r="H3804" s="2">
        <f>IF(F3804=0, G3804, F3804)</f>
        <v/>
      </c>
      <c r="I3804" s="1">
        <f>E3804+0</f>
        <v/>
      </c>
    </row>
    <row r="3805">
      <c r="A3805" t="inlineStr">
        <is>
          <t>Subscriptions - Xero</t>
        </is>
      </c>
      <c r="B3805" t="inlineStr">
        <is>
          <t>Operating Expenses</t>
        </is>
      </c>
      <c r="C3805" t="inlineStr">
        <is>
          <t>Heron View</t>
        </is>
      </c>
      <c r="D3805" t="inlineStr">
        <is>
          <t>Heron View</t>
        </is>
      </c>
      <c r="E3805" s="1" t="inlineStr">
        <is>
          <t>2025-01-31</t>
        </is>
      </c>
      <c r="F3805" t="n">
        <v>0</v>
      </c>
      <c r="G3805" t="n">
        <v>0</v>
      </c>
      <c r="H3805" s="2">
        <f>IF(F3805=0, G3805, F3805)</f>
        <v/>
      </c>
      <c r="I3805" s="1">
        <f>E3805+0</f>
        <v/>
      </c>
    </row>
    <row r="3806">
      <c r="A3806" t="inlineStr">
        <is>
          <t>Water</t>
        </is>
      </c>
      <c r="B3806" t="inlineStr">
        <is>
          <t>Operating Expenses</t>
        </is>
      </c>
      <c r="C3806" t="inlineStr">
        <is>
          <t>Heron View</t>
        </is>
      </c>
      <c r="D3806" t="inlineStr">
        <is>
          <t>Heron View</t>
        </is>
      </c>
      <c r="E3806" s="1" t="inlineStr">
        <is>
          <t>2025-01-31</t>
        </is>
      </c>
      <c r="F3806" t="n">
        <v>0</v>
      </c>
      <c r="G3806" t="n">
        <v>0</v>
      </c>
      <c r="H3806" s="2">
        <f>IF(F3806=0, G3806, F3806)</f>
        <v/>
      </c>
      <c r="I3806" s="1">
        <f>E3806+0</f>
        <v/>
      </c>
    </row>
    <row r="3807">
      <c r="A3807" t="inlineStr">
        <is>
          <t>COS - Commission HV Units</t>
        </is>
      </c>
      <c r="B3807" t="inlineStr">
        <is>
          <t>COS</t>
        </is>
      </c>
      <c r="C3807" t="inlineStr">
        <is>
          <t>Heron View</t>
        </is>
      </c>
      <c r="D3807" t="inlineStr">
        <is>
          <t>Heron View</t>
        </is>
      </c>
      <c r="E3807" s="1" t="inlineStr">
        <is>
          <t>2025-02-28</t>
        </is>
      </c>
      <c r="F3807" t="n">
        <v>0</v>
      </c>
      <c r="G3807" t="n">
        <v>0</v>
      </c>
      <c r="H3807" s="2">
        <f>IF(F3807=0, G3807, F3807)</f>
        <v/>
      </c>
      <c r="I3807" s="1">
        <f>E3807+0</f>
        <v/>
      </c>
    </row>
    <row r="3808">
      <c r="A3808" t="inlineStr">
        <is>
          <t>COS - Heron View - Construction</t>
        </is>
      </c>
      <c r="B3808" t="inlineStr">
        <is>
          <t>COS</t>
        </is>
      </c>
      <c r="C3808" t="inlineStr">
        <is>
          <t>CPC</t>
        </is>
      </c>
      <c r="D3808" t="inlineStr">
        <is>
          <t>Heron View</t>
        </is>
      </c>
      <c r="E3808" s="1" t="inlineStr">
        <is>
          <t>2025-02-28</t>
        </is>
      </c>
      <c r="F3808" t="n">
        <v>0</v>
      </c>
      <c r="G3808" t="n">
        <v>0</v>
      </c>
      <c r="H3808" s="2">
        <f>IF(F3808=0, G3808, F3808)</f>
        <v/>
      </c>
      <c r="I3808" s="1">
        <f>E3808+0</f>
        <v/>
      </c>
    </row>
    <row r="3809">
      <c r="A3809" t="inlineStr">
        <is>
          <t>COS - Legal Fees</t>
        </is>
      </c>
      <c r="B3809" t="inlineStr">
        <is>
          <t>COS</t>
        </is>
      </c>
      <c r="C3809" t="inlineStr">
        <is>
          <t>Heron View</t>
        </is>
      </c>
      <c r="D3809" t="inlineStr">
        <is>
          <t>Heron View</t>
        </is>
      </c>
      <c r="E3809" s="1" t="inlineStr">
        <is>
          <t>2025-02-28</t>
        </is>
      </c>
      <c r="F3809" t="n">
        <v>0</v>
      </c>
      <c r="G3809" t="n">
        <v>0</v>
      </c>
      <c r="H3809" s="2">
        <f>IF(F3809=0, G3809, F3809)</f>
        <v/>
      </c>
      <c r="I3809" s="1">
        <f>E3809+0</f>
        <v/>
      </c>
    </row>
    <row r="3810">
      <c r="A3810" t="inlineStr">
        <is>
          <t>CPSD</t>
        </is>
      </c>
      <c r="B3810" t="inlineStr">
        <is>
          <t>COS</t>
        </is>
      </c>
      <c r="C3810" t="inlineStr">
        <is>
          <t>Heron View</t>
        </is>
      </c>
      <c r="D3810" t="inlineStr">
        <is>
          <t>Heron View</t>
        </is>
      </c>
      <c r="E3810" s="1" t="inlineStr">
        <is>
          <t>2025-02-28</t>
        </is>
      </c>
      <c r="F3810" t="n">
        <v>0</v>
      </c>
      <c r="G3810" t="n">
        <v>0</v>
      </c>
      <c r="H3810" s="2">
        <f>IF(F3810=0, G3810, F3810)</f>
        <v/>
      </c>
      <c r="I3810" s="1">
        <f>E3810+0</f>
        <v/>
      </c>
    </row>
    <row r="3811">
      <c r="A3811" t="inlineStr">
        <is>
          <t>Early Exit Loan</t>
        </is>
      </c>
      <c r="B3811" t="inlineStr">
        <is>
          <t>Early Exit Loan</t>
        </is>
      </c>
      <c r="C3811" t="inlineStr">
        <is>
          <t>Heron View</t>
        </is>
      </c>
      <c r="D3811" t="inlineStr">
        <is>
          <t>Heron View</t>
        </is>
      </c>
      <c r="E3811" s="1" t="inlineStr">
        <is>
          <t>2025-02-28</t>
        </is>
      </c>
      <c r="F3811" t="n">
        <v>0</v>
      </c>
      <c r="G3811" t="n">
        <v>0</v>
      </c>
      <c r="H3811" s="2">
        <f>IF(F3811=0, G3811, F3811)</f>
        <v/>
      </c>
      <c r="I3811" s="1">
        <f>E3811+0</f>
        <v/>
      </c>
    </row>
    <row r="3812">
      <c r="A3812" t="inlineStr">
        <is>
          <t>Interest Paid - Investors @ 14%</t>
        </is>
      </c>
      <c r="B3812" t="inlineStr">
        <is>
          <t>Operating Expenses</t>
        </is>
      </c>
      <c r="C3812" t="inlineStr">
        <is>
          <t>Heron View</t>
        </is>
      </c>
      <c r="D3812" t="inlineStr">
        <is>
          <t>Heron View</t>
        </is>
      </c>
      <c r="E3812" s="1" t="inlineStr">
        <is>
          <t>2025-02-28</t>
        </is>
      </c>
      <c r="F3812" t="n">
        <v>0</v>
      </c>
      <c r="G3812" t="n">
        <v>0</v>
      </c>
      <c r="H3812" s="2">
        <f>IF(F3812=0, G3812, F3812)</f>
        <v/>
      </c>
      <c r="I3812" s="1">
        <f>E3812+0</f>
        <v/>
      </c>
    </row>
    <row r="3813">
      <c r="A3813" t="inlineStr">
        <is>
          <t>Interest Paid - Investors @ 15%</t>
        </is>
      </c>
      <c r="B3813" t="inlineStr">
        <is>
          <t>Operating Expenses</t>
        </is>
      </c>
      <c r="C3813" t="inlineStr">
        <is>
          <t>Heron View</t>
        </is>
      </c>
      <c r="D3813" t="inlineStr">
        <is>
          <t>Heron View</t>
        </is>
      </c>
      <c r="E3813" s="1" t="inlineStr">
        <is>
          <t>2025-02-28</t>
        </is>
      </c>
      <c r="F3813" t="n">
        <v>0</v>
      </c>
      <c r="G3813" t="n">
        <v>0</v>
      </c>
      <c r="H3813" s="2">
        <f>IF(F3813=0, G3813, F3813)</f>
        <v/>
      </c>
      <c r="I3813" s="1">
        <f>E3813+0</f>
        <v/>
      </c>
    </row>
    <row r="3814">
      <c r="A3814" t="inlineStr">
        <is>
          <t>Interest Paid - Investors @ 16%</t>
        </is>
      </c>
      <c r="B3814" t="inlineStr">
        <is>
          <t>Operating Expenses</t>
        </is>
      </c>
      <c r="C3814" t="inlineStr">
        <is>
          <t>Heron View</t>
        </is>
      </c>
      <c r="D3814" t="inlineStr">
        <is>
          <t>Heron View</t>
        </is>
      </c>
      <c r="E3814" s="1" t="inlineStr">
        <is>
          <t>2025-02-28</t>
        </is>
      </c>
      <c r="F3814" t="n">
        <v>0</v>
      </c>
      <c r="G3814" t="n">
        <v>0</v>
      </c>
      <c r="H3814" s="2">
        <f>IF(F3814=0, G3814, F3814)</f>
        <v/>
      </c>
      <c r="I3814" s="1">
        <f>E3814+0</f>
        <v/>
      </c>
    </row>
    <row r="3815">
      <c r="A3815" t="inlineStr">
        <is>
          <t>Interest Paid - Investors @ 18%</t>
        </is>
      </c>
      <c r="B3815" t="inlineStr">
        <is>
          <t>Operating Expenses</t>
        </is>
      </c>
      <c r="C3815" t="inlineStr">
        <is>
          <t>Heron View</t>
        </is>
      </c>
      <c r="D3815" t="inlineStr">
        <is>
          <t>Heron View</t>
        </is>
      </c>
      <c r="E3815" s="1" t="inlineStr">
        <is>
          <t>2025-02-28</t>
        </is>
      </c>
      <c r="F3815" t="n">
        <v>0</v>
      </c>
      <c r="G3815" t="n">
        <v>0</v>
      </c>
      <c r="H3815" s="2">
        <f>IF(F3815=0, G3815, F3815)</f>
        <v/>
      </c>
      <c r="I3815" s="1">
        <f>E3815+0</f>
        <v/>
      </c>
    </row>
    <row r="3816">
      <c r="A3816" t="inlineStr">
        <is>
          <t>Interest Paid - Investors @ 6.25%</t>
        </is>
      </c>
      <c r="B3816" t="inlineStr">
        <is>
          <t>Operating Expenses</t>
        </is>
      </c>
      <c r="C3816" t="inlineStr">
        <is>
          <t>Heron View</t>
        </is>
      </c>
      <c r="D3816" t="inlineStr">
        <is>
          <t>Heron View</t>
        </is>
      </c>
      <c r="E3816" s="1" t="inlineStr">
        <is>
          <t>2025-02-28</t>
        </is>
      </c>
      <c r="F3816" t="n">
        <v>0</v>
      </c>
      <c r="G3816" t="n">
        <v>0</v>
      </c>
      <c r="H3816" s="2">
        <f>IF(F3816=0, G3816, F3816)</f>
        <v/>
      </c>
      <c r="I3816" s="1">
        <f>E3816+0</f>
        <v/>
      </c>
    </row>
    <row r="3817">
      <c r="A3817" t="inlineStr">
        <is>
          <t>Interest Paid - Investors @ 6.5%</t>
        </is>
      </c>
      <c r="B3817" t="inlineStr">
        <is>
          <t>Operating Expenses</t>
        </is>
      </c>
      <c r="C3817" t="inlineStr">
        <is>
          <t>Heron View</t>
        </is>
      </c>
      <c r="D3817" t="inlineStr">
        <is>
          <t>Heron View</t>
        </is>
      </c>
      <c r="E3817" s="1" t="inlineStr">
        <is>
          <t>2025-02-28</t>
        </is>
      </c>
      <c r="F3817" t="n">
        <v>0</v>
      </c>
      <c r="G3817" t="n">
        <v>0</v>
      </c>
      <c r="H3817" s="2">
        <f>IF(F3817=0, G3817, F3817)</f>
        <v/>
      </c>
      <c r="I3817" s="1">
        <f>E3817+0</f>
        <v/>
      </c>
    </row>
    <row r="3818">
      <c r="A3818" t="inlineStr">
        <is>
          <t>Interest Paid - Investors @ 6.75%</t>
        </is>
      </c>
      <c r="B3818" t="inlineStr">
        <is>
          <t>Operating Expenses</t>
        </is>
      </c>
      <c r="C3818" t="inlineStr">
        <is>
          <t>Heron View</t>
        </is>
      </c>
      <c r="D3818" t="inlineStr">
        <is>
          <t>Heron View</t>
        </is>
      </c>
      <c r="E3818" s="1" t="inlineStr">
        <is>
          <t>2025-02-28</t>
        </is>
      </c>
      <c r="F3818" t="n">
        <v>0</v>
      </c>
      <c r="G3818" t="n">
        <v>0</v>
      </c>
      <c r="H3818" s="2">
        <f>IF(F3818=0, G3818, F3818)</f>
        <v/>
      </c>
      <c r="I3818" s="1">
        <f>E3818+0</f>
        <v/>
      </c>
    </row>
    <row r="3819">
      <c r="A3819" t="inlineStr">
        <is>
          <t>Interest Paid - Investors @ 7%</t>
        </is>
      </c>
      <c r="B3819" t="inlineStr">
        <is>
          <t>Operating Expenses</t>
        </is>
      </c>
      <c r="C3819" t="inlineStr">
        <is>
          <t>Heron View</t>
        </is>
      </c>
      <c r="D3819" t="inlineStr">
        <is>
          <t>Heron View</t>
        </is>
      </c>
      <c r="E3819" s="1" t="inlineStr">
        <is>
          <t>2025-02-28</t>
        </is>
      </c>
      <c r="F3819" t="n">
        <v>0</v>
      </c>
      <c r="G3819" t="n">
        <v>0</v>
      </c>
      <c r="H3819" s="2">
        <f>IF(F3819=0, G3819, F3819)</f>
        <v/>
      </c>
      <c r="I3819" s="1">
        <f>E3819+0</f>
        <v/>
      </c>
    </row>
    <row r="3820">
      <c r="A3820" t="inlineStr">
        <is>
          <t>Interest Paid - Investors @ 7.5%</t>
        </is>
      </c>
      <c r="B3820" t="inlineStr">
        <is>
          <t>Operating Expenses</t>
        </is>
      </c>
      <c r="C3820" t="inlineStr">
        <is>
          <t>Heron View</t>
        </is>
      </c>
      <c r="D3820" t="inlineStr">
        <is>
          <t>Heron View</t>
        </is>
      </c>
      <c r="E3820" s="1" t="inlineStr">
        <is>
          <t>2025-02-28</t>
        </is>
      </c>
      <c r="F3820" t="n">
        <v>0</v>
      </c>
      <c r="G3820" t="n">
        <v>0</v>
      </c>
      <c r="H3820" s="2">
        <f>IF(F3820=0, G3820, F3820)</f>
        <v/>
      </c>
      <c r="I3820" s="1">
        <f>E3820+0</f>
        <v/>
      </c>
    </row>
    <row r="3821">
      <c r="A3821" t="inlineStr">
        <is>
          <t>Opp Invest</t>
        </is>
      </c>
      <c r="B3821" t="inlineStr">
        <is>
          <t>COS</t>
        </is>
      </c>
      <c r="C3821" t="inlineStr">
        <is>
          <t>Heron View</t>
        </is>
      </c>
      <c r="D3821" t="inlineStr">
        <is>
          <t>Heron View</t>
        </is>
      </c>
      <c r="E3821" s="1" t="inlineStr">
        <is>
          <t>2025-02-28</t>
        </is>
      </c>
      <c r="F3821" t="n">
        <v>0</v>
      </c>
      <c r="G3821" t="n">
        <v>0</v>
      </c>
      <c r="H3821" s="2">
        <f>IF(F3821=0, G3821, F3821)</f>
        <v/>
      </c>
      <c r="I3821" s="1">
        <f>E3821+0</f>
        <v/>
      </c>
    </row>
    <row r="3822">
      <c r="A3822" t="inlineStr">
        <is>
          <t>Rent Salaries and Wages</t>
        </is>
      </c>
      <c r="B3822" t="inlineStr">
        <is>
          <t>COS</t>
        </is>
      </c>
      <c r="C3822" t="inlineStr">
        <is>
          <t>Heron View</t>
        </is>
      </c>
      <c r="D3822" t="inlineStr">
        <is>
          <t>Heron View</t>
        </is>
      </c>
      <c r="E3822" s="1" t="inlineStr">
        <is>
          <t>2025-02-28</t>
        </is>
      </c>
      <c r="F3822" t="n">
        <v>0</v>
      </c>
      <c r="G3822" t="n">
        <v>0</v>
      </c>
      <c r="H3822" s="2">
        <f>IF(F3822=0, G3822, F3822)</f>
        <v/>
      </c>
      <c r="I3822" s="1">
        <f>E3822+0</f>
        <v/>
      </c>
    </row>
    <row r="3823">
      <c r="A3823" t="inlineStr">
        <is>
          <t>Sales - Heron View Sales</t>
        </is>
      </c>
      <c r="B3823" t="inlineStr">
        <is>
          <t>Trading Income</t>
        </is>
      </c>
      <c r="C3823" t="inlineStr">
        <is>
          <t>Heron View</t>
        </is>
      </c>
      <c r="D3823" t="inlineStr">
        <is>
          <t>Heron View</t>
        </is>
      </c>
      <c r="E3823" s="1" t="inlineStr">
        <is>
          <t>2025-02-28</t>
        </is>
      </c>
      <c r="F3823" t="n">
        <v>0</v>
      </c>
      <c r="G3823" t="n">
        <v>0</v>
      </c>
      <c r="H3823" s="2">
        <f>IF(F3823=0, G3823, F3823)</f>
        <v/>
      </c>
      <c r="I3823" s="1">
        <f>E3823+0</f>
        <v/>
      </c>
    </row>
    <row r="3824">
      <c r="A3824" t="inlineStr">
        <is>
          <t>COS - Commission HV Units</t>
        </is>
      </c>
      <c r="B3824" t="inlineStr">
        <is>
          <t>COS</t>
        </is>
      </c>
      <c r="C3824" t="inlineStr">
        <is>
          <t>Heron View</t>
        </is>
      </c>
      <c r="D3824" t="inlineStr">
        <is>
          <t>Heron View</t>
        </is>
      </c>
      <c r="E3824" s="1" t="inlineStr">
        <is>
          <t>2025-03-31</t>
        </is>
      </c>
      <c r="F3824" t="n">
        <v>0</v>
      </c>
      <c r="G3824" t="n">
        <v>0</v>
      </c>
      <c r="H3824" s="2">
        <f>IF(F3824=0, G3824, F3824)</f>
        <v/>
      </c>
      <c r="I3824" s="1">
        <f>E3824+0</f>
        <v/>
      </c>
    </row>
    <row r="3825">
      <c r="A3825" t="inlineStr">
        <is>
          <t>COS - Heron View - Construction</t>
        </is>
      </c>
      <c r="B3825" t="inlineStr">
        <is>
          <t>COS</t>
        </is>
      </c>
      <c r="C3825" t="inlineStr">
        <is>
          <t>CPC</t>
        </is>
      </c>
      <c r="D3825" t="inlineStr">
        <is>
          <t>Heron View</t>
        </is>
      </c>
      <c r="E3825" s="1" t="inlineStr">
        <is>
          <t>2025-03-31</t>
        </is>
      </c>
      <c r="F3825" t="n">
        <v>0</v>
      </c>
      <c r="G3825" t="n">
        <v>0</v>
      </c>
      <c r="H3825" s="2">
        <f>IF(F3825=0, G3825, F3825)</f>
        <v/>
      </c>
      <c r="I3825" s="1">
        <f>E3825+0</f>
        <v/>
      </c>
    </row>
    <row r="3826">
      <c r="A3826" t="inlineStr">
        <is>
          <t>COS - Legal Fees</t>
        </is>
      </c>
      <c r="B3826" t="inlineStr">
        <is>
          <t>COS</t>
        </is>
      </c>
      <c r="C3826" t="inlineStr">
        <is>
          <t>Heron View</t>
        </is>
      </c>
      <c r="D3826" t="inlineStr">
        <is>
          <t>Heron View</t>
        </is>
      </c>
      <c r="E3826" s="1" t="inlineStr">
        <is>
          <t>2025-03-31</t>
        </is>
      </c>
      <c r="F3826" t="n">
        <v>0</v>
      </c>
      <c r="G3826" t="n">
        <v>0</v>
      </c>
      <c r="H3826" s="2">
        <f>IF(F3826=0, G3826, F3826)</f>
        <v/>
      </c>
      <c r="I3826" s="1">
        <f>E3826+0</f>
        <v/>
      </c>
    </row>
    <row r="3827">
      <c r="A3827" t="inlineStr">
        <is>
          <t>CPSD</t>
        </is>
      </c>
      <c r="B3827" t="inlineStr">
        <is>
          <t>COS</t>
        </is>
      </c>
      <c r="C3827" t="inlineStr">
        <is>
          <t>Heron View</t>
        </is>
      </c>
      <c r="D3827" t="inlineStr">
        <is>
          <t>Heron View</t>
        </is>
      </c>
      <c r="E3827" s="1" t="inlineStr">
        <is>
          <t>2025-03-31</t>
        </is>
      </c>
      <c r="F3827" t="n">
        <v>0</v>
      </c>
      <c r="G3827" t="n">
        <v>0</v>
      </c>
      <c r="H3827" s="2">
        <f>IF(F3827=0, G3827, F3827)</f>
        <v/>
      </c>
      <c r="I3827" s="1">
        <f>E3827+0</f>
        <v/>
      </c>
    </row>
    <row r="3828">
      <c r="A3828" t="inlineStr">
        <is>
          <t>Early Exit Loan</t>
        </is>
      </c>
      <c r="B3828" t="inlineStr">
        <is>
          <t>Early Exit Loan</t>
        </is>
      </c>
      <c r="C3828" t="inlineStr">
        <is>
          <t>Heron View</t>
        </is>
      </c>
      <c r="D3828" t="inlineStr">
        <is>
          <t>Heron View</t>
        </is>
      </c>
      <c r="E3828" s="1" t="inlineStr">
        <is>
          <t>2025-03-31</t>
        </is>
      </c>
      <c r="F3828" t="n">
        <v>0</v>
      </c>
      <c r="G3828" t="n">
        <v>0</v>
      </c>
      <c r="H3828" s="2">
        <f>IF(F3828=0, G3828, F3828)</f>
        <v/>
      </c>
      <c r="I3828" s="1">
        <f>E3828+0</f>
        <v/>
      </c>
    </row>
    <row r="3829">
      <c r="A3829" t="inlineStr">
        <is>
          <t>Interest Paid - Investors @ 14%</t>
        </is>
      </c>
      <c r="B3829" t="inlineStr">
        <is>
          <t>Operating Expenses</t>
        </is>
      </c>
      <c r="C3829" t="inlineStr">
        <is>
          <t>Heron View</t>
        </is>
      </c>
      <c r="D3829" t="inlineStr">
        <is>
          <t>Heron View</t>
        </is>
      </c>
      <c r="E3829" s="1" t="inlineStr">
        <is>
          <t>2025-03-31</t>
        </is>
      </c>
      <c r="F3829" t="n">
        <v>0</v>
      </c>
      <c r="G3829" t="n">
        <v>0</v>
      </c>
      <c r="H3829" s="2">
        <f>IF(F3829=0, G3829, F3829)</f>
        <v/>
      </c>
      <c r="I3829" s="1">
        <f>E3829+0</f>
        <v/>
      </c>
    </row>
    <row r="3830">
      <c r="A3830" t="inlineStr">
        <is>
          <t>Interest Paid - Investors @ 15%</t>
        </is>
      </c>
      <c r="B3830" t="inlineStr">
        <is>
          <t>Operating Expenses</t>
        </is>
      </c>
      <c r="C3830" t="inlineStr">
        <is>
          <t>Heron View</t>
        </is>
      </c>
      <c r="D3830" t="inlineStr">
        <is>
          <t>Heron View</t>
        </is>
      </c>
      <c r="E3830" s="1" t="inlineStr">
        <is>
          <t>2025-03-31</t>
        </is>
      </c>
      <c r="F3830" t="n">
        <v>0</v>
      </c>
      <c r="G3830" t="n">
        <v>0</v>
      </c>
      <c r="H3830" s="2">
        <f>IF(F3830=0, G3830, F3830)</f>
        <v/>
      </c>
      <c r="I3830" s="1">
        <f>E3830+0</f>
        <v/>
      </c>
    </row>
    <row r="3831">
      <c r="A3831" t="inlineStr">
        <is>
          <t>Interest Paid - Investors @ 16%</t>
        </is>
      </c>
      <c r="B3831" t="inlineStr">
        <is>
          <t>Operating Expenses</t>
        </is>
      </c>
      <c r="C3831" t="inlineStr">
        <is>
          <t>Heron View</t>
        </is>
      </c>
      <c r="D3831" t="inlineStr">
        <is>
          <t>Heron View</t>
        </is>
      </c>
      <c r="E3831" s="1" t="inlineStr">
        <is>
          <t>2025-03-31</t>
        </is>
      </c>
      <c r="F3831" t="n">
        <v>0</v>
      </c>
      <c r="G3831" t="n">
        <v>0</v>
      </c>
      <c r="H3831" s="2">
        <f>IF(F3831=0, G3831, F3831)</f>
        <v/>
      </c>
      <c r="I3831" s="1">
        <f>E3831+0</f>
        <v/>
      </c>
    </row>
    <row r="3832">
      <c r="A3832" t="inlineStr">
        <is>
          <t>Interest Paid - Investors @ 18%</t>
        </is>
      </c>
      <c r="B3832" t="inlineStr">
        <is>
          <t>Operating Expenses</t>
        </is>
      </c>
      <c r="C3832" t="inlineStr">
        <is>
          <t>Heron View</t>
        </is>
      </c>
      <c r="D3832" t="inlineStr">
        <is>
          <t>Heron View</t>
        </is>
      </c>
      <c r="E3832" s="1" t="inlineStr">
        <is>
          <t>2025-03-31</t>
        </is>
      </c>
      <c r="F3832" t="n">
        <v>0</v>
      </c>
      <c r="G3832" t="n">
        <v>0</v>
      </c>
      <c r="H3832" s="2">
        <f>IF(F3832=0, G3832, F3832)</f>
        <v/>
      </c>
      <c r="I3832" s="1">
        <f>E3832+0</f>
        <v/>
      </c>
    </row>
    <row r="3833">
      <c r="A3833" t="inlineStr">
        <is>
          <t>Interest Paid - Investors @ 6.25%</t>
        </is>
      </c>
      <c r="B3833" t="inlineStr">
        <is>
          <t>Operating Expenses</t>
        </is>
      </c>
      <c r="C3833" t="inlineStr">
        <is>
          <t>Heron View</t>
        </is>
      </c>
      <c r="D3833" t="inlineStr">
        <is>
          <t>Heron View</t>
        </is>
      </c>
      <c r="E3833" s="1" t="inlineStr">
        <is>
          <t>2025-03-31</t>
        </is>
      </c>
      <c r="F3833" t="n">
        <v>0</v>
      </c>
      <c r="G3833" t="n">
        <v>0</v>
      </c>
      <c r="H3833" s="2">
        <f>IF(F3833=0, G3833, F3833)</f>
        <v/>
      </c>
      <c r="I3833" s="1">
        <f>E3833+0</f>
        <v/>
      </c>
    </row>
    <row r="3834">
      <c r="A3834" t="inlineStr">
        <is>
          <t>Interest Paid - Investors @ 6.5%</t>
        </is>
      </c>
      <c r="B3834" t="inlineStr">
        <is>
          <t>Operating Expenses</t>
        </is>
      </c>
      <c r="C3834" t="inlineStr">
        <is>
          <t>Heron View</t>
        </is>
      </c>
      <c r="D3834" t="inlineStr">
        <is>
          <t>Heron View</t>
        </is>
      </c>
      <c r="E3834" s="1" t="inlineStr">
        <is>
          <t>2025-03-31</t>
        </is>
      </c>
      <c r="F3834" t="n">
        <v>0</v>
      </c>
      <c r="G3834" t="n">
        <v>0</v>
      </c>
      <c r="H3834" s="2">
        <f>IF(F3834=0, G3834, F3834)</f>
        <v/>
      </c>
      <c r="I3834" s="1">
        <f>E3834+0</f>
        <v/>
      </c>
    </row>
    <row r="3835">
      <c r="A3835" t="inlineStr">
        <is>
          <t>Interest Paid - Investors @ 6.75%</t>
        </is>
      </c>
      <c r="B3835" t="inlineStr">
        <is>
          <t>Operating Expenses</t>
        </is>
      </c>
      <c r="C3835" t="inlineStr">
        <is>
          <t>Heron View</t>
        </is>
      </c>
      <c r="D3835" t="inlineStr">
        <is>
          <t>Heron View</t>
        </is>
      </c>
      <c r="E3835" s="1" t="inlineStr">
        <is>
          <t>2025-03-31</t>
        </is>
      </c>
      <c r="F3835" t="n">
        <v>0</v>
      </c>
      <c r="G3835" t="n">
        <v>0</v>
      </c>
      <c r="H3835" s="2">
        <f>IF(F3835=0, G3835, F3835)</f>
        <v/>
      </c>
      <c r="I3835" s="1">
        <f>E3835+0</f>
        <v/>
      </c>
    </row>
    <row r="3836">
      <c r="A3836" t="inlineStr">
        <is>
          <t>Interest Paid - Investors @ 7%</t>
        </is>
      </c>
      <c r="B3836" t="inlineStr">
        <is>
          <t>Operating Expenses</t>
        </is>
      </c>
      <c r="C3836" t="inlineStr">
        <is>
          <t>Heron View</t>
        </is>
      </c>
      <c r="D3836" t="inlineStr">
        <is>
          <t>Heron View</t>
        </is>
      </c>
      <c r="E3836" s="1" t="inlineStr">
        <is>
          <t>2025-03-31</t>
        </is>
      </c>
      <c r="F3836" t="n">
        <v>0</v>
      </c>
      <c r="G3836" t="n">
        <v>0</v>
      </c>
      <c r="H3836" s="2">
        <f>IF(F3836=0, G3836, F3836)</f>
        <v/>
      </c>
      <c r="I3836" s="1">
        <f>E3836+0</f>
        <v/>
      </c>
    </row>
    <row r="3837">
      <c r="A3837" t="inlineStr">
        <is>
          <t>Interest Paid - Investors @ 7.5%</t>
        </is>
      </c>
      <c r="B3837" t="inlineStr">
        <is>
          <t>Operating Expenses</t>
        </is>
      </c>
      <c r="C3837" t="inlineStr">
        <is>
          <t>Heron View</t>
        </is>
      </c>
      <c r="D3837" t="inlineStr">
        <is>
          <t>Heron View</t>
        </is>
      </c>
      <c r="E3837" s="1" t="inlineStr">
        <is>
          <t>2025-03-31</t>
        </is>
      </c>
      <c r="F3837" t="n">
        <v>0</v>
      </c>
      <c r="G3837" t="n">
        <v>0</v>
      </c>
      <c r="H3837" s="2">
        <f>IF(F3837=0, G3837, F3837)</f>
        <v/>
      </c>
      <c r="I3837" s="1">
        <f>E3837+0</f>
        <v/>
      </c>
    </row>
    <row r="3838">
      <c r="A3838" t="inlineStr">
        <is>
          <t>Opp Invest</t>
        </is>
      </c>
      <c r="B3838" t="inlineStr">
        <is>
          <t>COS</t>
        </is>
      </c>
      <c r="C3838" t="inlineStr">
        <is>
          <t>Heron View</t>
        </is>
      </c>
      <c r="D3838" t="inlineStr">
        <is>
          <t>Heron View</t>
        </is>
      </c>
      <c r="E3838" s="1" t="inlineStr">
        <is>
          <t>2025-03-31</t>
        </is>
      </c>
      <c r="F3838" t="n">
        <v>0</v>
      </c>
      <c r="G3838" t="n">
        <v>0</v>
      </c>
      <c r="H3838" s="2">
        <f>IF(F3838=0, G3838, F3838)</f>
        <v/>
      </c>
      <c r="I3838" s="1">
        <f>E3838+0</f>
        <v/>
      </c>
    </row>
    <row r="3839">
      <c r="A3839" t="inlineStr">
        <is>
          <t>Rent Salaries and Wages</t>
        </is>
      </c>
      <c r="B3839" t="inlineStr">
        <is>
          <t>COS</t>
        </is>
      </c>
      <c r="C3839" t="inlineStr">
        <is>
          <t>Heron View</t>
        </is>
      </c>
      <c r="D3839" t="inlineStr">
        <is>
          <t>Heron View</t>
        </is>
      </c>
      <c r="E3839" s="1" t="inlineStr">
        <is>
          <t>2025-03-31</t>
        </is>
      </c>
      <c r="F3839" t="n">
        <v>0</v>
      </c>
      <c r="G3839" t="n">
        <v>0</v>
      </c>
      <c r="H3839" s="2">
        <f>IF(F3839=0, G3839, F3839)</f>
        <v/>
      </c>
      <c r="I3839" s="1">
        <f>E3839+0</f>
        <v/>
      </c>
    </row>
    <row r="3840">
      <c r="A3840" t="inlineStr">
        <is>
          <t>Sales - Heron View Sales</t>
        </is>
      </c>
      <c r="B3840" t="inlineStr">
        <is>
          <t>Trading Income</t>
        </is>
      </c>
      <c r="C3840" t="inlineStr">
        <is>
          <t>Heron View</t>
        </is>
      </c>
      <c r="D3840" t="inlineStr">
        <is>
          <t>Heron View</t>
        </is>
      </c>
      <c r="E3840" s="1" t="inlineStr">
        <is>
          <t>2025-03-31</t>
        </is>
      </c>
      <c r="F3840" t="n">
        <v>0</v>
      </c>
      <c r="G3840" t="n">
        <v>0</v>
      </c>
      <c r="H3840" s="2">
        <f>IF(F3840=0, G3840, F3840)</f>
        <v/>
      </c>
      <c r="I3840" s="1">
        <f>E3840+0</f>
        <v/>
      </c>
    </row>
    <row r="3841">
      <c r="A3841" t="inlineStr">
        <is>
          <t>COS - Commission HV Units</t>
        </is>
      </c>
      <c r="B3841" t="inlineStr">
        <is>
          <t>COS</t>
        </is>
      </c>
      <c r="C3841" t="inlineStr">
        <is>
          <t>Heron View</t>
        </is>
      </c>
      <c r="D3841" t="inlineStr">
        <is>
          <t>Heron View</t>
        </is>
      </c>
      <c r="E3841" s="1" t="inlineStr">
        <is>
          <t>2025-04-30</t>
        </is>
      </c>
      <c r="F3841" t="n">
        <v>0</v>
      </c>
      <c r="G3841" t="n">
        <v>0</v>
      </c>
      <c r="H3841" s="2">
        <f>IF(F3841=0, G3841, F3841)</f>
        <v/>
      </c>
      <c r="I3841" s="1">
        <f>E3841+0</f>
        <v/>
      </c>
    </row>
    <row r="3842">
      <c r="A3842" t="inlineStr">
        <is>
          <t>COS - Heron View - Construction</t>
        </is>
      </c>
      <c r="B3842" t="inlineStr">
        <is>
          <t>COS</t>
        </is>
      </c>
      <c r="C3842" t="inlineStr">
        <is>
          <t>CPC</t>
        </is>
      </c>
      <c r="D3842" t="inlineStr">
        <is>
          <t>Heron View</t>
        </is>
      </c>
      <c r="E3842" s="1" t="inlineStr">
        <is>
          <t>2025-04-30</t>
        </is>
      </c>
      <c r="F3842" t="n">
        <v>0</v>
      </c>
      <c r="G3842" t="n">
        <v>0</v>
      </c>
      <c r="H3842" s="2">
        <f>IF(F3842=0, G3842, F3842)</f>
        <v/>
      </c>
      <c r="I3842" s="1">
        <f>E3842+0</f>
        <v/>
      </c>
    </row>
    <row r="3843">
      <c r="A3843" t="inlineStr">
        <is>
          <t>COS - Legal Fees</t>
        </is>
      </c>
      <c r="B3843" t="inlineStr">
        <is>
          <t>COS</t>
        </is>
      </c>
      <c r="C3843" t="inlineStr">
        <is>
          <t>Heron View</t>
        </is>
      </c>
      <c r="D3843" t="inlineStr">
        <is>
          <t>Heron View</t>
        </is>
      </c>
      <c r="E3843" s="1" t="inlineStr">
        <is>
          <t>2025-04-30</t>
        </is>
      </c>
      <c r="F3843" t="n">
        <v>0</v>
      </c>
      <c r="G3843" t="n">
        <v>0</v>
      </c>
      <c r="H3843" s="2">
        <f>IF(F3843=0, G3843, F3843)</f>
        <v/>
      </c>
      <c r="I3843" s="1">
        <f>E3843+0</f>
        <v/>
      </c>
    </row>
    <row r="3844">
      <c r="A3844" t="inlineStr">
        <is>
          <t>CPSD</t>
        </is>
      </c>
      <c r="B3844" t="inlineStr">
        <is>
          <t>COS</t>
        </is>
      </c>
      <c r="C3844" t="inlineStr">
        <is>
          <t>Heron View</t>
        </is>
      </c>
      <c r="D3844" t="inlineStr">
        <is>
          <t>Heron View</t>
        </is>
      </c>
      <c r="E3844" s="1" t="inlineStr">
        <is>
          <t>2025-04-30</t>
        </is>
      </c>
      <c r="F3844" t="n">
        <v>0</v>
      </c>
      <c r="G3844" t="n">
        <v>0</v>
      </c>
      <c r="H3844" s="2">
        <f>IF(F3844=0, G3844, F3844)</f>
        <v/>
      </c>
      <c r="I3844" s="1">
        <f>E3844+0</f>
        <v/>
      </c>
    </row>
    <row r="3845">
      <c r="A3845" t="inlineStr">
        <is>
          <t>Early Exit Loan</t>
        </is>
      </c>
      <c r="B3845" t="inlineStr">
        <is>
          <t>Early Exit Loan</t>
        </is>
      </c>
      <c r="C3845" t="inlineStr">
        <is>
          <t>Heron View</t>
        </is>
      </c>
      <c r="D3845" t="inlineStr">
        <is>
          <t>Heron View</t>
        </is>
      </c>
      <c r="E3845" s="1" t="inlineStr">
        <is>
          <t>2025-04-30</t>
        </is>
      </c>
      <c r="F3845" t="n">
        <v>0</v>
      </c>
      <c r="G3845" t="n">
        <v>0</v>
      </c>
      <c r="H3845" s="2">
        <f>IF(F3845=0, G3845, F3845)</f>
        <v/>
      </c>
      <c r="I3845" s="1">
        <f>E3845+0</f>
        <v/>
      </c>
    </row>
    <row r="3846">
      <c r="A3846" t="inlineStr">
        <is>
          <t>Interest Paid - Investors @ 14%</t>
        </is>
      </c>
      <c r="B3846" t="inlineStr">
        <is>
          <t>Operating Expenses</t>
        </is>
      </c>
      <c r="C3846" t="inlineStr">
        <is>
          <t>Heron View</t>
        </is>
      </c>
      <c r="D3846" t="inlineStr">
        <is>
          <t>Heron View</t>
        </is>
      </c>
      <c r="E3846" s="1" t="inlineStr">
        <is>
          <t>2025-04-30</t>
        </is>
      </c>
      <c r="F3846" t="n">
        <v>0</v>
      </c>
      <c r="G3846" t="n">
        <v>0</v>
      </c>
      <c r="H3846" s="2">
        <f>IF(F3846=0, G3846, F3846)</f>
        <v/>
      </c>
      <c r="I3846" s="1">
        <f>E3846+0</f>
        <v/>
      </c>
    </row>
    <row r="3847">
      <c r="A3847" t="inlineStr">
        <is>
          <t>Interest Paid - Investors @ 15%</t>
        </is>
      </c>
      <c r="B3847" t="inlineStr">
        <is>
          <t>Operating Expenses</t>
        </is>
      </c>
      <c r="C3847" t="inlineStr">
        <is>
          <t>Heron View</t>
        </is>
      </c>
      <c r="D3847" t="inlineStr">
        <is>
          <t>Heron View</t>
        </is>
      </c>
      <c r="E3847" s="1" t="inlineStr">
        <is>
          <t>2025-04-30</t>
        </is>
      </c>
      <c r="F3847" t="n">
        <v>0</v>
      </c>
      <c r="G3847" t="n">
        <v>0</v>
      </c>
      <c r="H3847" s="2">
        <f>IF(F3847=0, G3847, F3847)</f>
        <v/>
      </c>
      <c r="I3847" s="1">
        <f>E3847+0</f>
        <v/>
      </c>
    </row>
    <row r="3848">
      <c r="A3848" t="inlineStr">
        <is>
          <t>Interest Paid - Investors @ 16%</t>
        </is>
      </c>
      <c r="B3848" t="inlineStr">
        <is>
          <t>Operating Expenses</t>
        </is>
      </c>
      <c r="C3848" t="inlineStr">
        <is>
          <t>Heron View</t>
        </is>
      </c>
      <c r="D3848" t="inlineStr">
        <is>
          <t>Heron View</t>
        </is>
      </c>
      <c r="E3848" s="1" t="inlineStr">
        <is>
          <t>2025-04-30</t>
        </is>
      </c>
      <c r="F3848" t="n">
        <v>0</v>
      </c>
      <c r="G3848" t="n">
        <v>0</v>
      </c>
      <c r="H3848" s="2">
        <f>IF(F3848=0, G3848, F3848)</f>
        <v/>
      </c>
      <c r="I3848" s="1">
        <f>E3848+0</f>
        <v/>
      </c>
    </row>
    <row r="3849">
      <c r="A3849" t="inlineStr">
        <is>
          <t>Interest Paid - Investors @ 18%</t>
        </is>
      </c>
      <c r="B3849" t="inlineStr">
        <is>
          <t>Operating Expenses</t>
        </is>
      </c>
      <c r="C3849" t="inlineStr">
        <is>
          <t>Heron View</t>
        </is>
      </c>
      <c r="D3849" t="inlineStr">
        <is>
          <t>Heron View</t>
        </is>
      </c>
      <c r="E3849" s="1" t="inlineStr">
        <is>
          <t>2025-04-30</t>
        </is>
      </c>
      <c r="F3849" t="n">
        <v>0</v>
      </c>
      <c r="G3849" t="n">
        <v>0</v>
      </c>
      <c r="H3849" s="2">
        <f>IF(F3849=0, G3849, F3849)</f>
        <v/>
      </c>
      <c r="I3849" s="1">
        <f>E3849+0</f>
        <v/>
      </c>
    </row>
    <row r="3850">
      <c r="A3850" t="inlineStr">
        <is>
          <t>Interest Paid - Investors @ 6.25%</t>
        </is>
      </c>
      <c r="B3850" t="inlineStr">
        <is>
          <t>Operating Expenses</t>
        </is>
      </c>
      <c r="C3850" t="inlineStr">
        <is>
          <t>Heron View</t>
        </is>
      </c>
      <c r="D3850" t="inlineStr">
        <is>
          <t>Heron View</t>
        </is>
      </c>
      <c r="E3850" s="1" t="inlineStr">
        <is>
          <t>2025-04-30</t>
        </is>
      </c>
      <c r="F3850" t="n">
        <v>0</v>
      </c>
      <c r="G3850" t="n">
        <v>0</v>
      </c>
      <c r="H3850" s="2">
        <f>IF(F3850=0, G3850, F3850)</f>
        <v/>
      </c>
      <c r="I3850" s="1">
        <f>E3850+0</f>
        <v/>
      </c>
    </row>
    <row r="3851">
      <c r="A3851" t="inlineStr">
        <is>
          <t>Interest Paid - Investors @ 6.5%</t>
        </is>
      </c>
      <c r="B3851" t="inlineStr">
        <is>
          <t>Operating Expenses</t>
        </is>
      </c>
      <c r="C3851" t="inlineStr">
        <is>
          <t>Heron View</t>
        </is>
      </c>
      <c r="D3851" t="inlineStr">
        <is>
          <t>Heron View</t>
        </is>
      </c>
      <c r="E3851" s="1" t="inlineStr">
        <is>
          <t>2025-04-30</t>
        </is>
      </c>
      <c r="F3851" t="n">
        <v>0</v>
      </c>
      <c r="G3851" t="n">
        <v>0</v>
      </c>
      <c r="H3851" s="2">
        <f>IF(F3851=0, G3851, F3851)</f>
        <v/>
      </c>
      <c r="I3851" s="1">
        <f>E3851+0</f>
        <v/>
      </c>
    </row>
    <row r="3852">
      <c r="A3852" t="inlineStr">
        <is>
          <t>Interest Paid - Investors @ 6.75%</t>
        </is>
      </c>
      <c r="B3852" t="inlineStr">
        <is>
          <t>Operating Expenses</t>
        </is>
      </c>
      <c r="C3852" t="inlineStr">
        <is>
          <t>Heron View</t>
        </is>
      </c>
      <c r="D3852" t="inlineStr">
        <is>
          <t>Heron View</t>
        </is>
      </c>
      <c r="E3852" s="1" t="inlineStr">
        <is>
          <t>2025-04-30</t>
        </is>
      </c>
      <c r="F3852" t="n">
        <v>0</v>
      </c>
      <c r="G3852" t="n">
        <v>0</v>
      </c>
      <c r="H3852" s="2">
        <f>IF(F3852=0, G3852, F3852)</f>
        <v/>
      </c>
      <c r="I3852" s="1">
        <f>E3852+0</f>
        <v/>
      </c>
    </row>
    <row r="3853">
      <c r="A3853" t="inlineStr">
        <is>
          <t>Interest Paid - Investors @ 7%</t>
        </is>
      </c>
      <c r="B3853" t="inlineStr">
        <is>
          <t>Operating Expenses</t>
        </is>
      </c>
      <c r="C3853" t="inlineStr">
        <is>
          <t>Heron View</t>
        </is>
      </c>
      <c r="D3853" t="inlineStr">
        <is>
          <t>Heron View</t>
        </is>
      </c>
      <c r="E3853" s="1" t="inlineStr">
        <is>
          <t>2025-04-30</t>
        </is>
      </c>
      <c r="F3853" t="n">
        <v>0</v>
      </c>
      <c r="G3853" t="n">
        <v>0</v>
      </c>
      <c r="H3853" s="2">
        <f>IF(F3853=0, G3853, F3853)</f>
        <v/>
      </c>
      <c r="I3853" s="1">
        <f>E3853+0</f>
        <v/>
      </c>
    </row>
    <row r="3854">
      <c r="A3854" t="inlineStr">
        <is>
          <t>Interest Paid - Investors @ 7.5%</t>
        </is>
      </c>
      <c r="B3854" t="inlineStr">
        <is>
          <t>Operating Expenses</t>
        </is>
      </c>
      <c r="C3854" t="inlineStr">
        <is>
          <t>Heron View</t>
        </is>
      </c>
      <c r="D3854" t="inlineStr">
        <is>
          <t>Heron View</t>
        </is>
      </c>
      <c r="E3854" s="1" t="inlineStr">
        <is>
          <t>2025-04-30</t>
        </is>
      </c>
      <c r="F3854" t="n">
        <v>0</v>
      </c>
      <c r="G3854" t="n">
        <v>0</v>
      </c>
      <c r="H3854" s="2">
        <f>IF(F3854=0, G3854, F3854)</f>
        <v/>
      </c>
      <c r="I3854" s="1">
        <f>E3854+0</f>
        <v/>
      </c>
    </row>
    <row r="3855">
      <c r="A3855" t="inlineStr">
        <is>
          <t>Opp Invest</t>
        </is>
      </c>
      <c r="B3855" t="inlineStr">
        <is>
          <t>COS</t>
        </is>
      </c>
      <c r="C3855" t="inlineStr">
        <is>
          <t>Heron View</t>
        </is>
      </c>
      <c r="D3855" t="inlineStr">
        <is>
          <t>Heron View</t>
        </is>
      </c>
      <c r="E3855" s="1" t="inlineStr">
        <is>
          <t>2025-04-30</t>
        </is>
      </c>
      <c r="F3855" t="n">
        <v>0</v>
      </c>
      <c r="G3855" t="n">
        <v>0</v>
      </c>
      <c r="H3855" s="2">
        <f>IF(F3855=0, G3855, F3855)</f>
        <v/>
      </c>
      <c r="I3855" s="1">
        <f>E3855+0</f>
        <v/>
      </c>
    </row>
    <row r="3856">
      <c r="A3856" t="inlineStr">
        <is>
          <t>Rent Salaries and Wages</t>
        </is>
      </c>
      <c r="B3856" t="inlineStr">
        <is>
          <t>COS</t>
        </is>
      </c>
      <c r="C3856" t="inlineStr">
        <is>
          <t>Heron View</t>
        </is>
      </c>
      <c r="D3856" t="inlineStr">
        <is>
          <t>Heron View</t>
        </is>
      </c>
      <c r="E3856" s="1" t="inlineStr">
        <is>
          <t>2025-04-30</t>
        </is>
      </c>
      <c r="F3856" t="n">
        <v>0</v>
      </c>
      <c r="G3856" t="n">
        <v>0</v>
      </c>
      <c r="H3856" s="2">
        <f>IF(F3856=0, G3856, F3856)</f>
        <v/>
      </c>
      <c r="I3856" s="1">
        <f>E3856+0</f>
        <v/>
      </c>
    </row>
    <row r="3857">
      <c r="A3857" t="inlineStr">
        <is>
          <t>Sales - Heron View Sales</t>
        </is>
      </c>
      <c r="B3857" t="inlineStr">
        <is>
          <t>Trading Income</t>
        </is>
      </c>
      <c r="C3857" t="inlineStr">
        <is>
          <t>Heron View</t>
        </is>
      </c>
      <c r="D3857" t="inlineStr">
        <is>
          <t>Heron View</t>
        </is>
      </c>
      <c r="E3857" s="1" t="inlineStr">
        <is>
          <t>2025-04-30</t>
        </is>
      </c>
      <c r="F3857" t="n">
        <v>0</v>
      </c>
      <c r="G3857" t="n">
        <v>0</v>
      </c>
      <c r="H3857" s="2">
        <f>IF(F3857=0, G3857, F3857)</f>
        <v/>
      </c>
      <c r="I3857" s="1">
        <f>E3857+0</f>
        <v/>
      </c>
    </row>
    <row r="3858">
      <c r="A3858" t="inlineStr">
        <is>
          <t>COS - Commission HV Units</t>
        </is>
      </c>
      <c r="B3858" t="inlineStr">
        <is>
          <t>COS</t>
        </is>
      </c>
      <c r="C3858" t="inlineStr">
        <is>
          <t>Heron View</t>
        </is>
      </c>
      <c r="D3858" t="inlineStr">
        <is>
          <t>Heron View</t>
        </is>
      </c>
      <c r="E3858" s="1" t="inlineStr">
        <is>
          <t>2025-05-31</t>
        </is>
      </c>
      <c r="F3858" t="n">
        <v>0</v>
      </c>
      <c r="G3858" t="n">
        <v>0</v>
      </c>
      <c r="H3858" s="2">
        <f>IF(F3858=0, G3858, F3858)</f>
        <v/>
      </c>
      <c r="I3858" s="1">
        <f>E3858+0</f>
        <v/>
      </c>
    </row>
    <row r="3859">
      <c r="A3859" t="inlineStr">
        <is>
          <t>COS - Heron View - Construction</t>
        </is>
      </c>
      <c r="B3859" t="inlineStr">
        <is>
          <t>COS</t>
        </is>
      </c>
      <c r="C3859" t="inlineStr">
        <is>
          <t>CPC</t>
        </is>
      </c>
      <c r="D3859" t="inlineStr">
        <is>
          <t>Heron View</t>
        </is>
      </c>
      <c r="E3859" s="1" t="inlineStr">
        <is>
          <t>2025-05-31</t>
        </is>
      </c>
      <c r="F3859" t="n">
        <v>0</v>
      </c>
      <c r="G3859" t="n">
        <v>0</v>
      </c>
      <c r="H3859" s="2">
        <f>IF(F3859=0, G3859, F3859)</f>
        <v/>
      </c>
      <c r="I3859" s="1">
        <f>E3859+0</f>
        <v/>
      </c>
    </row>
    <row r="3860">
      <c r="A3860" t="inlineStr">
        <is>
          <t>COS - Legal Fees</t>
        </is>
      </c>
      <c r="B3860" t="inlineStr">
        <is>
          <t>COS</t>
        </is>
      </c>
      <c r="C3860" t="inlineStr">
        <is>
          <t>Heron View</t>
        </is>
      </c>
      <c r="D3860" t="inlineStr">
        <is>
          <t>Heron View</t>
        </is>
      </c>
      <c r="E3860" s="1" t="inlineStr">
        <is>
          <t>2025-05-31</t>
        </is>
      </c>
      <c r="F3860" t="n">
        <v>0</v>
      </c>
      <c r="G3860" t="n">
        <v>0</v>
      </c>
      <c r="H3860" s="2">
        <f>IF(F3860=0, G3860, F3860)</f>
        <v/>
      </c>
      <c r="I3860" s="1">
        <f>E3860+0</f>
        <v/>
      </c>
    </row>
    <row r="3861">
      <c r="A3861" t="inlineStr">
        <is>
          <t>CPSD</t>
        </is>
      </c>
      <c r="B3861" t="inlineStr">
        <is>
          <t>COS</t>
        </is>
      </c>
      <c r="C3861" t="inlineStr">
        <is>
          <t>Heron View</t>
        </is>
      </c>
      <c r="D3861" t="inlineStr">
        <is>
          <t>Heron View</t>
        </is>
      </c>
      <c r="E3861" s="1" t="inlineStr">
        <is>
          <t>2025-05-31</t>
        </is>
      </c>
      <c r="F3861" t="n">
        <v>0</v>
      </c>
      <c r="G3861" t="n">
        <v>0</v>
      </c>
      <c r="H3861" s="2">
        <f>IF(F3861=0, G3861, F3861)</f>
        <v/>
      </c>
      <c r="I3861" s="1">
        <f>E3861+0</f>
        <v/>
      </c>
    </row>
    <row r="3862">
      <c r="A3862" t="inlineStr">
        <is>
          <t>Early Exit Loan</t>
        </is>
      </c>
      <c r="B3862" t="inlineStr">
        <is>
          <t>Early Exit Loan</t>
        </is>
      </c>
      <c r="C3862" t="inlineStr">
        <is>
          <t>Heron View</t>
        </is>
      </c>
      <c r="D3862" t="inlineStr">
        <is>
          <t>Heron View</t>
        </is>
      </c>
      <c r="E3862" s="1" t="inlineStr">
        <is>
          <t>2025-05-31</t>
        </is>
      </c>
      <c r="F3862" t="n">
        <v>0</v>
      </c>
      <c r="G3862" t="n">
        <v>0</v>
      </c>
      <c r="H3862" s="2">
        <f>IF(F3862=0, G3862, F3862)</f>
        <v/>
      </c>
      <c r="I3862" s="1">
        <f>E3862+0</f>
        <v/>
      </c>
    </row>
    <row r="3863">
      <c r="A3863" t="inlineStr">
        <is>
          <t>Interest Paid - Investors @ 14%</t>
        </is>
      </c>
      <c r="B3863" t="inlineStr">
        <is>
          <t>Operating Expenses</t>
        </is>
      </c>
      <c r="C3863" t="inlineStr">
        <is>
          <t>Heron View</t>
        </is>
      </c>
      <c r="D3863" t="inlineStr">
        <is>
          <t>Heron View</t>
        </is>
      </c>
      <c r="E3863" s="1" t="inlineStr">
        <is>
          <t>2025-05-31</t>
        </is>
      </c>
      <c r="F3863" t="n">
        <v>0</v>
      </c>
      <c r="G3863" t="n">
        <v>0</v>
      </c>
      <c r="H3863" s="2">
        <f>IF(F3863=0, G3863, F3863)</f>
        <v/>
      </c>
      <c r="I3863" s="1">
        <f>E3863+0</f>
        <v/>
      </c>
    </row>
    <row r="3864">
      <c r="A3864" t="inlineStr">
        <is>
          <t>Interest Paid - Investors @ 15%</t>
        </is>
      </c>
      <c r="B3864" t="inlineStr">
        <is>
          <t>Operating Expenses</t>
        </is>
      </c>
      <c r="C3864" t="inlineStr">
        <is>
          <t>Heron View</t>
        </is>
      </c>
      <c r="D3864" t="inlineStr">
        <is>
          <t>Heron View</t>
        </is>
      </c>
      <c r="E3864" s="1" t="inlineStr">
        <is>
          <t>2025-05-31</t>
        </is>
      </c>
      <c r="F3864" t="n">
        <v>0</v>
      </c>
      <c r="G3864" t="n">
        <v>0</v>
      </c>
      <c r="H3864" s="2">
        <f>IF(F3864=0, G3864, F3864)</f>
        <v/>
      </c>
      <c r="I3864" s="1">
        <f>E3864+0</f>
        <v/>
      </c>
    </row>
    <row r="3865">
      <c r="A3865" t="inlineStr">
        <is>
          <t>Interest Paid - Investors @ 16%</t>
        </is>
      </c>
      <c r="B3865" t="inlineStr">
        <is>
          <t>Operating Expenses</t>
        </is>
      </c>
      <c r="C3865" t="inlineStr">
        <is>
          <t>Heron View</t>
        </is>
      </c>
      <c r="D3865" t="inlineStr">
        <is>
          <t>Heron View</t>
        </is>
      </c>
      <c r="E3865" s="1" t="inlineStr">
        <is>
          <t>2025-05-31</t>
        </is>
      </c>
      <c r="F3865" t="n">
        <v>0</v>
      </c>
      <c r="G3865" t="n">
        <v>0</v>
      </c>
      <c r="H3865" s="2">
        <f>IF(F3865=0, G3865, F3865)</f>
        <v/>
      </c>
      <c r="I3865" s="1">
        <f>E3865+0</f>
        <v/>
      </c>
    </row>
    <row r="3866">
      <c r="A3866" t="inlineStr">
        <is>
          <t>Interest Paid - Investors @ 18%</t>
        </is>
      </c>
      <c r="B3866" t="inlineStr">
        <is>
          <t>Operating Expenses</t>
        </is>
      </c>
      <c r="C3866" t="inlineStr">
        <is>
          <t>Heron View</t>
        </is>
      </c>
      <c r="D3866" t="inlineStr">
        <is>
          <t>Heron View</t>
        </is>
      </c>
      <c r="E3866" s="1" t="inlineStr">
        <is>
          <t>2025-05-31</t>
        </is>
      </c>
      <c r="F3866" t="n">
        <v>0</v>
      </c>
      <c r="G3866" t="n">
        <v>0</v>
      </c>
      <c r="H3866" s="2">
        <f>IF(F3866=0, G3866, F3866)</f>
        <v/>
      </c>
      <c r="I3866" s="1">
        <f>E3866+0</f>
        <v/>
      </c>
    </row>
    <row r="3867">
      <c r="A3867" t="inlineStr">
        <is>
          <t>Interest Paid - Investors @ 6.25%</t>
        </is>
      </c>
      <c r="B3867" t="inlineStr">
        <is>
          <t>Operating Expenses</t>
        </is>
      </c>
      <c r="C3867" t="inlineStr">
        <is>
          <t>Heron View</t>
        </is>
      </c>
      <c r="D3867" t="inlineStr">
        <is>
          <t>Heron View</t>
        </is>
      </c>
      <c r="E3867" s="1" t="inlineStr">
        <is>
          <t>2025-05-31</t>
        </is>
      </c>
      <c r="F3867" t="n">
        <v>0</v>
      </c>
      <c r="G3867" t="n">
        <v>0</v>
      </c>
      <c r="H3867" s="2">
        <f>IF(F3867=0, G3867, F3867)</f>
        <v/>
      </c>
      <c r="I3867" s="1">
        <f>E3867+0</f>
        <v/>
      </c>
    </row>
    <row r="3868">
      <c r="A3868" t="inlineStr">
        <is>
          <t>Interest Paid - Investors @ 6.5%</t>
        </is>
      </c>
      <c r="B3868" t="inlineStr">
        <is>
          <t>Operating Expenses</t>
        </is>
      </c>
      <c r="C3868" t="inlineStr">
        <is>
          <t>Heron View</t>
        </is>
      </c>
      <c r="D3868" t="inlineStr">
        <is>
          <t>Heron View</t>
        </is>
      </c>
      <c r="E3868" s="1" t="inlineStr">
        <is>
          <t>2025-05-31</t>
        </is>
      </c>
      <c r="F3868" t="n">
        <v>0</v>
      </c>
      <c r="G3868" t="n">
        <v>0</v>
      </c>
      <c r="H3868" s="2">
        <f>IF(F3868=0, G3868, F3868)</f>
        <v/>
      </c>
      <c r="I3868" s="1">
        <f>E3868+0</f>
        <v/>
      </c>
    </row>
    <row r="3869">
      <c r="A3869" t="inlineStr">
        <is>
          <t>Interest Paid - Investors @ 6.75%</t>
        </is>
      </c>
      <c r="B3869" t="inlineStr">
        <is>
          <t>Operating Expenses</t>
        </is>
      </c>
      <c r="C3869" t="inlineStr">
        <is>
          <t>Heron View</t>
        </is>
      </c>
      <c r="D3869" t="inlineStr">
        <is>
          <t>Heron View</t>
        </is>
      </c>
      <c r="E3869" s="1" t="inlineStr">
        <is>
          <t>2025-05-31</t>
        </is>
      </c>
      <c r="F3869" t="n">
        <v>0</v>
      </c>
      <c r="G3869" t="n">
        <v>0</v>
      </c>
      <c r="H3869" s="2">
        <f>IF(F3869=0, G3869, F3869)</f>
        <v/>
      </c>
      <c r="I3869" s="1">
        <f>E3869+0</f>
        <v/>
      </c>
    </row>
    <row r="3870">
      <c r="A3870" t="inlineStr">
        <is>
          <t>Interest Paid - Investors @ 7%</t>
        </is>
      </c>
      <c r="B3870" t="inlineStr">
        <is>
          <t>Operating Expenses</t>
        </is>
      </c>
      <c r="C3870" t="inlineStr">
        <is>
          <t>Heron View</t>
        </is>
      </c>
      <c r="D3870" t="inlineStr">
        <is>
          <t>Heron View</t>
        </is>
      </c>
      <c r="E3870" s="1" t="inlineStr">
        <is>
          <t>2025-05-31</t>
        </is>
      </c>
      <c r="F3870" t="n">
        <v>0</v>
      </c>
      <c r="G3870" t="n">
        <v>0</v>
      </c>
      <c r="H3870" s="2">
        <f>IF(F3870=0, G3870, F3870)</f>
        <v/>
      </c>
      <c r="I3870" s="1">
        <f>E3870+0</f>
        <v/>
      </c>
    </row>
    <row r="3871">
      <c r="A3871" t="inlineStr">
        <is>
          <t>Interest Paid - Investors @ 7.5%</t>
        </is>
      </c>
      <c r="B3871" t="inlineStr">
        <is>
          <t>Operating Expenses</t>
        </is>
      </c>
      <c r="C3871" t="inlineStr">
        <is>
          <t>Heron View</t>
        </is>
      </c>
      <c r="D3871" t="inlineStr">
        <is>
          <t>Heron View</t>
        </is>
      </c>
      <c r="E3871" s="1" t="inlineStr">
        <is>
          <t>2025-05-31</t>
        </is>
      </c>
      <c r="F3871" t="n">
        <v>0</v>
      </c>
      <c r="G3871" t="n">
        <v>0</v>
      </c>
      <c r="H3871" s="2">
        <f>IF(F3871=0, G3871, F3871)</f>
        <v/>
      </c>
      <c r="I3871" s="1">
        <f>E3871+0</f>
        <v/>
      </c>
    </row>
    <row r="3872">
      <c r="A3872" t="inlineStr">
        <is>
          <t>Opp Invest</t>
        </is>
      </c>
      <c r="B3872" t="inlineStr">
        <is>
          <t>COS</t>
        </is>
      </c>
      <c r="C3872" t="inlineStr">
        <is>
          <t>Heron View</t>
        </is>
      </c>
      <c r="D3872" t="inlineStr">
        <is>
          <t>Heron View</t>
        </is>
      </c>
      <c r="E3872" s="1" t="inlineStr">
        <is>
          <t>2025-05-31</t>
        </is>
      </c>
      <c r="F3872" t="n">
        <v>0</v>
      </c>
      <c r="G3872" t="n">
        <v>0</v>
      </c>
      <c r="H3872" s="2">
        <f>IF(F3872=0, G3872, F3872)</f>
        <v/>
      </c>
      <c r="I3872" s="1">
        <f>E3872+0</f>
        <v/>
      </c>
    </row>
    <row r="3873">
      <c r="A3873" t="inlineStr">
        <is>
          <t>Rent Salaries and Wages</t>
        </is>
      </c>
      <c r="B3873" t="inlineStr">
        <is>
          <t>COS</t>
        </is>
      </c>
      <c r="C3873" t="inlineStr">
        <is>
          <t>Heron View</t>
        </is>
      </c>
      <c r="D3873" t="inlineStr">
        <is>
          <t>Heron View</t>
        </is>
      </c>
      <c r="E3873" s="1" t="inlineStr">
        <is>
          <t>2025-05-31</t>
        </is>
      </c>
      <c r="F3873" t="n">
        <v>0</v>
      </c>
      <c r="G3873" t="n">
        <v>0</v>
      </c>
      <c r="H3873" s="2">
        <f>IF(F3873=0, G3873, F3873)</f>
        <v/>
      </c>
      <c r="I3873" s="1">
        <f>E3873+0</f>
        <v/>
      </c>
    </row>
    <row r="3874">
      <c r="A3874" t="inlineStr">
        <is>
          <t>Sales - Heron View Sales</t>
        </is>
      </c>
      <c r="B3874" t="inlineStr">
        <is>
          <t>Trading Income</t>
        </is>
      </c>
      <c r="C3874" t="inlineStr">
        <is>
          <t>Heron View</t>
        </is>
      </c>
      <c r="D3874" t="inlineStr">
        <is>
          <t>Heron View</t>
        </is>
      </c>
      <c r="E3874" s="1" t="inlineStr">
        <is>
          <t>2025-05-31</t>
        </is>
      </c>
      <c r="F3874" t="n">
        <v>0</v>
      </c>
      <c r="G3874" t="n">
        <v>0</v>
      </c>
      <c r="H3874" s="2">
        <f>IF(F3874=0, G3874, F3874)</f>
        <v/>
      </c>
      <c r="I3874" s="1">
        <f>E3874+0</f>
        <v/>
      </c>
    </row>
    <row r="3875">
      <c r="A3875" t="inlineStr">
        <is>
          <t>COS - Commission HV Units</t>
        </is>
      </c>
      <c r="B3875" t="inlineStr">
        <is>
          <t>COS</t>
        </is>
      </c>
      <c r="C3875" t="inlineStr">
        <is>
          <t>Heron View</t>
        </is>
      </c>
      <c r="D3875" t="inlineStr">
        <is>
          <t>Heron View</t>
        </is>
      </c>
      <c r="E3875" s="1" t="inlineStr">
        <is>
          <t>2025-06-30</t>
        </is>
      </c>
      <c r="F3875" t="n">
        <v>0</v>
      </c>
      <c r="G3875" t="n">
        <v>0</v>
      </c>
      <c r="H3875" s="2">
        <f>IF(F3875=0, G3875, F3875)</f>
        <v/>
      </c>
      <c r="I3875" s="1">
        <f>E3875+0</f>
        <v/>
      </c>
    </row>
    <row r="3876">
      <c r="A3876" t="inlineStr">
        <is>
          <t>COS - Heron View - Construction</t>
        </is>
      </c>
      <c r="B3876" t="inlineStr">
        <is>
          <t>COS</t>
        </is>
      </c>
      <c r="C3876" t="inlineStr">
        <is>
          <t>CPC</t>
        </is>
      </c>
      <c r="D3876" t="inlineStr">
        <is>
          <t>Heron View</t>
        </is>
      </c>
      <c r="E3876" s="1" t="inlineStr">
        <is>
          <t>2025-06-30</t>
        </is>
      </c>
      <c r="F3876" t="n">
        <v>0</v>
      </c>
      <c r="G3876" t="n">
        <v>0</v>
      </c>
      <c r="H3876" s="2">
        <f>IF(F3876=0, G3876, F3876)</f>
        <v/>
      </c>
      <c r="I3876" s="1">
        <f>E3876+0</f>
        <v/>
      </c>
    </row>
    <row r="3877">
      <c r="A3877" t="inlineStr">
        <is>
          <t>COS - Legal Fees</t>
        </is>
      </c>
      <c r="B3877" t="inlineStr">
        <is>
          <t>COS</t>
        </is>
      </c>
      <c r="C3877" t="inlineStr">
        <is>
          <t>Heron View</t>
        </is>
      </c>
      <c r="D3877" t="inlineStr">
        <is>
          <t>Heron View</t>
        </is>
      </c>
      <c r="E3877" s="1" t="inlineStr">
        <is>
          <t>2025-06-30</t>
        </is>
      </c>
      <c r="F3877" t="n">
        <v>0</v>
      </c>
      <c r="G3877" t="n">
        <v>0</v>
      </c>
      <c r="H3877" s="2">
        <f>IF(F3877=0, G3877, F3877)</f>
        <v/>
      </c>
      <c r="I3877" s="1">
        <f>E3877+0</f>
        <v/>
      </c>
    </row>
    <row r="3878">
      <c r="A3878" t="inlineStr">
        <is>
          <t>CPSD</t>
        </is>
      </c>
      <c r="B3878" t="inlineStr">
        <is>
          <t>COS</t>
        </is>
      </c>
      <c r="C3878" t="inlineStr">
        <is>
          <t>Heron View</t>
        </is>
      </c>
      <c r="D3878" t="inlineStr">
        <is>
          <t>Heron View</t>
        </is>
      </c>
      <c r="E3878" s="1" t="inlineStr">
        <is>
          <t>2025-06-30</t>
        </is>
      </c>
      <c r="F3878" t="n">
        <v>0</v>
      </c>
      <c r="G3878" t="n">
        <v>0</v>
      </c>
      <c r="H3878" s="2">
        <f>IF(F3878=0, G3878, F3878)</f>
        <v/>
      </c>
      <c r="I3878" s="1">
        <f>E3878+0</f>
        <v/>
      </c>
    </row>
    <row r="3879">
      <c r="A3879" t="inlineStr">
        <is>
          <t>Early Exit Loan</t>
        </is>
      </c>
      <c r="B3879" t="inlineStr">
        <is>
          <t>Early Exit Loan</t>
        </is>
      </c>
      <c r="C3879" t="inlineStr">
        <is>
          <t>Heron View</t>
        </is>
      </c>
      <c r="D3879" t="inlineStr">
        <is>
          <t>Heron View</t>
        </is>
      </c>
      <c r="E3879" s="1" t="inlineStr">
        <is>
          <t>2025-06-30</t>
        </is>
      </c>
      <c r="F3879" t="n">
        <v>0</v>
      </c>
      <c r="G3879" t="n">
        <v>0</v>
      </c>
      <c r="H3879" s="2">
        <f>IF(F3879=0, G3879, F3879)</f>
        <v/>
      </c>
      <c r="I3879" s="1">
        <f>E3879+0</f>
        <v/>
      </c>
    </row>
    <row r="3880">
      <c r="A3880" t="inlineStr">
        <is>
          <t>Interest Paid - Investors @ 14%</t>
        </is>
      </c>
      <c r="B3880" t="inlineStr">
        <is>
          <t>Operating Expenses</t>
        </is>
      </c>
      <c r="C3880" t="inlineStr">
        <is>
          <t>Heron View</t>
        </is>
      </c>
      <c r="D3880" t="inlineStr">
        <is>
          <t>Heron View</t>
        </is>
      </c>
      <c r="E3880" s="1" t="inlineStr">
        <is>
          <t>2025-06-30</t>
        </is>
      </c>
      <c r="F3880" t="n">
        <v>0</v>
      </c>
      <c r="G3880" t="n">
        <v>0</v>
      </c>
      <c r="H3880" s="2">
        <f>IF(F3880=0, G3880, F3880)</f>
        <v/>
      </c>
      <c r="I3880" s="1">
        <f>E3880+0</f>
        <v/>
      </c>
    </row>
    <row r="3881">
      <c r="A3881" t="inlineStr">
        <is>
          <t>Interest Paid - Investors @ 15%</t>
        </is>
      </c>
      <c r="B3881" t="inlineStr">
        <is>
          <t>Operating Expenses</t>
        </is>
      </c>
      <c r="C3881" t="inlineStr">
        <is>
          <t>Heron View</t>
        </is>
      </c>
      <c r="D3881" t="inlineStr">
        <is>
          <t>Heron View</t>
        </is>
      </c>
      <c r="E3881" s="1" t="inlineStr">
        <is>
          <t>2025-06-30</t>
        </is>
      </c>
      <c r="F3881" t="n">
        <v>0</v>
      </c>
      <c r="G3881" t="n">
        <v>0</v>
      </c>
      <c r="H3881" s="2">
        <f>IF(F3881=0, G3881, F3881)</f>
        <v/>
      </c>
      <c r="I3881" s="1">
        <f>E3881+0</f>
        <v/>
      </c>
    </row>
    <row r="3882">
      <c r="A3882" t="inlineStr">
        <is>
          <t>Interest Paid - Investors @ 16%</t>
        </is>
      </c>
      <c r="B3882" t="inlineStr">
        <is>
          <t>Operating Expenses</t>
        </is>
      </c>
      <c r="C3882" t="inlineStr">
        <is>
          <t>Heron View</t>
        </is>
      </c>
      <c r="D3882" t="inlineStr">
        <is>
          <t>Heron View</t>
        </is>
      </c>
      <c r="E3882" s="1" t="inlineStr">
        <is>
          <t>2025-06-30</t>
        </is>
      </c>
      <c r="F3882" t="n">
        <v>0</v>
      </c>
      <c r="G3882" t="n">
        <v>0</v>
      </c>
      <c r="H3882" s="2">
        <f>IF(F3882=0, G3882, F3882)</f>
        <v/>
      </c>
      <c r="I3882" s="1">
        <f>E3882+0</f>
        <v/>
      </c>
    </row>
    <row r="3883">
      <c r="A3883" t="inlineStr">
        <is>
          <t>Interest Paid - Investors @ 18%</t>
        </is>
      </c>
      <c r="B3883" t="inlineStr">
        <is>
          <t>Operating Expenses</t>
        </is>
      </c>
      <c r="C3883" t="inlineStr">
        <is>
          <t>Heron View</t>
        </is>
      </c>
      <c r="D3883" t="inlineStr">
        <is>
          <t>Heron View</t>
        </is>
      </c>
      <c r="E3883" s="1" t="inlineStr">
        <is>
          <t>2025-06-30</t>
        </is>
      </c>
      <c r="F3883" t="n">
        <v>0</v>
      </c>
      <c r="G3883" t="n">
        <v>0</v>
      </c>
      <c r="H3883" s="2">
        <f>IF(F3883=0, G3883, F3883)</f>
        <v/>
      </c>
      <c r="I3883" s="1">
        <f>E3883+0</f>
        <v/>
      </c>
    </row>
    <row r="3884">
      <c r="A3884" t="inlineStr">
        <is>
          <t>Interest Paid - Investors @ 6.25%</t>
        </is>
      </c>
      <c r="B3884" t="inlineStr">
        <is>
          <t>Operating Expenses</t>
        </is>
      </c>
      <c r="C3884" t="inlineStr">
        <is>
          <t>Heron View</t>
        </is>
      </c>
      <c r="D3884" t="inlineStr">
        <is>
          <t>Heron View</t>
        </is>
      </c>
      <c r="E3884" s="1" t="inlineStr">
        <is>
          <t>2025-06-30</t>
        </is>
      </c>
      <c r="F3884" t="n">
        <v>0</v>
      </c>
      <c r="G3884" t="n">
        <v>0</v>
      </c>
      <c r="H3884" s="2">
        <f>IF(F3884=0, G3884, F3884)</f>
        <v/>
      </c>
      <c r="I3884" s="1">
        <f>E3884+0</f>
        <v/>
      </c>
    </row>
    <row r="3885">
      <c r="A3885" t="inlineStr">
        <is>
          <t>Interest Paid - Investors @ 6.5%</t>
        </is>
      </c>
      <c r="B3885" t="inlineStr">
        <is>
          <t>Operating Expenses</t>
        </is>
      </c>
      <c r="C3885" t="inlineStr">
        <is>
          <t>Heron View</t>
        </is>
      </c>
      <c r="D3885" t="inlineStr">
        <is>
          <t>Heron View</t>
        </is>
      </c>
      <c r="E3885" s="1" t="inlineStr">
        <is>
          <t>2025-06-30</t>
        </is>
      </c>
      <c r="F3885" t="n">
        <v>0</v>
      </c>
      <c r="G3885" t="n">
        <v>0</v>
      </c>
      <c r="H3885" s="2">
        <f>IF(F3885=0, G3885, F3885)</f>
        <v/>
      </c>
      <c r="I3885" s="1">
        <f>E3885+0</f>
        <v/>
      </c>
    </row>
    <row r="3886">
      <c r="A3886" t="inlineStr">
        <is>
          <t>Interest Paid - Investors @ 6.75%</t>
        </is>
      </c>
      <c r="B3886" t="inlineStr">
        <is>
          <t>Operating Expenses</t>
        </is>
      </c>
      <c r="C3886" t="inlineStr">
        <is>
          <t>Heron View</t>
        </is>
      </c>
      <c r="D3886" t="inlineStr">
        <is>
          <t>Heron View</t>
        </is>
      </c>
      <c r="E3886" s="1" t="inlineStr">
        <is>
          <t>2025-06-30</t>
        </is>
      </c>
      <c r="F3886" t="n">
        <v>0</v>
      </c>
      <c r="G3886" t="n">
        <v>0</v>
      </c>
      <c r="H3886" s="2">
        <f>IF(F3886=0, G3886, F3886)</f>
        <v/>
      </c>
      <c r="I3886" s="1">
        <f>E3886+0</f>
        <v/>
      </c>
    </row>
    <row r="3887">
      <c r="A3887" t="inlineStr">
        <is>
          <t>Interest Paid - Investors @ 7%</t>
        </is>
      </c>
      <c r="B3887" t="inlineStr">
        <is>
          <t>Operating Expenses</t>
        </is>
      </c>
      <c r="C3887" t="inlineStr">
        <is>
          <t>Heron View</t>
        </is>
      </c>
      <c r="D3887" t="inlineStr">
        <is>
          <t>Heron View</t>
        </is>
      </c>
      <c r="E3887" s="1" t="inlineStr">
        <is>
          <t>2025-06-30</t>
        </is>
      </c>
      <c r="F3887" t="n">
        <v>0</v>
      </c>
      <c r="G3887" t="n">
        <v>0</v>
      </c>
      <c r="H3887" s="2">
        <f>IF(F3887=0, G3887, F3887)</f>
        <v/>
      </c>
      <c r="I3887" s="1">
        <f>E3887+0</f>
        <v/>
      </c>
    </row>
    <row r="3888">
      <c r="A3888" t="inlineStr">
        <is>
          <t>Interest Paid - Investors @ 7.5%</t>
        </is>
      </c>
      <c r="B3888" t="inlineStr">
        <is>
          <t>Operating Expenses</t>
        </is>
      </c>
      <c r="C3888" t="inlineStr">
        <is>
          <t>Heron View</t>
        </is>
      </c>
      <c r="D3888" t="inlineStr">
        <is>
          <t>Heron View</t>
        </is>
      </c>
      <c r="E3888" s="1" t="inlineStr">
        <is>
          <t>2025-06-30</t>
        </is>
      </c>
      <c r="F3888" t="n">
        <v>0</v>
      </c>
      <c r="G3888" t="n">
        <v>0</v>
      </c>
      <c r="H3888" s="2">
        <f>IF(F3888=0, G3888, F3888)</f>
        <v/>
      </c>
      <c r="I3888" s="1">
        <f>E3888+0</f>
        <v/>
      </c>
    </row>
    <row r="3889">
      <c r="A3889" t="inlineStr">
        <is>
          <t>Opp Invest</t>
        </is>
      </c>
      <c r="B3889" t="inlineStr">
        <is>
          <t>COS</t>
        </is>
      </c>
      <c r="C3889" t="inlineStr">
        <is>
          <t>Heron View</t>
        </is>
      </c>
      <c r="D3889" t="inlineStr">
        <is>
          <t>Heron View</t>
        </is>
      </c>
      <c r="E3889" s="1" t="inlineStr">
        <is>
          <t>2025-06-30</t>
        </is>
      </c>
      <c r="F3889" t="n">
        <v>0</v>
      </c>
      <c r="G3889" t="n">
        <v>0</v>
      </c>
      <c r="H3889" s="2">
        <f>IF(F3889=0, G3889, F3889)</f>
        <v/>
      </c>
      <c r="I3889" s="1">
        <f>E3889+0</f>
        <v/>
      </c>
    </row>
    <row r="3890">
      <c r="A3890" t="inlineStr">
        <is>
          <t>Rent Salaries and Wages</t>
        </is>
      </c>
      <c r="B3890" t="inlineStr">
        <is>
          <t>COS</t>
        </is>
      </c>
      <c r="C3890" t="inlineStr">
        <is>
          <t>Heron View</t>
        </is>
      </c>
      <c r="D3890" t="inlineStr">
        <is>
          <t>Heron View</t>
        </is>
      </c>
      <c r="E3890" s="1" t="inlineStr">
        <is>
          <t>2025-06-30</t>
        </is>
      </c>
      <c r="F3890" t="n">
        <v>0</v>
      </c>
      <c r="G3890" t="n">
        <v>0</v>
      </c>
      <c r="H3890" s="2">
        <f>IF(F3890=0, G3890, F3890)</f>
        <v/>
      </c>
      <c r="I3890" s="1">
        <f>E3890+0</f>
        <v/>
      </c>
    </row>
    <row r="3891">
      <c r="A3891" t="inlineStr">
        <is>
          <t>Sales - Heron View Sales</t>
        </is>
      </c>
      <c r="B3891" t="inlineStr">
        <is>
          <t>Trading Income</t>
        </is>
      </c>
      <c r="C3891" t="inlineStr">
        <is>
          <t>Heron View</t>
        </is>
      </c>
      <c r="D3891" t="inlineStr">
        <is>
          <t>Heron View</t>
        </is>
      </c>
      <c r="E3891" s="1" t="inlineStr">
        <is>
          <t>2025-06-30</t>
        </is>
      </c>
      <c r="F3891" t="n">
        <v>0</v>
      </c>
      <c r="G3891" t="n">
        <v>0</v>
      </c>
      <c r="H3891" s="2">
        <f>IF(F3891=0, G3891, F3891)</f>
        <v/>
      </c>
      <c r="I3891" s="1">
        <f>E3891+0</f>
        <v/>
      </c>
    </row>
    <row r="3892">
      <c r="A3892" t="inlineStr">
        <is>
          <t>COS - Commission HV Units</t>
        </is>
      </c>
      <c r="B3892" t="inlineStr">
        <is>
          <t>COS</t>
        </is>
      </c>
      <c r="C3892" t="inlineStr">
        <is>
          <t>Heron View</t>
        </is>
      </c>
      <c r="D3892" t="inlineStr">
        <is>
          <t>Heron View</t>
        </is>
      </c>
      <c r="E3892" s="1" t="inlineStr">
        <is>
          <t>2025-07-31</t>
        </is>
      </c>
      <c r="F3892" t="n">
        <v>0</v>
      </c>
      <c r="G3892" t="n">
        <v>0</v>
      </c>
      <c r="H3892" s="2">
        <f>IF(F3892=0, G3892, F3892)</f>
        <v/>
      </c>
      <c r="I3892" s="1">
        <f>E3892+0</f>
        <v/>
      </c>
    </row>
    <row r="3893">
      <c r="A3893" t="inlineStr">
        <is>
          <t>COS - Heron View - Construction</t>
        </is>
      </c>
      <c r="B3893" t="inlineStr">
        <is>
          <t>COS</t>
        </is>
      </c>
      <c r="C3893" t="inlineStr">
        <is>
          <t>CPC</t>
        </is>
      </c>
      <c r="D3893" t="inlineStr">
        <is>
          <t>Heron View</t>
        </is>
      </c>
      <c r="E3893" s="1" t="inlineStr">
        <is>
          <t>2025-07-31</t>
        </is>
      </c>
      <c r="F3893" t="n">
        <v>0</v>
      </c>
      <c r="G3893" t="n">
        <v>0</v>
      </c>
      <c r="H3893" s="2">
        <f>IF(F3893=0, G3893, F3893)</f>
        <v/>
      </c>
      <c r="I3893" s="1">
        <f>E3893+0</f>
        <v/>
      </c>
    </row>
    <row r="3894">
      <c r="A3894" t="inlineStr">
        <is>
          <t>COS - Legal Fees</t>
        </is>
      </c>
      <c r="B3894" t="inlineStr">
        <is>
          <t>COS</t>
        </is>
      </c>
      <c r="C3894" t="inlineStr">
        <is>
          <t>Heron View</t>
        </is>
      </c>
      <c r="D3894" t="inlineStr">
        <is>
          <t>Heron View</t>
        </is>
      </c>
      <c r="E3894" s="1" t="inlineStr">
        <is>
          <t>2025-07-31</t>
        </is>
      </c>
      <c r="F3894" t="n">
        <v>0</v>
      </c>
      <c r="G3894" t="n">
        <v>0</v>
      </c>
      <c r="H3894" s="2">
        <f>IF(F3894=0, G3894, F3894)</f>
        <v/>
      </c>
      <c r="I3894" s="1">
        <f>E3894+0</f>
        <v/>
      </c>
    </row>
    <row r="3895">
      <c r="A3895" t="inlineStr">
        <is>
          <t>CPSD</t>
        </is>
      </c>
      <c r="B3895" t="inlineStr">
        <is>
          <t>COS</t>
        </is>
      </c>
      <c r="C3895" t="inlineStr">
        <is>
          <t>Heron View</t>
        </is>
      </c>
      <c r="D3895" t="inlineStr">
        <is>
          <t>Heron View</t>
        </is>
      </c>
      <c r="E3895" s="1" t="inlineStr">
        <is>
          <t>2025-07-31</t>
        </is>
      </c>
      <c r="F3895" t="n">
        <v>0</v>
      </c>
      <c r="G3895" t="n">
        <v>0</v>
      </c>
      <c r="H3895" s="2">
        <f>IF(F3895=0, G3895, F3895)</f>
        <v/>
      </c>
      <c r="I3895" s="1">
        <f>E3895+0</f>
        <v/>
      </c>
    </row>
    <row r="3896">
      <c r="A3896" t="inlineStr">
        <is>
          <t>Early Exit Loan</t>
        </is>
      </c>
      <c r="B3896" t="inlineStr">
        <is>
          <t>Early Exit Loan</t>
        </is>
      </c>
      <c r="C3896" t="inlineStr">
        <is>
          <t>Heron View</t>
        </is>
      </c>
      <c r="D3896" t="inlineStr">
        <is>
          <t>Heron View</t>
        </is>
      </c>
      <c r="E3896" s="1" t="inlineStr">
        <is>
          <t>2025-07-31</t>
        </is>
      </c>
      <c r="F3896" t="n">
        <v>0</v>
      </c>
      <c r="G3896" t="n">
        <v>0</v>
      </c>
      <c r="H3896" s="2">
        <f>IF(F3896=0, G3896, F3896)</f>
        <v/>
      </c>
      <c r="I3896" s="1">
        <f>E3896+0</f>
        <v/>
      </c>
    </row>
    <row r="3897">
      <c r="A3897" t="inlineStr">
        <is>
          <t>Interest Paid - Investors @ 14%</t>
        </is>
      </c>
      <c r="B3897" t="inlineStr">
        <is>
          <t>Operating Expenses</t>
        </is>
      </c>
      <c r="C3897" t="inlineStr">
        <is>
          <t>Heron View</t>
        </is>
      </c>
      <c r="D3897" t="inlineStr">
        <is>
          <t>Heron View</t>
        </is>
      </c>
      <c r="E3897" s="1" t="inlineStr">
        <is>
          <t>2025-07-31</t>
        </is>
      </c>
      <c r="F3897" t="n">
        <v>0</v>
      </c>
      <c r="G3897" t="n">
        <v>0</v>
      </c>
      <c r="H3897" s="2">
        <f>IF(F3897=0, G3897, F3897)</f>
        <v/>
      </c>
      <c r="I3897" s="1">
        <f>E3897+0</f>
        <v/>
      </c>
    </row>
    <row r="3898">
      <c r="A3898" t="inlineStr">
        <is>
          <t>Interest Paid - Investors @ 15%</t>
        </is>
      </c>
      <c r="B3898" t="inlineStr">
        <is>
          <t>Operating Expenses</t>
        </is>
      </c>
      <c r="C3898" t="inlineStr">
        <is>
          <t>Heron View</t>
        </is>
      </c>
      <c r="D3898" t="inlineStr">
        <is>
          <t>Heron View</t>
        </is>
      </c>
      <c r="E3898" s="1" t="inlineStr">
        <is>
          <t>2025-07-31</t>
        </is>
      </c>
      <c r="F3898" t="n">
        <v>0</v>
      </c>
      <c r="G3898" t="n">
        <v>0</v>
      </c>
      <c r="H3898" s="2">
        <f>IF(F3898=0, G3898, F3898)</f>
        <v/>
      </c>
      <c r="I3898" s="1">
        <f>E3898+0</f>
        <v/>
      </c>
    </row>
    <row r="3899">
      <c r="A3899" t="inlineStr">
        <is>
          <t>Interest Paid - Investors @ 16%</t>
        </is>
      </c>
      <c r="B3899" t="inlineStr">
        <is>
          <t>Operating Expenses</t>
        </is>
      </c>
      <c r="C3899" t="inlineStr">
        <is>
          <t>Heron View</t>
        </is>
      </c>
      <c r="D3899" t="inlineStr">
        <is>
          <t>Heron View</t>
        </is>
      </c>
      <c r="E3899" s="1" t="inlineStr">
        <is>
          <t>2025-07-31</t>
        </is>
      </c>
      <c r="F3899" t="n">
        <v>0</v>
      </c>
      <c r="G3899" t="n">
        <v>0</v>
      </c>
      <c r="H3899" s="2">
        <f>IF(F3899=0, G3899, F3899)</f>
        <v/>
      </c>
      <c r="I3899" s="1">
        <f>E3899+0</f>
        <v/>
      </c>
    </row>
    <row r="3900">
      <c r="A3900" t="inlineStr">
        <is>
          <t>Interest Paid - Investors @ 18%</t>
        </is>
      </c>
      <c r="B3900" t="inlineStr">
        <is>
          <t>Operating Expenses</t>
        </is>
      </c>
      <c r="C3900" t="inlineStr">
        <is>
          <t>Heron View</t>
        </is>
      </c>
      <c r="D3900" t="inlineStr">
        <is>
          <t>Heron View</t>
        </is>
      </c>
      <c r="E3900" s="1" t="inlineStr">
        <is>
          <t>2025-07-31</t>
        </is>
      </c>
      <c r="F3900" t="n">
        <v>0</v>
      </c>
      <c r="G3900" t="n">
        <v>0</v>
      </c>
      <c r="H3900" s="2">
        <f>IF(F3900=0, G3900, F3900)</f>
        <v/>
      </c>
      <c r="I3900" s="1">
        <f>E3900+0</f>
        <v/>
      </c>
    </row>
    <row r="3901">
      <c r="A3901" t="inlineStr">
        <is>
          <t>Interest Paid - Investors @ 6.25%</t>
        </is>
      </c>
      <c r="B3901" t="inlineStr">
        <is>
          <t>Operating Expenses</t>
        </is>
      </c>
      <c r="C3901" t="inlineStr">
        <is>
          <t>Heron View</t>
        </is>
      </c>
      <c r="D3901" t="inlineStr">
        <is>
          <t>Heron View</t>
        </is>
      </c>
      <c r="E3901" s="1" t="inlineStr">
        <is>
          <t>2025-07-31</t>
        </is>
      </c>
      <c r="F3901" t="n">
        <v>0</v>
      </c>
      <c r="G3901" t="n">
        <v>0</v>
      </c>
      <c r="H3901" s="2">
        <f>IF(F3901=0, G3901, F3901)</f>
        <v/>
      </c>
      <c r="I3901" s="1">
        <f>E3901+0</f>
        <v/>
      </c>
    </row>
    <row r="3902">
      <c r="A3902" t="inlineStr">
        <is>
          <t>Interest Paid - Investors @ 6.5%</t>
        </is>
      </c>
      <c r="B3902" t="inlineStr">
        <is>
          <t>Operating Expenses</t>
        </is>
      </c>
      <c r="C3902" t="inlineStr">
        <is>
          <t>Heron View</t>
        </is>
      </c>
      <c r="D3902" t="inlineStr">
        <is>
          <t>Heron View</t>
        </is>
      </c>
      <c r="E3902" s="1" t="inlineStr">
        <is>
          <t>2025-07-31</t>
        </is>
      </c>
      <c r="F3902" t="n">
        <v>0</v>
      </c>
      <c r="G3902" t="n">
        <v>0</v>
      </c>
      <c r="H3902" s="2">
        <f>IF(F3902=0, G3902, F3902)</f>
        <v/>
      </c>
      <c r="I3902" s="1">
        <f>E3902+0</f>
        <v/>
      </c>
    </row>
    <row r="3903">
      <c r="A3903" t="inlineStr">
        <is>
          <t>Interest Paid - Investors @ 6.75%</t>
        </is>
      </c>
      <c r="B3903" t="inlineStr">
        <is>
          <t>Operating Expenses</t>
        </is>
      </c>
      <c r="C3903" t="inlineStr">
        <is>
          <t>Heron View</t>
        </is>
      </c>
      <c r="D3903" t="inlineStr">
        <is>
          <t>Heron View</t>
        </is>
      </c>
      <c r="E3903" s="1" t="inlineStr">
        <is>
          <t>2025-07-31</t>
        </is>
      </c>
      <c r="F3903" t="n">
        <v>0</v>
      </c>
      <c r="G3903" t="n">
        <v>0</v>
      </c>
      <c r="H3903" s="2">
        <f>IF(F3903=0, G3903, F3903)</f>
        <v/>
      </c>
      <c r="I3903" s="1">
        <f>E3903+0</f>
        <v/>
      </c>
    </row>
    <row r="3904">
      <c r="A3904" t="inlineStr">
        <is>
          <t>Interest Paid - Investors @ 7%</t>
        </is>
      </c>
      <c r="B3904" t="inlineStr">
        <is>
          <t>Operating Expenses</t>
        </is>
      </c>
      <c r="C3904" t="inlineStr">
        <is>
          <t>Heron View</t>
        </is>
      </c>
      <c r="D3904" t="inlineStr">
        <is>
          <t>Heron View</t>
        </is>
      </c>
      <c r="E3904" s="1" t="inlineStr">
        <is>
          <t>2025-07-31</t>
        </is>
      </c>
      <c r="F3904" t="n">
        <v>0</v>
      </c>
      <c r="G3904" t="n">
        <v>0</v>
      </c>
      <c r="H3904" s="2">
        <f>IF(F3904=0, G3904, F3904)</f>
        <v/>
      </c>
      <c r="I3904" s="1">
        <f>E3904+0</f>
        <v/>
      </c>
    </row>
    <row r="3905">
      <c r="A3905" t="inlineStr">
        <is>
          <t>Interest Paid - Investors @ 7.5%</t>
        </is>
      </c>
      <c r="B3905" t="inlineStr">
        <is>
          <t>Operating Expenses</t>
        </is>
      </c>
      <c r="C3905" t="inlineStr">
        <is>
          <t>Heron View</t>
        </is>
      </c>
      <c r="D3905" t="inlineStr">
        <is>
          <t>Heron View</t>
        </is>
      </c>
      <c r="E3905" s="1" t="inlineStr">
        <is>
          <t>2025-07-31</t>
        </is>
      </c>
      <c r="F3905" t="n">
        <v>0</v>
      </c>
      <c r="G3905" t="n">
        <v>0</v>
      </c>
      <c r="H3905" s="2">
        <f>IF(F3905=0, G3905, F3905)</f>
        <v/>
      </c>
      <c r="I3905" s="1">
        <f>E3905+0</f>
        <v/>
      </c>
    </row>
    <row r="3906">
      <c r="A3906" t="inlineStr">
        <is>
          <t>Opp Invest</t>
        </is>
      </c>
      <c r="B3906" t="inlineStr">
        <is>
          <t>COS</t>
        </is>
      </c>
      <c r="C3906" t="inlineStr">
        <is>
          <t>Heron View</t>
        </is>
      </c>
      <c r="D3906" t="inlineStr">
        <is>
          <t>Heron View</t>
        </is>
      </c>
      <c r="E3906" s="1" t="inlineStr">
        <is>
          <t>2025-07-31</t>
        </is>
      </c>
      <c r="F3906" t="n">
        <v>0</v>
      </c>
      <c r="G3906" t="n">
        <v>0</v>
      </c>
      <c r="H3906" s="2">
        <f>IF(F3906=0, G3906, F3906)</f>
        <v/>
      </c>
      <c r="I3906" s="1">
        <f>E3906+0</f>
        <v/>
      </c>
    </row>
    <row r="3907">
      <c r="A3907" t="inlineStr">
        <is>
          <t>Rent Salaries and Wages</t>
        </is>
      </c>
      <c r="B3907" t="inlineStr">
        <is>
          <t>COS</t>
        </is>
      </c>
      <c r="C3907" t="inlineStr">
        <is>
          <t>Heron View</t>
        </is>
      </c>
      <c r="D3907" t="inlineStr">
        <is>
          <t>Heron View</t>
        </is>
      </c>
      <c r="E3907" s="1" t="inlineStr">
        <is>
          <t>2025-07-31</t>
        </is>
      </c>
      <c r="F3907" t="n">
        <v>0</v>
      </c>
      <c r="G3907" t="n">
        <v>0</v>
      </c>
      <c r="H3907" s="2">
        <f>IF(F3907=0, G3907, F3907)</f>
        <v/>
      </c>
      <c r="I3907" s="1">
        <f>E3907+0</f>
        <v/>
      </c>
    </row>
    <row r="3908">
      <c r="A3908" t="inlineStr">
        <is>
          <t>Sales - Heron View Sales</t>
        </is>
      </c>
      <c r="B3908" t="inlineStr">
        <is>
          <t>Trading Income</t>
        </is>
      </c>
      <c r="C3908" t="inlineStr">
        <is>
          <t>Heron View</t>
        </is>
      </c>
      <c r="D3908" t="inlineStr">
        <is>
          <t>Heron View</t>
        </is>
      </c>
      <c r="E3908" s="1" t="inlineStr">
        <is>
          <t>2025-07-31</t>
        </is>
      </c>
      <c r="F3908" t="n">
        <v>0</v>
      </c>
      <c r="G3908" t="n">
        <v>0</v>
      </c>
      <c r="H3908" s="2">
        <f>IF(F3908=0, G3908, F3908)</f>
        <v/>
      </c>
      <c r="I3908" s="1">
        <f>E3908+0</f>
        <v/>
      </c>
    </row>
    <row r="3909">
      <c r="A3909" t="inlineStr">
        <is>
          <t>COS - Commission HV Units</t>
        </is>
      </c>
      <c r="B3909" t="inlineStr">
        <is>
          <t>COS</t>
        </is>
      </c>
      <c r="C3909" t="inlineStr">
        <is>
          <t>Heron View</t>
        </is>
      </c>
      <c r="D3909" t="inlineStr">
        <is>
          <t>Heron View</t>
        </is>
      </c>
      <c r="E3909" s="1" t="inlineStr">
        <is>
          <t>2025-08-31</t>
        </is>
      </c>
      <c r="F3909" t="n">
        <v>0</v>
      </c>
      <c r="G3909" t="n">
        <v>0</v>
      </c>
      <c r="H3909" s="2">
        <f>IF(F3909=0, G3909, F3909)</f>
        <v/>
      </c>
      <c r="I3909" s="1">
        <f>E3909+0</f>
        <v/>
      </c>
    </row>
    <row r="3910">
      <c r="A3910" t="inlineStr">
        <is>
          <t>COS - Heron View - Construction</t>
        </is>
      </c>
      <c r="B3910" t="inlineStr">
        <is>
          <t>COS</t>
        </is>
      </c>
      <c r="C3910" t="inlineStr">
        <is>
          <t>CPC</t>
        </is>
      </c>
      <c r="D3910" t="inlineStr">
        <is>
          <t>Heron View</t>
        </is>
      </c>
      <c r="E3910" s="1" t="inlineStr">
        <is>
          <t>2025-08-31</t>
        </is>
      </c>
      <c r="F3910" t="n">
        <v>0</v>
      </c>
      <c r="G3910" t="n">
        <v>0</v>
      </c>
      <c r="H3910" s="2">
        <f>IF(F3910=0, G3910, F3910)</f>
        <v/>
      </c>
      <c r="I3910" s="1">
        <f>E3910+0</f>
        <v/>
      </c>
    </row>
    <row r="3911">
      <c r="A3911" t="inlineStr">
        <is>
          <t>COS - Legal Fees</t>
        </is>
      </c>
      <c r="B3911" t="inlineStr">
        <is>
          <t>COS</t>
        </is>
      </c>
      <c r="C3911" t="inlineStr">
        <is>
          <t>Heron View</t>
        </is>
      </c>
      <c r="D3911" t="inlineStr">
        <is>
          <t>Heron View</t>
        </is>
      </c>
      <c r="E3911" s="1" t="inlineStr">
        <is>
          <t>2025-08-31</t>
        </is>
      </c>
      <c r="F3911" t="n">
        <v>0</v>
      </c>
      <c r="G3911" t="n">
        <v>0</v>
      </c>
      <c r="H3911" s="2">
        <f>IF(F3911=0, G3911, F3911)</f>
        <v/>
      </c>
      <c r="I3911" s="1">
        <f>E3911+0</f>
        <v/>
      </c>
    </row>
    <row r="3912">
      <c r="A3912" t="inlineStr">
        <is>
          <t>CPSD</t>
        </is>
      </c>
      <c r="B3912" t="inlineStr">
        <is>
          <t>COS</t>
        </is>
      </c>
      <c r="C3912" t="inlineStr">
        <is>
          <t>Heron View</t>
        </is>
      </c>
      <c r="D3912" t="inlineStr">
        <is>
          <t>Heron View</t>
        </is>
      </c>
      <c r="E3912" s="1" t="inlineStr">
        <is>
          <t>2025-08-31</t>
        </is>
      </c>
      <c r="F3912" t="n">
        <v>0</v>
      </c>
      <c r="G3912" t="n">
        <v>0</v>
      </c>
      <c r="H3912" s="2">
        <f>IF(F3912=0, G3912, F3912)</f>
        <v/>
      </c>
      <c r="I3912" s="1">
        <f>E3912+0</f>
        <v/>
      </c>
    </row>
    <row r="3913">
      <c r="A3913" t="inlineStr">
        <is>
          <t>Early Exit Loan</t>
        </is>
      </c>
      <c r="B3913" t="inlineStr">
        <is>
          <t>Early Exit Loan</t>
        </is>
      </c>
      <c r="C3913" t="inlineStr">
        <is>
          <t>Heron View</t>
        </is>
      </c>
      <c r="D3913" t="inlineStr">
        <is>
          <t>Heron View</t>
        </is>
      </c>
      <c r="E3913" s="1" t="inlineStr">
        <is>
          <t>2025-08-31</t>
        </is>
      </c>
      <c r="F3913" t="n">
        <v>0</v>
      </c>
      <c r="G3913" t="n">
        <v>0</v>
      </c>
      <c r="H3913" s="2">
        <f>IF(F3913=0, G3913, F3913)</f>
        <v/>
      </c>
      <c r="I3913" s="1">
        <f>E3913+0</f>
        <v/>
      </c>
    </row>
    <row r="3914">
      <c r="A3914" t="inlineStr">
        <is>
          <t>Interest Paid - Investors @ 14%</t>
        </is>
      </c>
      <c r="B3914" t="inlineStr">
        <is>
          <t>Operating Expenses</t>
        </is>
      </c>
      <c r="C3914" t="inlineStr">
        <is>
          <t>Heron View</t>
        </is>
      </c>
      <c r="D3914" t="inlineStr">
        <is>
          <t>Heron View</t>
        </is>
      </c>
      <c r="E3914" s="1" t="inlineStr">
        <is>
          <t>2025-08-31</t>
        </is>
      </c>
      <c r="F3914" t="n">
        <v>0</v>
      </c>
      <c r="G3914" t="n">
        <v>0</v>
      </c>
      <c r="H3914" s="2">
        <f>IF(F3914=0, G3914, F3914)</f>
        <v/>
      </c>
      <c r="I3914" s="1">
        <f>E3914+0</f>
        <v/>
      </c>
    </row>
    <row r="3915">
      <c r="A3915" t="inlineStr">
        <is>
          <t>Interest Paid - Investors @ 15%</t>
        </is>
      </c>
      <c r="B3915" t="inlineStr">
        <is>
          <t>Operating Expenses</t>
        </is>
      </c>
      <c r="C3915" t="inlineStr">
        <is>
          <t>Heron View</t>
        </is>
      </c>
      <c r="D3915" t="inlineStr">
        <is>
          <t>Heron View</t>
        </is>
      </c>
      <c r="E3915" s="1" t="inlineStr">
        <is>
          <t>2025-08-31</t>
        </is>
      </c>
      <c r="F3915" t="n">
        <v>0</v>
      </c>
      <c r="G3915" t="n">
        <v>0</v>
      </c>
      <c r="H3915" s="2">
        <f>IF(F3915=0, G3915, F3915)</f>
        <v/>
      </c>
      <c r="I3915" s="1">
        <f>E3915+0</f>
        <v/>
      </c>
    </row>
    <row r="3916">
      <c r="A3916" t="inlineStr">
        <is>
          <t>Interest Paid - Investors @ 16%</t>
        </is>
      </c>
      <c r="B3916" t="inlineStr">
        <is>
          <t>Operating Expenses</t>
        </is>
      </c>
      <c r="C3916" t="inlineStr">
        <is>
          <t>Heron View</t>
        </is>
      </c>
      <c r="D3916" t="inlineStr">
        <is>
          <t>Heron View</t>
        </is>
      </c>
      <c r="E3916" s="1" t="inlineStr">
        <is>
          <t>2025-08-31</t>
        </is>
      </c>
      <c r="F3916" t="n">
        <v>0</v>
      </c>
      <c r="G3916" t="n">
        <v>0</v>
      </c>
      <c r="H3916" s="2">
        <f>IF(F3916=0, G3916, F3916)</f>
        <v/>
      </c>
      <c r="I3916" s="1">
        <f>E3916+0</f>
        <v/>
      </c>
    </row>
    <row r="3917">
      <c r="A3917" t="inlineStr">
        <is>
          <t>Interest Paid - Investors @ 18%</t>
        </is>
      </c>
      <c r="B3917" t="inlineStr">
        <is>
          <t>Operating Expenses</t>
        </is>
      </c>
      <c r="C3917" t="inlineStr">
        <is>
          <t>Heron View</t>
        </is>
      </c>
      <c r="D3917" t="inlineStr">
        <is>
          <t>Heron View</t>
        </is>
      </c>
      <c r="E3917" s="1" t="inlineStr">
        <is>
          <t>2025-08-31</t>
        </is>
      </c>
      <c r="F3917" t="n">
        <v>0</v>
      </c>
      <c r="G3917" t="n">
        <v>0</v>
      </c>
      <c r="H3917" s="2">
        <f>IF(F3917=0, G3917, F3917)</f>
        <v/>
      </c>
      <c r="I3917" s="1">
        <f>E3917+0</f>
        <v/>
      </c>
    </row>
    <row r="3918">
      <c r="A3918" t="inlineStr">
        <is>
          <t>Interest Paid - Investors @ 6.25%</t>
        </is>
      </c>
      <c r="B3918" t="inlineStr">
        <is>
          <t>Operating Expenses</t>
        </is>
      </c>
      <c r="C3918" t="inlineStr">
        <is>
          <t>Heron View</t>
        </is>
      </c>
      <c r="D3918" t="inlineStr">
        <is>
          <t>Heron View</t>
        </is>
      </c>
      <c r="E3918" s="1" t="inlineStr">
        <is>
          <t>2025-08-31</t>
        </is>
      </c>
      <c r="F3918" t="n">
        <v>0</v>
      </c>
      <c r="G3918" t="n">
        <v>0</v>
      </c>
      <c r="H3918" s="2">
        <f>IF(F3918=0, G3918, F3918)</f>
        <v/>
      </c>
      <c r="I3918" s="1">
        <f>E3918+0</f>
        <v/>
      </c>
    </row>
    <row r="3919">
      <c r="A3919" t="inlineStr">
        <is>
          <t>Interest Paid - Investors @ 6.5%</t>
        </is>
      </c>
      <c r="B3919" t="inlineStr">
        <is>
          <t>Operating Expenses</t>
        </is>
      </c>
      <c r="C3919" t="inlineStr">
        <is>
          <t>Heron View</t>
        </is>
      </c>
      <c r="D3919" t="inlineStr">
        <is>
          <t>Heron View</t>
        </is>
      </c>
      <c r="E3919" s="1" t="inlineStr">
        <is>
          <t>2025-08-31</t>
        </is>
      </c>
      <c r="F3919" t="n">
        <v>0</v>
      </c>
      <c r="G3919" t="n">
        <v>0</v>
      </c>
      <c r="H3919" s="2">
        <f>IF(F3919=0, G3919, F3919)</f>
        <v/>
      </c>
      <c r="I3919" s="1">
        <f>E3919+0</f>
        <v/>
      </c>
    </row>
    <row r="3920">
      <c r="A3920" t="inlineStr">
        <is>
          <t>Interest Paid - Investors @ 6.75%</t>
        </is>
      </c>
      <c r="B3920" t="inlineStr">
        <is>
          <t>Operating Expenses</t>
        </is>
      </c>
      <c r="C3920" t="inlineStr">
        <is>
          <t>Heron View</t>
        </is>
      </c>
      <c r="D3920" t="inlineStr">
        <is>
          <t>Heron View</t>
        </is>
      </c>
      <c r="E3920" s="1" t="inlineStr">
        <is>
          <t>2025-08-31</t>
        </is>
      </c>
      <c r="F3920" t="n">
        <v>0</v>
      </c>
      <c r="G3920" t="n">
        <v>0</v>
      </c>
      <c r="H3920" s="2">
        <f>IF(F3920=0, G3920, F3920)</f>
        <v/>
      </c>
      <c r="I3920" s="1">
        <f>E3920+0</f>
        <v/>
      </c>
    </row>
    <row r="3921">
      <c r="A3921" t="inlineStr">
        <is>
          <t>Interest Paid - Investors @ 7%</t>
        </is>
      </c>
      <c r="B3921" t="inlineStr">
        <is>
          <t>Operating Expenses</t>
        </is>
      </c>
      <c r="C3921" t="inlineStr">
        <is>
          <t>Heron View</t>
        </is>
      </c>
      <c r="D3921" t="inlineStr">
        <is>
          <t>Heron View</t>
        </is>
      </c>
      <c r="E3921" s="1" t="inlineStr">
        <is>
          <t>2025-08-31</t>
        </is>
      </c>
      <c r="F3921" t="n">
        <v>0</v>
      </c>
      <c r="G3921" t="n">
        <v>0</v>
      </c>
      <c r="H3921" s="2">
        <f>IF(F3921=0, G3921, F3921)</f>
        <v/>
      </c>
      <c r="I3921" s="1">
        <f>E3921+0</f>
        <v/>
      </c>
    </row>
    <row r="3922">
      <c r="A3922" t="inlineStr">
        <is>
          <t>Interest Paid - Investors @ 7.5%</t>
        </is>
      </c>
      <c r="B3922" t="inlineStr">
        <is>
          <t>Operating Expenses</t>
        </is>
      </c>
      <c r="C3922" t="inlineStr">
        <is>
          <t>Heron View</t>
        </is>
      </c>
      <c r="D3922" t="inlineStr">
        <is>
          <t>Heron View</t>
        </is>
      </c>
      <c r="E3922" s="1" t="inlineStr">
        <is>
          <t>2025-08-31</t>
        </is>
      </c>
      <c r="F3922" t="n">
        <v>0</v>
      </c>
      <c r="G3922" t="n">
        <v>0</v>
      </c>
      <c r="H3922" s="2">
        <f>IF(F3922=0, G3922, F3922)</f>
        <v/>
      </c>
      <c r="I3922" s="1">
        <f>E3922+0</f>
        <v/>
      </c>
    </row>
    <row r="3923">
      <c r="A3923" t="inlineStr">
        <is>
          <t>Opp Invest</t>
        </is>
      </c>
      <c r="B3923" t="inlineStr">
        <is>
          <t>COS</t>
        </is>
      </c>
      <c r="C3923" t="inlineStr">
        <is>
          <t>Heron View</t>
        </is>
      </c>
      <c r="D3923" t="inlineStr">
        <is>
          <t>Heron View</t>
        </is>
      </c>
      <c r="E3923" s="1" t="inlineStr">
        <is>
          <t>2025-08-31</t>
        </is>
      </c>
      <c r="F3923" t="n">
        <v>0</v>
      </c>
      <c r="G3923" t="n">
        <v>0</v>
      </c>
      <c r="H3923" s="2">
        <f>IF(F3923=0, G3923, F3923)</f>
        <v/>
      </c>
      <c r="I3923" s="1">
        <f>E3923+0</f>
        <v/>
      </c>
    </row>
    <row r="3924">
      <c r="A3924" t="inlineStr">
        <is>
          <t>Rent Salaries and Wages</t>
        </is>
      </c>
      <c r="B3924" t="inlineStr">
        <is>
          <t>COS</t>
        </is>
      </c>
      <c r="C3924" t="inlineStr">
        <is>
          <t>Heron View</t>
        </is>
      </c>
      <c r="D3924" t="inlineStr">
        <is>
          <t>Heron View</t>
        </is>
      </c>
      <c r="E3924" s="1" t="inlineStr">
        <is>
          <t>2025-08-31</t>
        </is>
      </c>
      <c r="F3924" t="n">
        <v>0</v>
      </c>
      <c r="G3924" t="n">
        <v>0</v>
      </c>
      <c r="H3924" s="2">
        <f>IF(F3924=0, G3924, F3924)</f>
        <v/>
      </c>
      <c r="I3924" s="1">
        <f>E3924+0</f>
        <v/>
      </c>
    </row>
    <row r="3925">
      <c r="A3925" t="inlineStr">
        <is>
          <t>Sales - Heron View Sales</t>
        </is>
      </c>
      <c r="B3925" t="inlineStr">
        <is>
          <t>Trading Income</t>
        </is>
      </c>
      <c r="C3925" t="inlineStr">
        <is>
          <t>Heron View</t>
        </is>
      </c>
      <c r="D3925" t="inlineStr">
        <is>
          <t>Heron View</t>
        </is>
      </c>
      <c r="E3925" s="1" t="inlineStr">
        <is>
          <t>2025-08-31</t>
        </is>
      </c>
      <c r="F3925" t="n">
        <v>0</v>
      </c>
      <c r="G3925" t="n">
        <v>0</v>
      </c>
      <c r="H3925" s="2">
        <f>IF(F3925=0, G3925, F3925)</f>
        <v/>
      </c>
      <c r="I3925" s="1">
        <f>E3925+0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tabColor rgb="00FF0000"/>
    <outlinePr summaryBelow="1" summaryRight="1"/>
    <pageSetUpPr/>
  </sheetPr>
  <dimension ref="A1:AK88"/>
  <sheetViews>
    <sheetView workbookViewId="0">
      <pane xSplit="1" ySplit="5" topLeftCell="B6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8" customWidth="1" min="1" max="1"/>
    <col width="4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  <col width="15" customWidth="1" min="29" max="29"/>
    <col width="15" customWidth="1" min="30" max="30"/>
    <col width="15" customWidth="1" min="31" max="31"/>
    <col width="15" customWidth="1" min="32" max="32"/>
    <col width="15" customWidth="1" min="33" max="33"/>
    <col width="15" customWidth="1" min="34" max="34"/>
    <col width="15" customWidth="1" min="35" max="35"/>
    <col width="15" customWidth="1" min="36" max="36"/>
    <col width="15" customWidth="1" min="37" max="37"/>
  </cols>
  <sheetData>
    <row r="1">
      <c r="A1" t="inlineStr">
        <is>
          <t>Profit and Loss</t>
        </is>
      </c>
    </row>
    <row r="2">
      <c r="A2" t="inlineStr">
        <is>
          <t>Heron Fields</t>
        </is>
      </c>
    </row>
    <row r="3">
      <c r="A3" t="inlineStr"/>
    </row>
    <row r="4">
      <c r="A4" t="inlineStr"/>
    </row>
    <row r="5">
      <c r="A5" s="3" t="inlineStr"/>
      <c r="B5" s="3" t="inlineStr"/>
      <c r="C5" s="3" t="inlineStr">
        <is>
          <t>2022-03-31</t>
        </is>
      </c>
      <c r="D5" s="3" t="inlineStr">
        <is>
          <t>2022-04-30</t>
        </is>
      </c>
      <c r="E5" s="3" t="inlineStr">
        <is>
          <t>2022-05-31</t>
        </is>
      </c>
      <c r="F5" s="3" t="inlineStr">
        <is>
          <t>2022-06-30</t>
        </is>
      </c>
      <c r="G5" s="3" t="inlineStr">
        <is>
          <t>2022-07-31</t>
        </is>
      </c>
      <c r="H5" s="3" t="inlineStr">
        <is>
          <t>2022-08-31</t>
        </is>
      </c>
      <c r="I5" s="3" t="inlineStr">
        <is>
          <t>2022-09-30</t>
        </is>
      </c>
      <c r="J5" s="3" t="inlineStr">
        <is>
          <t>2022-10-31</t>
        </is>
      </c>
      <c r="K5" s="3" t="inlineStr">
        <is>
          <t>2022-11-30</t>
        </is>
      </c>
      <c r="L5" s="3" t="inlineStr">
        <is>
          <t>2022-12-31</t>
        </is>
      </c>
      <c r="M5" s="3" t="inlineStr">
        <is>
          <t>2023-01-31</t>
        </is>
      </c>
      <c r="N5" s="3" t="inlineStr">
        <is>
          <t>2023-02-28</t>
        </is>
      </c>
      <c r="O5" s="3" t="inlineStr">
        <is>
          <t>2023-03-31</t>
        </is>
      </c>
      <c r="P5" s="3" t="inlineStr">
        <is>
          <t>2023-04-30</t>
        </is>
      </c>
      <c r="Q5" s="3" t="inlineStr">
        <is>
          <t>2023-05-31</t>
        </is>
      </c>
      <c r="R5" s="3" t="inlineStr">
        <is>
          <t>2023-06-30</t>
        </is>
      </c>
      <c r="S5" s="3" t="inlineStr">
        <is>
          <t>2023-07-31</t>
        </is>
      </c>
      <c r="T5" s="3" t="inlineStr">
        <is>
          <t>2023-08-31</t>
        </is>
      </c>
      <c r="U5" s="3" t="inlineStr">
        <is>
          <t>2023-09-30</t>
        </is>
      </c>
      <c r="V5" s="3" t="inlineStr">
        <is>
          <t>2023-10-31</t>
        </is>
      </c>
      <c r="W5" s="3" t="inlineStr">
        <is>
          <t>2023-11-30</t>
        </is>
      </c>
      <c r="X5" s="3" t="inlineStr">
        <is>
          <t>2023-12-31</t>
        </is>
      </c>
      <c r="Y5" s="3" t="inlineStr">
        <is>
          <t>2024-01-31</t>
        </is>
      </c>
      <c r="Z5" s="3" t="inlineStr">
        <is>
          <t>2024-02-29</t>
        </is>
      </c>
      <c r="AA5" s="3" t="inlineStr">
        <is>
          <t>2024-03-31</t>
        </is>
      </c>
      <c r="AB5" s="3" t="inlineStr">
        <is>
          <t>2024-04-30</t>
        </is>
      </c>
      <c r="AC5" s="3" t="inlineStr">
        <is>
          <t>2024-05-31</t>
        </is>
      </c>
      <c r="AD5" s="3" t="inlineStr">
        <is>
          <t>2024-06-30</t>
        </is>
      </c>
      <c r="AE5" s="3" t="inlineStr">
        <is>
          <t>2024-07-31</t>
        </is>
      </c>
      <c r="AF5" s="3" t="inlineStr">
        <is>
          <t>2024-08-31</t>
        </is>
      </c>
      <c r="AG5" s="3" t="inlineStr">
        <is>
          <t>2024-09-30</t>
        </is>
      </c>
      <c r="AH5" s="3" t="inlineStr">
        <is>
          <t>2024-10-31</t>
        </is>
      </c>
      <c r="AI5" s="3" t="inlineStr">
        <is>
          <t>2024-11-30</t>
        </is>
      </c>
      <c r="AJ5" s="3" t="inlineStr">
        <is>
          <t>2024-12-31</t>
        </is>
      </c>
      <c r="AK5" s="3" t="inlineStr">
        <is>
          <t>2025-01-31</t>
        </is>
      </c>
    </row>
    <row r="6">
      <c r="A6" s="4" t="inlineStr">
        <is>
          <t>Trading Income</t>
        </is>
      </c>
    </row>
    <row r="7">
      <c r="A7" t="inlineStr">
        <is>
          <t>Bond Origination</t>
        </is>
      </c>
      <c r="C7" s="2">
        <f>SUMIFS(data!$H$1:$H$3925, data!$A$1:$A$3925, 'Heron Fields'!$A7, data!$D$1:$D$3925, 'Heron Fields'!$A$2, data!$E$1:$E$3925, 'Heron Fields'!C$5)</f>
        <v/>
      </c>
      <c r="D7" s="2">
        <f>C7+SUMIFS(data!$H$1:$H$3925, data!$A$1:$A$3925, 'Heron Fields'!$A7, data!$D$1:$D$3925, 'Heron Fields'!$A$2, data!$E$1:$E$3925, 'Heron Fields'!D$5)</f>
        <v/>
      </c>
      <c r="E7" s="2">
        <f>D7+SUMIFS(data!$H$1:$H$3925, data!$A$1:$A$3925, 'Heron Fields'!$A7, data!$D$1:$D$3925, 'Heron Fields'!$A$2, data!$E$1:$E$3925, 'Heron Fields'!E$5)</f>
        <v/>
      </c>
      <c r="F7" s="2">
        <f>E7+SUMIFS(data!$H$1:$H$3925, data!$A$1:$A$3925, 'Heron Fields'!$A7, data!$D$1:$D$3925, 'Heron Fields'!$A$2, data!$E$1:$E$3925, 'Heron Fields'!F$5)</f>
        <v/>
      </c>
      <c r="G7" s="2">
        <f>F7+SUMIFS(data!$H$1:$H$3925, data!$A$1:$A$3925, 'Heron Fields'!$A7, data!$D$1:$D$3925, 'Heron Fields'!$A$2, data!$E$1:$E$3925, 'Heron Fields'!G$5)</f>
        <v/>
      </c>
      <c r="H7" s="2">
        <f>G7+SUMIFS(data!$H$1:$H$3925, data!$A$1:$A$3925, 'Heron Fields'!$A7, data!$D$1:$D$3925, 'Heron Fields'!$A$2, data!$E$1:$E$3925, 'Heron Fields'!H$5)</f>
        <v/>
      </c>
      <c r="I7" s="2">
        <f>H7+SUMIFS(data!$H$1:$H$3925, data!$A$1:$A$3925, 'Heron Fields'!$A7, data!$D$1:$D$3925, 'Heron Fields'!$A$2, data!$E$1:$E$3925, 'Heron Fields'!I$5)</f>
        <v/>
      </c>
      <c r="J7" s="2">
        <f>I7+SUMIFS(data!$H$1:$H$3925, data!$A$1:$A$3925, 'Heron Fields'!$A7, data!$D$1:$D$3925, 'Heron Fields'!$A$2, data!$E$1:$E$3925, 'Heron Fields'!J$5)</f>
        <v/>
      </c>
      <c r="K7" s="2">
        <f>J7+SUMIFS(data!$H$1:$H$3925, data!$A$1:$A$3925, 'Heron Fields'!$A7, data!$D$1:$D$3925, 'Heron Fields'!$A$2, data!$E$1:$E$3925, 'Heron Fields'!K$5)</f>
        <v/>
      </c>
      <c r="L7" s="2">
        <f>K7+SUMIFS(data!$H$1:$H$3925, data!$A$1:$A$3925, 'Heron Fields'!$A7, data!$D$1:$D$3925, 'Heron Fields'!$A$2, data!$E$1:$E$3925, 'Heron Fields'!L$5)</f>
        <v/>
      </c>
      <c r="M7" s="2">
        <f>L7+SUMIFS(data!$H$1:$H$3925, data!$A$1:$A$3925, 'Heron Fields'!$A7, data!$D$1:$D$3925, 'Heron Fields'!$A$2, data!$E$1:$E$3925, 'Heron Fields'!M$5)</f>
        <v/>
      </c>
      <c r="N7" s="2">
        <f>M7+SUMIFS(data!$H$1:$H$3925, data!$A$1:$A$3925, 'Heron Fields'!$A7, data!$D$1:$D$3925, 'Heron Fields'!$A$2, data!$E$1:$E$3925, 'Heron Fields'!N$5)</f>
        <v/>
      </c>
      <c r="O7" s="2">
        <f>N7+SUMIFS(data!$H$1:$H$3925, data!$A$1:$A$3925, 'Heron Fields'!$A7, data!$D$1:$D$3925, 'Heron Fields'!$A$2, data!$E$1:$E$3925, 'Heron Fields'!O$5)</f>
        <v/>
      </c>
      <c r="P7" s="2">
        <f>O7+SUMIFS(data!$H$1:$H$3925, data!$A$1:$A$3925, 'Heron Fields'!$A7, data!$D$1:$D$3925, 'Heron Fields'!$A$2, data!$E$1:$E$3925, 'Heron Fields'!P$5)</f>
        <v/>
      </c>
      <c r="Q7" s="2">
        <f>P7+SUMIFS(data!$H$1:$H$3925, data!$A$1:$A$3925, 'Heron Fields'!$A7, data!$D$1:$D$3925, 'Heron Fields'!$A$2, data!$E$1:$E$3925, 'Heron Fields'!Q$5)</f>
        <v/>
      </c>
      <c r="R7" s="2">
        <f>Q7+SUMIFS(data!$H$1:$H$3925, data!$A$1:$A$3925, 'Heron Fields'!$A7, data!$D$1:$D$3925, 'Heron Fields'!$A$2, data!$E$1:$E$3925, 'Heron Fields'!R$5)</f>
        <v/>
      </c>
      <c r="S7" s="2">
        <f>R7+SUMIFS(data!$H$1:$H$3925, data!$A$1:$A$3925, 'Heron Fields'!$A7, data!$D$1:$D$3925, 'Heron Fields'!$A$2, data!$E$1:$E$3925, 'Heron Fields'!S$5)</f>
        <v/>
      </c>
      <c r="T7" s="2">
        <f>S7+SUMIFS(data!$H$1:$H$3925, data!$A$1:$A$3925, 'Heron Fields'!$A7, data!$D$1:$D$3925, 'Heron Fields'!$A$2, data!$E$1:$E$3925, 'Heron Fields'!T$5)</f>
        <v/>
      </c>
      <c r="U7" s="2">
        <f>T7+SUMIFS(data!$H$1:$H$3925, data!$A$1:$A$3925, 'Heron Fields'!$A7, data!$D$1:$D$3925, 'Heron Fields'!$A$2, data!$E$1:$E$3925, 'Heron Fields'!U$5)</f>
        <v/>
      </c>
      <c r="V7" s="2">
        <f>U7+SUMIFS(data!$H$1:$H$3925, data!$A$1:$A$3925, 'Heron Fields'!$A7, data!$D$1:$D$3925, 'Heron Fields'!$A$2, data!$E$1:$E$3925, 'Heron Fields'!V$5)</f>
        <v/>
      </c>
      <c r="W7" s="2">
        <f>V7+SUMIFS(data!$H$1:$H$3925, data!$A$1:$A$3925, 'Heron Fields'!$A7, data!$D$1:$D$3925, 'Heron Fields'!$A$2, data!$E$1:$E$3925, 'Heron Fields'!W$5)</f>
        <v/>
      </c>
      <c r="X7" s="2">
        <f>W7+SUMIFS(data!$H$1:$H$3925, data!$A$1:$A$3925, 'Heron Fields'!$A7, data!$D$1:$D$3925, 'Heron Fields'!$A$2, data!$E$1:$E$3925, 'Heron Fields'!X$5)</f>
        <v/>
      </c>
      <c r="Y7" s="2">
        <f>X7+SUMIFS(data!$H$1:$H$3925, data!$A$1:$A$3925, 'Heron Fields'!$A7, data!$D$1:$D$3925, 'Heron Fields'!$A$2, data!$E$1:$E$3925, 'Heron Fields'!Y$5)</f>
        <v/>
      </c>
      <c r="Z7" s="2">
        <f>Y7+SUMIFS(data!$H$1:$H$3925, data!$A$1:$A$3925, 'Heron Fields'!$A7, data!$D$1:$D$3925, 'Heron Fields'!$A$2, data!$E$1:$E$3925, 'Heron Fields'!Z$5)</f>
        <v/>
      </c>
      <c r="AA7" s="2">
        <f>Z7+SUMIFS(data!$H$1:$H$3925, data!$A$1:$A$3925, 'Heron Fields'!$A7, data!$D$1:$D$3925, 'Heron Fields'!$A$2, data!$E$1:$E$3925, 'Heron Fields'!AA$5)</f>
        <v/>
      </c>
      <c r="AB7" s="2">
        <f>AA7+SUMIFS(data!$H$1:$H$3925, data!$A$1:$A$3925, 'Heron Fields'!$A7, data!$D$1:$D$3925, 'Heron Fields'!$A$2, data!$E$1:$E$3925, 'Heron Fields'!AB$5)</f>
        <v/>
      </c>
      <c r="AC7" s="2">
        <f>AB7+SUMIFS(data!$H$1:$H$3925, data!$A$1:$A$3925, 'Heron Fields'!$A7, data!$D$1:$D$3925, 'Heron Fields'!$A$2, data!$E$1:$E$3925, 'Heron Fields'!AC$5)</f>
        <v/>
      </c>
      <c r="AD7" s="2">
        <f>AC7+SUMIFS(data!$H$1:$H$3925, data!$A$1:$A$3925, 'Heron Fields'!$A7, data!$D$1:$D$3925, 'Heron Fields'!$A$2, data!$E$1:$E$3925, 'Heron Fields'!AD$5)</f>
        <v/>
      </c>
      <c r="AE7" s="2">
        <f>AD7+SUMIFS(data!$H$1:$H$3925, data!$A$1:$A$3925, 'Heron Fields'!$A7, data!$D$1:$D$3925, 'Heron Fields'!$A$2, data!$E$1:$E$3925, 'Heron Fields'!AE$5)</f>
        <v/>
      </c>
      <c r="AF7" s="2">
        <f>AE7+SUMIFS(data!$H$1:$H$3925, data!$A$1:$A$3925, 'Heron Fields'!$A7, data!$D$1:$D$3925, 'Heron Fields'!$A$2, data!$E$1:$E$3925, 'Heron Fields'!AF$5)</f>
        <v/>
      </c>
      <c r="AG7" s="2">
        <f>AF7+SUMIFS(data!$H$1:$H$3925, data!$A$1:$A$3925, 'Heron Fields'!$A7, data!$D$1:$D$3925, 'Heron Fields'!$A$2, data!$E$1:$E$3925, 'Heron Fields'!AG$5)</f>
        <v/>
      </c>
      <c r="AH7" s="2">
        <f>AG7+SUMIFS(data!$H$1:$H$3925, data!$A$1:$A$3925, 'Heron Fields'!$A7, data!$D$1:$D$3925, 'Heron Fields'!$A$2, data!$E$1:$E$3925, 'Heron Fields'!AH$5)</f>
        <v/>
      </c>
      <c r="AI7" s="2">
        <f>AH7+SUMIFS(data!$H$1:$H$3925, data!$A$1:$A$3925, 'Heron Fields'!$A7, data!$D$1:$D$3925, 'Heron Fields'!$A$2, data!$E$1:$E$3925, 'Heron Fields'!AI$5)</f>
        <v/>
      </c>
      <c r="AJ7" s="2">
        <f>AI7+SUMIFS(data!$H$1:$H$3925, data!$A$1:$A$3925, 'Heron Fields'!$A7, data!$D$1:$D$3925, 'Heron Fields'!$A$2, data!$E$1:$E$3925, 'Heron Fields'!AJ$5)</f>
        <v/>
      </c>
      <c r="AK7" s="2">
        <f>AJ7+SUMIFS(data!$H$1:$H$3925, data!$A$1:$A$3925, 'Heron Fields'!$A7, data!$D$1:$D$3925, 'Heron Fields'!$A$2, data!$E$1:$E$3925, 'Heron Fields'!AK$5)</f>
        <v/>
      </c>
    </row>
    <row r="8">
      <c r="A8" t="inlineStr">
        <is>
          <t>Sales - Heron Fields</t>
        </is>
      </c>
      <c r="C8" s="2">
        <f>SUMIFS(data!$H$1:$H$3925, data!$A$1:$A$3925, 'Heron Fields'!$A8, data!$D$1:$D$3925, 'Heron Fields'!$A$2, data!$E$1:$E$3925, 'Heron Fields'!C$5)</f>
        <v/>
      </c>
      <c r="D8" s="2">
        <f>C8+SUMIFS(data!$H$1:$H$3925, data!$A$1:$A$3925, 'Heron Fields'!$A8, data!$D$1:$D$3925, 'Heron Fields'!$A$2, data!$E$1:$E$3925, 'Heron Fields'!D$5)</f>
        <v/>
      </c>
      <c r="E8" s="2">
        <f>D8+SUMIFS(data!$H$1:$H$3925, data!$A$1:$A$3925, 'Heron Fields'!$A8, data!$D$1:$D$3925, 'Heron Fields'!$A$2, data!$E$1:$E$3925, 'Heron Fields'!E$5)</f>
        <v/>
      </c>
      <c r="F8" s="2">
        <f>E8+SUMIFS(data!$H$1:$H$3925, data!$A$1:$A$3925, 'Heron Fields'!$A8, data!$D$1:$D$3925, 'Heron Fields'!$A$2, data!$E$1:$E$3925, 'Heron Fields'!F$5)</f>
        <v/>
      </c>
      <c r="G8" s="2">
        <f>F8+SUMIFS(data!$H$1:$H$3925, data!$A$1:$A$3925, 'Heron Fields'!$A8, data!$D$1:$D$3925, 'Heron Fields'!$A$2, data!$E$1:$E$3925, 'Heron Fields'!G$5)</f>
        <v/>
      </c>
      <c r="H8" s="2">
        <f>G8+SUMIFS(data!$H$1:$H$3925, data!$A$1:$A$3925, 'Heron Fields'!$A8, data!$D$1:$D$3925, 'Heron Fields'!$A$2, data!$E$1:$E$3925, 'Heron Fields'!H$5)</f>
        <v/>
      </c>
      <c r="I8" s="2">
        <f>H8+SUMIFS(data!$H$1:$H$3925, data!$A$1:$A$3925, 'Heron Fields'!$A8, data!$D$1:$D$3925, 'Heron Fields'!$A$2, data!$E$1:$E$3925, 'Heron Fields'!I$5)</f>
        <v/>
      </c>
      <c r="J8" s="2">
        <f>I8+SUMIFS(data!$H$1:$H$3925, data!$A$1:$A$3925, 'Heron Fields'!$A8, data!$D$1:$D$3925, 'Heron Fields'!$A$2, data!$E$1:$E$3925, 'Heron Fields'!J$5)</f>
        <v/>
      </c>
      <c r="K8" s="2">
        <f>J8+SUMIFS(data!$H$1:$H$3925, data!$A$1:$A$3925, 'Heron Fields'!$A8, data!$D$1:$D$3925, 'Heron Fields'!$A$2, data!$E$1:$E$3925, 'Heron Fields'!K$5)</f>
        <v/>
      </c>
      <c r="L8" s="2">
        <f>K8+SUMIFS(data!$H$1:$H$3925, data!$A$1:$A$3925, 'Heron Fields'!$A8, data!$D$1:$D$3925, 'Heron Fields'!$A$2, data!$E$1:$E$3925, 'Heron Fields'!L$5)</f>
        <v/>
      </c>
      <c r="M8" s="2">
        <f>L8+SUMIFS(data!$H$1:$H$3925, data!$A$1:$A$3925, 'Heron Fields'!$A8, data!$D$1:$D$3925, 'Heron Fields'!$A$2, data!$E$1:$E$3925, 'Heron Fields'!M$5)</f>
        <v/>
      </c>
      <c r="N8" s="2">
        <f>M8+SUMIFS(data!$H$1:$H$3925, data!$A$1:$A$3925, 'Heron Fields'!$A8, data!$D$1:$D$3925, 'Heron Fields'!$A$2, data!$E$1:$E$3925, 'Heron Fields'!N$5)</f>
        <v/>
      </c>
      <c r="O8" s="2">
        <f>N8+SUMIFS(data!$H$1:$H$3925, data!$A$1:$A$3925, 'Heron Fields'!$A8, data!$D$1:$D$3925, 'Heron Fields'!$A$2, data!$E$1:$E$3925, 'Heron Fields'!O$5)</f>
        <v/>
      </c>
      <c r="P8" s="2">
        <f>O8+SUMIFS(data!$H$1:$H$3925, data!$A$1:$A$3925, 'Heron Fields'!$A8, data!$D$1:$D$3925, 'Heron Fields'!$A$2, data!$E$1:$E$3925, 'Heron Fields'!P$5)</f>
        <v/>
      </c>
      <c r="Q8" s="2">
        <f>P8+SUMIFS(data!$H$1:$H$3925, data!$A$1:$A$3925, 'Heron Fields'!$A8, data!$D$1:$D$3925, 'Heron Fields'!$A$2, data!$E$1:$E$3925, 'Heron Fields'!Q$5)</f>
        <v/>
      </c>
      <c r="R8" s="2">
        <f>Q8+SUMIFS(data!$H$1:$H$3925, data!$A$1:$A$3925, 'Heron Fields'!$A8, data!$D$1:$D$3925, 'Heron Fields'!$A$2, data!$E$1:$E$3925, 'Heron Fields'!R$5)</f>
        <v/>
      </c>
      <c r="S8" s="2">
        <f>R8+SUMIFS(data!$H$1:$H$3925, data!$A$1:$A$3925, 'Heron Fields'!$A8, data!$D$1:$D$3925, 'Heron Fields'!$A$2, data!$E$1:$E$3925, 'Heron Fields'!S$5)</f>
        <v/>
      </c>
      <c r="T8" s="2">
        <f>S8+SUMIFS(data!$H$1:$H$3925, data!$A$1:$A$3925, 'Heron Fields'!$A8, data!$D$1:$D$3925, 'Heron Fields'!$A$2, data!$E$1:$E$3925, 'Heron Fields'!T$5)</f>
        <v/>
      </c>
      <c r="U8" s="2">
        <f>T8+SUMIFS(data!$H$1:$H$3925, data!$A$1:$A$3925, 'Heron Fields'!$A8, data!$D$1:$D$3925, 'Heron Fields'!$A$2, data!$E$1:$E$3925, 'Heron Fields'!U$5)</f>
        <v/>
      </c>
      <c r="V8" s="2">
        <f>U8+SUMIFS(data!$H$1:$H$3925, data!$A$1:$A$3925, 'Heron Fields'!$A8, data!$D$1:$D$3925, 'Heron Fields'!$A$2, data!$E$1:$E$3925, 'Heron Fields'!V$5)</f>
        <v/>
      </c>
      <c r="W8" s="2">
        <f>V8+SUMIFS(data!$H$1:$H$3925, data!$A$1:$A$3925, 'Heron Fields'!$A8, data!$D$1:$D$3925, 'Heron Fields'!$A$2, data!$E$1:$E$3925, 'Heron Fields'!W$5)</f>
        <v/>
      </c>
      <c r="X8" s="2">
        <f>W8+SUMIFS(data!$H$1:$H$3925, data!$A$1:$A$3925, 'Heron Fields'!$A8, data!$D$1:$D$3925, 'Heron Fields'!$A$2, data!$E$1:$E$3925, 'Heron Fields'!X$5)</f>
        <v/>
      </c>
      <c r="Y8" s="2">
        <f>X8+SUMIFS(data!$H$1:$H$3925, data!$A$1:$A$3925, 'Heron Fields'!$A8, data!$D$1:$D$3925, 'Heron Fields'!$A$2, data!$E$1:$E$3925, 'Heron Fields'!Y$5)</f>
        <v/>
      </c>
      <c r="Z8" s="2">
        <f>Y8+SUMIFS(data!$H$1:$H$3925, data!$A$1:$A$3925, 'Heron Fields'!$A8, data!$D$1:$D$3925, 'Heron Fields'!$A$2, data!$E$1:$E$3925, 'Heron Fields'!Z$5)</f>
        <v/>
      </c>
      <c r="AA8" s="2">
        <f>Z8+SUMIFS(data!$H$1:$H$3925, data!$A$1:$A$3925, 'Heron Fields'!$A8, data!$D$1:$D$3925, 'Heron Fields'!$A$2, data!$E$1:$E$3925, 'Heron Fields'!AA$5)</f>
        <v/>
      </c>
      <c r="AB8" s="2">
        <f>AA8+SUMIFS(data!$H$1:$H$3925, data!$A$1:$A$3925, 'Heron Fields'!$A8, data!$D$1:$D$3925, 'Heron Fields'!$A$2, data!$E$1:$E$3925, 'Heron Fields'!AB$5)</f>
        <v/>
      </c>
      <c r="AC8" s="2">
        <f>AB8+SUMIFS(data!$H$1:$H$3925, data!$A$1:$A$3925, 'Heron Fields'!$A8, data!$D$1:$D$3925, 'Heron Fields'!$A$2, data!$E$1:$E$3925, 'Heron Fields'!AC$5)</f>
        <v/>
      </c>
      <c r="AD8" s="2">
        <f>AC8+SUMIFS(data!$H$1:$H$3925, data!$A$1:$A$3925, 'Heron Fields'!$A8, data!$D$1:$D$3925, 'Heron Fields'!$A$2, data!$E$1:$E$3925, 'Heron Fields'!AD$5)</f>
        <v/>
      </c>
      <c r="AE8" s="2">
        <f>AD8+SUMIFS(data!$H$1:$H$3925, data!$A$1:$A$3925, 'Heron Fields'!$A8, data!$D$1:$D$3925, 'Heron Fields'!$A$2, data!$E$1:$E$3925, 'Heron Fields'!AE$5)</f>
        <v/>
      </c>
      <c r="AF8" s="2">
        <f>AE8+SUMIFS(data!$H$1:$H$3925, data!$A$1:$A$3925, 'Heron Fields'!$A8, data!$D$1:$D$3925, 'Heron Fields'!$A$2, data!$E$1:$E$3925, 'Heron Fields'!AF$5)</f>
        <v/>
      </c>
      <c r="AG8" s="2">
        <f>AF8+SUMIFS(data!$H$1:$H$3925, data!$A$1:$A$3925, 'Heron Fields'!$A8, data!$D$1:$D$3925, 'Heron Fields'!$A$2, data!$E$1:$E$3925, 'Heron Fields'!AG$5)</f>
        <v/>
      </c>
      <c r="AH8" s="2">
        <f>AG8+SUMIFS(data!$H$1:$H$3925, data!$A$1:$A$3925, 'Heron Fields'!$A8, data!$D$1:$D$3925, 'Heron Fields'!$A$2, data!$E$1:$E$3925, 'Heron Fields'!AH$5)</f>
        <v/>
      </c>
      <c r="AI8" s="2">
        <f>AH8+SUMIFS(data!$H$1:$H$3925, data!$A$1:$A$3925, 'Heron Fields'!$A8, data!$D$1:$D$3925, 'Heron Fields'!$A$2, data!$E$1:$E$3925, 'Heron Fields'!AI$5)</f>
        <v/>
      </c>
      <c r="AJ8" s="2">
        <f>AI8+SUMIFS(data!$H$1:$H$3925, data!$A$1:$A$3925, 'Heron Fields'!$A8, data!$D$1:$D$3925, 'Heron Fields'!$A$2, data!$E$1:$E$3925, 'Heron Fields'!AJ$5)</f>
        <v/>
      </c>
      <c r="AK8" s="2">
        <f>AJ8+SUMIFS(data!$H$1:$H$3925, data!$A$1:$A$3925, 'Heron Fields'!$A8, data!$D$1:$D$3925, 'Heron Fields'!$A$2, data!$E$1:$E$3925, 'Heron Fields'!AK$5)</f>
        <v/>
      </c>
    </row>
    <row r="9">
      <c r="A9" t="inlineStr">
        <is>
          <t>Sales - Heron Fields occupational rent</t>
        </is>
      </c>
      <c r="C9" s="2">
        <f>SUMIFS(data!$H$1:$H$3925, data!$A$1:$A$3925, 'Heron Fields'!$A9, data!$D$1:$D$3925, 'Heron Fields'!$A$2, data!$E$1:$E$3925, 'Heron Fields'!C$5)</f>
        <v/>
      </c>
      <c r="D9" s="2">
        <f>C9+SUMIFS(data!$H$1:$H$3925, data!$A$1:$A$3925, 'Heron Fields'!$A9, data!$D$1:$D$3925, 'Heron Fields'!$A$2, data!$E$1:$E$3925, 'Heron Fields'!D$5)</f>
        <v/>
      </c>
      <c r="E9" s="2">
        <f>D9+SUMIFS(data!$H$1:$H$3925, data!$A$1:$A$3925, 'Heron Fields'!$A9, data!$D$1:$D$3925, 'Heron Fields'!$A$2, data!$E$1:$E$3925, 'Heron Fields'!E$5)</f>
        <v/>
      </c>
      <c r="F9" s="2">
        <f>E9+SUMIFS(data!$H$1:$H$3925, data!$A$1:$A$3925, 'Heron Fields'!$A9, data!$D$1:$D$3925, 'Heron Fields'!$A$2, data!$E$1:$E$3925, 'Heron Fields'!F$5)</f>
        <v/>
      </c>
      <c r="G9" s="2">
        <f>F9+SUMIFS(data!$H$1:$H$3925, data!$A$1:$A$3925, 'Heron Fields'!$A9, data!$D$1:$D$3925, 'Heron Fields'!$A$2, data!$E$1:$E$3925, 'Heron Fields'!G$5)</f>
        <v/>
      </c>
      <c r="H9" s="2">
        <f>G9+SUMIFS(data!$H$1:$H$3925, data!$A$1:$A$3925, 'Heron Fields'!$A9, data!$D$1:$D$3925, 'Heron Fields'!$A$2, data!$E$1:$E$3925, 'Heron Fields'!H$5)</f>
        <v/>
      </c>
      <c r="I9" s="2">
        <f>H9+SUMIFS(data!$H$1:$H$3925, data!$A$1:$A$3925, 'Heron Fields'!$A9, data!$D$1:$D$3925, 'Heron Fields'!$A$2, data!$E$1:$E$3925, 'Heron Fields'!I$5)</f>
        <v/>
      </c>
      <c r="J9" s="2">
        <f>I9+SUMIFS(data!$H$1:$H$3925, data!$A$1:$A$3925, 'Heron Fields'!$A9, data!$D$1:$D$3925, 'Heron Fields'!$A$2, data!$E$1:$E$3925, 'Heron Fields'!J$5)</f>
        <v/>
      </c>
      <c r="K9" s="2">
        <f>J9+SUMIFS(data!$H$1:$H$3925, data!$A$1:$A$3925, 'Heron Fields'!$A9, data!$D$1:$D$3925, 'Heron Fields'!$A$2, data!$E$1:$E$3925, 'Heron Fields'!K$5)</f>
        <v/>
      </c>
      <c r="L9" s="2">
        <f>K9+SUMIFS(data!$H$1:$H$3925, data!$A$1:$A$3925, 'Heron Fields'!$A9, data!$D$1:$D$3925, 'Heron Fields'!$A$2, data!$E$1:$E$3925, 'Heron Fields'!L$5)</f>
        <v/>
      </c>
      <c r="M9" s="2">
        <f>L9+SUMIFS(data!$H$1:$H$3925, data!$A$1:$A$3925, 'Heron Fields'!$A9, data!$D$1:$D$3925, 'Heron Fields'!$A$2, data!$E$1:$E$3925, 'Heron Fields'!M$5)</f>
        <v/>
      </c>
      <c r="N9" s="2">
        <f>M9+SUMIFS(data!$H$1:$H$3925, data!$A$1:$A$3925, 'Heron Fields'!$A9, data!$D$1:$D$3925, 'Heron Fields'!$A$2, data!$E$1:$E$3925, 'Heron Fields'!N$5)</f>
        <v/>
      </c>
      <c r="O9" s="2">
        <f>N9+SUMIFS(data!$H$1:$H$3925, data!$A$1:$A$3925, 'Heron Fields'!$A9, data!$D$1:$D$3925, 'Heron Fields'!$A$2, data!$E$1:$E$3925, 'Heron Fields'!O$5)</f>
        <v/>
      </c>
      <c r="P9" s="2">
        <f>O9+SUMIFS(data!$H$1:$H$3925, data!$A$1:$A$3925, 'Heron Fields'!$A9, data!$D$1:$D$3925, 'Heron Fields'!$A$2, data!$E$1:$E$3925, 'Heron Fields'!P$5)</f>
        <v/>
      </c>
      <c r="Q9" s="2">
        <f>P9+SUMIFS(data!$H$1:$H$3925, data!$A$1:$A$3925, 'Heron Fields'!$A9, data!$D$1:$D$3925, 'Heron Fields'!$A$2, data!$E$1:$E$3925, 'Heron Fields'!Q$5)</f>
        <v/>
      </c>
      <c r="R9" s="2">
        <f>Q9+SUMIFS(data!$H$1:$H$3925, data!$A$1:$A$3925, 'Heron Fields'!$A9, data!$D$1:$D$3925, 'Heron Fields'!$A$2, data!$E$1:$E$3925, 'Heron Fields'!R$5)</f>
        <v/>
      </c>
      <c r="S9" s="2">
        <f>R9+SUMIFS(data!$H$1:$H$3925, data!$A$1:$A$3925, 'Heron Fields'!$A9, data!$D$1:$D$3925, 'Heron Fields'!$A$2, data!$E$1:$E$3925, 'Heron Fields'!S$5)</f>
        <v/>
      </c>
      <c r="T9" s="2">
        <f>S9+SUMIFS(data!$H$1:$H$3925, data!$A$1:$A$3925, 'Heron Fields'!$A9, data!$D$1:$D$3925, 'Heron Fields'!$A$2, data!$E$1:$E$3925, 'Heron Fields'!T$5)</f>
        <v/>
      </c>
      <c r="U9" s="2">
        <f>T9+SUMIFS(data!$H$1:$H$3925, data!$A$1:$A$3925, 'Heron Fields'!$A9, data!$D$1:$D$3925, 'Heron Fields'!$A$2, data!$E$1:$E$3925, 'Heron Fields'!U$5)</f>
        <v/>
      </c>
      <c r="V9" s="2">
        <f>U9+SUMIFS(data!$H$1:$H$3925, data!$A$1:$A$3925, 'Heron Fields'!$A9, data!$D$1:$D$3925, 'Heron Fields'!$A$2, data!$E$1:$E$3925, 'Heron Fields'!V$5)</f>
        <v/>
      </c>
      <c r="W9" s="2">
        <f>V9+SUMIFS(data!$H$1:$H$3925, data!$A$1:$A$3925, 'Heron Fields'!$A9, data!$D$1:$D$3925, 'Heron Fields'!$A$2, data!$E$1:$E$3925, 'Heron Fields'!W$5)</f>
        <v/>
      </c>
      <c r="X9" s="2">
        <f>W9+SUMIFS(data!$H$1:$H$3925, data!$A$1:$A$3925, 'Heron Fields'!$A9, data!$D$1:$D$3925, 'Heron Fields'!$A$2, data!$E$1:$E$3925, 'Heron Fields'!X$5)</f>
        <v/>
      </c>
      <c r="Y9" s="2">
        <f>X9+SUMIFS(data!$H$1:$H$3925, data!$A$1:$A$3925, 'Heron Fields'!$A9, data!$D$1:$D$3925, 'Heron Fields'!$A$2, data!$E$1:$E$3925, 'Heron Fields'!Y$5)</f>
        <v/>
      </c>
      <c r="Z9" s="2">
        <f>Y9+SUMIFS(data!$H$1:$H$3925, data!$A$1:$A$3925, 'Heron Fields'!$A9, data!$D$1:$D$3925, 'Heron Fields'!$A$2, data!$E$1:$E$3925, 'Heron Fields'!Z$5)</f>
        <v/>
      </c>
      <c r="AA9" s="2">
        <f>Z9+SUMIFS(data!$H$1:$H$3925, data!$A$1:$A$3925, 'Heron Fields'!$A9, data!$D$1:$D$3925, 'Heron Fields'!$A$2, data!$E$1:$E$3925, 'Heron Fields'!AA$5)</f>
        <v/>
      </c>
      <c r="AB9" s="2">
        <f>AA9+SUMIFS(data!$H$1:$H$3925, data!$A$1:$A$3925, 'Heron Fields'!$A9, data!$D$1:$D$3925, 'Heron Fields'!$A$2, data!$E$1:$E$3925, 'Heron Fields'!AB$5)</f>
        <v/>
      </c>
      <c r="AC9" s="2">
        <f>AB9+SUMIFS(data!$H$1:$H$3925, data!$A$1:$A$3925, 'Heron Fields'!$A9, data!$D$1:$D$3925, 'Heron Fields'!$A$2, data!$E$1:$E$3925, 'Heron Fields'!AC$5)</f>
        <v/>
      </c>
      <c r="AD9" s="2">
        <f>AC9+SUMIFS(data!$H$1:$H$3925, data!$A$1:$A$3925, 'Heron Fields'!$A9, data!$D$1:$D$3925, 'Heron Fields'!$A$2, data!$E$1:$E$3925, 'Heron Fields'!AD$5)</f>
        <v/>
      </c>
      <c r="AE9" s="2">
        <f>AD9+SUMIFS(data!$H$1:$H$3925, data!$A$1:$A$3925, 'Heron Fields'!$A9, data!$D$1:$D$3925, 'Heron Fields'!$A$2, data!$E$1:$E$3925, 'Heron Fields'!AE$5)</f>
        <v/>
      </c>
      <c r="AF9" s="2">
        <f>AE9+SUMIFS(data!$H$1:$H$3925, data!$A$1:$A$3925, 'Heron Fields'!$A9, data!$D$1:$D$3925, 'Heron Fields'!$A$2, data!$E$1:$E$3925, 'Heron Fields'!AF$5)</f>
        <v/>
      </c>
      <c r="AG9" s="2">
        <f>AF9+SUMIFS(data!$H$1:$H$3925, data!$A$1:$A$3925, 'Heron Fields'!$A9, data!$D$1:$D$3925, 'Heron Fields'!$A$2, data!$E$1:$E$3925, 'Heron Fields'!AG$5)</f>
        <v/>
      </c>
      <c r="AH9" s="2">
        <f>AG9+SUMIFS(data!$H$1:$H$3925, data!$A$1:$A$3925, 'Heron Fields'!$A9, data!$D$1:$D$3925, 'Heron Fields'!$A$2, data!$E$1:$E$3925, 'Heron Fields'!AH$5)</f>
        <v/>
      </c>
      <c r="AI9" s="2">
        <f>AH9+SUMIFS(data!$H$1:$H$3925, data!$A$1:$A$3925, 'Heron Fields'!$A9, data!$D$1:$D$3925, 'Heron Fields'!$A$2, data!$E$1:$E$3925, 'Heron Fields'!AI$5)</f>
        <v/>
      </c>
      <c r="AJ9" s="2">
        <f>AI9+SUMIFS(data!$H$1:$H$3925, data!$A$1:$A$3925, 'Heron Fields'!$A9, data!$D$1:$D$3925, 'Heron Fields'!$A$2, data!$E$1:$E$3925, 'Heron Fields'!AJ$5)</f>
        <v/>
      </c>
      <c r="AK9" s="2">
        <f>AJ9+SUMIFS(data!$H$1:$H$3925, data!$A$1:$A$3925, 'Heron Fields'!$A9, data!$D$1:$D$3925, 'Heron Fields'!$A$2, data!$E$1:$E$3925, 'Heron Fields'!AK$5)</f>
        <v/>
      </c>
    </row>
    <row r="10">
      <c r="A10" s="5" t="inlineStr">
        <is>
          <t>Total Trading Income</t>
        </is>
      </c>
      <c r="C10" s="6">
        <f>SUM(C7:C9)</f>
        <v/>
      </c>
      <c r="D10" s="6">
        <f>SUM(D7:D9)</f>
        <v/>
      </c>
      <c r="E10" s="6">
        <f>SUM(E7:E9)</f>
        <v/>
      </c>
      <c r="F10" s="6">
        <f>SUM(F7:F9)</f>
        <v/>
      </c>
      <c r="G10" s="6">
        <f>SUM(G7:G9)</f>
        <v/>
      </c>
      <c r="H10" s="6">
        <f>SUM(H7:H9)</f>
        <v/>
      </c>
      <c r="I10" s="6">
        <f>SUM(I7:I9)</f>
        <v/>
      </c>
      <c r="J10" s="6">
        <f>SUM(J7:J9)</f>
        <v/>
      </c>
      <c r="K10" s="6">
        <f>SUM(K7:K9)</f>
        <v/>
      </c>
      <c r="L10" s="6">
        <f>SUM(L7:L9)</f>
        <v/>
      </c>
      <c r="M10" s="6">
        <f>SUM(M7:M9)</f>
        <v/>
      </c>
      <c r="N10" s="6">
        <f>SUM(N7:N9)</f>
        <v/>
      </c>
      <c r="O10" s="6">
        <f>SUM(O7:O9)</f>
        <v/>
      </c>
      <c r="P10" s="6">
        <f>SUM(P7:P9)</f>
        <v/>
      </c>
      <c r="Q10" s="6">
        <f>SUM(Q7:Q9)</f>
        <v/>
      </c>
      <c r="R10" s="6">
        <f>SUM(R7:R9)</f>
        <v/>
      </c>
      <c r="S10" s="6">
        <f>SUM(S7:S9)</f>
        <v/>
      </c>
      <c r="T10" s="6">
        <f>SUM(T7:T9)</f>
        <v/>
      </c>
      <c r="U10" s="6">
        <f>SUM(U7:U9)</f>
        <v/>
      </c>
      <c r="V10" s="6">
        <f>SUM(V7:V9)</f>
        <v/>
      </c>
      <c r="W10" s="6">
        <f>SUM(W7:W9)</f>
        <v/>
      </c>
      <c r="X10" s="6">
        <f>SUM(X7:X9)</f>
        <v/>
      </c>
      <c r="Y10" s="6">
        <f>SUM(Y7:Y9)</f>
        <v/>
      </c>
      <c r="Z10" s="6">
        <f>SUM(Z7:Z9)</f>
        <v/>
      </c>
      <c r="AA10" s="6">
        <f>SUM(AA7:AA9)</f>
        <v/>
      </c>
      <c r="AB10" s="6">
        <f>SUM(AB7:AB9)</f>
        <v/>
      </c>
      <c r="AC10" s="6">
        <f>SUM(AC7:AC9)</f>
        <v/>
      </c>
      <c r="AD10" s="6">
        <f>SUM(AD7:AD9)</f>
        <v/>
      </c>
      <c r="AE10" s="6">
        <f>SUM(AE7:AE9)</f>
        <v/>
      </c>
      <c r="AF10" s="6">
        <f>SUM(AF7:AF9)</f>
        <v/>
      </c>
      <c r="AG10" s="6">
        <f>SUM(AG7:AG9)</f>
        <v/>
      </c>
      <c r="AH10" s="6">
        <f>SUM(AH7:AH9)</f>
        <v/>
      </c>
      <c r="AI10" s="6">
        <f>SUM(AI7:AI9)</f>
        <v/>
      </c>
      <c r="AJ10" s="6">
        <f>SUM(AJ7:AJ9)</f>
        <v/>
      </c>
      <c r="AK10" s="6">
        <f>SUM(AK7:AK9)</f>
        <v/>
      </c>
    </row>
    <row r="11">
      <c r="A11" t="inlineStr"/>
    </row>
    <row r="12">
      <c r="A12" t="inlineStr"/>
    </row>
    <row r="13">
      <c r="A13" s="4" t="inlineStr">
        <is>
          <t>Other Income</t>
        </is>
      </c>
    </row>
    <row r="14">
      <c r="A14" t="inlineStr">
        <is>
          <t>Interest Received - Deposits</t>
        </is>
      </c>
      <c r="C14" s="2">
        <f>SUMIFS(data!$H$1:$H$3925, data!$A$1:$A$3925, 'Heron Fields'!$A14, data!$D$1:$D$3925, 'Heron Fields'!$A$2, data!$E$1:$E$3925, 'Heron Fields'!C$5)</f>
        <v/>
      </c>
      <c r="D14" s="2">
        <f>C14+SUMIFS(data!$H$1:$H$3925, data!$A$1:$A$3925, 'Heron Fields'!$A14, data!$D$1:$D$3925, 'Heron Fields'!$A$2, data!$E$1:$E$3925, 'Heron Fields'!D$5)</f>
        <v/>
      </c>
      <c r="E14" s="2">
        <f>D14+SUMIFS(data!$H$1:$H$3925, data!$A$1:$A$3925, 'Heron Fields'!$A14, data!$D$1:$D$3925, 'Heron Fields'!$A$2, data!$E$1:$E$3925, 'Heron Fields'!E$5)</f>
        <v/>
      </c>
      <c r="F14" s="2">
        <f>E14+SUMIFS(data!$H$1:$H$3925, data!$A$1:$A$3925, 'Heron Fields'!$A14, data!$D$1:$D$3925, 'Heron Fields'!$A$2, data!$E$1:$E$3925, 'Heron Fields'!F$5)</f>
        <v/>
      </c>
      <c r="G14" s="2">
        <f>F14+SUMIFS(data!$H$1:$H$3925, data!$A$1:$A$3925, 'Heron Fields'!$A14, data!$D$1:$D$3925, 'Heron Fields'!$A$2, data!$E$1:$E$3925, 'Heron Fields'!G$5)</f>
        <v/>
      </c>
      <c r="H14" s="2">
        <f>G14+SUMIFS(data!$H$1:$H$3925, data!$A$1:$A$3925, 'Heron Fields'!$A14, data!$D$1:$D$3925, 'Heron Fields'!$A$2, data!$E$1:$E$3925, 'Heron Fields'!H$5)</f>
        <v/>
      </c>
      <c r="I14" s="2">
        <f>H14+SUMIFS(data!$H$1:$H$3925, data!$A$1:$A$3925, 'Heron Fields'!$A14, data!$D$1:$D$3925, 'Heron Fields'!$A$2, data!$E$1:$E$3925, 'Heron Fields'!I$5)</f>
        <v/>
      </c>
      <c r="J14" s="2">
        <f>I14+SUMIFS(data!$H$1:$H$3925, data!$A$1:$A$3925, 'Heron Fields'!$A14, data!$D$1:$D$3925, 'Heron Fields'!$A$2, data!$E$1:$E$3925, 'Heron Fields'!J$5)</f>
        <v/>
      </c>
      <c r="K14" s="2">
        <f>J14+SUMIFS(data!$H$1:$H$3925, data!$A$1:$A$3925, 'Heron Fields'!$A14, data!$D$1:$D$3925, 'Heron Fields'!$A$2, data!$E$1:$E$3925, 'Heron Fields'!K$5)</f>
        <v/>
      </c>
      <c r="L14" s="2">
        <f>K14+SUMIFS(data!$H$1:$H$3925, data!$A$1:$A$3925, 'Heron Fields'!$A14, data!$D$1:$D$3925, 'Heron Fields'!$A$2, data!$E$1:$E$3925, 'Heron Fields'!L$5)</f>
        <v/>
      </c>
      <c r="M14" s="2">
        <f>L14+SUMIFS(data!$H$1:$H$3925, data!$A$1:$A$3925, 'Heron Fields'!$A14, data!$D$1:$D$3925, 'Heron Fields'!$A$2, data!$E$1:$E$3925, 'Heron Fields'!M$5)</f>
        <v/>
      </c>
      <c r="N14" s="2">
        <f>M14+SUMIFS(data!$H$1:$H$3925, data!$A$1:$A$3925, 'Heron Fields'!$A14, data!$D$1:$D$3925, 'Heron Fields'!$A$2, data!$E$1:$E$3925, 'Heron Fields'!N$5)</f>
        <v/>
      </c>
      <c r="O14" s="2">
        <f>N14+SUMIFS(data!$H$1:$H$3925, data!$A$1:$A$3925, 'Heron Fields'!$A14, data!$D$1:$D$3925, 'Heron Fields'!$A$2, data!$E$1:$E$3925, 'Heron Fields'!O$5)</f>
        <v/>
      </c>
      <c r="P14" s="2">
        <f>O14+SUMIFS(data!$H$1:$H$3925, data!$A$1:$A$3925, 'Heron Fields'!$A14, data!$D$1:$D$3925, 'Heron Fields'!$A$2, data!$E$1:$E$3925, 'Heron Fields'!P$5)</f>
        <v/>
      </c>
      <c r="Q14" s="2">
        <f>P14+SUMIFS(data!$H$1:$H$3925, data!$A$1:$A$3925, 'Heron Fields'!$A14, data!$D$1:$D$3925, 'Heron Fields'!$A$2, data!$E$1:$E$3925, 'Heron Fields'!Q$5)</f>
        <v/>
      </c>
      <c r="R14" s="2">
        <f>Q14+SUMIFS(data!$H$1:$H$3925, data!$A$1:$A$3925, 'Heron Fields'!$A14, data!$D$1:$D$3925, 'Heron Fields'!$A$2, data!$E$1:$E$3925, 'Heron Fields'!R$5)</f>
        <v/>
      </c>
      <c r="S14" s="2">
        <f>R14+SUMIFS(data!$H$1:$H$3925, data!$A$1:$A$3925, 'Heron Fields'!$A14, data!$D$1:$D$3925, 'Heron Fields'!$A$2, data!$E$1:$E$3925, 'Heron Fields'!S$5)</f>
        <v/>
      </c>
      <c r="T14" s="2">
        <f>S14+SUMIFS(data!$H$1:$H$3925, data!$A$1:$A$3925, 'Heron Fields'!$A14, data!$D$1:$D$3925, 'Heron Fields'!$A$2, data!$E$1:$E$3925, 'Heron Fields'!T$5)</f>
        <v/>
      </c>
      <c r="U14" s="2">
        <f>T14+SUMIFS(data!$H$1:$H$3925, data!$A$1:$A$3925, 'Heron Fields'!$A14, data!$D$1:$D$3925, 'Heron Fields'!$A$2, data!$E$1:$E$3925, 'Heron Fields'!U$5)</f>
        <v/>
      </c>
      <c r="V14" s="2">
        <f>U14+SUMIFS(data!$H$1:$H$3925, data!$A$1:$A$3925, 'Heron Fields'!$A14, data!$D$1:$D$3925, 'Heron Fields'!$A$2, data!$E$1:$E$3925, 'Heron Fields'!V$5)</f>
        <v/>
      </c>
      <c r="W14" s="2">
        <f>V14+SUMIFS(data!$H$1:$H$3925, data!$A$1:$A$3925, 'Heron Fields'!$A14, data!$D$1:$D$3925, 'Heron Fields'!$A$2, data!$E$1:$E$3925, 'Heron Fields'!W$5)</f>
        <v/>
      </c>
      <c r="X14" s="2">
        <f>W14+SUMIFS(data!$H$1:$H$3925, data!$A$1:$A$3925, 'Heron Fields'!$A14, data!$D$1:$D$3925, 'Heron Fields'!$A$2, data!$E$1:$E$3925, 'Heron Fields'!X$5)</f>
        <v/>
      </c>
      <c r="Y14" s="2">
        <f>X14+SUMIFS(data!$H$1:$H$3925, data!$A$1:$A$3925, 'Heron Fields'!$A14, data!$D$1:$D$3925, 'Heron Fields'!$A$2, data!$E$1:$E$3925, 'Heron Fields'!Y$5)</f>
        <v/>
      </c>
      <c r="Z14" s="2">
        <f>Y14+SUMIFS(data!$H$1:$H$3925, data!$A$1:$A$3925, 'Heron Fields'!$A14, data!$D$1:$D$3925, 'Heron Fields'!$A$2, data!$E$1:$E$3925, 'Heron Fields'!Z$5)</f>
        <v/>
      </c>
      <c r="AA14" s="2">
        <f>Z14+SUMIFS(data!$H$1:$H$3925, data!$A$1:$A$3925, 'Heron Fields'!$A14, data!$D$1:$D$3925, 'Heron Fields'!$A$2, data!$E$1:$E$3925, 'Heron Fields'!AA$5)</f>
        <v/>
      </c>
      <c r="AB14" s="2">
        <f>AA14+SUMIFS(data!$H$1:$H$3925, data!$A$1:$A$3925, 'Heron Fields'!$A14, data!$D$1:$D$3925, 'Heron Fields'!$A$2, data!$E$1:$E$3925, 'Heron Fields'!AB$5)</f>
        <v/>
      </c>
      <c r="AC14" s="2">
        <f>AB14+SUMIFS(data!$H$1:$H$3925, data!$A$1:$A$3925, 'Heron Fields'!$A14, data!$D$1:$D$3925, 'Heron Fields'!$A$2, data!$E$1:$E$3925, 'Heron Fields'!AC$5)</f>
        <v/>
      </c>
      <c r="AD14" s="2">
        <f>AC14+SUMIFS(data!$H$1:$H$3925, data!$A$1:$A$3925, 'Heron Fields'!$A14, data!$D$1:$D$3925, 'Heron Fields'!$A$2, data!$E$1:$E$3925, 'Heron Fields'!AD$5)</f>
        <v/>
      </c>
      <c r="AE14" s="2">
        <f>AD14+SUMIFS(data!$H$1:$H$3925, data!$A$1:$A$3925, 'Heron Fields'!$A14, data!$D$1:$D$3925, 'Heron Fields'!$A$2, data!$E$1:$E$3925, 'Heron Fields'!AE$5)</f>
        <v/>
      </c>
      <c r="AF14" s="2">
        <f>AE14+SUMIFS(data!$H$1:$H$3925, data!$A$1:$A$3925, 'Heron Fields'!$A14, data!$D$1:$D$3925, 'Heron Fields'!$A$2, data!$E$1:$E$3925, 'Heron Fields'!AF$5)</f>
        <v/>
      </c>
      <c r="AG14" s="2">
        <f>AF14+SUMIFS(data!$H$1:$H$3925, data!$A$1:$A$3925, 'Heron Fields'!$A14, data!$D$1:$D$3925, 'Heron Fields'!$A$2, data!$E$1:$E$3925, 'Heron Fields'!AG$5)</f>
        <v/>
      </c>
      <c r="AH14" s="2">
        <f>AG14+SUMIFS(data!$H$1:$H$3925, data!$A$1:$A$3925, 'Heron Fields'!$A14, data!$D$1:$D$3925, 'Heron Fields'!$A$2, data!$E$1:$E$3925, 'Heron Fields'!AH$5)</f>
        <v/>
      </c>
      <c r="AI14" s="2">
        <f>AH14+SUMIFS(data!$H$1:$H$3925, data!$A$1:$A$3925, 'Heron Fields'!$A14, data!$D$1:$D$3925, 'Heron Fields'!$A$2, data!$E$1:$E$3925, 'Heron Fields'!AI$5)</f>
        <v/>
      </c>
      <c r="AJ14" s="2">
        <f>AI14+SUMIFS(data!$H$1:$H$3925, data!$A$1:$A$3925, 'Heron Fields'!$A14, data!$D$1:$D$3925, 'Heron Fields'!$A$2, data!$E$1:$E$3925, 'Heron Fields'!AJ$5)</f>
        <v/>
      </c>
      <c r="AK14" s="2">
        <f>AJ14+SUMIFS(data!$H$1:$H$3925, data!$A$1:$A$3925, 'Heron Fields'!$A14, data!$D$1:$D$3925, 'Heron Fields'!$A$2, data!$E$1:$E$3925, 'Heron Fields'!AK$5)</f>
        <v/>
      </c>
    </row>
    <row r="15">
      <c r="A15" t="inlineStr">
        <is>
          <t>Interest Received - Momentum</t>
        </is>
      </c>
      <c r="C15" s="2">
        <f>SUMIFS(data!$H$1:$H$3925, data!$A$1:$A$3925, 'Heron Fields'!$A15, data!$D$1:$D$3925, 'Heron Fields'!$A$2, data!$E$1:$E$3925, 'Heron Fields'!C$5)</f>
        <v/>
      </c>
      <c r="D15" s="2">
        <f>C15+SUMIFS(data!$H$1:$H$3925, data!$A$1:$A$3925, 'Heron Fields'!$A15, data!$D$1:$D$3925, 'Heron Fields'!$A$2, data!$E$1:$E$3925, 'Heron Fields'!D$5)</f>
        <v/>
      </c>
      <c r="E15" s="2">
        <f>D15+SUMIFS(data!$H$1:$H$3925, data!$A$1:$A$3925, 'Heron Fields'!$A15, data!$D$1:$D$3925, 'Heron Fields'!$A$2, data!$E$1:$E$3925, 'Heron Fields'!E$5)</f>
        <v/>
      </c>
      <c r="F15" s="2">
        <f>E15+SUMIFS(data!$H$1:$H$3925, data!$A$1:$A$3925, 'Heron Fields'!$A15, data!$D$1:$D$3925, 'Heron Fields'!$A$2, data!$E$1:$E$3925, 'Heron Fields'!F$5)</f>
        <v/>
      </c>
      <c r="G15" s="2">
        <f>F15+SUMIFS(data!$H$1:$H$3925, data!$A$1:$A$3925, 'Heron Fields'!$A15, data!$D$1:$D$3925, 'Heron Fields'!$A$2, data!$E$1:$E$3925, 'Heron Fields'!G$5)</f>
        <v/>
      </c>
      <c r="H15" s="2">
        <f>G15+SUMIFS(data!$H$1:$H$3925, data!$A$1:$A$3925, 'Heron Fields'!$A15, data!$D$1:$D$3925, 'Heron Fields'!$A$2, data!$E$1:$E$3925, 'Heron Fields'!H$5)</f>
        <v/>
      </c>
      <c r="I15" s="2">
        <f>H15+SUMIFS(data!$H$1:$H$3925, data!$A$1:$A$3925, 'Heron Fields'!$A15, data!$D$1:$D$3925, 'Heron Fields'!$A$2, data!$E$1:$E$3925, 'Heron Fields'!I$5)</f>
        <v/>
      </c>
      <c r="J15" s="2">
        <f>I15+SUMIFS(data!$H$1:$H$3925, data!$A$1:$A$3925, 'Heron Fields'!$A15, data!$D$1:$D$3925, 'Heron Fields'!$A$2, data!$E$1:$E$3925, 'Heron Fields'!J$5)</f>
        <v/>
      </c>
      <c r="K15" s="2">
        <f>J15+SUMIFS(data!$H$1:$H$3925, data!$A$1:$A$3925, 'Heron Fields'!$A15, data!$D$1:$D$3925, 'Heron Fields'!$A$2, data!$E$1:$E$3925, 'Heron Fields'!K$5)</f>
        <v/>
      </c>
      <c r="L15" s="2">
        <f>K15+SUMIFS(data!$H$1:$H$3925, data!$A$1:$A$3925, 'Heron Fields'!$A15, data!$D$1:$D$3925, 'Heron Fields'!$A$2, data!$E$1:$E$3925, 'Heron Fields'!L$5)</f>
        <v/>
      </c>
      <c r="M15" s="2">
        <f>L15+SUMIFS(data!$H$1:$H$3925, data!$A$1:$A$3925, 'Heron Fields'!$A15, data!$D$1:$D$3925, 'Heron Fields'!$A$2, data!$E$1:$E$3925, 'Heron Fields'!M$5)</f>
        <v/>
      </c>
      <c r="N15" s="2">
        <f>M15+SUMIFS(data!$H$1:$H$3925, data!$A$1:$A$3925, 'Heron Fields'!$A15, data!$D$1:$D$3925, 'Heron Fields'!$A$2, data!$E$1:$E$3925, 'Heron Fields'!N$5)</f>
        <v/>
      </c>
      <c r="O15" s="2">
        <f>N15+SUMIFS(data!$H$1:$H$3925, data!$A$1:$A$3925, 'Heron Fields'!$A15, data!$D$1:$D$3925, 'Heron Fields'!$A$2, data!$E$1:$E$3925, 'Heron Fields'!O$5)</f>
        <v/>
      </c>
      <c r="P15" s="2">
        <f>O15+SUMIFS(data!$H$1:$H$3925, data!$A$1:$A$3925, 'Heron Fields'!$A15, data!$D$1:$D$3925, 'Heron Fields'!$A$2, data!$E$1:$E$3925, 'Heron Fields'!P$5)</f>
        <v/>
      </c>
      <c r="Q15" s="2">
        <f>P15+SUMIFS(data!$H$1:$H$3925, data!$A$1:$A$3925, 'Heron Fields'!$A15, data!$D$1:$D$3925, 'Heron Fields'!$A$2, data!$E$1:$E$3925, 'Heron Fields'!Q$5)</f>
        <v/>
      </c>
      <c r="R15" s="2">
        <f>Q15+SUMIFS(data!$H$1:$H$3925, data!$A$1:$A$3925, 'Heron Fields'!$A15, data!$D$1:$D$3925, 'Heron Fields'!$A$2, data!$E$1:$E$3925, 'Heron Fields'!R$5)</f>
        <v/>
      </c>
      <c r="S15" s="2">
        <f>R15+SUMIFS(data!$H$1:$H$3925, data!$A$1:$A$3925, 'Heron Fields'!$A15, data!$D$1:$D$3925, 'Heron Fields'!$A$2, data!$E$1:$E$3925, 'Heron Fields'!S$5)</f>
        <v/>
      </c>
      <c r="T15" s="2">
        <f>S15+SUMIFS(data!$H$1:$H$3925, data!$A$1:$A$3925, 'Heron Fields'!$A15, data!$D$1:$D$3925, 'Heron Fields'!$A$2, data!$E$1:$E$3925, 'Heron Fields'!T$5)</f>
        <v/>
      </c>
      <c r="U15" s="2">
        <f>T15+SUMIFS(data!$H$1:$H$3925, data!$A$1:$A$3925, 'Heron Fields'!$A15, data!$D$1:$D$3925, 'Heron Fields'!$A$2, data!$E$1:$E$3925, 'Heron Fields'!U$5)</f>
        <v/>
      </c>
      <c r="V15" s="2">
        <f>U15+SUMIFS(data!$H$1:$H$3925, data!$A$1:$A$3925, 'Heron Fields'!$A15, data!$D$1:$D$3925, 'Heron Fields'!$A$2, data!$E$1:$E$3925, 'Heron Fields'!V$5)</f>
        <v/>
      </c>
      <c r="W15" s="2">
        <f>V15+SUMIFS(data!$H$1:$H$3925, data!$A$1:$A$3925, 'Heron Fields'!$A15, data!$D$1:$D$3925, 'Heron Fields'!$A$2, data!$E$1:$E$3925, 'Heron Fields'!W$5)</f>
        <v/>
      </c>
      <c r="X15" s="2">
        <f>W15+SUMIFS(data!$H$1:$H$3925, data!$A$1:$A$3925, 'Heron Fields'!$A15, data!$D$1:$D$3925, 'Heron Fields'!$A$2, data!$E$1:$E$3925, 'Heron Fields'!X$5)</f>
        <v/>
      </c>
      <c r="Y15" s="2">
        <f>X15+SUMIFS(data!$H$1:$H$3925, data!$A$1:$A$3925, 'Heron Fields'!$A15, data!$D$1:$D$3925, 'Heron Fields'!$A$2, data!$E$1:$E$3925, 'Heron Fields'!Y$5)</f>
        <v/>
      </c>
      <c r="Z15" s="2">
        <f>Y15+SUMIFS(data!$H$1:$H$3925, data!$A$1:$A$3925, 'Heron Fields'!$A15, data!$D$1:$D$3925, 'Heron Fields'!$A$2, data!$E$1:$E$3925, 'Heron Fields'!Z$5)</f>
        <v/>
      </c>
      <c r="AA15" s="2">
        <f>Z15+SUMIFS(data!$H$1:$H$3925, data!$A$1:$A$3925, 'Heron Fields'!$A15, data!$D$1:$D$3925, 'Heron Fields'!$A$2, data!$E$1:$E$3925, 'Heron Fields'!AA$5)</f>
        <v/>
      </c>
      <c r="AB15" s="2">
        <f>AA15+SUMIFS(data!$H$1:$H$3925, data!$A$1:$A$3925, 'Heron Fields'!$A15, data!$D$1:$D$3925, 'Heron Fields'!$A$2, data!$E$1:$E$3925, 'Heron Fields'!AB$5)</f>
        <v/>
      </c>
      <c r="AC15" s="2">
        <f>AB15+SUMIFS(data!$H$1:$H$3925, data!$A$1:$A$3925, 'Heron Fields'!$A15, data!$D$1:$D$3925, 'Heron Fields'!$A$2, data!$E$1:$E$3925, 'Heron Fields'!AC$5)</f>
        <v/>
      </c>
      <c r="AD15" s="2">
        <f>AC15+SUMIFS(data!$H$1:$H$3925, data!$A$1:$A$3925, 'Heron Fields'!$A15, data!$D$1:$D$3925, 'Heron Fields'!$A$2, data!$E$1:$E$3925, 'Heron Fields'!AD$5)</f>
        <v/>
      </c>
      <c r="AE15" s="2">
        <f>AD15+SUMIFS(data!$H$1:$H$3925, data!$A$1:$A$3925, 'Heron Fields'!$A15, data!$D$1:$D$3925, 'Heron Fields'!$A$2, data!$E$1:$E$3925, 'Heron Fields'!AE$5)</f>
        <v/>
      </c>
      <c r="AF15" s="2">
        <f>AE15+SUMIFS(data!$H$1:$H$3925, data!$A$1:$A$3925, 'Heron Fields'!$A15, data!$D$1:$D$3925, 'Heron Fields'!$A$2, data!$E$1:$E$3925, 'Heron Fields'!AF$5)</f>
        <v/>
      </c>
      <c r="AG15" s="2">
        <f>AF15+SUMIFS(data!$H$1:$H$3925, data!$A$1:$A$3925, 'Heron Fields'!$A15, data!$D$1:$D$3925, 'Heron Fields'!$A$2, data!$E$1:$E$3925, 'Heron Fields'!AG$5)</f>
        <v/>
      </c>
      <c r="AH15" s="2">
        <f>AG15+SUMIFS(data!$H$1:$H$3925, data!$A$1:$A$3925, 'Heron Fields'!$A15, data!$D$1:$D$3925, 'Heron Fields'!$A$2, data!$E$1:$E$3925, 'Heron Fields'!AH$5)</f>
        <v/>
      </c>
      <c r="AI15" s="2">
        <f>AH15+SUMIFS(data!$H$1:$H$3925, data!$A$1:$A$3925, 'Heron Fields'!$A15, data!$D$1:$D$3925, 'Heron Fields'!$A$2, data!$E$1:$E$3925, 'Heron Fields'!AI$5)</f>
        <v/>
      </c>
      <c r="AJ15" s="2">
        <f>AI15+SUMIFS(data!$H$1:$H$3925, data!$A$1:$A$3925, 'Heron Fields'!$A15, data!$D$1:$D$3925, 'Heron Fields'!$A$2, data!$E$1:$E$3925, 'Heron Fields'!AJ$5)</f>
        <v/>
      </c>
      <c r="AK15" s="2">
        <f>AJ15+SUMIFS(data!$H$1:$H$3925, data!$A$1:$A$3925, 'Heron Fields'!$A15, data!$D$1:$D$3925, 'Heron Fields'!$A$2, data!$E$1:$E$3925, 'Heron Fields'!AK$5)</f>
        <v/>
      </c>
    </row>
    <row r="16">
      <c r="A16" t="inlineStr">
        <is>
          <t>Rental Income</t>
        </is>
      </c>
      <c r="C16" s="2">
        <f>SUMIFS(data!$H$1:$H$3925, data!$A$1:$A$3925, 'Heron Fields'!$A16, data!$D$1:$D$3925, 'Heron Fields'!$A$2, data!$E$1:$E$3925, 'Heron Fields'!C$5)</f>
        <v/>
      </c>
      <c r="D16" s="2">
        <f>C16+SUMIFS(data!$H$1:$H$3925, data!$A$1:$A$3925, 'Heron Fields'!$A16, data!$D$1:$D$3925, 'Heron Fields'!$A$2, data!$E$1:$E$3925, 'Heron Fields'!D$5)</f>
        <v/>
      </c>
      <c r="E16" s="2">
        <f>D16+SUMIFS(data!$H$1:$H$3925, data!$A$1:$A$3925, 'Heron Fields'!$A16, data!$D$1:$D$3925, 'Heron Fields'!$A$2, data!$E$1:$E$3925, 'Heron Fields'!E$5)</f>
        <v/>
      </c>
      <c r="F16" s="2">
        <f>E16+SUMIFS(data!$H$1:$H$3925, data!$A$1:$A$3925, 'Heron Fields'!$A16, data!$D$1:$D$3925, 'Heron Fields'!$A$2, data!$E$1:$E$3925, 'Heron Fields'!F$5)</f>
        <v/>
      </c>
      <c r="G16" s="2">
        <f>F16+SUMIFS(data!$H$1:$H$3925, data!$A$1:$A$3925, 'Heron Fields'!$A16, data!$D$1:$D$3925, 'Heron Fields'!$A$2, data!$E$1:$E$3925, 'Heron Fields'!G$5)</f>
        <v/>
      </c>
      <c r="H16" s="2">
        <f>G16+SUMIFS(data!$H$1:$H$3925, data!$A$1:$A$3925, 'Heron Fields'!$A16, data!$D$1:$D$3925, 'Heron Fields'!$A$2, data!$E$1:$E$3925, 'Heron Fields'!H$5)</f>
        <v/>
      </c>
      <c r="I16" s="2">
        <f>H16+SUMIFS(data!$H$1:$H$3925, data!$A$1:$A$3925, 'Heron Fields'!$A16, data!$D$1:$D$3925, 'Heron Fields'!$A$2, data!$E$1:$E$3925, 'Heron Fields'!I$5)</f>
        <v/>
      </c>
      <c r="J16" s="2">
        <f>I16+SUMIFS(data!$H$1:$H$3925, data!$A$1:$A$3925, 'Heron Fields'!$A16, data!$D$1:$D$3925, 'Heron Fields'!$A$2, data!$E$1:$E$3925, 'Heron Fields'!J$5)</f>
        <v/>
      </c>
      <c r="K16" s="2">
        <f>J16+SUMIFS(data!$H$1:$H$3925, data!$A$1:$A$3925, 'Heron Fields'!$A16, data!$D$1:$D$3925, 'Heron Fields'!$A$2, data!$E$1:$E$3925, 'Heron Fields'!K$5)</f>
        <v/>
      </c>
      <c r="L16" s="2">
        <f>K16+SUMIFS(data!$H$1:$H$3925, data!$A$1:$A$3925, 'Heron Fields'!$A16, data!$D$1:$D$3925, 'Heron Fields'!$A$2, data!$E$1:$E$3925, 'Heron Fields'!L$5)</f>
        <v/>
      </c>
      <c r="M16" s="2">
        <f>L16+SUMIFS(data!$H$1:$H$3925, data!$A$1:$A$3925, 'Heron Fields'!$A16, data!$D$1:$D$3925, 'Heron Fields'!$A$2, data!$E$1:$E$3925, 'Heron Fields'!M$5)</f>
        <v/>
      </c>
      <c r="N16" s="2">
        <f>M16+SUMIFS(data!$H$1:$H$3925, data!$A$1:$A$3925, 'Heron Fields'!$A16, data!$D$1:$D$3925, 'Heron Fields'!$A$2, data!$E$1:$E$3925, 'Heron Fields'!N$5)</f>
        <v/>
      </c>
      <c r="O16" s="2">
        <f>N16+SUMIFS(data!$H$1:$H$3925, data!$A$1:$A$3925, 'Heron Fields'!$A16, data!$D$1:$D$3925, 'Heron Fields'!$A$2, data!$E$1:$E$3925, 'Heron Fields'!O$5)</f>
        <v/>
      </c>
      <c r="P16" s="2">
        <f>O16+SUMIFS(data!$H$1:$H$3925, data!$A$1:$A$3925, 'Heron Fields'!$A16, data!$D$1:$D$3925, 'Heron Fields'!$A$2, data!$E$1:$E$3925, 'Heron Fields'!P$5)</f>
        <v/>
      </c>
      <c r="Q16" s="2">
        <f>P16+SUMIFS(data!$H$1:$H$3925, data!$A$1:$A$3925, 'Heron Fields'!$A16, data!$D$1:$D$3925, 'Heron Fields'!$A$2, data!$E$1:$E$3925, 'Heron Fields'!Q$5)</f>
        <v/>
      </c>
      <c r="R16" s="2">
        <f>Q16+SUMIFS(data!$H$1:$H$3925, data!$A$1:$A$3925, 'Heron Fields'!$A16, data!$D$1:$D$3925, 'Heron Fields'!$A$2, data!$E$1:$E$3925, 'Heron Fields'!R$5)</f>
        <v/>
      </c>
      <c r="S16" s="2">
        <f>R16+SUMIFS(data!$H$1:$H$3925, data!$A$1:$A$3925, 'Heron Fields'!$A16, data!$D$1:$D$3925, 'Heron Fields'!$A$2, data!$E$1:$E$3925, 'Heron Fields'!S$5)</f>
        <v/>
      </c>
      <c r="T16" s="2">
        <f>S16+SUMIFS(data!$H$1:$H$3925, data!$A$1:$A$3925, 'Heron Fields'!$A16, data!$D$1:$D$3925, 'Heron Fields'!$A$2, data!$E$1:$E$3925, 'Heron Fields'!T$5)</f>
        <v/>
      </c>
      <c r="U16" s="2">
        <f>T16+SUMIFS(data!$H$1:$H$3925, data!$A$1:$A$3925, 'Heron Fields'!$A16, data!$D$1:$D$3925, 'Heron Fields'!$A$2, data!$E$1:$E$3925, 'Heron Fields'!U$5)</f>
        <v/>
      </c>
      <c r="V16" s="2">
        <f>U16+SUMIFS(data!$H$1:$H$3925, data!$A$1:$A$3925, 'Heron Fields'!$A16, data!$D$1:$D$3925, 'Heron Fields'!$A$2, data!$E$1:$E$3925, 'Heron Fields'!V$5)</f>
        <v/>
      </c>
      <c r="W16" s="2">
        <f>V16+SUMIFS(data!$H$1:$H$3925, data!$A$1:$A$3925, 'Heron Fields'!$A16, data!$D$1:$D$3925, 'Heron Fields'!$A$2, data!$E$1:$E$3925, 'Heron Fields'!W$5)</f>
        <v/>
      </c>
      <c r="X16" s="2">
        <f>W16+SUMIFS(data!$H$1:$H$3925, data!$A$1:$A$3925, 'Heron Fields'!$A16, data!$D$1:$D$3925, 'Heron Fields'!$A$2, data!$E$1:$E$3925, 'Heron Fields'!X$5)</f>
        <v/>
      </c>
      <c r="Y16" s="2">
        <f>X16+SUMIFS(data!$H$1:$H$3925, data!$A$1:$A$3925, 'Heron Fields'!$A16, data!$D$1:$D$3925, 'Heron Fields'!$A$2, data!$E$1:$E$3925, 'Heron Fields'!Y$5)</f>
        <v/>
      </c>
      <c r="Z16" s="2">
        <f>Y16+SUMIFS(data!$H$1:$H$3925, data!$A$1:$A$3925, 'Heron Fields'!$A16, data!$D$1:$D$3925, 'Heron Fields'!$A$2, data!$E$1:$E$3925, 'Heron Fields'!Z$5)</f>
        <v/>
      </c>
      <c r="AA16" s="2">
        <f>Z16+SUMIFS(data!$H$1:$H$3925, data!$A$1:$A$3925, 'Heron Fields'!$A16, data!$D$1:$D$3925, 'Heron Fields'!$A$2, data!$E$1:$E$3925, 'Heron Fields'!AA$5)</f>
        <v/>
      </c>
      <c r="AB16" s="2">
        <f>AA16+SUMIFS(data!$H$1:$H$3925, data!$A$1:$A$3925, 'Heron Fields'!$A16, data!$D$1:$D$3925, 'Heron Fields'!$A$2, data!$E$1:$E$3925, 'Heron Fields'!AB$5)</f>
        <v/>
      </c>
      <c r="AC16" s="2">
        <f>AB16+SUMIFS(data!$H$1:$H$3925, data!$A$1:$A$3925, 'Heron Fields'!$A16, data!$D$1:$D$3925, 'Heron Fields'!$A$2, data!$E$1:$E$3925, 'Heron Fields'!AC$5)</f>
        <v/>
      </c>
      <c r="AD16" s="2">
        <f>AC16+SUMIFS(data!$H$1:$H$3925, data!$A$1:$A$3925, 'Heron Fields'!$A16, data!$D$1:$D$3925, 'Heron Fields'!$A$2, data!$E$1:$E$3925, 'Heron Fields'!AD$5)</f>
        <v/>
      </c>
      <c r="AE16" s="2">
        <f>AD16+SUMIFS(data!$H$1:$H$3925, data!$A$1:$A$3925, 'Heron Fields'!$A16, data!$D$1:$D$3925, 'Heron Fields'!$A$2, data!$E$1:$E$3925, 'Heron Fields'!AE$5)</f>
        <v/>
      </c>
      <c r="AF16" s="2">
        <f>AE16+SUMIFS(data!$H$1:$H$3925, data!$A$1:$A$3925, 'Heron Fields'!$A16, data!$D$1:$D$3925, 'Heron Fields'!$A$2, data!$E$1:$E$3925, 'Heron Fields'!AF$5)</f>
        <v/>
      </c>
      <c r="AG16" s="2">
        <f>AF16+SUMIFS(data!$H$1:$H$3925, data!$A$1:$A$3925, 'Heron Fields'!$A16, data!$D$1:$D$3925, 'Heron Fields'!$A$2, data!$E$1:$E$3925, 'Heron Fields'!AG$5)</f>
        <v/>
      </c>
      <c r="AH16" s="2">
        <f>AG16+SUMIFS(data!$H$1:$H$3925, data!$A$1:$A$3925, 'Heron Fields'!$A16, data!$D$1:$D$3925, 'Heron Fields'!$A$2, data!$E$1:$E$3925, 'Heron Fields'!AH$5)</f>
        <v/>
      </c>
      <c r="AI16" s="2">
        <f>AH16+SUMIFS(data!$H$1:$H$3925, data!$A$1:$A$3925, 'Heron Fields'!$A16, data!$D$1:$D$3925, 'Heron Fields'!$A$2, data!$E$1:$E$3925, 'Heron Fields'!AI$5)</f>
        <v/>
      </c>
      <c r="AJ16" s="2">
        <f>AI16+SUMIFS(data!$H$1:$H$3925, data!$A$1:$A$3925, 'Heron Fields'!$A16, data!$D$1:$D$3925, 'Heron Fields'!$A$2, data!$E$1:$E$3925, 'Heron Fields'!AJ$5)</f>
        <v/>
      </c>
      <c r="AK16" s="2">
        <f>AJ16+SUMIFS(data!$H$1:$H$3925, data!$A$1:$A$3925, 'Heron Fields'!$A16, data!$D$1:$D$3925, 'Heron Fields'!$A$2, data!$E$1:$E$3925, 'Heron Fields'!AK$5)</f>
        <v/>
      </c>
    </row>
    <row r="17">
      <c r="A17" s="5" t="inlineStr">
        <is>
          <t>Total Other Income</t>
        </is>
      </c>
      <c r="C17" s="6">
        <f>SUM(C14:C16)</f>
        <v/>
      </c>
      <c r="D17" s="6">
        <f>SUM(D14:D16)</f>
        <v/>
      </c>
      <c r="E17" s="6">
        <f>SUM(E14:E16)</f>
        <v/>
      </c>
      <c r="F17" s="6">
        <f>SUM(F14:F16)</f>
        <v/>
      </c>
      <c r="G17" s="6">
        <f>SUM(G14:G16)</f>
        <v/>
      </c>
      <c r="H17" s="6">
        <f>SUM(H14:H16)</f>
        <v/>
      </c>
      <c r="I17" s="6">
        <f>SUM(I14:I16)</f>
        <v/>
      </c>
      <c r="J17" s="6">
        <f>SUM(J14:J16)</f>
        <v/>
      </c>
      <c r="K17" s="6">
        <f>SUM(K14:K16)</f>
        <v/>
      </c>
      <c r="L17" s="6">
        <f>SUM(L14:L16)</f>
        <v/>
      </c>
      <c r="M17" s="6">
        <f>SUM(M14:M16)</f>
        <v/>
      </c>
      <c r="N17" s="6">
        <f>SUM(N14:N16)</f>
        <v/>
      </c>
      <c r="O17" s="6">
        <f>SUM(O14:O16)</f>
        <v/>
      </c>
      <c r="P17" s="6">
        <f>SUM(P14:P16)</f>
        <v/>
      </c>
      <c r="Q17" s="6">
        <f>SUM(Q14:Q16)</f>
        <v/>
      </c>
      <c r="R17" s="6">
        <f>SUM(R14:R16)</f>
        <v/>
      </c>
      <c r="S17" s="6">
        <f>SUM(S14:S16)</f>
        <v/>
      </c>
      <c r="T17" s="6">
        <f>SUM(T14:T16)</f>
        <v/>
      </c>
      <c r="U17" s="6">
        <f>SUM(U14:U16)</f>
        <v/>
      </c>
      <c r="V17" s="6">
        <f>SUM(V14:V16)</f>
        <v/>
      </c>
      <c r="W17" s="6">
        <f>SUM(W14:W16)</f>
        <v/>
      </c>
      <c r="X17" s="6">
        <f>SUM(X14:X16)</f>
        <v/>
      </c>
      <c r="Y17" s="6">
        <f>SUM(Y14:Y16)</f>
        <v/>
      </c>
      <c r="Z17" s="6">
        <f>SUM(Z14:Z16)</f>
        <v/>
      </c>
      <c r="AA17" s="6">
        <f>SUM(AA14:AA16)</f>
        <v/>
      </c>
      <c r="AB17" s="6">
        <f>SUM(AB14:AB16)</f>
        <v/>
      </c>
      <c r="AC17" s="6">
        <f>SUM(AC14:AC16)</f>
        <v/>
      </c>
      <c r="AD17" s="6">
        <f>SUM(AD14:AD16)</f>
        <v/>
      </c>
      <c r="AE17" s="6">
        <f>SUM(AE14:AE16)</f>
        <v/>
      </c>
      <c r="AF17" s="6">
        <f>SUM(AF14:AF16)</f>
        <v/>
      </c>
      <c r="AG17" s="6">
        <f>SUM(AG14:AG16)</f>
        <v/>
      </c>
      <c r="AH17" s="6">
        <f>SUM(AH14:AH16)</f>
        <v/>
      </c>
      <c r="AI17" s="6">
        <f>SUM(AI14:AI16)</f>
        <v/>
      </c>
      <c r="AJ17" s="6">
        <f>SUM(AJ14:AJ16)</f>
        <v/>
      </c>
      <c r="AK17" s="6">
        <f>SUM(AK14:AK16)</f>
        <v/>
      </c>
    </row>
    <row r="18">
      <c r="A18" t="inlineStr"/>
    </row>
    <row r="19">
      <c r="A19" t="inlineStr"/>
    </row>
    <row r="20">
      <c r="A20" s="4" t="inlineStr">
        <is>
          <t>COS</t>
        </is>
      </c>
    </row>
    <row r="21">
      <c r="A21" t="inlineStr">
        <is>
          <t>COCT Bulk Levy</t>
        </is>
      </c>
      <c r="C21" s="2">
        <f>SUMIFS(data!$H$1:$H$3925, data!$A$1:$A$3925, 'Heron Fields'!$A21, data!$D$1:$D$3925, 'Heron Fields'!$A$2, data!$E$1:$E$3925, 'Heron Fields'!C$5)</f>
        <v/>
      </c>
      <c r="D21" s="2">
        <f>C21+SUMIFS(data!$H$1:$H$3925, data!$A$1:$A$3925, 'Heron Fields'!$A21, data!$D$1:$D$3925, 'Heron Fields'!$A$2, data!$E$1:$E$3925, 'Heron Fields'!D$5)</f>
        <v/>
      </c>
      <c r="E21" s="2">
        <f>D21+SUMIFS(data!$H$1:$H$3925, data!$A$1:$A$3925, 'Heron Fields'!$A21, data!$D$1:$D$3925, 'Heron Fields'!$A$2, data!$E$1:$E$3925, 'Heron Fields'!E$5)</f>
        <v/>
      </c>
      <c r="F21" s="2">
        <f>E21+SUMIFS(data!$H$1:$H$3925, data!$A$1:$A$3925, 'Heron Fields'!$A21, data!$D$1:$D$3925, 'Heron Fields'!$A$2, data!$E$1:$E$3925, 'Heron Fields'!F$5)</f>
        <v/>
      </c>
      <c r="G21" s="2">
        <f>F21+SUMIFS(data!$H$1:$H$3925, data!$A$1:$A$3925, 'Heron Fields'!$A21, data!$D$1:$D$3925, 'Heron Fields'!$A$2, data!$E$1:$E$3925, 'Heron Fields'!G$5)</f>
        <v/>
      </c>
      <c r="H21" s="2">
        <f>G21+SUMIFS(data!$H$1:$H$3925, data!$A$1:$A$3925, 'Heron Fields'!$A21, data!$D$1:$D$3925, 'Heron Fields'!$A$2, data!$E$1:$E$3925, 'Heron Fields'!H$5)</f>
        <v/>
      </c>
      <c r="I21" s="2">
        <f>H21+SUMIFS(data!$H$1:$H$3925, data!$A$1:$A$3925, 'Heron Fields'!$A21, data!$D$1:$D$3925, 'Heron Fields'!$A$2, data!$E$1:$E$3925, 'Heron Fields'!I$5)</f>
        <v/>
      </c>
      <c r="J21" s="2">
        <f>I21+SUMIFS(data!$H$1:$H$3925, data!$A$1:$A$3925, 'Heron Fields'!$A21, data!$D$1:$D$3925, 'Heron Fields'!$A$2, data!$E$1:$E$3925, 'Heron Fields'!J$5)</f>
        <v/>
      </c>
      <c r="K21" s="2">
        <f>J21+SUMIFS(data!$H$1:$H$3925, data!$A$1:$A$3925, 'Heron Fields'!$A21, data!$D$1:$D$3925, 'Heron Fields'!$A$2, data!$E$1:$E$3925, 'Heron Fields'!K$5)</f>
        <v/>
      </c>
      <c r="L21" s="2">
        <f>K21+SUMIFS(data!$H$1:$H$3925, data!$A$1:$A$3925, 'Heron Fields'!$A21, data!$D$1:$D$3925, 'Heron Fields'!$A$2, data!$E$1:$E$3925, 'Heron Fields'!L$5)</f>
        <v/>
      </c>
      <c r="M21" s="2">
        <f>L21+SUMIFS(data!$H$1:$H$3925, data!$A$1:$A$3925, 'Heron Fields'!$A21, data!$D$1:$D$3925, 'Heron Fields'!$A$2, data!$E$1:$E$3925, 'Heron Fields'!M$5)</f>
        <v/>
      </c>
      <c r="N21" s="2">
        <f>M21+SUMIFS(data!$H$1:$H$3925, data!$A$1:$A$3925, 'Heron Fields'!$A21, data!$D$1:$D$3925, 'Heron Fields'!$A$2, data!$E$1:$E$3925, 'Heron Fields'!N$5)</f>
        <v/>
      </c>
      <c r="O21" s="2">
        <f>N21+SUMIFS(data!$H$1:$H$3925, data!$A$1:$A$3925, 'Heron Fields'!$A21, data!$D$1:$D$3925, 'Heron Fields'!$A$2, data!$E$1:$E$3925, 'Heron Fields'!O$5)</f>
        <v/>
      </c>
      <c r="P21" s="2">
        <f>O21+SUMIFS(data!$H$1:$H$3925, data!$A$1:$A$3925, 'Heron Fields'!$A21, data!$D$1:$D$3925, 'Heron Fields'!$A$2, data!$E$1:$E$3925, 'Heron Fields'!P$5)</f>
        <v/>
      </c>
      <c r="Q21" s="2">
        <f>P21+SUMIFS(data!$H$1:$H$3925, data!$A$1:$A$3925, 'Heron Fields'!$A21, data!$D$1:$D$3925, 'Heron Fields'!$A$2, data!$E$1:$E$3925, 'Heron Fields'!Q$5)</f>
        <v/>
      </c>
      <c r="R21" s="2">
        <f>Q21+SUMIFS(data!$H$1:$H$3925, data!$A$1:$A$3925, 'Heron Fields'!$A21, data!$D$1:$D$3925, 'Heron Fields'!$A$2, data!$E$1:$E$3925, 'Heron Fields'!R$5)</f>
        <v/>
      </c>
      <c r="S21" s="2">
        <f>R21+SUMIFS(data!$H$1:$H$3925, data!$A$1:$A$3925, 'Heron Fields'!$A21, data!$D$1:$D$3925, 'Heron Fields'!$A$2, data!$E$1:$E$3925, 'Heron Fields'!S$5)</f>
        <v/>
      </c>
      <c r="T21" s="2">
        <f>S21+SUMIFS(data!$H$1:$H$3925, data!$A$1:$A$3925, 'Heron Fields'!$A21, data!$D$1:$D$3925, 'Heron Fields'!$A$2, data!$E$1:$E$3925, 'Heron Fields'!T$5)</f>
        <v/>
      </c>
      <c r="U21" s="2">
        <f>T21+SUMIFS(data!$H$1:$H$3925, data!$A$1:$A$3925, 'Heron Fields'!$A21, data!$D$1:$D$3925, 'Heron Fields'!$A$2, data!$E$1:$E$3925, 'Heron Fields'!U$5)</f>
        <v/>
      </c>
      <c r="V21" s="2">
        <f>U21+SUMIFS(data!$H$1:$H$3925, data!$A$1:$A$3925, 'Heron Fields'!$A21, data!$D$1:$D$3925, 'Heron Fields'!$A$2, data!$E$1:$E$3925, 'Heron Fields'!V$5)</f>
        <v/>
      </c>
      <c r="W21" s="2">
        <f>V21+SUMIFS(data!$H$1:$H$3925, data!$A$1:$A$3925, 'Heron Fields'!$A21, data!$D$1:$D$3925, 'Heron Fields'!$A$2, data!$E$1:$E$3925, 'Heron Fields'!W$5)</f>
        <v/>
      </c>
      <c r="X21" s="2">
        <f>W21+SUMIFS(data!$H$1:$H$3925, data!$A$1:$A$3925, 'Heron Fields'!$A21, data!$D$1:$D$3925, 'Heron Fields'!$A$2, data!$E$1:$E$3925, 'Heron Fields'!X$5)</f>
        <v/>
      </c>
      <c r="Y21" s="2">
        <f>X21+SUMIFS(data!$H$1:$H$3925, data!$A$1:$A$3925, 'Heron Fields'!$A21, data!$D$1:$D$3925, 'Heron Fields'!$A$2, data!$E$1:$E$3925, 'Heron Fields'!Y$5)</f>
        <v/>
      </c>
      <c r="Z21" s="2">
        <f>Y21+SUMIFS(data!$H$1:$H$3925, data!$A$1:$A$3925, 'Heron Fields'!$A21, data!$D$1:$D$3925, 'Heron Fields'!$A$2, data!$E$1:$E$3925, 'Heron Fields'!Z$5)</f>
        <v/>
      </c>
      <c r="AA21" s="2">
        <f>Z21+SUMIFS(data!$H$1:$H$3925, data!$A$1:$A$3925, 'Heron Fields'!$A21, data!$D$1:$D$3925, 'Heron Fields'!$A$2, data!$E$1:$E$3925, 'Heron Fields'!AA$5)</f>
        <v/>
      </c>
      <c r="AB21" s="2">
        <f>AA21+SUMIFS(data!$H$1:$H$3925, data!$A$1:$A$3925, 'Heron Fields'!$A21, data!$D$1:$D$3925, 'Heron Fields'!$A$2, data!$E$1:$E$3925, 'Heron Fields'!AB$5)</f>
        <v/>
      </c>
      <c r="AC21" s="2">
        <f>AB21+SUMIFS(data!$H$1:$H$3925, data!$A$1:$A$3925, 'Heron Fields'!$A21, data!$D$1:$D$3925, 'Heron Fields'!$A$2, data!$E$1:$E$3925, 'Heron Fields'!AC$5)</f>
        <v/>
      </c>
      <c r="AD21" s="2">
        <f>AC21+SUMIFS(data!$H$1:$H$3925, data!$A$1:$A$3925, 'Heron Fields'!$A21, data!$D$1:$D$3925, 'Heron Fields'!$A$2, data!$E$1:$E$3925, 'Heron Fields'!AD$5)</f>
        <v/>
      </c>
      <c r="AE21" s="2">
        <f>AD21+SUMIFS(data!$H$1:$H$3925, data!$A$1:$A$3925, 'Heron Fields'!$A21, data!$D$1:$D$3925, 'Heron Fields'!$A$2, data!$E$1:$E$3925, 'Heron Fields'!AE$5)</f>
        <v/>
      </c>
      <c r="AF21" s="2">
        <f>AE21+SUMIFS(data!$H$1:$H$3925, data!$A$1:$A$3925, 'Heron Fields'!$A21, data!$D$1:$D$3925, 'Heron Fields'!$A$2, data!$E$1:$E$3925, 'Heron Fields'!AF$5)</f>
        <v/>
      </c>
      <c r="AG21" s="2">
        <f>AF21+SUMIFS(data!$H$1:$H$3925, data!$A$1:$A$3925, 'Heron Fields'!$A21, data!$D$1:$D$3925, 'Heron Fields'!$A$2, data!$E$1:$E$3925, 'Heron Fields'!AG$5)</f>
        <v/>
      </c>
      <c r="AH21" s="2">
        <f>AG21+SUMIFS(data!$H$1:$H$3925, data!$A$1:$A$3925, 'Heron Fields'!$A21, data!$D$1:$D$3925, 'Heron Fields'!$A$2, data!$E$1:$E$3925, 'Heron Fields'!AH$5)</f>
        <v/>
      </c>
      <c r="AI21" s="2">
        <f>AH21+SUMIFS(data!$H$1:$H$3925, data!$A$1:$A$3925, 'Heron Fields'!$A21, data!$D$1:$D$3925, 'Heron Fields'!$A$2, data!$E$1:$E$3925, 'Heron Fields'!AI$5)</f>
        <v/>
      </c>
      <c r="AJ21" s="2">
        <f>AI21+SUMIFS(data!$H$1:$H$3925, data!$A$1:$A$3925, 'Heron Fields'!$A21, data!$D$1:$D$3925, 'Heron Fields'!$A$2, data!$E$1:$E$3925, 'Heron Fields'!AJ$5)</f>
        <v/>
      </c>
      <c r="AK21" s="2">
        <f>AJ21+SUMIFS(data!$H$1:$H$3925, data!$A$1:$A$3925, 'Heron Fields'!$A21, data!$D$1:$D$3925, 'Heron Fields'!$A$2, data!$E$1:$E$3925, 'Heron Fields'!AK$5)</f>
        <v/>
      </c>
    </row>
    <row r="22">
      <c r="A22" t="inlineStr">
        <is>
          <t>COS - Commission HF Units</t>
        </is>
      </c>
      <c r="C22" s="2">
        <f>SUMIFS(data!$H$1:$H$3925, data!$A$1:$A$3925, 'Heron Fields'!$A22, data!$D$1:$D$3925, 'Heron Fields'!$A$2, data!$E$1:$E$3925, 'Heron Fields'!C$5)</f>
        <v/>
      </c>
      <c r="D22" s="2">
        <f>C22+SUMIFS(data!$H$1:$H$3925, data!$A$1:$A$3925, 'Heron Fields'!$A22, data!$D$1:$D$3925, 'Heron Fields'!$A$2, data!$E$1:$E$3925, 'Heron Fields'!D$5)</f>
        <v/>
      </c>
      <c r="E22" s="2">
        <f>D22+SUMIFS(data!$H$1:$H$3925, data!$A$1:$A$3925, 'Heron Fields'!$A22, data!$D$1:$D$3925, 'Heron Fields'!$A$2, data!$E$1:$E$3925, 'Heron Fields'!E$5)</f>
        <v/>
      </c>
      <c r="F22" s="2">
        <f>E22+SUMIFS(data!$H$1:$H$3925, data!$A$1:$A$3925, 'Heron Fields'!$A22, data!$D$1:$D$3925, 'Heron Fields'!$A$2, data!$E$1:$E$3925, 'Heron Fields'!F$5)</f>
        <v/>
      </c>
      <c r="G22" s="2">
        <f>F22+SUMIFS(data!$H$1:$H$3925, data!$A$1:$A$3925, 'Heron Fields'!$A22, data!$D$1:$D$3925, 'Heron Fields'!$A$2, data!$E$1:$E$3925, 'Heron Fields'!G$5)</f>
        <v/>
      </c>
      <c r="H22" s="2">
        <f>G22+SUMIFS(data!$H$1:$H$3925, data!$A$1:$A$3925, 'Heron Fields'!$A22, data!$D$1:$D$3925, 'Heron Fields'!$A$2, data!$E$1:$E$3925, 'Heron Fields'!H$5)</f>
        <v/>
      </c>
      <c r="I22" s="2">
        <f>H22+SUMIFS(data!$H$1:$H$3925, data!$A$1:$A$3925, 'Heron Fields'!$A22, data!$D$1:$D$3925, 'Heron Fields'!$A$2, data!$E$1:$E$3925, 'Heron Fields'!I$5)</f>
        <v/>
      </c>
      <c r="J22" s="2">
        <f>I22+SUMIFS(data!$H$1:$H$3925, data!$A$1:$A$3925, 'Heron Fields'!$A22, data!$D$1:$D$3925, 'Heron Fields'!$A$2, data!$E$1:$E$3925, 'Heron Fields'!J$5)</f>
        <v/>
      </c>
      <c r="K22" s="2">
        <f>J22+SUMIFS(data!$H$1:$H$3925, data!$A$1:$A$3925, 'Heron Fields'!$A22, data!$D$1:$D$3925, 'Heron Fields'!$A$2, data!$E$1:$E$3925, 'Heron Fields'!K$5)</f>
        <v/>
      </c>
      <c r="L22" s="2">
        <f>K22+SUMIFS(data!$H$1:$H$3925, data!$A$1:$A$3925, 'Heron Fields'!$A22, data!$D$1:$D$3925, 'Heron Fields'!$A$2, data!$E$1:$E$3925, 'Heron Fields'!L$5)</f>
        <v/>
      </c>
      <c r="M22" s="2">
        <f>L22+SUMIFS(data!$H$1:$H$3925, data!$A$1:$A$3925, 'Heron Fields'!$A22, data!$D$1:$D$3925, 'Heron Fields'!$A$2, data!$E$1:$E$3925, 'Heron Fields'!M$5)</f>
        <v/>
      </c>
      <c r="N22" s="2">
        <f>M22+SUMIFS(data!$H$1:$H$3925, data!$A$1:$A$3925, 'Heron Fields'!$A22, data!$D$1:$D$3925, 'Heron Fields'!$A$2, data!$E$1:$E$3925, 'Heron Fields'!N$5)</f>
        <v/>
      </c>
      <c r="O22" s="2">
        <f>N22+SUMIFS(data!$H$1:$H$3925, data!$A$1:$A$3925, 'Heron Fields'!$A22, data!$D$1:$D$3925, 'Heron Fields'!$A$2, data!$E$1:$E$3925, 'Heron Fields'!O$5)</f>
        <v/>
      </c>
      <c r="P22" s="2">
        <f>O22+SUMIFS(data!$H$1:$H$3925, data!$A$1:$A$3925, 'Heron Fields'!$A22, data!$D$1:$D$3925, 'Heron Fields'!$A$2, data!$E$1:$E$3925, 'Heron Fields'!P$5)</f>
        <v/>
      </c>
      <c r="Q22" s="2">
        <f>P22+SUMIFS(data!$H$1:$H$3925, data!$A$1:$A$3925, 'Heron Fields'!$A22, data!$D$1:$D$3925, 'Heron Fields'!$A$2, data!$E$1:$E$3925, 'Heron Fields'!Q$5)</f>
        <v/>
      </c>
      <c r="R22" s="2">
        <f>Q22+SUMIFS(data!$H$1:$H$3925, data!$A$1:$A$3925, 'Heron Fields'!$A22, data!$D$1:$D$3925, 'Heron Fields'!$A$2, data!$E$1:$E$3925, 'Heron Fields'!R$5)</f>
        <v/>
      </c>
      <c r="S22" s="2">
        <f>R22+SUMIFS(data!$H$1:$H$3925, data!$A$1:$A$3925, 'Heron Fields'!$A22, data!$D$1:$D$3925, 'Heron Fields'!$A$2, data!$E$1:$E$3925, 'Heron Fields'!S$5)</f>
        <v/>
      </c>
      <c r="T22" s="2">
        <f>S22+SUMIFS(data!$H$1:$H$3925, data!$A$1:$A$3925, 'Heron Fields'!$A22, data!$D$1:$D$3925, 'Heron Fields'!$A$2, data!$E$1:$E$3925, 'Heron Fields'!T$5)</f>
        <v/>
      </c>
      <c r="U22" s="2">
        <f>T22+SUMIFS(data!$H$1:$H$3925, data!$A$1:$A$3925, 'Heron Fields'!$A22, data!$D$1:$D$3925, 'Heron Fields'!$A$2, data!$E$1:$E$3925, 'Heron Fields'!U$5)</f>
        <v/>
      </c>
      <c r="V22" s="2">
        <f>U22+SUMIFS(data!$H$1:$H$3925, data!$A$1:$A$3925, 'Heron Fields'!$A22, data!$D$1:$D$3925, 'Heron Fields'!$A$2, data!$E$1:$E$3925, 'Heron Fields'!V$5)</f>
        <v/>
      </c>
      <c r="W22" s="2">
        <f>V22+SUMIFS(data!$H$1:$H$3925, data!$A$1:$A$3925, 'Heron Fields'!$A22, data!$D$1:$D$3925, 'Heron Fields'!$A$2, data!$E$1:$E$3925, 'Heron Fields'!W$5)</f>
        <v/>
      </c>
      <c r="X22" s="2">
        <f>W22+SUMIFS(data!$H$1:$H$3925, data!$A$1:$A$3925, 'Heron Fields'!$A22, data!$D$1:$D$3925, 'Heron Fields'!$A$2, data!$E$1:$E$3925, 'Heron Fields'!X$5)</f>
        <v/>
      </c>
      <c r="Y22" s="2">
        <f>X22+SUMIFS(data!$H$1:$H$3925, data!$A$1:$A$3925, 'Heron Fields'!$A22, data!$D$1:$D$3925, 'Heron Fields'!$A$2, data!$E$1:$E$3925, 'Heron Fields'!Y$5)</f>
        <v/>
      </c>
      <c r="Z22" s="2">
        <f>Y22+SUMIFS(data!$H$1:$H$3925, data!$A$1:$A$3925, 'Heron Fields'!$A22, data!$D$1:$D$3925, 'Heron Fields'!$A$2, data!$E$1:$E$3925, 'Heron Fields'!Z$5)</f>
        <v/>
      </c>
      <c r="AA22" s="2">
        <f>Z22+SUMIFS(data!$H$1:$H$3925, data!$A$1:$A$3925, 'Heron Fields'!$A22, data!$D$1:$D$3925, 'Heron Fields'!$A$2, data!$E$1:$E$3925, 'Heron Fields'!AA$5)</f>
        <v/>
      </c>
      <c r="AB22" s="2">
        <f>AA22+SUMIFS(data!$H$1:$H$3925, data!$A$1:$A$3925, 'Heron Fields'!$A22, data!$D$1:$D$3925, 'Heron Fields'!$A$2, data!$E$1:$E$3925, 'Heron Fields'!AB$5)</f>
        <v/>
      </c>
      <c r="AC22" s="2">
        <f>AB22+SUMIFS(data!$H$1:$H$3925, data!$A$1:$A$3925, 'Heron Fields'!$A22, data!$D$1:$D$3925, 'Heron Fields'!$A$2, data!$E$1:$E$3925, 'Heron Fields'!AC$5)</f>
        <v/>
      </c>
      <c r="AD22" s="2">
        <f>AC22+SUMIFS(data!$H$1:$H$3925, data!$A$1:$A$3925, 'Heron Fields'!$A22, data!$D$1:$D$3925, 'Heron Fields'!$A$2, data!$E$1:$E$3925, 'Heron Fields'!AD$5)</f>
        <v/>
      </c>
      <c r="AE22" s="2">
        <f>AD22+SUMIFS(data!$H$1:$H$3925, data!$A$1:$A$3925, 'Heron Fields'!$A22, data!$D$1:$D$3925, 'Heron Fields'!$A$2, data!$E$1:$E$3925, 'Heron Fields'!AE$5)</f>
        <v/>
      </c>
      <c r="AF22" s="2">
        <f>AE22+SUMIFS(data!$H$1:$H$3925, data!$A$1:$A$3925, 'Heron Fields'!$A22, data!$D$1:$D$3925, 'Heron Fields'!$A$2, data!$E$1:$E$3925, 'Heron Fields'!AF$5)</f>
        <v/>
      </c>
      <c r="AG22" s="2">
        <f>AF22+SUMIFS(data!$H$1:$H$3925, data!$A$1:$A$3925, 'Heron Fields'!$A22, data!$D$1:$D$3925, 'Heron Fields'!$A$2, data!$E$1:$E$3925, 'Heron Fields'!AG$5)</f>
        <v/>
      </c>
      <c r="AH22" s="2">
        <f>AG22+SUMIFS(data!$H$1:$H$3925, data!$A$1:$A$3925, 'Heron Fields'!$A22, data!$D$1:$D$3925, 'Heron Fields'!$A$2, data!$E$1:$E$3925, 'Heron Fields'!AH$5)</f>
        <v/>
      </c>
      <c r="AI22" s="2">
        <f>AH22+SUMIFS(data!$H$1:$H$3925, data!$A$1:$A$3925, 'Heron Fields'!$A22, data!$D$1:$D$3925, 'Heron Fields'!$A$2, data!$E$1:$E$3925, 'Heron Fields'!AI$5)</f>
        <v/>
      </c>
      <c r="AJ22" s="2">
        <f>AI22+SUMIFS(data!$H$1:$H$3925, data!$A$1:$A$3925, 'Heron Fields'!$A22, data!$D$1:$D$3925, 'Heron Fields'!$A$2, data!$E$1:$E$3925, 'Heron Fields'!AJ$5)</f>
        <v/>
      </c>
      <c r="AK22" s="2">
        <f>AJ22+SUMIFS(data!$H$1:$H$3925, data!$A$1:$A$3925, 'Heron Fields'!$A22, data!$D$1:$D$3925, 'Heron Fields'!$A$2, data!$E$1:$E$3925, 'Heron Fields'!AK$5)</f>
        <v/>
      </c>
    </row>
    <row r="23">
      <c r="A23" t="inlineStr">
        <is>
          <t>COS - Commission Heron Fields investors</t>
        </is>
      </c>
      <c r="C23" s="2">
        <f>SUMIFS(data!$H$1:$H$3925, data!$A$1:$A$3925, 'Heron Fields'!$A23, data!$D$1:$D$3925, 'Heron Fields'!$A$2, data!$E$1:$E$3925, 'Heron Fields'!C$5)</f>
        <v/>
      </c>
      <c r="D23" s="2">
        <f>C23+SUMIFS(data!$H$1:$H$3925, data!$A$1:$A$3925, 'Heron Fields'!$A23, data!$D$1:$D$3925, 'Heron Fields'!$A$2, data!$E$1:$E$3925, 'Heron Fields'!D$5)</f>
        <v/>
      </c>
      <c r="E23" s="2">
        <f>D23+SUMIFS(data!$H$1:$H$3925, data!$A$1:$A$3925, 'Heron Fields'!$A23, data!$D$1:$D$3925, 'Heron Fields'!$A$2, data!$E$1:$E$3925, 'Heron Fields'!E$5)</f>
        <v/>
      </c>
      <c r="F23" s="2">
        <f>E23+SUMIFS(data!$H$1:$H$3925, data!$A$1:$A$3925, 'Heron Fields'!$A23, data!$D$1:$D$3925, 'Heron Fields'!$A$2, data!$E$1:$E$3925, 'Heron Fields'!F$5)</f>
        <v/>
      </c>
      <c r="G23" s="2">
        <f>F23+SUMIFS(data!$H$1:$H$3925, data!$A$1:$A$3925, 'Heron Fields'!$A23, data!$D$1:$D$3925, 'Heron Fields'!$A$2, data!$E$1:$E$3925, 'Heron Fields'!G$5)</f>
        <v/>
      </c>
      <c r="H23" s="2">
        <f>G23+SUMIFS(data!$H$1:$H$3925, data!$A$1:$A$3925, 'Heron Fields'!$A23, data!$D$1:$D$3925, 'Heron Fields'!$A$2, data!$E$1:$E$3925, 'Heron Fields'!H$5)</f>
        <v/>
      </c>
      <c r="I23" s="2">
        <f>H23+SUMIFS(data!$H$1:$H$3925, data!$A$1:$A$3925, 'Heron Fields'!$A23, data!$D$1:$D$3925, 'Heron Fields'!$A$2, data!$E$1:$E$3925, 'Heron Fields'!I$5)</f>
        <v/>
      </c>
      <c r="J23" s="2">
        <f>I23+SUMIFS(data!$H$1:$H$3925, data!$A$1:$A$3925, 'Heron Fields'!$A23, data!$D$1:$D$3925, 'Heron Fields'!$A$2, data!$E$1:$E$3925, 'Heron Fields'!J$5)</f>
        <v/>
      </c>
      <c r="K23" s="2">
        <f>J23+SUMIFS(data!$H$1:$H$3925, data!$A$1:$A$3925, 'Heron Fields'!$A23, data!$D$1:$D$3925, 'Heron Fields'!$A$2, data!$E$1:$E$3925, 'Heron Fields'!K$5)</f>
        <v/>
      </c>
      <c r="L23" s="2">
        <f>K23+SUMIFS(data!$H$1:$H$3925, data!$A$1:$A$3925, 'Heron Fields'!$A23, data!$D$1:$D$3925, 'Heron Fields'!$A$2, data!$E$1:$E$3925, 'Heron Fields'!L$5)</f>
        <v/>
      </c>
      <c r="M23" s="2">
        <f>L23+SUMIFS(data!$H$1:$H$3925, data!$A$1:$A$3925, 'Heron Fields'!$A23, data!$D$1:$D$3925, 'Heron Fields'!$A$2, data!$E$1:$E$3925, 'Heron Fields'!M$5)</f>
        <v/>
      </c>
      <c r="N23" s="2">
        <f>M23+SUMIFS(data!$H$1:$H$3925, data!$A$1:$A$3925, 'Heron Fields'!$A23, data!$D$1:$D$3925, 'Heron Fields'!$A$2, data!$E$1:$E$3925, 'Heron Fields'!N$5)</f>
        <v/>
      </c>
      <c r="O23" s="2">
        <f>N23+SUMIFS(data!$H$1:$H$3925, data!$A$1:$A$3925, 'Heron Fields'!$A23, data!$D$1:$D$3925, 'Heron Fields'!$A$2, data!$E$1:$E$3925, 'Heron Fields'!O$5)</f>
        <v/>
      </c>
      <c r="P23" s="2">
        <f>O23+SUMIFS(data!$H$1:$H$3925, data!$A$1:$A$3925, 'Heron Fields'!$A23, data!$D$1:$D$3925, 'Heron Fields'!$A$2, data!$E$1:$E$3925, 'Heron Fields'!P$5)</f>
        <v/>
      </c>
      <c r="Q23" s="2">
        <f>P23+SUMIFS(data!$H$1:$H$3925, data!$A$1:$A$3925, 'Heron Fields'!$A23, data!$D$1:$D$3925, 'Heron Fields'!$A$2, data!$E$1:$E$3925, 'Heron Fields'!Q$5)</f>
        <v/>
      </c>
      <c r="R23" s="2">
        <f>Q23+SUMIFS(data!$H$1:$H$3925, data!$A$1:$A$3925, 'Heron Fields'!$A23, data!$D$1:$D$3925, 'Heron Fields'!$A$2, data!$E$1:$E$3925, 'Heron Fields'!R$5)</f>
        <v/>
      </c>
      <c r="S23" s="2">
        <f>R23+SUMIFS(data!$H$1:$H$3925, data!$A$1:$A$3925, 'Heron Fields'!$A23, data!$D$1:$D$3925, 'Heron Fields'!$A$2, data!$E$1:$E$3925, 'Heron Fields'!S$5)</f>
        <v/>
      </c>
      <c r="T23" s="2">
        <f>S23+SUMIFS(data!$H$1:$H$3925, data!$A$1:$A$3925, 'Heron Fields'!$A23, data!$D$1:$D$3925, 'Heron Fields'!$A$2, data!$E$1:$E$3925, 'Heron Fields'!T$5)</f>
        <v/>
      </c>
      <c r="U23" s="2">
        <f>T23+SUMIFS(data!$H$1:$H$3925, data!$A$1:$A$3925, 'Heron Fields'!$A23, data!$D$1:$D$3925, 'Heron Fields'!$A$2, data!$E$1:$E$3925, 'Heron Fields'!U$5)</f>
        <v/>
      </c>
      <c r="V23" s="2">
        <f>U23+SUMIFS(data!$H$1:$H$3925, data!$A$1:$A$3925, 'Heron Fields'!$A23, data!$D$1:$D$3925, 'Heron Fields'!$A$2, data!$E$1:$E$3925, 'Heron Fields'!V$5)</f>
        <v/>
      </c>
      <c r="W23" s="2">
        <f>V23+SUMIFS(data!$H$1:$H$3925, data!$A$1:$A$3925, 'Heron Fields'!$A23, data!$D$1:$D$3925, 'Heron Fields'!$A$2, data!$E$1:$E$3925, 'Heron Fields'!W$5)</f>
        <v/>
      </c>
      <c r="X23" s="2">
        <f>W23+SUMIFS(data!$H$1:$H$3925, data!$A$1:$A$3925, 'Heron Fields'!$A23, data!$D$1:$D$3925, 'Heron Fields'!$A$2, data!$E$1:$E$3925, 'Heron Fields'!X$5)</f>
        <v/>
      </c>
      <c r="Y23" s="2">
        <f>X23+SUMIFS(data!$H$1:$H$3925, data!$A$1:$A$3925, 'Heron Fields'!$A23, data!$D$1:$D$3925, 'Heron Fields'!$A$2, data!$E$1:$E$3925, 'Heron Fields'!Y$5)</f>
        <v/>
      </c>
      <c r="Z23" s="2">
        <f>Y23+SUMIFS(data!$H$1:$H$3925, data!$A$1:$A$3925, 'Heron Fields'!$A23, data!$D$1:$D$3925, 'Heron Fields'!$A$2, data!$E$1:$E$3925, 'Heron Fields'!Z$5)</f>
        <v/>
      </c>
      <c r="AA23" s="2">
        <f>Z23+SUMIFS(data!$H$1:$H$3925, data!$A$1:$A$3925, 'Heron Fields'!$A23, data!$D$1:$D$3925, 'Heron Fields'!$A$2, data!$E$1:$E$3925, 'Heron Fields'!AA$5)</f>
        <v/>
      </c>
      <c r="AB23" s="2">
        <f>AA23+SUMIFS(data!$H$1:$H$3925, data!$A$1:$A$3925, 'Heron Fields'!$A23, data!$D$1:$D$3925, 'Heron Fields'!$A$2, data!$E$1:$E$3925, 'Heron Fields'!AB$5)</f>
        <v/>
      </c>
      <c r="AC23" s="2">
        <f>AB23+SUMIFS(data!$H$1:$H$3925, data!$A$1:$A$3925, 'Heron Fields'!$A23, data!$D$1:$D$3925, 'Heron Fields'!$A$2, data!$E$1:$E$3925, 'Heron Fields'!AC$5)</f>
        <v/>
      </c>
      <c r="AD23" s="2">
        <f>AC23+SUMIFS(data!$H$1:$H$3925, data!$A$1:$A$3925, 'Heron Fields'!$A23, data!$D$1:$D$3925, 'Heron Fields'!$A$2, data!$E$1:$E$3925, 'Heron Fields'!AD$5)</f>
        <v/>
      </c>
      <c r="AE23" s="2">
        <f>AD23+SUMIFS(data!$H$1:$H$3925, data!$A$1:$A$3925, 'Heron Fields'!$A23, data!$D$1:$D$3925, 'Heron Fields'!$A$2, data!$E$1:$E$3925, 'Heron Fields'!AE$5)</f>
        <v/>
      </c>
      <c r="AF23" s="2">
        <f>AE23+SUMIFS(data!$H$1:$H$3925, data!$A$1:$A$3925, 'Heron Fields'!$A23, data!$D$1:$D$3925, 'Heron Fields'!$A$2, data!$E$1:$E$3925, 'Heron Fields'!AF$5)</f>
        <v/>
      </c>
      <c r="AG23" s="2">
        <f>AF23+SUMIFS(data!$H$1:$H$3925, data!$A$1:$A$3925, 'Heron Fields'!$A23, data!$D$1:$D$3925, 'Heron Fields'!$A$2, data!$E$1:$E$3925, 'Heron Fields'!AG$5)</f>
        <v/>
      </c>
      <c r="AH23" s="2">
        <f>AG23+SUMIFS(data!$H$1:$H$3925, data!$A$1:$A$3925, 'Heron Fields'!$A23, data!$D$1:$D$3925, 'Heron Fields'!$A$2, data!$E$1:$E$3925, 'Heron Fields'!AH$5)</f>
        <v/>
      </c>
      <c r="AI23" s="2">
        <f>AH23+SUMIFS(data!$H$1:$H$3925, data!$A$1:$A$3925, 'Heron Fields'!$A23, data!$D$1:$D$3925, 'Heron Fields'!$A$2, data!$E$1:$E$3925, 'Heron Fields'!AI$5)</f>
        <v/>
      </c>
      <c r="AJ23" s="2">
        <f>AI23+SUMIFS(data!$H$1:$H$3925, data!$A$1:$A$3925, 'Heron Fields'!$A23, data!$D$1:$D$3925, 'Heron Fields'!$A$2, data!$E$1:$E$3925, 'Heron Fields'!AJ$5)</f>
        <v/>
      </c>
      <c r="AK23" s="2">
        <f>AJ23+SUMIFS(data!$H$1:$H$3925, data!$A$1:$A$3925, 'Heron Fields'!$A23, data!$D$1:$D$3925, 'Heron Fields'!$A$2, data!$E$1:$E$3925, 'Heron Fields'!AK$5)</f>
        <v/>
      </c>
    </row>
    <row r="24">
      <c r="A24" t="inlineStr">
        <is>
          <t>COS - Construction</t>
        </is>
      </c>
      <c r="C24" s="2">
        <f>SUMIFS(data!$H$1:$H$3925, data!$A$1:$A$3925, 'Heron Fields'!$A24, data!$D$1:$D$3925, 'Heron Fields'!$A$2, data!$E$1:$E$3925, 'Heron Fields'!C$5)</f>
        <v/>
      </c>
      <c r="D24" s="2">
        <f>C24+SUMIFS(data!$H$1:$H$3925, data!$A$1:$A$3925, 'Heron Fields'!$A24, data!$D$1:$D$3925, 'Heron Fields'!$A$2, data!$E$1:$E$3925, 'Heron Fields'!D$5)</f>
        <v/>
      </c>
      <c r="E24" s="2">
        <f>D24+SUMIFS(data!$H$1:$H$3925, data!$A$1:$A$3925, 'Heron Fields'!$A24, data!$D$1:$D$3925, 'Heron Fields'!$A$2, data!$E$1:$E$3925, 'Heron Fields'!E$5)</f>
        <v/>
      </c>
      <c r="F24" s="2">
        <f>E24+SUMIFS(data!$H$1:$H$3925, data!$A$1:$A$3925, 'Heron Fields'!$A24, data!$D$1:$D$3925, 'Heron Fields'!$A$2, data!$E$1:$E$3925, 'Heron Fields'!F$5)</f>
        <v/>
      </c>
      <c r="G24" s="2">
        <f>F24+SUMIFS(data!$H$1:$H$3925, data!$A$1:$A$3925, 'Heron Fields'!$A24, data!$D$1:$D$3925, 'Heron Fields'!$A$2, data!$E$1:$E$3925, 'Heron Fields'!G$5)</f>
        <v/>
      </c>
      <c r="H24" s="2">
        <f>G24+SUMIFS(data!$H$1:$H$3925, data!$A$1:$A$3925, 'Heron Fields'!$A24, data!$D$1:$D$3925, 'Heron Fields'!$A$2, data!$E$1:$E$3925, 'Heron Fields'!H$5)</f>
        <v/>
      </c>
      <c r="I24" s="2">
        <f>H24+SUMIFS(data!$H$1:$H$3925, data!$A$1:$A$3925, 'Heron Fields'!$A24, data!$D$1:$D$3925, 'Heron Fields'!$A$2, data!$E$1:$E$3925, 'Heron Fields'!I$5)</f>
        <v/>
      </c>
      <c r="J24" s="2">
        <f>I24+SUMIFS(data!$H$1:$H$3925, data!$A$1:$A$3925, 'Heron Fields'!$A24, data!$D$1:$D$3925, 'Heron Fields'!$A$2, data!$E$1:$E$3925, 'Heron Fields'!J$5)</f>
        <v/>
      </c>
      <c r="K24" s="2">
        <f>J24+SUMIFS(data!$H$1:$H$3925, data!$A$1:$A$3925, 'Heron Fields'!$A24, data!$D$1:$D$3925, 'Heron Fields'!$A$2, data!$E$1:$E$3925, 'Heron Fields'!K$5)</f>
        <v/>
      </c>
      <c r="L24" s="2">
        <f>K24+SUMIFS(data!$H$1:$H$3925, data!$A$1:$A$3925, 'Heron Fields'!$A24, data!$D$1:$D$3925, 'Heron Fields'!$A$2, data!$E$1:$E$3925, 'Heron Fields'!L$5)</f>
        <v/>
      </c>
      <c r="M24" s="2">
        <f>L24+SUMIFS(data!$H$1:$H$3925, data!$A$1:$A$3925, 'Heron Fields'!$A24, data!$D$1:$D$3925, 'Heron Fields'!$A$2, data!$E$1:$E$3925, 'Heron Fields'!M$5)</f>
        <v/>
      </c>
      <c r="N24" s="2">
        <f>M24+SUMIFS(data!$H$1:$H$3925, data!$A$1:$A$3925, 'Heron Fields'!$A24, data!$D$1:$D$3925, 'Heron Fields'!$A$2, data!$E$1:$E$3925, 'Heron Fields'!N$5)</f>
        <v/>
      </c>
      <c r="O24" s="2">
        <f>N24+SUMIFS(data!$H$1:$H$3925, data!$A$1:$A$3925, 'Heron Fields'!$A24, data!$D$1:$D$3925, 'Heron Fields'!$A$2, data!$E$1:$E$3925, 'Heron Fields'!O$5)</f>
        <v/>
      </c>
      <c r="P24" s="2">
        <f>O24+SUMIFS(data!$H$1:$H$3925, data!$A$1:$A$3925, 'Heron Fields'!$A24, data!$D$1:$D$3925, 'Heron Fields'!$A$2, data!$E$1:$E$3925, 'Heron Fields'!P$5)</f>
        <v/>
      </c>
      <c r="Q24" s="2">
        <f>P24+SUMIFS(data!$H$1:$H$3925, data!$A$1:$A$3925, 'Heron Fields'!$A24, data!$D$1:$D$3925, 'Heron Fields'!$A$2, data!$E$1:$E$3925, 'Heron Fields'!Q$5)</f>
        <v/>
      </c>
      <c r="R24" s="2">
        <f>Q24+SUMIFS(data!$H$1:$H$3925, data!$A$1:$A$3925, 'Heron Fields'!$A24, data!$D$1:$D$3925, 'Heron Fields'!$A$2, data!$E$1:$E$3925, 'Heron Fields'!R$5)</f>
        <v/>
      </c>
      <c r="S24" s="2">
        <f>R24+SUMIFS(data!$H$1:$H$3925, data!$A$1:$A$3925, 'Heron Fields'!$A24, data!$D$1:$D$3925, 'Heron Fields'!$A$2, data!$E$1:$E$3925, 'Heron Fields'!S$5)</f>
        <v/>
      </c>
      <c r="T24" s="2">
        <f>S24+SUMIFS(data!$H$1:$H$3925, data!$A$1:$A$3925, 'Heron Fields'!$A24, data!$D$1:$D$3925, 'Heron Fields'!$A$2, data!$E$1:$E$3925, 'Heron Fields'!T$5)</f>
        <v/>
      </c>
      <c r="U24" s="2">
        <f>T24+SUMIFS(data!$H$1:$H$3925, data!$A$1:$A$3925, 'Heron Fields'!$A24, data!$D$1:$D$3925, 'Heron Fields'!$A$2, data!$E$1:$E$3925, 'Heron Fields'!U$5)</f>
        <v/>
      </c>
      <c r="V24" s="2">
        <f>U24+SUMIFS(data!$H$1:$H$3925, data!$A$1:$A$3925, 'Heron Fields'!$A24, data!$D$1:$D$3925, 'Heron Fields'!$A$2, data!$E$1:$E$3925, 'Heron Fields'!V$5)</f>
        <v/>
      </c>
      <c r="W24" s="2">
        <f>V24+SUMIFS(data!$H$1:$H$3925, data!$A$1:$A$3925, 'Heron Fields'!$A24, data!$D$1:$D$3925, 'Heron Fields'!$A$2, data!$E$1:$E$3925, 'Heron Fields'!W$5)</f>
        <v/>
      </c>
      <c r="X24" s="2">
        <f>W24+SUMIFS(data!$H$1:$H$3925, data!$A$1:$A$3925, 'Heron Fields'!$A24, data!$D$1:$D$3925, 'Heron Fields'!$A$2, data!$E$1:$E$3925, 'Heron Fields'!X$5)</f>
        <v/>
      </c>
      <c r="Y24" s="2">
        <f>X24+SUMIFS(data!$H$1:$H$3925, data!$A$1:$A$3925, 'Heron Fields'!$A24, data!$D$1:$D$3925, 'Heron Fields'!$A$2, data!$E$1:$E$3925, 'Heron Fields'!Y$5)</f>
        <v/>
      </c>
      <c r="Z24" s="2">
        <f>Y24+SUMIFS(data!$H$1:$H$3925, data!$A$1:$A$3925, 'Heron Fields'!$A24, data!$D$1:$D$3925, 'Heron Fields'!$A$2, data!$E$1:$E$3925, 'Heron Fields'!Z$5)</f>
        <v/>
      </c>
      <c r="AA24" s="2">
        <f>Z24+SUMIFS(data!$H$1:$H$3925, data!$A$1:$A$3925, 'Heron Fields'!$A24, data!$D$1:$D$3925, 'Heron Fields'!$A$2, data!$E$1:$E$3925, 'Heron Fields'!AA$5)</f>
        <v/>
      </c>
      <c r="AB24" s="2">
        <f>AA24+SUMIFS(data!$H$1:$H$3925, data!$A$1:$A$3925, 'Heron Fields'!$A24, data!$D$1:$D$3925, 'Heron Fields'!$A$2, data!$E$1:$E$3925, 'Heron Fields'!AB$5)</f>
        <v/>
      </c>
      <c r="AC24" s="2">
        <f>AB24+SUMIFS(data!$H$1:$H$3925, data!$A$1:$A$3925, 'Heron Fields'!$A24, data!$D$1:$D$3925, 'Heron Fields'!$A$2, data!$E$1:$E$3925, 'Heron Fields'!AC$5)</f>
        <v/>
      </c>
      <c r="AD24" s="2">
        <f>AC24+SUMIFS(data!$H$1:$H$3925, data!$A$1:$A$3925, 'Heron Fields'!$A24, data!$D$1:$D$3925, 'Heron Fields'!$A$2, data!$E$1:$E$3925, 'Heron Fields'!AD$5)</f>
        <v/>
      </c>
      <c r="AE24" s="2">
        <f>AD24+SUMIFS(data!$H$1:$H$3925, data!$A$1:$A$3925, 'Heron Fields'!$A24, data!$D$1:$D$3925, 'Heron Fields'!$A$2, data!$E$1:$E$3925, 'Heron Fields'!AE$5)</f>
        <v/>
      </c>
      <c r="AF24" s="2">
        <f>AE24+SUMIFS(data!$H$1:$H$3925, data!$A$1:$A$3925, 'Heron Fields'!$A24, data!$D$1:$D$3925, 'Heron Fields'!$A$2, data!$E$1:$E$3925, 'Heron Fields'!AF$5)</f>
        <v/>
      </c>
      <c r="AG24" s="2">
        <f>AF24+SUMIFS(data!$H$1:$H$3925, data!$A$1:$A$3925, 'Heron Fields'!$A24, data!$D$1:$D$3925, 'Heron Fields'!$A$2, data!$E$1:$E$3925, 'Heron Fields'!AG$5)</f>
        <v/>
      </c>
      <c r="AH24" s="2">
        <f>AG24+SUMIFS(data!$H$1:$H$3925, data!$A$1:$A$3925, 'Heron Fields'!$A24, data!$D$1:$D$3925, 'Heron Fields'!$A$2, data!$E$1:$E$3925, 'Heron Fields'!AH$5)</f>
        <v/>
      </c>
      <c r="AI24" s="2">
        <f>AH24+SUMIFS(data!$H$1:$H$3925, data!$A$1:$A$3925, 'Heron Fields'!$A24, data!$D$1:$D$3925, 'Heron Fields'!$A$2, data!$E$1:$E$3925, 'Heron Fields'!AI$5)</f>
        <v/>
      </c>
      <c r="AJ24" s="2">
        <f>AI24+SUMIFS(data!$H$1:$H$3925, data!$A$1:$A$3925, 'Heron Fields'!$A24, data!$D$1:$D$3925, 'Heron Fields'!$A$2, data!$E$1:$E$3925, 'Heron Fields'!AJ$5)</f>
        <v/>
      </c>
      <c r="AK24" s="2">
        <f>AJ24+SUMIFS(data!$H$1:$H$3925, data!$A$1:$A$3925, 'Heron Fields'!$A24, data!$D$1:$D$3925, 'Heron Fields'!$A$2, data!$E$1:$E$3925, 'Heron Fields'!AK$5)</f>
        <v/>
      </c>
    </row>
    <row r="25">
      <c r="A25" t="inlineStr">
        <is>
          <t>COS - Electricity</t>
        </is>
      </c>
      <c r="C25" s="2">
        <f>SUMIFS(data!$H$1:$H$3925, data!$A$1:$A$3925, 'Heron Fields'!$A25, data!$D$1:$D$3925, 'Heron Fields'!$A$2, data!$E$1:$E$3925, 'Heron Fields'!C$5)</f>
        <v/>
      </c>
      <c r="D25" s="2">
        <f>C25+SUMIFS(data!$H$1:$H$3925, data!$A$1:$A$3925, 'Heron Fields'!$A25, data!$D$1:$D$3925, 'Heron Fields'!$A$2, data!$E$1:$E$3925, 'Heron Fields'!D$5)</f>
        <v/>
      </c>
      <c r="E25" s="2">
        <f>D25+SUMIFS(data!$H$1:$H$3925, data!$A$1:$A$3925, 'Heron Fields'!$A25, data!$D$1:$D$3925, 'Heron Fields'!$A$2, data!$E$1:$E$3925, 'Heron Fields'!E$5)</f>
        <v/>
      </c>
      <c r="F25" s="2">
        <f>E25+SUMIFS(data!$H$1:$H$3925, data!$A$1:$A$3925, 'Heron Fields'!$A25, data!$D$1:$D$3925, 'Heron Fields'!$A$2, data!$E$1:$E$3925, 'Heron Fields'!F$5)</f>
        <v/>
      </c>
      <c r="G25" s="2">
        <f>F25+SUMIFS(data!$H$1:$H$3925, data!$A$1:$A$3925, 'Heron Fields'!$A25, data!$D$1:$D$3925, 'Heron Fields'!$A$2, data!$E$1:$E$3925, 'Heron Fields'!G$5)</f>
        <v/>
      </c>
      <c r="H25" s="2">
        <f>G25+SUMIFS(data!$H$1:$H$3925, data!$A$1:$A$3925, 'Heron Fields'!$A25, data!$D$1:$D$3925, 'Heron Fields'!$A$2, data!$E$1:$E$3925, 'Heron Fields'!H$5)</f>
        <v/>
      </c>
      <c r="I25" s="2">
        <f>H25+SUMIFS(data!$H$1:$H$3925, data!$A$1:$A$3925, 'Heron Fields'!$A25, data!$D$1:$D$3925, 'Heron Fields'!$A$2, data!$E$1:$E$3925, 'Heron Fields'!I$5)</f>
        <v/>
      </c>
      <c r="J25" s="2">
        <f>I25+SUMIFS(data!$H$1:$H$3925, data!$A$1:$A$3925, 'Heron Fields'!$A25, data!$D$1:$D$3925, 'Heron Fields'!$A$2, data!$E$1:$E$3925, 'Heron Fields'!J$5)</f>
        <v/>
      </c>
      <c r="K25" s="2">
        <f>J25+SUMIFS(data!$H$1:$H$3925, data!$A$1:$A$3925, 'Heron Fields'!$A25, data!$D$1:$D$3925, 'Heron Fields'!$A$2, data!$E$1:$E$3925, 'Heron Fields'!K$5)</f>
        <v/>
      </c>
      <c r="L25" s="2">
        <f>K25+SUMIFS(data!$H$1:$H$3925, data!$A$1:$A$3925, 'Heron Fields'!$A25, data!$D$1:$D$3925, 'Heron Fields'!$A$2, data!$E$1:$E$3925, 'Heron Fields'!L$5)</f>
        <v/>
      </c>
      <c r="M25" s="2">
        <f>L25+SUMIFS(data!$H$1:$H$3925, data!$A$1:$A$3925, 'Heron Fields'!$A25, data!$D$1:$D$3925, 'Heron Fields'!$A$2, data!$E$1:$E$3925, 'Heron Fields'!M$5)</f>
        <v/>
      </c>
      <c r="N25" s="2">
        <f>M25+SUMIFS(data!$H$1:$H$3925, data!$A$1:$A$3925, 'Heron Fields'!$A25, data!$D$1:$D$3925, 'Heron Fields'!$A$2, data!$E$1:$E$3925, 'Heron Fields'!N$5)</f>
        <v/>
      </c>
      <c r="O25" s="2">
        <f>N25+SUMIFS(data!$H$1:$H$3925, data!$A$1:$A$3925, 'Heron Fields'!$A25, data!$D$1:$D$3925, 'Heron Fields'!$A$2, data!$E$1:$E$3925, 'Heron Fields'!O$5)</f>
        <v/>
      </c>
      <c r="P25" s="2">
        <f>O25+SUMIFS(data!$H$1:$H$3925, data!$A$1:$A$3925, 'Heron Fields'!$A25, data!$D$1:$D$3925, 'Heron Fields'!$A$2, data!$E$1:$E$3925, 'Heron Fields'!P$5)</f>
        <v/>
      </c>
      <c r="Q25" s="2">
        <f>P25+SUMIFS(data!$H$1:$H$3925, data!$A$1:$A$3925, 'Heron Fields'!$A25, data!$D$1:$D$3925, 'Heron Fields'!$A$2, data!$E$1:$E$3925, 'Heron Fields'!Q$5)</f>
        <v/>
      </c>
      <c r="R25" s="2">
        <f>Q25+SUMIFS(data!$H$1:$H$3925, data!$A$1:$A$3925, 'Heron Fields'!$A25, data!$D$1:$D$3925, 'Heron Fields'!$A$2, data!$E$1:$E$3925, 'Heron Fields'!R$5)</f>
        <v/>
      </c>
      <c r="S25" s="2">
        <f>R25+SUMIFS(data!$H$1:$H$3925, data!$A$1:$A$3925, 'Heron Fields'!$A25, data!$D$1:$D$3925, 'Heron Fields'!$A$2, data!$E$1:$E$3925, 'Heron Fields'!S$5)</f>
        <v/>
      </c>
      <c r="T25" s="2">
        <f>S25+SUMIFS(data!$H$1:$H$3925, data!$A$1:$A$3925, 'Heron Fields'!$A25, data!$D$1:$D$3925, 'Heron Fields'!$A$2, data!$E$1:$E$3925, 'Heron Fields'!T$5)</f>
        <v/>
      </c>
      <c r="U25" s="2">
        <f>T25+SUMIFS(data!$H$1:$H$3925, data!$A$1:$A$3925, 'Heron Fields'!$A25, data!$D$1:$D$3925, 'Heron Fields'!$A$2, data!$E$1:$E$3925, 'Heron Fields'!U$5)</f>
        <v/>
      </c>
      <c r="V25" s="2">
        <f>U25+SUMIFS(data!$H$1:$H$3925, data!$A$1:$A$3925, 'Heron Fields'!$A25, data!$D$1:$D$3925, 'Heron Fields'!$A$2, data!$E$1:$E$3925, 'Heron Fields'!V$5)</f>
        <v/>
      </c>
      <c r="W25" s="2">
        <f>V25+SUMIFS(data!$H$1:$H$3925, data!$A$1:$A$3925, 'Heron Fields'!$A25, data!$D$1:$D$3925, 'Heron Fields'!$A$2, data!$E$1:$E$3925, 'Heron Fields'!W$5)</f>
        <v/>
      </c>
      <c r="X25" s="2">
        <f>W25+SUMIFS(data!$H$1:$H$3925, data!$A$1:$A$3925, 'Heron Fields'!$A25, data!$D$1:$D$3925, 'Heron Fields'!$A$2, data!$E$1:$E$3925, 'Heron Fields'!X$5)</f>
        <v/>
      </c>
      <c r="Y25" s="2">
        <f>X25+SUMIFS(data!$H$1:$H$3925, data!$A$1:$A$3925, 'Heron Fields'!$A25, data!$D$1:$D$3925, 'Heron Fields'!$A$2, data!$E$1:$E$3925, 'Heron Fields'!Y$5)</f>
        <v/>
      </c>
      <c r="Z25" s="2">
        <f>Y25+SUMIFS(data!$H$1:$H$3925, data!$A$1:$A$3925, 'Heron Fields'!$A25, data!$D$1:$D$3925, 'Heron Fields'!$A$2, data!$E$1:$E$3925, 'Heron Fields'!Z$5)</f>
        <v/>
      </c>
      <c r="AA25" s="2">
        <f>Z25+SUMIFS(data!$H$1:$H$3925, data!$A$1:$A$3925, 'Heron Fields'!$A25, data!$D$1:$D$3925, 'Heron Fields'!$A$2, data!$E$1:$E$3925, 'Heron Fields'!AA$5)</f>
        <v/>
      </c>
      <c r="AB25" s="2">
        <f>AA25+SUMIFS(data!$H$1:$H$3925, data!$A$1:$A$3925, 'Heron Fields'!$A25, data!$D$1:$D$3925, 'Heron Fields'!$A$2, data!$E$1:$E$3925, 'Heron Fields'!AB$5)</f>
        <v/>
      </c>
      <c r="AC25" s="2">
        <f>AB25+SUMIFS(data!$H$1:$H$3925, data!$A$1:$A$3925, 'Heron Fields'!$A25, data!$D$1:$D$3925, 'Heron Fields'!$A$2, data!$E$1:$E$3925, 'Heron Fields'!AC$5)</f>
        <v/>
      </c>
      <c r="AD25" s="2">
        <f>AC25+SUMIFS(data!$H$1:$H$3925, data!$A$1:$A$3925, 'Heron Fields'!$A25, data!$D$1:$D$3925, 'Heron Fields'!$A$2, data!$E$1:$E$3925, 'Heron Fields'!AD$5)</f>
        <v/>
      </c>
      <c r="AE25" s="2">
        <f>AD25+SUMIFS(data!$H$1:$H$3925, data!$A$1:$A$3925, 'Heron Fields'!$A25, data!$D$1:$D$3925, 'Heron Fields'!$A$2, data!$E$1:$E$3925, 'Heron Fields'!AE$5)</f>
        <v/>
      </c>
      <c r="AF25" s="2">
        <f>AE25+SUMIFS(data!$H$1:$H$3925, data!$A$1:$A$3925, 'Heron Fields'!$A25, data!$D$1:$D$3925, 'Heron Fields'!$A$2, data!$E$1:$E$3925, 'Heron Fields'!AF$5)</f>
        <v/>
      </c>
      <c r="AG25" s="2">
        <f>AF25+SUMIFS(data!$H$1:$H$3925, data!$A$1:$A$3925, 'Heron Fields'!$A25, data!$D$1:$D$3925, 'Heron Fields'!$A$2, data!$E$1:$E$3925, 'Heron Fields'!AG$5)</f>
        <v/>
      </c>
      <c r="AH25" s="2">
        <f>AG25+SUMIFS(data!$H$1:$H$3925, data!$A$1:$A$3925, 'Heron Fields'!$A25, data!$D$1:$D$3925, 'Heron Fields'!$A$2, data!$E$1:$E$3925, 'Heron Fields'!AH$5)</f>
        <v/>
      </c>
      <c r="AI25" s="2">
        <f>AH25+SUMIFS(data!$H$1:$H$3925, data!$A$1:$A$3925, 'Heron Fields'!$A25, data!$D$1:$D$3925, 'Heron Fields'!$A$2, data!$E$1:$E$3925, 'Heron Fields'!AI$5)</f>
        <v/>
      </c>
      <c r="AJ25" s="2">
        <f>AI25+SUMIFS(data!$H$1:$H$3925, data!$A$1:$A$3925, 'Heron Fields'!$A25, data!$D$1:$D$3925, 'Heron Fields'!$A$2, data!$E$1:$E$3925, 'Heron Fields'!AJ$5)</f>
        <v/>
      </c>
      <c r="AK25" s="2">
        <f>AJ25+SUMIFS(data!$H$1:$H$3925, data!$A$1:$A$3925, 'Heron Fields'!$A25, data!$D$1:$D$3925, 'Heron Fields'!$A$2, data!$E$1:$E$3925, 'Heron Fields'!AK$5)</f>
        <v/>
      </c>
    </row>
    <row r="26">
      <c r="A26" t="inlineStr">
        <is>
          <t>COS - Electricity Cost Heron Field</t>
        </is>
      </c>
      <c r="C26" s="2">
        <f>SUMIFS(data!$H$1:$H$3925, data!$A$1:$A$3925, 'Heron Fields'!$A26, data!$D$1:$D$3925, 'Heron Fields'!$A$2, data!$E$1:$E$3925, 'Heron Fields'!C$5)</f>
        <v/>
      </c>
      <c r="D26" s="2">
        <f>C26+SUMIFS(data!$H$1:$H$3925, data!$A$1:$A$3925, 'Heron Fields'!$A26, data!$D$1:$D$3925, 'Heron Fields'!$A$2, data!$E$1:$E$3925, 'Heron Fields'!D$5)</f>
        <v/>
      </c>
      <c r="E26" s="2">
        <f>D26+SUMIFS(data!$H$1:$H$3925, data!$A$1:$A$3925, 'Heron Fields'!$A26, data!$D$1:$D$3925, 'Heron Fields'!$A$2, data!$E$1:$E$3925, 'Heron Fields'!E$5)</f>
        <v/>
      </c>
      <c r="F26" s="2">
        <f>E26+SUMIFS(data!$H$1:$H$3925, data!$A$1:$A$3925, 'Heron Fields'!$A26, data!$D$1:$D$3925, 'Heron Fields'!$A$2, data!$E$1:$E$3925, 'Heron Fields'!F$5)</f>
        <v/>
      </c>
      <c r="G26" s="2">
        <f>F26+SUMIFS(data!$H$1:$H$3925, data!$A$1:$A$3925, 'Heron Fields'!$A26, data!$D$1:$D$3925, 'Heron Fields'!$A$2, data!$E$1:$E$3925, 'Heron Fields'!G$5)</f>
        <v/>
      </c>
      <c r="H26" s="2">
        <f>G26+SUMIFS(data!$H$1:$H$3925, data!$A$1:$A$3925, 'Heron Fields'!$A26, data!$D$1:$D$3925, 'Heron Fields'!$A$2, data!$E$1:$E$3925, 'Heron Fields'!H$5)</f>
        <v/>
      </c>
      <c r="I26" s="2">
        <f>H26+SUMIFS(data!$H$1:$H$3925, data!$A$1:$A$3925, 'Heron Fields'!$A26, data!$D$1:$D$3925, 'Heron Fields'!$A$2, data!$E$1:$E$3925, 'Heron Fields'!I$5)</f>
        <v/>
      </c>
      <c r="J26" s="2">
        <f>I26+SUMIFS(data!$H$1:$H$3925, data!$A$1:$A$3925, 'Heron Fields'!$A26, data!$D$1:$D$3925, 'Heron Fields'!$A$2, data!$E$1:$E$3925, 'Heron Fields'!J$5)</f>
        <v/>
      </c>
      <c r="K26" s="2">
        <f>J26+SUMIFS(data!$H$1:$H$3925, data!$A$1:$A$3925, 'Heron Fields'!$A26, data!$D$1:$D$3925, 'Heron Fields'!$A$2, data!$E$1:$E$3925, 'Heron Fields'!K$5)</f>
        <v/>
      </c>
      <c r="L26" s="2">
        <f>K26+SUMIFS(data!$H$1:$H$3925, data!$A$1:$A$3925, 'Heron Fields'!$A26, data!$D$1:$D$3925, 'Heron Fields'!$A$2, data!$E$1:$E$3925, 'Heron Fields'!L$5)</f>
        <v/>
      </c>
      <c r="M26" s="2">
        <f>L26+SUMIFS(data!$H$1:$H$3925, data!$A$1:$A$3925, 'Heron Fields'!$A26, data!$D$1:$D$3925, 'Heron Fields'!$A$2, data!$E$1:$E$3925, 'Heron Fields'!M$5)</f>
        <v/>
      </c>
      <c r="N26" s="2">
        <f>M26+SUMIFS(data!$H$1:$H$3925, data!$A$1:$A$3925, 'Heron Fields'!$A26, data!$D$1:$D$3925, 'Heron Fields'!$A$2, data!$E$1:$E$3925, 'Heron Fields'!N$5)</f>
        <v/>
      </c>
      <c r="O26" s="2">
        <f>N26+SUMIFS(data!$H$1:$H$3925, data!$A$1:$A$3925, 'Heron Fields'!$A26, data!$D$1:$D$3925, 'Heron Fields'!$A$2, data!$E$1:$E$3925, 'Heron Fields'!O$5)</f>
        <v/>
      </c>
      <c r="P26" s="2">
        <f>O26+SUMIFS(data!$H$1:$H$3925, data!$A$1:$A$3925, 'Heron Fields'!$A26, data!$D$1:$D$3925, 'Heron Fields'!$A$2, data!$E$1:$E$3925, 'Heron Fields'!P$5)</f>
        <v/>
      </c>
      <c r="Q26" s="2">
        <f>P26+SUMIFS(data!$H$1:$H$3925, data!$A$1:$A$3925, 'Heron Fields'!$A26, data!$D$1:$D$3925, 'Heron Fields'!$A$2, data!$E$1:$E$3925, 'Heron Fields'!Q$5)</f>
        <v/>
      </c>
      <c r="R26" s="2">
        <f>Q26+SUMIFS(data!$H$1:$H$3925, data!$A$1:$A$3925, 'Heron Fields'!$A26, data!$D$1:$D$3925, 'Heron Fields'!$A$2, data!$E$1:$E$3925, 'Heron Fields'!R$5)</f>
        <v/>
      </c>
      <c r="S26" s="2">
        <f>R26+SUMIFS(data!$H$1:$H$3925, data!$A$1:$A$3925, 'Heron Fields'!$A26, data!$D$1:$D$3925, 'Heron Fields'!$A$2, data!$E$1:$E$3925, 'Heron Fields'!S$5)</f>
        <v/>
      </c>
      <c r="T26" s="2">
        <f>S26+SUMIFS(data!$H$1:$H$3925, data!$A$1:$A$3925, 'Heron Fields'!$A26, data!$D$1:$D$3925, 'Heron Fields'!$A$2, data!$E$1:$E$3925, 'Heron Fields'!T$5)</f>
        <v/>
      </c>
      <c r="U26" s="2">
        <f>T26+SUMIFS(data!$H$1:$H$3925, data!$A$1:$A$3925, 'Heron Fields'!$A26, data!$D$1:$D$3925, 'Heron Fields'!$A$2, data!$E$1:$E$3925, 'Heron Fields'!U$5)</f>
        <v/>
      </c>
      <c r="V26" s="2">
        <f>U26+SUMIFS(data!$H$1:$H$3925, data!$A$1:$A$3925, 'Heron Fields'!$A26, data!$D$1:$D$3925, 'Heron Fields'!$A$2, data!$E$1:$E$3925, 'Heron Fields'!V$5)</f>
        <v/>
      </c>
      <c r="W26" s="2">
        <f>V26+SUMIFS(data!$H$1:$H$3925, data!$A$1:$A$3925, 'Heron Fields'!$A26, data!$D$1:$D$3925, 'Heron Fields'!$A$2, data!$E$1:$E$3925, 'Heron Fields'!W$5)</f>
        <v/>
      </c>
      <c r="X26" s="2">
        <f>W26+SUMIFS(data!$H$1:$H$3925, data!$A$1:$A$3925, 'Heron Fields'!$A26, data!$D$1:$D$3925, 'Heron Fields'!$A$2, data!$E$1:$E$3925, 'Heron Fields'!X$5)</f>
        <v/>
      </c>
      <c r="Y26" s="2">
        <f>X26+SUMIFS(data!$H$1:$H$3925, data!$A$1:$A$3925, 'Heron Fields'!$A26, data!$D$1:$D$3925, 'Heron Fields'!$A$2, data!$E$1:$E$3925, 'Heron Fields'!Y$5)</f>
        <v/>
      </c>
      <c r="Z26" s="2">
        <f>Y26+SUMIFS(data!$H$1:$H$3925, data!$A$1:$A$3925, 'Heron Fields'!$A26, data!$D$1:$D$3925, 'Heron Fields'!$A$2, data!$E$1:$E$3925, 'Heron Fields'!Z$5)</f>
        <v/>
      </c>
      <c r="AA26" s="2">
        <f>Z26+SUMIFS(data!$H$1:$H$3925, data!$A$1:$A$3925, 'Heron Fields'!$A26, data!$D$1:$D$3925, 'Heron Fields'!$A$2, data!$E$1:$E$3925, 'Heron Fields'!AA$5)</f>
        <v/>
      </c>
      <c r="AB26" s="2">
        <f>AA26+SUMIFS(data!$H$1:$H$3925, data!$A$1:$A$3925, 'Heron Fields'!$A26, data!$D$1:$D$3925, 'Heron Fields'!$A$2, data!$E$1:$E$3925, 'Heron Fields'!AB$5)</f>
        <v/>
      </c>
      <c r="AC26" s="2">
        <f>AB26+SUMIFS(data!$H$1:$H$3925, data!$A$1:$A$3925, 'Heron Fields'!$A26, data!$D$1:$D$3925, 'Heron Fields'!$A$2, data!$E$1:$E$3925, 'Heron Fields'!AC$5)</f>
        <v/>
      </c>
      <c r="AD26" s="2">
        <f>AC26+SUMIFS(data!$H$1:$H$3925, data!$A$1:$A$3925, 'Heron Fields'!$A26, data!$D$1:$D$3925, 'Heron Fields'!$A$2, data!$E$1:$E$3925, 'Heron Fields'!AD$5)</f>
        <v/>
      </c>
      <c r="AE26" s="2">
        <f>AD26+SUMIFS(data!$H$1:$H$3925, data!$A$1:$A$3925, 'Heron Fields'!$A26, data!$D$1:$D$3925, 'Heron Fields'!$A$2, data!$E$1:$E$3925, 'Heron Fields'!AE$5)</f>
        <v/>
      </c>
      <c r="AF26" s="2">
        <f>AE26+SUMIFS(data!$H$1:$H$3925, data!$A$1:$A$3925, 'Heron Fields'!$A26, data!$D$1:$D$3925, 'Heron Fields'!$A$2, data!$E$1:$E$3925, 'Heron Fields'!AF$5)</f>
        <v/>
      </c>
      <c r="AG26" s="2">
        <f>AF26+SUMIFS(data!$H$1:$H$3925, data!$A$1:$A$3925, 'Heron Fields'!$A26, data!$D$1:$D$3925, 'Heron Fields'!$A$2, data!$E$1:$E$3925, 'Heron Fields'!AG$5)</f>
        <v/>
      </c>
      <c r="AH26" s="2">
        <f>AG26+SUMIFS(data!$H$1:$H$3925, data!$A$1:$A$3925, 'Heron Fields'!$A26, data!$D$1:$D$3925, 'Heron Fields'!$A$2, data!$E$1:$E$3925, 'Heron Fields'!AH$5)</f>
        <v/>
      </c>
      <c r="AI26" s="2">
        <f>AH26+SUMIFS(data!$H$1:$H$3925, data!$A$1:$A$3925, 'Heron Fields'!$A26, data!$D$1:$D$3925, 'Heron Fields'!$A$2, data!$E$1:$E$3925, 'Heron Fields'!AI$5)</f>
        <v/>
      </c>
      <c r="AJ26" s="2">
        <f>AI26+SUMIFS(data!$H$1:$H$3925, data!$A$1:$A$3925, 'Heron Fields'!$A26, data!$D$1:$D$3925, 'Heron Fields'!$A$2, data!$E$1:$E$3925, 'Heron Fields'!AJ$5)</f>
        <v/>
      </c>
      <c r="AK26" s="2">
        <f>AJ26+SUMIFS(data!$H$1:$H$3925, data!$A$1:$A$3925, 'Heron Fields'!$A26, data!$D$1:$D$3925, 'Heron Fields'!$A$2, data!$E$1:$E$3925, 'Heron Fields'!AK$5)</f>
        <v/>
      </c>
    </row>
    <row r="27">
      <c r="A27" t="inlineStr">
        <is>
          <t>COS - Heron - Internet</t>
        </is>
      </c>
      <c r="C27" s="2">
        <f>SUMIFS(data!$H$1:$H$3925, data!$A$1:$A$3925, 'Heron Fields'!$A27, data!$D$1:$D$3925, 'Heron Fields'!$A$2, data!$E$1:$E$3925, 'Heron Fields'!C$5)</f>
        <v/>
      </c>
      <c r="D27" s="2">
        <f>C27+SUMIFS(data!$H$1:$H$3925, data!$A$1:$A$3925, 'Heron Fields'!$A27, data!$D$1:$D$3925, 'Heron Fields'!$A$2, data!$E$1:$E$3925, 'Heron Fields'!D$5)</f>
        <v/>
      </c>
      <c r="E27" s="2">
        <f>D27+SUMIFS(data!$H$1:$H$3925, data!$A$1:$A$3925, 'Heron Fields'!$A27, data!$D$1:$D$3925, 'Heron Fields'!$A$2, data!$E$1:$E$3925, 'Heron Fields'!E$5)</f>
        <v/>
      </c>
      <c r="F27" s="2">
        <f>E27+SUMIFS(data!$H$1:$H$3925, data!$A$1:$A$3925, 'Heron Fields'!$A27, data!$D$1:$D$3925, 'Heron Fields'!$A$2, data!$E$1:$E$3925, 'Heron Fields'!F$5)</f>
        <v/>
      </c>
      <c r="G27" s="2">
        <f>F27+SUMIFS(data!$H$1:$H$3925, data!$A$1:$A$3925, 'Heron Fields'!$A27, data!$D$1:$D$3925, 'Heron Fields'!$A$2, data!$E$1:$E$3925, 'Heron Fields'!G$5)</f>
        <v/>
      </c>
      <c r="H27" s="2">
        <f>G27+SUMIFS(data!$H$1:$H$3925, data!$A$1:$A$3925, 'Heron Fields'!$A27, data!$D$1:$D$3925, 'Heron Fields'!$A$2, data!$E$1:$E$3925, 'Heron Fields'!H$5)</f>
        <v/>
      </c>
      <c r="I27" s="2">
        <f>H27+SUMIFS(data!$H$1:$H$3925, data!$A$1:$A$3925, 'Heron Fields'!$A27, data!$D$1:$D$3925, 'Heron Fields'!$A$2, data!$E$1:$E$3925, 'Heron Fields'!I$5)</f>
        <v/>
      </c>
      <c r="J27" s="2">
        <f>I27+SUMIFS(data!$H$1:$H$3925, data!$A$1:$A$3925, 'Heron Fields'!$A27, data!$D$1:$D$3925, 'Heron Fields'!$A$2, data!$E$1:$E$3925, 'Heron Fields'!J$5)</f>
        <v/>
      </c>
      <c r="K27" s="2">
        <f>J27+SUMIFS(data!$H$1:$H$3925, data!$A$1:$A$3925, 'Heron Fields'!$A27, data!$D$1:$D$3925, 'Heron Fields'!$A$2, data!$E$1:$E$3925, 'Heron Fields'!K$5)</f>
        <v/>
      </c>
      <c r="L27" s="2">
        <f>K27+SUMIFS(data!$H$1:$H$3925, data!$A$1:$A$3925, 'Heron Fields'!$A27, data!$D$1:$D$3925, 'Heron Fields'!$A$2, data!$E$1:$E$3925, 'Heron Fields'!L$5)</f>
        <v/>
      </c>
      <c r="M27" s="2">
        <f>L27+SUMIFS(data!$H$1:$H$3925, data!$A$1:$A$3925, 'Heron Fields'!$A27, data!$D$1:$D$3925, 'Heron Fields'!$A$2, data!$E$1:$E$3925, 'Heron Fields'!M$5)</f>
        <v/>
      </c>
      <c r="N27" s="2">
        <f>M27+SUMIFS(data!$H$1:$H$3925, data!$A$1:$A$3925, 'Heron Fields'!$A27, data!$D$1:$D$3925, 'Heron Fields'!$A$2, data!$E$1:$E$3925, 'Heron Fields'!N$5)</f>
        <v/>
      </c>
      <c r="O27" s="2">
        <f>N27+SUMIFS(data!$H$1:$H$3925, data!$A$1:$A$3925, 'Heron Fields'!$A27, data!$D$1:$D$3925, 'Heron Fields'!$A$2, data!$E$1:$E$3925, 'Heron Fields'!O$5)</f>
        <v/>
      </c>
      <c r="P27" s="2">
        <f>O27+SUMIFS(data!$H$1:$H$3925, data!$A$1:$A$3925, 'Heron Fields'!$A27, data!$D$1:$D$3925, 'Heron Fields'!$A$2, data!$E$1:$E$3925, 'Heron Fields'!P$5)</f>
        <v/>
      </c>
      <c r="Q27" s="2">
        <f>P27+SUMIFS(data!$H$1:$H$3925, data!$A$1:$A$3925, 'Heron Fields'!$A27, data!$D$1:$D$3925, 'Heron Fields'!$A$2, data!$E$1:$E$3925, 'Heron Fields'!Q$5)</f>
        <v/>
      </c>
      <c r="R27" s="2">
        <f>Q27+SUMIFS(data!$H$1:$H$3925, data!$A$1:$A$3925, 'Heron Fields'!$A27, data!$D$1:$D$3925, 'Heron Fields'!$A$2, data!$E$1:$E$3925, 'Heron Fields'!R$5)</f>
        <v/>
      </c>
      <c r="S27" s="2">
        <f>R27+SUMIFS(data!$H$1:$H$3925, data!$A$1:$A$3925, 'Heron Fields'!$A27, data!$D$1:$D$3925, 'Heron Fields'!$A$2, data!$E$1:$E$3925, 'Heron Fields'!S$5)</f>
        <v/>
      </c>
      <c r="T27" s="2">
        <f>S27+SUMIFS(data!$H$1:$H$3925, data!$A$1:$A$3925, 'Heron Fields'!$A27, data!$D$1:$D$3925, 'Heron Fields'!$A$2, data!$E$1:$E$3925, 'Heron Fields'!T$5)</f>
        <v/>
      </c>
      <c r="U27" s="2">
        <f>T27+SUMIFS(data!$H$1:$H$3925, data!$A$1:$A$3925, 'Heron Fields'!$A27, data!$D$1:$D$3925, 'Heron Fields'!$A$2, data!$E$1:$E$3925, 'Heron Fields'!U$5)</f>
        <v/>
      </c>
      <c r="V27" s="2">
        <f>U27+SUMIFS(data!$H$1:$H$3925, data!$A$1:$A$3925, 'Heron Fields'!$A27, data!$D$1:$D$3925, 'Heron Fields'!$A$2, data!$E$1:$E$3925, 'Heron Fields'!V$5)</f>
        <v/>
      </c>
      <c r="W27" s="2">
        <f>V27+SUMIFS(data!$H$1:$H$3925, data!$A$1:$A$3925, 'Heron Fields'!$A27, data!$D$1:$D$3925, 'Heron Fields'!$A$2, data!$E$1:$E$3925, 'Heron Fields'!W$5)</f>
        <v/>
      </c>
      <c r="X27" s="2">
        <f>W27+SUMIFS(data!$H$1:$H$3925, data!$A$1:$A$3925, 'Heron Fields'!$A27, data!$D$1:$D$3925, 'Heron Fields'!$A$2, data!$E$1:$E$3925, 'Heron Fields'!X$5)</f>
        <v/>
      </c>
      <c r="Y27" s="2">
        <f>X27+SUMIFS(data!$H$1:$H$3925, data!$A$1:$A$3925, 'Heron Fields'!$A27, data!$D$1:$D$3925, 'Heron Fields'!$A$2, data!$E$1:$E$3925, 'Heron Fields'!Y$5)</f>
        <v/>
      </c>
      <c r="Z27" s="2">
        <f>Y27+SUMIFS(data!$H$1:$H$3925, data!$A$1:$A$3925, 'Heron Fields'!$A27, data!$D$1:$D$3925, 'Heron Fields'!$A$2, data!$E$1:$E$3925, 'Heron Fields'!Z$5)</f>
        <v/>
      </c>
      <c r="AA27" s="2">
        <f>Z27+SUMIFS(data!$H$1:$H$3925, data!$A$1:$A$3925, 'Heron Fields'!$A27, data!$D$1:$D$3925, 'Heron Fields'!$A$2, data!$E$1:$E$3925, 'Heron Fields'!AA$5)</f>
        <v/>
      </c>
      <c r="AB27" s="2">
        <f>AA27+SUMIFS(data!$H$1:$H$3925, data!$A$1:$A$3925, 'Heron Fields'!$A27, data!$D$1:$D$3925, 'Heron Fields'!$A$2, data!$E$1:$E$3925, 'Heron Fields'!AB$5)</f>
        <v/>
      </c>
      <c r="AC27" s="2">
        <f>AB27+SUMIFS(data!$H$1:$H$3925, data!$A$1:$A$3925, 'Heron Fields'!$A27, data!$D$1:$D$3925, 'Heron Fields'!$A$2, data!$E$1:$E$3925, 'Heron Fields'!AC$5)</f>
        <v/>
      </c>
      <c r="AD27" s="2">
        <f>AC27+SUMIFS(data!$H$1:$H$3925, data!$A$1:$A$3925, 'Heron Fields'!$A27, data!$D$1:$D$3925, 'Heron Fields'!$A$2, data!$E$1:$E$3925, 'Heron Fields'!AD$5)</f>
        <v/>
      </c>
      <c r="AE27" s="2">
        <f>AD27+SUMIFS(data!$H$1:$H$3925, data!$A$1:$A$3925, 'Heron Fields'!$A27, data!$D$1:$D$3925, 'Heron Fields'!$A$2, data!$E$1:$E$3925, 'Heron Fields'!AE$5)</f>
        <v/>
      </c>
      <c r="AF27" s="2">
        <f>AE27+SUMIFS(data!$H$1:$H$3925, data!$A$1:$A$3925, 'Heron Fields'!$A27, data!$D$1:$D$3925, 'Heron Fields'!$A$2, data!$E$1:$E$3925, 'Heron Fields'!AF$5)</f>
        <v/>
      </c>
      <c r="AG27" s="2">
        <f>AF27+SUMIFS(data!$H$1:$H$3925, data!$A$1:$A$3925, 'Heron Fields'!$A27, data!$D$1:$D$3925, 'Heron Fields'!$A$2, data!$E$1:$E$3925, 'Heron Fields'!AG$5)</f>
        <v/>
      </c>
      <c r="AH27" s="2">
        <f>AG27+SUMIFS(data!$H$1:$H$3925, data!$A$1:$A$3925, 'Heron Fields'!$A27, data!$D$1:$D$3925, 'Heron Fields'!$A$2, data!$E$1:$E$3925, 'Heron Fields'!AH$5)</f>
        <v/>
      </c>
      <c r="AI27" s="2">
        <f>AH27+SUMIFS(data!$H$1:$H$3925, data!$A$1:$A$3925, 'Heron Fields'!$A27, data!$D$1:$D$3925, 'Heron Fields'!$A$2, data!$E$1:$E$3925, 'Heron Fields'!AI$5)</f>
        <v/>
      </c>
      <c r="AJ27" s="2">
        <f>AI27+SUMIFS(data!$H$1:$H$3925, data!$A$1:$A$3925, 'Heron Fields'!$A27, data!$D$1:$D$3925, 'Heron Fields'!$A$2, data!$E$1:$E$3925, 'Heron Fields'!AJ$5)</f>
        <v/>
      </c>
      <c r="AK27" s="2">
        <f>AJ27+SUMIFS(data!$H$1:$H$3925, data!$A$1:$A$3925, 'Heron Fields'!$A27, data!$D$1:$D$3925, 'Heron Fields'!$A$2, data!$E$1:$E$3925, 'Heron Fields'!AK$5)</f>
        <v/>
      </c>
    </row>
    <row r="28">
      <c r="A28" t="inlineStr">
        <is>
          <t>COS - Heron Fields - Construction</t>
        </is>
      </c>
      <c r="C28" s="2">
        <f>SUMIFS(data!$H$1:$H$3925, data!$A$1:$A$3925, 'Heron Fields'!$A28, data!$D$1:$D$3925, 'Heron Fields'!$A$2, data!$E$1:$E$3925, 'Heron Fields'!C$5)</f>
        <v/>
      </c>
      <c r="D28" s="2">
        <f>C28+SUMIFS(data!$H$1:$H$3925, data!$A$1:$A$3925, 'Heron Fields'!$A28, data!$D$1:$D$3925, 'Heron Fields'!$A$2, data!$E$1:$E$3925, 'Heron Fields'!D$5)</f>
        <v/>
      </c>
      <c r="E28" s="2">
        <f>D28+SUMIFS(data!$H$1:$H$3925, data!$A$1:$A$3925, 'Heron Fields'!$A28, data!$D$1:$D$3925, 'Heron Fields'!$A$2, data!$E$1:$E$3925, 'Heron Fields'!E$5)</f>
        <v/>
      </c>
      <c r="F28" s="2">
        <f>E28+SUMIFS(data!$H$1:$H$3925, data!$A$1:$A$3925, 'Heron Fields'!$A28, data!$D$1:$D$3925, 'Heron Fields'!$A$2, data!$E$1:$E$3925, 'Heron Fields'!F$5)</f>
        <v/>
      </c>
      <c r="G28" s="2">
        <f>F28+SUMIFS(data!$H$1:$H$3925, data!$A$1:$A$3925, 'Heron Fields'!$A28, data!$D$1:$D$3925, 'Heron Fields'!$A$2, data!$E$1:$E$3925, 'Heron Fields'!G$5)</f>
        <v/>
      </c>
      <c r="H28" s="2">
        <f>G28+SUMIFS(data!$H$1:$H$3925, data!$A$1:$A$3925, 'Heron Fields'!$A28, data!$D$1:$D$3925, 'Heron Fields'!$A$2, data!$E$1:$E$3925, 'Heron Fields'!H$5)</f>
        <v/>
      </c>
      <c r="I28" s="2">
        <f>H28+SUMIFS(data!$H$1:$H$3925, data!$A$1:$A$3925, 'Heron Fields'!$A28, data!$D$1:$D$3925, 'Heron Fields'!$A$2, data!$E$1:$E$3925, 'Heron Fields'!I$5)</f>
        <v/>
      </c>
      <c r="J28" s="2">
        <f>I28+SUMIFS(data!$H$1:$H$3925, data!$A$1:$A$3925, 'Heron Fields'!$A28, data!$D$1:$D$3925, 'Heron Fields'!$A$2, data!$E$1:$E$3925, 'Heron Fields'!J$5)</f>
        <v/>
      </c>
      <c r="K28" s="2">
        <f>J28+SUMIFS(data!$H$1:$H$3925, data!$A$1:$A$3925, 'Heron Fields'!$A28, data!$D$1:$D$3925, 'Heron Fields'!$A$2, data!$E$1:$E$3925, 'Heron Fields'!K$5)</f>
        <v/>
      </c>
      <c r="L28" s="2">
        <f>K28+SUMIFS(data!$H$1:$H$3925, data!$A$1:$A$3925, 'Heron Fields'!$A28, data!$D$1:$D$3925, 'Heron Fields'!$A$2, data!$E$1:$E$3925, 'Heron Fields'!L$5)</f>
        <v/>
      </c>
      <c r="M28" s="2">
        <f>L28+SUMIFS(data!$H$1:$H$3925, data!$A$1:$A$3925, 'Heron Fields'!$A28, data!$D$1:$D$3925, 'Heron Fields'!$A$2, data!$E$1:$E$3925, 'Heron Fields'!M$5)</f>
        <v/>
      </c>
      <c r="N28" s="2">
        <f>M28+SUMIFS(data!$H$1:$H$3925, data!$A$1:$A$3925, 'Heron Fields'!$A28, data!$D$1:$D$3925, 'Heron Fields'!$A$2, data!$E$1:$E$3925, 'Heron Fields'!N$5)</f>
        <v/>
      </c>
      <c r="O28" s="2">
        <f>N28+SUMIFS(data!$H$1:$H$3925, data!$A$1:$A$3925, 'Heron Fields'!$A28, data!$D$1:$D$3925, 'Heron Fields'!$A$2, data!$E$1:$E$3925, 'Heron Fields'!O$5)</f>
        <v/>
      </c>
      <c r="P28" s="2">
        <f>O28+SUMIFS(data!$H$1:$H$3925, data!$A$1:$A$3925, 'Heron Fields'!$A28, data!$D$1:$D$3925, 'Heron Fields'!$A$2, data!$E$1:$E$3925, 'Heron Fields'!P$5)</f>
        <v/>
      </c>
      <c r="Q28" s="2">
        <f>P28+SUMIFS(data!$H$1:$H$3925, data!$A$1:$A$3925, 'Heron Fields'!$A28, data!$D$1:$D$3925, 'Heron Fields'!$A$2, data!$E$1:$E$3925, 'Heron Fields'!Q$5)</f>
        <v/>
      </c>
      <c r="R28" s="2">
        <f>Q28+SUMIFS(data!$H$1:$H$3925, data!$A$1:$A$3925, 'Heron Fields'!$A28, data!$D$1:$D$3925, 'Heron Fields'!$A$2, data!$E$1:$E$3925, 'Heron Fields'!R$5)</f>
        <v/>
      </c>
      <c r="S28" s="2">
        <f>R28+SUMIFS(data!$H$1:$H$3925, data!$A$1:$A$3925, 'Heron Fields'!$A28, data!$D$1:$D$3925, 'Heron Fields'!$A$2, data!$E$1:$E$3925, 'Heron Fields'!S$5)</f>
        <v/>
      </c>
      <c r="T28" s="2">
        <f>S28+SUMIFS(data!$H$1:$H$3925, data!$A$1:$A$3925, 'Heron Fields'!$A28, data!$D$1:$D$3925, 'Heron Fields'!$A$2, data!$E$1:$E$3925, 'Heron Fields'!T$5)</f>
        <v/>
      </c>
      <c r="U28" s="2">
        <f>T28+SUMIFS(data!$H$1:$H$3925, data!$A$1:$A$3925, 'Heron Fields'!$A28, data!$D$1:$D$3925, 'Heron Fields'!$A$2, data!$E$1:$E$3925, 'Heron Fields'!U$5)</f>
        <v/>
      </c>
      <c r="V28" s="2">
        <f>U28+SUMIFS(data!$H$1:$H$3925, data!$A$1:$A$3925, 'Heron Fields'!$A28, data!$D$1:$D$3925, 'Heron Fields'!$A$2, data!$E$1:$E$3925, 'Heron Fields'!V$5)</f>
        <v/>
      </c>
      <c r="W28" s="2">
        <f>V28+SUMIFS(data!$H$1:$H$3925, data!$A$1:$A$3925, 'Heron Fields'!$A28, data!$D$1:$D$3925, 'Heron Fields'!$A$2, data!$E$1:$E$3925, 'Heron Fields'!W$5)</f>
        <v/>
      </c>
      <c r="X28" s="2">
        <f>W28+SUMIFS(data!$H$1:$H$3925, data!$A$1:$A$3925, 'Heron Fields'!$A28, data!$D$1:$D$3925, 'Heron Fields'!$A$2, data!$E$1:$E$3925, 'Heron Fields'!X$5)</f>
        <v/>
      </c>
      <c r="Y28" s="2">
        <f>X28+SUMIFS(data!$H$1:$H$3925, data!$A$1:$A$3925, 'Heron Fields'!$A28, data!$D$1:$D$3925, 'Heron Fields'!$A$2, data!$E$1:$E$3925, 'Heron Fields'!Y$5)</f>
        <v/>
      </c>
      <c r="Z28" s="2">
        <f>Y28+SUMIFS(data!$H$1:$H$3925, data!$A$1:$A$3925, 'Heron Fields'!$A28, data!$D$1:$D$3925, 'Heron Fields'!$A$2, data!$E$1:$E$3925, 'Heron Fields'!Z$5)</f>
        <v/>
      </c>
      <c r="AA28" s="2">
        <f>Z28+SUMIFS(data!$H$1:$H$3925, data!$A$1:$A$3925, 'Heron Fields'!$A28, data!$D$1:$D$3925, 'Heron Fields'!$A$2, data!$E$1:$E$3925, 'Heron Fields'!AA$5)</f>
        <v/>
      </c>
      <c r="AB28" s="2">
        <f>AA28+SUMIFS(data!$H$1:$H$3925, data!$A$1:$A$3925, 'Heron Fields'!$A28, data!$D$1:$D$3925, 'Heron Fields'!$A$2, data!$E$1:$E$3925, 'Heron Fields'!AB$5)</f>
        <v/>
      </c>
      <c r="AC28" s="2">
        <f>AB28+SUMIFS(data!$H$1:$H$3925, data!$A$1:$A$3925, 'Heron Fields'!$A28, data!$D$1:$D$3925, 'Heron Fields'!$A$2, data!$E$1:$E$3925, 'Heron Fields'!AC$5)</f>
        <v/>
      </c>
      <c r="AD28" s="2">
        <f>AC28+SUMIFS(data!$H$1:$H$3925, data!$A$1:$A$3925, 'Heron Fields'!$A28, data!$D$1:$D$3925, 'Heron Fields'!$A$2, data!$E$1:$E$3925, 'Heron Fields'!AD$5)</f>
        <v/>
      </c>
      <c r="AE28" s="2">
        <f>AD28+SUMIFS(data!$H$1:$H$3925, data!$A$1:$A$3925, 'Heron Fields'!$A28, data!$D$1:$D$3925, 'Heron Fields'!$A$2, data!$E$1:$E$3925, 'Heron Fields'!AE$5)</f>
        <v/>
      </c>
      <c r="AF28" s="2">
        <f>AE28+SUMIFS(data!$H$1:$H$3925, data!$A$1:$A$3925, 'Heron Fields'!$A28, data!$D$1:$D$3925, 'Heron Fields'!$A$2, data!$E$1:$E$3925, 'Heron Fields'!AF$5)</f>
        <v/>
      </c>
      <c r="AG28" s="2">
        <f>AF28+SUMIFS(data!$H$1:$H$3925, data!$A$1:$A$3925, 'Heron Fields'!$A28, data!$D$1:$D$3925, 'Heron Fields'!$A$2, data!$E$1:$E$3925, 'Heron Fields'!AG$5)</f>
        <v/>
      </c>
      <c r="AH28" s="2">
        <f>AG28+SUMIFS(data!$H$1:$H$3925, data!$A$1:$A$3925, 'Heron Fields'!$A28, data!$D$1:$D$3925, 'Heron Fields'!$A$2, data!$E$1:$E$3925, 'Heron Fields'!AH$5)</f>
        <v/>
      </c>
      <c r="AI28" s="2">
        <f>AH28+SUMIFS(data!$H$1:$H$3925, data!$A$1:$A$3925, 'Heron Fields'!$A28, data!$D$1:$D$3925, 'Heron Fields'!$A$2, data!$E$1:$E$3925, 'Heron Fields'!AI$5)</f>
        <v/>
      </c>
      <c r="AJ28" s="2">
        <f>AI28+SUMIFS(data!$H$1:$H$3925, data!$A$1:$A$3925, 'Heron Fields'!$A28, data!$D$1:$D$3925, 'Heron Fields'!$A$2, data!$E$1:$E$3925, 'Heron Fields'!AJ$5)</f>
        <v/>
      </c>
      <c r="AK28" s="2">
        <f>AJ28+SUMIFS(data!$H$1:$H$3925, data!$A$1:$A$3925, 'Heron Fields'!$A28, data!$D$1:$D$3925, 'Heron Fields'!$A$2, data!$E$1:$E$3925, 'Heron Fields'!AK$5)</f>
        <v/>
      </c>
    </row>
    <row r="29">
      <c r="A29" t="inlineStr">
        <is>
          <t>COS - Heron Fields - Health &amp; Safety</t>
        </is>
      </c>
      <c r="C29" s="2">
        <f>SUMIFS(data!$H$1:$H$3925, data!$A$1:$A$3925, 'Heron Fields'!$A29, data!$D$1:$D$3925, 'Heron Fields'!$A$2, data!$E$1:$E$3925, 'Heron Fields'!C$5)</f>
        <v/>
      </c>
      <c r="D29" s="2">
        <f>C29+SUMIFS(data!$H$1:$H$3925, data!$A$1:$A$3925, 'Heron Fields'!$A29, data!$D$1:$D$3925, 'Heron Fields'!$A$2, data!$E$1:$E$3925, 'Heron Fields'!D$5)</f>
        <v/>
      </c>
      <c r="E29" s="2">
        <f>D29+SUMIFS(data!$H$1:$H$3925, data!$A$1:$A$3925, 'Heron Fields'!$A29, data!$D$1:$D$3925, 'Heron Fields'!$A$2, data!$E$1:$E$3925, 'Heron Fields'!E$5)</f>
        <v/>
      </c>
      <c r="F29" s="2">
        <f>E29+SUMIFS(data!$H$1:$H$3925, data!$A$1:$A$3925, 'Heron Fields'!$A29, data!$D$1:$D$3925, 'Heron Fields'!$A$2, data!$E$1:$E$3925, 'Heron Fields'!F$5)</f>
        <v/>
      </c>
      <c r="G29" s="2">
        <f>F29+SUMIFS(data!$H$1:$H$3925, data!$A$1:$A$3925, 'Heron Fields'!$A29, data!$D$1:$D$3925, 'Heron Fields'!$A$2, data!$E$1:$E$3925, 'Heron Fields'!G$5)</f>
        <v/>
      </c>
      <c r="H29" s="2">
        <f>G29+SUMIFS(data!$H$1:$H$3925, data!$A$1:$A$3925, 'Heron Fields'!$A29, data!$D$1:$D$3925, 'Heron Fields'!$A$2, data!$E$1:$E$3925, 'Heron Fields'!H$5)</f>
        <v/>
      </c>
      <c r="I29" s="2">
        <f>H29+SUMIFS(data!$H$1:$H$3925, data!$A$1:$A$3925, 'Heron Fields'!$A29, data!$D$1:$D$3925, 'Heron Fields'!$A$2, data!$E$1:$E$3925, 'Heron Fields'!I$5)</f>
        <v/>
      </c>
      <c r="J29" s="2">
        <f>I29+SUMIFS(data!$H$1:$H$3925, data!$A$1:$A$3925, 'Heron Fields'!$A29, data!$D$1:$D$3925, 'Heron Fields'!$A$2, data!$E$1:$E$3925, 'Heron Fields'!J$5)</f>
        <v/>
      </c>
      <c r="K29" s="2">
        <f>J29+SUMIFS(data!$H$1:$H$3925, data!$A$1:$A$3925, 'Heron Fields'!$A29, data!$D$1:$D$3925, 'Heron Fields'!$A$2, data!$E$1:$E$3925, 'Heron Fields'!K$5)</f>
        <v/>
      </c>
      <c r="L29" s="2">
        <f>K29+SUMIFS(data!$H$1:$H$3925, data!$A$1:$A$3925, 'Heron Fields'!$A29, data!$D$1:$D$3925, 'Heron Fields'!$A$2, data!$E$1:$E$3925, 'Heron Fields'!L$5)</f>
        <v/>
      </c>
      <c r="M29" s="2">
        <f>L29+SUMIFS(data!$H$1:$H$3925, data!$A$1:$A$3925, 'Heron Fields'!$A29, data!$D$1:$D$3925, 'Heron Fields'!$A$2, data!$E$1:$E$3925, 'Heron Fields'!M$5)</f>
        <v/>
      </c>
      <c r="N29" s="2">
        <f>M29+SUMIFS(data!$H$1:$H$3925, data!$A$1:$A$3925, 'Heron Fields'!$A29, data!$D$1:$D$3925, 'Heron Fields'!$A$2, data!$E$1:$E$3925, 'Heron Fields'!N$5)</f>
        <v/>
      </c>
      <c r="O29" s="2">
        <f>N29+SUMIFS(data!$H$1:$H$3925, data!$A$1:$A$3925, 'Heron Fields'!$A29, data!$D$1:$D$3925, 'Heron Fields'!$A$2, data!$E$1:$E$3925, 'Heron Fields'!O$5)</f>
        <v/>
      </c>
      <c r="P29" s="2">
        <f>O29+SUMIFS(data!$H$1:$H$3925, data!$A$1:$A$3925, 'Heron Fields'!$A29, data!$D$1:$D$3925, 'Heron Fields'!$A$2, data!$E$1:$E$3925, 'Heron Fields'!P$5)</f>
        <v/>
      </c>
      <c r="Q29" s="2">
        <f>P29+SUMIFS(data!$H$1:$H$3925, data!$A$1:$A$3925, 'Heron Fields'!$A29, data!$D$1:$D$3925, 'Heron Fields'!$A$2, data!$E$1:$E$3925, 'Heron Fields'!Q$5)</f>
        <v/>
      </c>
      <c r="R29" s="2">
        <f>Q29+SUMIFS(data!$H$1:$H$3925, data!$A$1:$A$3925, 'Heron Fields'!$A29, data!$D$1:$D$3925, 'Heron Fields'!$A$2, data!$E$1:$E$3925, 'Heron Fields'!R$5)</f>
        <v/>
      </c>
      <c r="S29" s="2">
        <f>R29+SUMIFS(data!$H$1:$H$3925, data!$A$1:$A$3925, 'Heron Fields'!$A29, data!$D$1:$D$3925, 'Heron Fields'!$A$2, data!$E$1:$E$3925, 'Heron Fields'!S$5)</f>
        <v/>
      </c>
      <c r="T29" s="2">
        <f>S29+SUMIFS(data!$H$1:$H$3925, data!$A$1:$A$3925, 'Heron Fields'!$A29, data!$D$1:$D$3925, 'Heron Fields'!$A$2, data!$E$1:$E$3925, 'Heron Fields'!T$5)</f>
        <v/>
      </c>
      <c r="U29" s="2">
        <f>T29+SUMIFS(data!$H$1:$H$3925, data!$A$1:$A$3925, 'Heron Fields'!$A29, data!$D$1:$D$3925, 'Heron Fields'!$A$2, data!$E$1:$E$3925, 'Heron Fields'!U$5)</f>
        <v/>
      </c>
      <c r="V29" s="2">
        <f>U29+SUMIFS(data!$H$1:$H$3925, data!$A$1:$A$3925, 'Heron Fields'!$A29, data!$D$1:$D$3925, 'Heron Fields'!$A$2, data!$E$1:$E$3925, 'Heron Fields'!V$5)</f>
        <v/>
      </c>
      <c r="W29" s="2">
        <f>V29+SUMIFS(data!$H$1:$H$3925, data!$A$1:$A$3925, 'Heron Fields'!$A29, data!$D$1:$D$3925, 'Heron Fields'!$A$2, data!$E$1:$E$3925, 'Heron Fields'!W$5)</f>
        <v/>
      </c>
      <c r="X29" s="2">
        <f>W29+SUMIFS(data!$H$1:$H$3925, data!$A$1:$A$3925, 'Heron Fields'!$A29, data!$D$1:$D$3925, 'Heron Fields'!$A$2, data!$E$1:$E$3925, 'Heron Fields'!X$5)</f>
        <v/>
      </c>
      <c r="Y29" s="2">
        <f>X29+SUMIFS(data!$H$1:$H$3925, data!$A$1:$A$3925, 'Heron Fields'!$A29, data!$D$1:$D$3925, 'Heron Fields'!$A$2, data!$E$1:$E$3925, 'Heron Fields'!Y$5)</f>
        <v/>
      </c>
      <c r="Z29" s="2">
        <f>Y29+SUMIFS(data!$H$1:$H$3925, data!$A$1:$A$3925, 'Heron Fields'!$A29, data!$D$1:$D$3925, 'Heron Fields'!$A$2, data!$E$1:$E$3925, 'Heron Fields'!Z$5)</f>
        <v/>
      </c>
      <c r="AA29" s="2">
        <f>Z29+SUMIFS(data!$H$1:$H$3925, data!$A$1:$A$3925, 'Heron Fields'!$A29, data!$D$1:$D$3925, 'Heron Fields'!$A$2, data!$E$1:$E$3925, 'Heron Fields'!AA$5)</f>
        <v/>
      </c>
      <c r="AB29" s="2">
        <f>AA29+SUMIFS(data!$H$1:$H$3925, data!$A$1:$A$3925, 'Heron Fields'!$A29, data!$D$1:$D$3925, 'Heron Fields'!$A$2, data!$E$1:$E$3925, 'Heron Fields'!AB$5)</f>
        <v/>
      </c>
      <c r="AC29" s="2">
        <f>AB29+SUMIFS(data!$H$1:$H$3925, data!$A$1:$A$3925, 'Heron Fields'!$A29, data!$D$1:$D$3925, 'Heron Fields'!$A$2, data!$E$1:$E$3925, 'Heron Fields'!AC$5)</f>
        <v/>
      </c>
      <c r="AD29" s="2">
        <f>AC29+SUMIFS(data!$H$1:$H$3925, data!$A$1:$A$3925, 'Heron Fields'!$A29, data!$D$1:$D$3925, 'Heron Fields'!$A$2, data!$E$1:$E$3925, 'Heron Fields'!AD$5)</f>
        <v/>
      </c>
      <c r="AE29" s="2">
        <f>AD29+SUMIFS(data!$H$1:$H$3925, data!$A$1:$A$3925, 'Heron Fields'!$A29, data!$D$1:$D$3925, 'Heron Fields'!$A$2, data!$E$1:$E$3925, 'Heron Fields'!AE$5)</f>
        <v/>
      </c>
      <c r="AF29" s="2">
        <f>AE29+SUMIFS(data!$H$1:$H$3925, data!$A$1:$A$3925, 'Heron Fields'!$A29, data!$D$1:$D$3925, 'Heron Fields'!$A$2, data!$E$1:$E$3925, 'Heron Fields'!AF$5)</f>
        <v/>
      </c>
      <c r="AG29" s="2">
        <f>AF29+SUMIFS(data!$H$1:$H$3925, data!$A$1:$A$3925, 'Heron Fields'!$A29, data!$D$1:$D$3925, 'Heron Fields'!$A$2, data!$E$1:$E$3925, 'Heron Fields'!AG$5)</f>
        <v/>
      </c>
      <c r="AH29" s="2">
        <f>AG29+SUMIFS(data!$H$1:$H$3925, data!$A$1:$A$3925, 'Heron Fields'!$A29, data!$D$1:$D$3925, 'Heron Fields'!$A$2, data!$E$1:$E$3925, 'Heron Fields'!AH$5)</f>
        <v/>
      </c>
      <c r="AI29" s="2">
        <f>AH29+SUMIFS(data!$H$1:$H$3925, data!$A$1:$A$3925, 'Heron Fields'!$A29, data!$D$1:$D$3925, 'Heron Fields'!$A$2, data!$E$1:$E$3925, 'Heron Fields'!AI$5)</f>
        <v/>
      </c>
      <c r="AJ29" s="2">
        <f>AI29+SUMIFS(data!$H$1:$H$3925, data!$A$1:$A$3925, 'Heron Fields'!$A29, data!$D$1:$D$3925, 'Heron Fields'!$A$2, data!$E$1:$E$3925, 'Heron Fields'!AJ$5)</f>
        <v/>
      </c>
      <c r="AK29" s="2">
        <f>AJ29+SUMIFS(data!$H$1:$H$3925, data!$A$1:$A$3925, 'Heron Fields'!$A29, data!$D$1:$D$3925, 'Heron Fields'!$A$2, data!$E$1:$E$3925, 'Heron Fields'!AK$5)</f>
        <v/>
      </c>
    </row>
    <row r="30">
      <c r="A30" t="inlineStr">
        <is>
          <t>COS - Heron Fields - P &amp; G</t>
        </is>
      </c>
      <c r="C30" s="2">
        <f>SUMIFS(data!$H$1:$H$3925, data!$A$1:$A$3925, 'Heron Fields'!$A30, data!$D$1:$D$3925, 'Heron Fields'!$A$2, data!$E$1:$E$3925, 'Heron Fields'!C$5)</f>
        <v/>
      </c>
      <c r="D30" s="2">
        <f>C30+SUMIFS(data!$H$1:$H$3925, data!$A$1:$A$3925, 'Heron Fields'!$A30, data!$D$1:$D$3925, 'Heron Fields'!$A$2, data!$E$1:$E$3925, 'Heron Fields'!D$5)</f>
        <v/>
      </c>
      <c r="E30" s="2">
        <f>D30+SUMIFS(data!$H$1:$H$3925, data!$A$1:$A$3925, 'Heron Fields'!$A30, data!$D$1:$D$3925, 'Heron Fields'!$A$2, data!$E$1:$E$3925, 'Heron Fields'!E$5)</f>
        <v/>
      </c>
      <c r="F30" s="2">
        <f>E30+SUMIFS(data!$H$1:$H$3925, data!$A$1:$A$3925, 'Heron Fields'!$A30, data!$D$1:$D$3925, 'Heron Fields'!$A$2, data!$E$1:$E$3925, 'Heron Fields'!F$5)</f>
        <v/>
      </c>
      <c r="G30" s="2">
        <f>F30+SUMIFS(data!$H$1:$H$3925, data!$A$1:$A$3925, 'Heron Fields'!$A30, data!$D$1:$D$3925, 'Heron Fields'!$A$2, data!$E$1:$E$3925, 'Heron Fields'!G$5)</f>
        <v/>
      </c>
      <c r="H30" s="2">
        <f>G30+SUMIFS(data!$H$1:$H$3925, data!$A$1:$A$3925, 'Heron Fields'!$A30, data!$D$1:$D$3925, 'Heron Fields'!$A$2, data!$E$1:$E$3925, 'Heron Fields'!H$5)</f>
        <v/>
      </c>
      <c r="I30" s="2">
        <f>H30+SUMIFS(data!$H$1:$H$3925, data!$A$1:$A$3925, 'Heron Fields'!$A30, data!$D$1:$D$3925, 'Heron Fields'!$A$2, data!$E$1:$E$3925, 'Heron Fields'!I$5)</f>
        <v/>
      </c>
      <c r="J30" s="2">
        <f>I30+SUMIFS(data!$H$1:$H$3925, data!$A$1:$A$3925, 'Heron Fields'!$A30, data!$D$1:$D$3925, 'Heron Fields'!$A$2, data!$E$1:$E$3925, 'Heron Fields'!J$5)</f>
        <v/>
      </c>
      <c r="K30" s="2">
        <f>J30+SUMIFS(data!$H$1:$H$3925, data!$A$1:$A$3925, 'Heron Fields'!$A30, data!$D$1:$D$3925, 'Heron Fields'!$A$2, data!$E$1:$E$3925, 'Heron Fields'!K$5)</f>
        <v/>
      </c>
      <c r="L30" s="2">
        <f>K30+SUMIFS(data!$H$1:$H$3925, data!$A$1:$A$3925, 'Heron Fields'!$A30, data!$D$1:$D$3925, 'Heron Fields'!$A$2, data!$E$1:$E$3925, 'Heron Fields'!L$5)</f>
        <v/>
      </c>
      <c r="M30" s="2">
        <f>L30+SUMIFS(data!$H$1:$H$3925, data!$A$1:$A$3925, 'Heron Fields'!$A30, data!$D$1:$D$3925, 'Heron Fields'!$A$2, data!$E$1:$E$3925, 'Heron Fields'!M$5)</f>
        <v/>
      </c>
      <c r="N30" s="2">
        <f>M30+SUMIFS(data!$H$1:$H$3925, data!$A$1:$A$3925, 'Heron Fields'!$A30, data!$D$1:$D$3925, 'Heron Fields'!$A$2, data!$E$1:$E$3925, 'Heron Fields'!N$5)</f>
        <v/>
      </c>
      <c r="O30" s="2">
        <f>N30+SUMIFS(data!$H$1:$H$3925, data!$A$1:$A$3925, 'Heron Fields'!$A30, data!$D$1:$D$3925, 'Heron Fields'!$A$2, data!$E$1:$E$3925, 'Heron Fields'!O$5)</f>
        <v/>
      </c>
      <c r="P30" s="2">
        <f>O30+SUMIFS(data!$H$1:$H$3925, data!$A$1:$A$3925, 'Heron Fields'!$A30, data!$D$1:$D$3925, 'Heron Fields'!$A$2, data!$E$1:$E$3925, 'Heron Fields'!P$5)</f>
        <v/>
      </c>
      <c r="Q30" s="2">
        <f>P30+SUMIFS(data!$H$1:$H$3925, data!$A$1:$A$3925, 'Heron Fields'!$A30, data!$D$1:$D$3925, 'Heron Fields'!$A$2, data!$E$1:$E$3925, 'Heron Fields'!Q$5)</f>
        <v/>
      </c>
      <c r="R30" s="2">
        <f>Q30+SUMIFS(data!$H$1:$H$3925, data!$A$1:$A$3925, 'Heron Fields'!$A30, data!$D$1:$D$3925, 'Heron Fields'!$A$2, data!$E$1:$E$3925, 'Heron Fields'!R$5)</f>
        <v/>
      </c>
      <c r="S30" s="2">
        <f>R30+SUMIFS(data!$H$1:$H$3925, data!$A$1:$A$3925, 'Heron Fields'!$A30, data!$D$1:$D$3925, 'Heron Fields'!$A$2, data!$E$1:$E$3925, 'Heron Fields'!S$5)</f>
        <v/>
      </c>
      <c r="T30" s="2">
        <f>S30+SUMIFS(data!$H$1:$H$3925, data!$A$1:$A$3925, 'Heron Fields'!$A30, data!$D$1:$D$3925, 'Heron Fields'!$A$2, data!$E$1:$E$3925, 'Heron Fields'!T$5)</f>
        <v/>
      </c>
      <c r="U30" s="2">
        <f>T30+SUMIFS(data!$H$1:$H$3925, data!$A$1:$A$3925, 'Heron Fields'!$A30, data!$D$1:$D$3925, 'Heron Fields'!$A$2, data!$E$1:$E$3925, 'Heron Fields'!U$5)</f>
        <v/>
      </c>
      <c r="V30" s="2">
        <f>U30+SUMIFS(data!$H$1:$H$3925, data!$A$1:$A$3925, 'Heron Fields'!$A30, data!$D$1:$D$3925, 'Heron Fields'!$A$2, data!$E$1:$E$3925, 'Heron Fields'!V$5)</f>
        <v/>
      </c>
      <c r="W30" s="2">
        <f>V30+SUMIFS(data!$H$1:$H$3925, data!$A$1:$A$3925, 'Heron Fields'!$A30, data!$D$1:$D$3925, 'Heron Fields'!$A$2, data!$E$1:$E$3925, 'Heron Fields'!W$5)</f>
        <v/>
      </c>
      <c r="X30" s="2">
        <f>W30+SUMIFS(data!$H$1:$H$3925, data!$A$1:$A$3925, 'Heron Fields'!$A30, data!$D$1:$D$3925, 'Heron Fields'!$A$2, data!$E$1:$E$3925, 'Heron Fields'!X$5)</f>
        <v/>
      </c>
      <c r="Y30" s="2">
        <f>X30+SUMIFS(data!$H$1:$H$3925, data!$A$1:$A$3925, 'Heron Fields'!$A30, data!$D$1:$D$3925, 'Heron Fields'!$A$2, data!$E$1:$E$3925, 'Heron Fields'!Y$5)</f>
        <v/>
      </c>
      <c r="Z30" s="2">
        <f>Y30+SUMIFS(data!$H$1:$H$3925, data!$A$1:$A$3925, 'Heron Fields'!$A30, data!$D$1:$D$3925, 'Heron Fields'!$A$2, data!$E$1:$E$3925, 'Heron Fields'!Z$5)</f>
        <v/>
      </c>
      <c r="AA30" s="2">
        <f>Z30+SUMIFS(data!$H$1:$H$3925, data!$A$1:$A$3925, 'Heron Fields'!$A30, data!$D$1:$D$3925, 'Heron Fields'!$A$2, data!$E$1:$E$3925, 'Heron Fields'!AA$5)</f>
        <v/>
      </c>
      <c r="AB30" s="2">
        <f>AA30+SUMIFS(data!$H$1:$H$3925, data!$A$1:$A$3925, 'Heron Fields'!$A30, data!$D$1:$D$3925, 'Heron Fields'!$A$2, data!$E$1:$E$3925, 'Heron Fields'!AB$5)</f>
        <v/>
      </c>
      <c r="AC30" s="2">
        <f>AB30+SUMIFS(data!$H$1:$H$3925, data!$A$1:$A$3925, 'Heron Fields'!$A30, data!$D$1:$D$3925, 'Heron Fields'!$A$2, data!$E$1:$E$3925, 'Heron Fields'!AC$5)</f>
        <v/>
      </c>
      <c r="AD30" s="2">
        <f>AC30+SUMIFS(data!$H$1:$H$3925, data!$A$1:$A$3925, 'Heron Fields'!$A30, data!$D$1:$D$3925, 'Heron Fields'!$A$2, data!$E$1:$E$3925, 'Heron Fields'!AD$5)</f>
        <v/>
      </c>
      <c r="AE30" s="2">
        <f>AD30+SUMIFS(data!$H$1:$H$3925, data!$A$1:$A$3925, 'Heron Fields'!$A30, data!$D$1:$D$3925, 'Heron Fields'!$A$2, data!$E$1:$E$3925, 'Heron Fields'!AE$5)</f>
        <v/>
      </c>
      <c r="AF30" s="2">
        <f>AE30+SUMIFS(data!$H$1:$H$3925, data!$A$1:$A$3925, 'Heron Fields'!$A30, data!$D$1:$D$3925, 'Heron Fields'!$A$2, data!$E$1:$E$3925, 'Heron Fields'!AF$5)</f>
        <v/>
      </c>
      <c r="AG30" s="2">
        <f>AF30+SUMIFS(data!$H$1:$H$3925, data!$A$1:$A$3925, 'Heron Fields'!$A30, data!$D$1:$D$3925, 'Heron Fields'!$A$2, data!$E$1:$E$3925, 'Heron Fields'!AG$5)</f>
        <v/>
      </c>
      <c r="AH30" s="2">
        <f>AG30+SUMIFS(data!$H$1:$H$3925, data!$A$1:$A$3925, 'Heron Fields'!$A30, data!$D$1:$D$3925, 'Heron Fields'!$A$2, data!$E$1:$E$3925, 'Heron Fields'!AH$5)</f>
        <v/>
      </c>
      <c r="AI30" s="2">
        <f>AH30+SUMIFS(data!$H$1:$H$3925, data!$A$1:$A$3925, 'Heron Fields'!$A30, data!$D$1:$D$3925, 'Heron Fields'!$A$2, data!$E$1:$E$3925, 'Heron Fields'!AI$5)</f>
        <v/>
      </c>
      <c r="AJ30" s="2">
        <f>AI30+SUMIFS(data!$H$1:$H$3925, data!$A$1:$A$3925, 'Heron Fields'!$A30, data!$D$1:$D$3925, 'Heron Fields'!$A$2, data!$E$1:$E$3925, 'Heron Fields'!AJ$5)</f>
        <v/>
      </c>
      <c r="AK30" s="2">
        <f>AJ30+SUMIFS(data!$H$1:$H$3925, data!$A$1:$A$3925, 'Heron Fields'!$A30, data!$D$1:$D$3925, 'Heron Fields'!$A$2, data!$E$1:$E$3925, 'Heron Fields'!AK$5)</f>
        <v/>
      </c>
    </row>
    <row r="31">
      <c r="A31" t="inlineStr">
        <is>
          <t>COS - Heron Fields - Printing &amp; Stationary</t>
        </is>
      </c>
      <c r="C31" s="2">
        <f>SUMIFS(data!$H$1:$H$3925, data!$A$1:$A$3925, 'Heron Fields'!$A31, data!$D$1:$D$3925, 'Heron Fields'!$A$2, data!$E$1:$E$3925, 'Heron Fields'!C$5)</f>
        <v/>
      </c>
      <c r="D31" s="2">
        <f>C31+SUMIFS(data!$H$1:$H$3925, data!$A$1:$A$3925, 'Heron Fields'!$A31, data!$D$1:$D$3925, 'Heron Fields'!$A$2, data!$E$1:$E$3925, 'Heron Fields'!D$5)</f>
        <v/>
      </c>
      <c r="E31" s="2">
        <f>D31+SUMIFS(data!$H$1:$H$3925, data!$A$1:$A$3925, 'Heron Fields'!$A31, data!$D$1:$D$3925, 'Heron Fields'!$A$2, data!$E$1:$E$3925, 'Heron Fields'!E$5)</f>
        <v/>
      </c>
      <c r="F31" s="2">
        <f>E31+SUMIFS(data!$H$1:$H$3925, data!$A$1:$A$3925, 'Heron Fields'!$A31, data!$D$1:$D$3925, 'Heron Fields'!$A$2, data!$E$1:$E$3925, 'Heron Fields'!F$5)</f>
        <v/>
      </c>
      <c r="G31" s="2">
        <f>F31+SUMIFS(data!$H$1:$H$3925, data!$A$1:$A$3925, 'Heron Fields'!$A31, data!$D$1:$D$3925, 'Heron Fields'!$A$2, data!$E$1:$E$3925, 'Heron Fields'!G$5)</f>
        <v/>
      </c>
      <c r="H31" s="2">
        <f>G31+SUMIFS(data!$H$1:$H$3925, data!$A$1:$A$3925, 'Heron Fields'!$A31, data!$D$1:$D$3925, 'Heron Fields'!$A$2, data!$E$1:$E$3925, 'Heron Fields'!H$5)</f>
        <v/>
      </c>
      <c r="I31" s="2">
        <f>H31+SUMIFS(data!$H$1:$H$3925, data!$A$1:$A$3925, 'Heron Fields'!$A31, data!$D$1:$D$3925, 'Heron Fields'!$A$2, data!$E$1:$E$3925, 'Heron Fields'!I$5)</f>
        <v/>
      </c>
      <c r="J31" s="2">
        <f>I31+SUMIFS(data!$H$1:$H$3925, data!$A$1:$A$3925, 'Heron Fields'!$A31, data!$D$1:$D$3925, 'Heron Fields'!$A$2, data!$E$1:$E$3925, 'Heron Fields'!J$5)</f>
        <v/>
      </c>
      <c r="K31" s="2">
        <f>J31+SUMIFS(data!$H$1:$H$3925, data!$A$1:$A$3925, 'Heron Fields'!$A31, data!$D$1:$D$3925, 'Heron Fields'!$A$2, data!$E$1:$E$3925, 'Heron Fields'!K$5)</f>
        <v/>
      </c>
      <c r="L31" s="2">
        <f>K31+SUMIFS(data!$H$1:$H$3925, data!$A$1:$A$3925, 'Heron Fields'!$A31, data!$D$1:$D$3925, 'Heron Fields'!$A$2, data!$E$1:$E$3925, 'Heron Fields'!L$5)</f>
        <v/>
      </c>
      <c r="M31" s="2">
        <f>L31+SUMIFS(data!$H$1:$H$3925, data!$A$1:$A$3925, 'Heron Fields'!$A31, data!$D$1:$D$3925, 'Heron Fields'!$A$2, data!$E$1:$E$3925, 'Heron Fields'!M$5)</f>
        <v/>
      </c>
      <c r="N31" s="2">
        <f>M31+SUMIFS(data!$H$1:$H$3925, data!$A$1:$A$3925, 'Heron Fields'!$A31, data!$D$1:$D$3925, 'Heron Fields'!$A$2, data!$E$1:$E$3925, 'Heron Fields'!N$5)</f>
        <v/>
      </c>
      <c r="O31" s="2">
        <f>N31+SUMIFS(data!$H$1:$H$3925, data!$A$1:$A$3925, 'Heron Fields'!$A31, data!$D$1:$D$3925, 'Heron Fields'!$A$2, data!$E$1:$E$3925, 'Heron Fields'!O$5)</f>
        <v/>
      </c>
      <c r="P31" s="2">
        <f>O31+SUMIFS(data!$H$1:$H$3925, data!$A$1:$A$3925, 'Heron Fields'!$A31, data!$D$1:$D$3925, 'Heron Fields'!$A$2, data!$E$1:$E$3925, 'Heron Fields'!P$5)</f>
        <v/>
      </c>
      <c r="Q31" s="2">
        <f>P31+SUMIFS(data!$H$1:$H$3925, data!$A$1:$A$3925, 'Heron Fields'!$A31, data!$D$1:$D$3925, 'Heron Fields'!$A$2, data!$E$1:$E$3925, 'Heron Fields'!Q$5)</f>
        <v/>
      </c>
      <c r="R31" s="2">
        <f>Q31+SUMIFS(data!$H$1:$H$3925, data!$A$1:$A$3925, 'Heron Fields'!$A31, data!$D$1:$D$3925, 'Heron Fields'!$A$2, data!$E$1:$E$3925, 'Heron Fields'!R$5)</f>
        <v/>
      </c>
      <c r="S31" s="2">
        <f>R31+SUMIFS(data!$H$1:$H$3925, data!$A$1:$A$3925, 'Heron Fields'!$A31, data!$D$1:$D$3925, 'Heron Fields'!$A$2, data!$E$1:$E$3925, 'Heron Fields'!S$5)</f>
        <v/>
      </c>
      <c r="T31" s="2">
        <f>S31+SUMIFS(data!$H$1:$H$3925, data!$A$1:$A$3925, 'Heron Fields'!$A31, data!$D$1:$D$3925, 'Heron Fields'!$A$2, data!$E$1:$E$3925, 'Heron Fields'!T$5)</f>
        <v/>
      </c>
      <c r="U31" s="2">
        <f>T31+SUMIFS(data!$H$1:$H$3925, data!$A$1:$A$3925, 'Heron Fields'!$A31, data!$D$1:$D$3925, 'Heron Fields'!$A$2, data!$E$1:$E$3925, 'Heron Fields'!U$5)</f>
        <v/>
      </c>
      <c r="V31" s="2">
        <f>U31+SUMIFS(data!$H$1:$H$3925, data!$A$1:$A$3925, 'Heron Fields'!$A31, data!$D$1:$D$3925, 'Heron Fields'!$A$2, data!$E$1:$E$3925, 'Heron Fields'!V$5)</f>
        <v/>
      </c>
      <c r="W31" s="2">
        <f>V31+SUMIFS(data!$H$1:$H$3925, data!$A$1:$A$3925, 'Heron Fields'!$A31, data!$D$1:$D$3925, 'Heron Fields'!$A$2, data!$E$1:$E$3925, 'Heron Fields'!W$5)</f>
        <v/>
      </c>
      <c r="X31" s="2">
        <f>W31+SUMIFS(data!$H$1:$H$3925, data!$A$1:$A$3925, 'Heron Fields'!$A31, data!$D$1:$D$3925, 'Heron Fields'!$A$2, data!$E$1:$E$3925, 'Heron Fields'!X$5)</f>
        <v/>
      </c>
      <c r="Y31" s="2">
        <f>X31+SUMIFS(data!$H$1:$H$3925, data!$A$1:$A$3925, 'Heron Fields'!$A31, data!$D$1:$D$3925, 'Heron Fields'!$A$2, data!$E$1:$E$3925, 'Heron Fields'!Y$5)</f>
        <v/>
      </c>
      <c r="Z31" s="2">
        <f>Y31+SUMIFS(data!$H$1:$H$3925, data!$A$1:$A$3925, 'Heron Fields'!$A31, data!$D$1:$D$3925, 'Heron Fields'!$A$2, data!$E$1:$E$3925, 'Heron Fields'!Z$5)</f>
        <v/>
      </c>
      <c r="AA31" s="2">
        <f>Z31+SUMIFS(data!$H$1:$H$3925, data!$A$1:$A$3925, 'Heron Fields'!$A31, data!$D$1:$D$3925, 'Heron Fields'!$A$2, data!$E$1:$E$3925, 'Heron Fields'!AA$5)</f>
        <v/>
      </c>
      <c r="AB31" s="2">
        <f>AA31+SUMIFS(data!$H$1:$H$3925, data!$A$1:$A$3925, 'Heron Fields'!$A31, data!$D$1:$D$3925, 'Heron Fields'!$A$2, data!$E$1:$E$3925, 'Heron Fields'!AB$5)</f>
        <v/>
      </c>
      <c r="AC31" s="2">
        <f>AB31+SUMIFS(data!$H$1:$H$3925, data!$A$1:$A$3925, 'Heron Fields'!$A31, data!$D$1:$D$3925, 'Heron Fields'!$A$2, data!$E$1:$E$3925, 'Heron Fields'!AC$5)</f>
        <v/>
      </c>
      <c r="AD31" s="2">
        <f>AC31+SUMIFS(data!$H$1:$H$3925, data!$A$1:$A$3925, 'Heron Fields'!$A31, data!$D$1:$D$3925, 'Heron Fields'!$A$2, data!$E$1:$E$3925, 'Heron Fields'!AD$5)</f>
        <v/>
      </c>
      <c r="AE31" s="2">
        <f>AD31+SUMIFS(data!$H$1:$H$3925, data!$A$1:$A$3925, 'Heron Fields'!$A31, data!$D$1:$D$3925, 'Heron Fields'!$A$2, data!$E$1:$E$3925, 'Heron Fields'!AE$5)</f>
        <v/>
      </c>
      <c r="AF31" s="2">
        <f>AE31+SUMIFS(data!$H$1:$H$3925, data!$A$1:$A$3925, 'Heron Fields'!$A31, data!$D$1:$D$3925, 'Heron Fields'!$A$2, data!$E$1:$E$3925, 'Heron Fields'!AF$5)</f>
        <v/>
      </c>
      <c r="AG31" s="2">
        <f>AF31+SUMIFS(data!$H$1:$H$3925, data!$A$1:$A$3925, 'Heron Fields'!$A31, data!$D$1:$D$3925, 'Heron Fields'!$A$2, data!$E$1:$E$3925, 'Heron Fields'!AG$5)</f>
        <v/>
      </c>
      <c r="AH31" s="2">
        <f>AG31+SUMIFS(data!$H$1:$H$3925, data!$A$1:$A$3925, 'Heron Fields'!$A31, data!$D$1:$D$3925, 'Heron Fields'!$A$2, data!$E$1:$E$3925, 'Heron Fields'!AH$5)</f>
        <v/>
      </c>
      <c r="AI31" s="2">
        <f>AH31+SUMIFS(data!$H$1:$H$3925, data!$A$1:$A$3925, 'Heron Fields'!$A31, data!$D$1:$D$3925, 'Heron Fields'!$A$2, data!$E$1:$E$3925, 'Heron Fields'!AI$5)</f>
        <v/>
      </c>
      <c r="AJ31" s="2">
        <f>AI31+SUMIFS(data!$H$1:$H$3925, data!$A$1:$A$3925, 'Heron Fields'!$A31, data!$D$1:$D$3925, 'Heron Fields'!$A$2, data!$E$1:$E$3925, 'Heron Fields'!AJ$5)</f>
        <v/>
      </c>
      <c r="AK31" s="2">
        <f>AJ31+SUMIFS(data!$H$1:$H$3925, data!$A$1:$A$3925, 'Heron Fields'!$A31, data!$D$1:$D$3925, 'Heron Fields'!$A$2, data!$E$1:$E$3925, 'Heron Fields'!AK$5)</f>
        <v/>
      </c>
    </row>
    <row r="32">
      <c r="A32" t="inlineStr">
        <is>
          <t>COS - Heron Fields - Security</t>
        </is>
      </c>
      <c r="C32" s="2">
        <f>SUMIFS(data!$H$1:$H$3925, data!$A$1:$A$3925, 'Heron Fields'!$A32, data!$D$1:$D$3925, 'Heron Fields'!$A$2, data!$E$1:$E$3925, 'Heron Fields'!C$5)</f>
        <v/>
      </c>
      <c r="D32" s="2">
        <f>C32+SUMIFS(data!$H$1:$H$3925, data!$A$1:$A$3925, 'Heron Fields'!$A32, data!$D$1:$D$3925, 'Heron Fields'!$A$2, data!$E$1:$E$3925, 'Heron Fields'!D$5)</f>
        <v/>
      </c>
      <c r="E32" s="2">
        <f>D32+SUMIFS(data!$H$1:$H$3925, data!$A$1:$A$3925, 'Heron Fields'!$A32, data!$D$1:$D$3925, 'Heron Fields'!$A$2, data!$E$1:$E$3925, 'Heron Fields'!E$5)</f>
        <v/>
      </c>
      <c r="F32" s="2">
        <f>E32+SUMIFS(data!$H$1:$H$3925, data!$A$1:$A$3925, 'Heron Fields'!$A32, data!$D$1:$D$3925, 'Heron Fields'!$A$2, data!$E$1:$E$3925, 'Heron Fields'!F$5)</f>
        <v/>
      </c>
      <c r="G32" s="2">
        <f>F32+SUMIFS(data!$H$1:$H$3925, data!$A$1:$A$3925, 'Heron Fields'!$A32, data!$D$1:$D$3925, 'Heron Fields'!$A$2, data!$E$1:$E$3925, 'Heron Fields'!G$5)</f>
        <v/>
      </c>
      <c r="H32" s="2">
        <f>G32+SUMIFS(data!$H$1:$H$3925, data!$A$1:$A$3925, 'Heron Fields'!$A32, data!$D$1:$D$3925, 'Heron Fields'!$A$2, data!$E$1:$E$3925, 'Heron Fields'!H$5)</f>
        <v/>
      </c>
      <c r="I32" s="2">
        <f>H32+SUMIFS(data!$H$1:$H$3925, data!$A$1:$A$3925, 'Heron Fields'!$A32, data!$D$1:$D$3925, 'Heron Fields'!$A$2, data!$E$1:$E$3925, 'Heron Fields'!I$5)</f>
        <v/>
      </c>
      <c r="J32" s="2">
        <f>I32+SUMIFS(data!$H$1:$H$3925, data!$A$1:$A$3925, 'Heron Fields'!$A32, data!$D$1:$D$3925, 'Heron Fields'!$A$2, data!$E$1:$E$3925, 'Heron Fields'!J$5)</f>
        <v/>
      </c>
      <c r="K32" s="2">
        <f>J32+SUMIFS(data!$H$1:$H$3925, data!$A$1:$A$3925, 'Heron Fields'!$A32, data!$D$1:$D$3925, 'Heron Fields'!$A$2, data!$E$1:$E$3925, 'Heron Fields'!K$5)</f>
        <v/>
      </c>
      <c r="L32" s="2">
        <f>K32+SUMIFS(data!$H$1:$H$3925, data!$A$1:$A$3925, 'Heron Fields'!$A32, data!$D$1:$D$3925, 'Heron Fields'!$A$2, data!$E$1:$E$3925, 'Heron Fields'!L$5)</f>
        <v/>
      </c>
      <c r="M32" s="2">
        <f>L32+SUMIFS(data!$H$1:$H$3925, data!$A$1:$A$3925, 'Heron Fields'!$A32, data!$D$1:$D$3925, 'Heron Fields'!$A$2, data!$E$1:$E$3925, 'Heron Fields'!M$5)</f>
        <v/>
      </c>
      <c r="N32" s="2">
        <f>M32+SUMIFS(data!$H$1:$H$3925, data!$A$1:$A$3925, 'Heron Fields'!$A32, data!$D$1:$D$3925, 'Heron Fields'!$A$2, data!$E$1:$E$3925, 'Heron Fields'!N$5)</f>
        <v/>
      </c>
      <c r="O32" s="2">
        <f>N32+SUMIFS(data!$H$1:$H$3925, data!$A$1:$A$3925, 'Heron Fields'!$A32, data!$D$1:$D$3925, 'Heron Fields'!$A$2, data!$E$1:$E$3925, 'Heron Fields'!O$5)</f>
        <v/>
      </c>
      <c r="P32" s="2">
        <f>O32+SUMIFS(data!$H$1:$H$3925, data!$A$1:$A$3925, 'Heron Fields'!$A32, data!$D$1:$D$3925, 'Heron Fields'!$A$2, data!$E$1:$E$3925, 'Heron Fields'!P$5)</f>
        <v/>
      </c>
      <c r="Q32" s="2">
        <f>P32+SUMIFS(data!$H$1:$H$3925, data!$A$1:$A$3925, 'Heron Fields'!$A32, data!$D$1:$D$3925, 'Heron Fields'!$A$2, data!$E$1:$E$3925, 'Heron Fields'!Q$5)</f>
        <v/>
      </c>
      <c r="R32" s="2">
        <f>Q32+SUMIFS(data!$H$1:$H$3925, data!$A$1:$A$3925, 'Heron Fields'!$A32, data!$D$1:$D$3925, 'Heron Fields'!$A$2, data!$E$1:$E$3925, 'Heron Fields'!R$5)</f>
        <v/>
      </c>
      <c r="S32" s="2">
        <f>R32+SUMIFS(data!$H$1:$H$3925, data!$A$1:$A$3925, 'Heron Fields'!$A32, data!$D$1:$D$3925, 'Heron Fields'!$A$2, data!$E$1:$E$3925, 'Heron Fields'!S$5)</f>
        <v/>
      </c>
      <c r="T32" s="2">
        <f>S32+SUMIFS(data!$H$1:$H$3925, data!$A$1:$A$3925, 'Heron Fields'!$A32, data!$D$1:$D$3925, 'Heron Fields'!$A$2, data!$E$1:$E$3925, 'Heron Fields'!T$5)</f>
        <v/>
      </c>
      <c r="U32" s="2">
        <f>T32+SUMIFS(data!$H$1:$H$3925, data!$A$1:$A$3925, 'Heron Fields'!$A32, data!$D$1:$D$3925, 'Heron Fields'!$A$2, data!$E$1:$E$3925, 'Heron Fields'!U$5)</f>
        <v/>
      </c>
      <c r="V32" s="2">
        <f>U32+SUMIFS(data!$H$1:$H$3925, data!$A$1:$A$3925, 'Heron Fields'!$A32, data!$D$1:$D$3925, 'Heron Fields'!$A$2, data!$E$1:$E$3925, 'Heron Fields'!V$5)</f>
        <v/>
      </c>
      <c r="W32" s="2">
        <f>V32+SUMIFS(data!$H$1:$H$3925, data!$A$1:$A$3925, 'Heron Fields'!$A32, data!$D$1:$D$3925, 'Heron Fields'!$A$2, data!$E$1:$E$3925, 'Heron Fields'!W$5)</f>
        <v/>
      </c>
      <c r="X32" s="2">
        <f>W32+SUMIFS(data!$H$1:$H$3925, data!$A$1:$A$3925, 'Heron Fields'!$A32, data!$D$1:$D$3925, 'Heron Fields'!$A$2, data!$E$1:$E$3925, 'Heron Fields'!X$5)</f>
        <v/>
      </c>
      <c r="Y32" s="2">
        <f>X32+SUMIFS(data!$H$1:$H$3925, data!$A$1:$A$3925, 'Heron Fields'!$A32, data!$D$1:$D$3925, 'Heron Fields'!$A$2, data!$E$1:$E$3925, 'Heron Fields'!Y$5)</f>
        <v/>
      </c>
      <c r="Z32" s="2">
        <f>Y32+SUMIFS(data!$H$1:$H$3925, data!$A$1:$A$3925, 'Heron Fields'!$A32, data!$D$1:$D$3925, 'Heron Fields'!$A$2, data!$E$1:$E$3925, 'Heron Fields'!Z$5)</f>
        <v/>
      </c>
      <c r="AA32" s="2">
        <f>Z32+SUMIFS(data!$H$1:$H$3925, data!$A$1:$A$3925, 'Heron Fields'!$A32, data!$D$1:$D$3925, 'Heron Fields'!$A$2, data!$E$1:$E$3925, 'Heron Fields'!AA$5)</f>
        <v/>
      </c>
      <c r="AB32" s="2">
        <f>AA32+SUMIFS(data!$H$1:$H$3925, data!$A$1:$A$3925, 'Heron Fields'!$A32, data!$D$1:$D$3925, 'Heron Fields'!$A$2, data!$E$1:$E$3925, 'Heron Fields'!AB$5)</f>
        <v/>
      </c>
      <c r="AC32" s="2">
        <f>AB32+SUMIFS(data!$H$1:$H$3925, data!$A$1:$A$3925, 'Heron Fields'!$A32, data!$D$1:$D$3925, 'Heron Fields'!$A$2, data!$E$1:$E$3925, 'Heron Fields'!AC$5)</f>
        <v/>
      </c>
      <c r="AD32" s="2">
        <f>AC32+SUMIFS(data!$H$1:$H$3925, data!$A$1:$A$3925, 'Heron Fields'!$A32, data!$D$1:$D$3925, 'Heron Fields'!$A$2, data!$E$1:$E$3925, 'Heron Fields'!AD$5)</f>
        <v/>
      </c>
      <c r="AE32" s="2">
        <f>AD32+SUMIFS(data!$H$1:$H$3925, data!$A$1:$A$3925, 'Heron Fields'!$A32, data!$D$1:$D$3925, 'Heron Fields'!$A$2, data!$E$1:$E$3925, 'Heron Fields'!AE$5)</f>
        <v/>
      </c>
      <c r="AF32" s="2">
        <f>AE32+SUMIFS(data!$H$1:$H$3925, data!$A$1:$A$3925, 'Heron Fields'!$A32, data!$D$1:$D$3925, 'Heron Fields'!$A$2, data!$E$1:$E$3925, 'Heron Fields'!AF$5)</f>
        <v/>
      </c>
      <c r="AG32" s="2">
        <f>AF32+SUMIFS(data!$H$1:$H$3925, data!$A$1:$A$3925, 'Heron Fields'!$A32, data!$D$1:$D$3925, 'Heron Fields'!$A$2, data!$E$1:$E$3925, 'Heron Fields'!AG$5)</f>
        <v/>
      </c>
      <c r="AH32" s="2">
        <f>AG32+SUMIFS(data!$H$1:$H$3925, data!$A$1:$A$3925, 'Heron Fields'!$A32, data!$D$1:$D$3925, 'Heron Fields'!$A$2, data!$E$1:$E$3925, 'Heron Fields'!AH$5)</f>
        <v/>
      </c>
      <c r="AI32" s="2">
        <f>AH32+SUMIFS(data!$H$1:$H$3925, data!$A$1:$A$3925, 'Heron Fields'!$A32, data!$D$1:$D$3925, 'Heron Fields'!$A$2, data!$E$1:$E$3925, 'Heron Fields'!AI$5)</f>
        <v/>
      </c>
      <c r="AJ32" s="2">
        <f>AI32+SUMIFS(data!$H$1:$H$3925, data!$A$1:$A$3925, 'Heron Fields'!$A32, data!$D$1:$D$3925, 'Heron Fields'!$A$2, data!$E$1:$E$3925, 'Heron Fields'!AJ$5)</f>
        <v/>
      </c>
      <c r="AK32" s="2">
        <f>AJ32+SUMIFS(data!$H$1:$H$3925, data!$A$1:$A$3925, 'Heron Fields'!$A32, data!$D$1:$D$3925, 'Heron Fields'!$A$2, data!$E$1:$E$3925, 'Heron Fields'!AK$5)</f>
        <v/>
      </c>
    </row>
    <row r="33">
      <c r="A33" t="inlineStr">
        <is>
          <t>COS - Heron View Showhouse</t>
        </is>
      </c>
      <c r="C33" s="2">
        <f>SUMIFS(data!$H$1:$H$3925, data!$A$1:$A$3925, 'Heron Fields'!$A33, data!$D$1:$D$3925, 'Heron Fields'!$A$2, data!$E$1:$E$3925, 'Heron Fields'!C$5)</f>
        <v/>
      </c>
      <c r="D33" s="2">
        <f>C33+SUMIFS(data!$H$1:$H$3925, data!$A$1:$A$3925, 'Heron Fields'!$A33, data!$D$1:$D$3925, 'Heron Fields'!$A$2, data!$E$1:$E$3925, 'Heron Fields'!D$5)</f>
        <v/>
      </c>
      <c r="E33" s="2">
        <f>D33+SUMIFS(data!$H$1:$H$3925, data!$A$1:$A$3925, 'Heron Fields'!$A33, data!$D$1:$D$3925, 'Heron Fields'!$A$2, data!$E$1:$E$3925, 'Heron Fields'!E$5)</f>
        <v/>
      </c>
      <c r="F33" s="2">
        <f>E33+SUMIFS(data!$H$1:$H$3925, data!$A$1:$A$3925, 'Heron Fields'!$A33, data!$D$1:$D$3925, 'Heron Fields'!$A$2, data!$E$1:$E$3925, 'Heron Fields'!F$5)</f>
        <v/>
      </c>
      <c r="G33" s="2">
        <f>F33+SUMIFS(data!$H$1:$H$3925, data!$A$1:$A$3925, 'Heron Fields'!$A33, data!$D$1:$D$3925, 'Heron Fields'!$A$2, data!$E$1:$E$3925, 'Heron Fields'!G$5)</f>
        <v/>
      </c>
      <c r="H33" s="2">
        <f>G33+SUMIFS(data!$H$1:$H$3925, data!$A$1:$A$3925, 'Heron Fields'!$A33, data!$D$1:$D$3925, 'Heron Fields'!$A$2, data!$E$1:$E$3925, 'Heron Fields'!H$5)</f>
        <v/>
      </c>
      <c r="I33" s="2">
        <f>H33+SUMIFS(data!$H$1:$H$3925, data!$A$1:$A$3925, 'Heron Fields'!$A33, data!$D$1:$D$3925, 'Heron Fields'!$A$2, data!$E$1:$E$3925, 'Heron Fields'!I$5)</f>
        <v/>
      </c>
      <c r="J33" s="2">
        <f>I33+SUMIFS(data!$H$1:$H$3925, data!$A$1:$A$3925, 'Heron Fields'!$A33, data!$D$1:$D$3925, 'Heron Fields'!$A$2, data!$E$1:$E$3925, 'Heron Fields'!J$5)</f>
        <v/>
      </c>
      <c r="K33" s="2">
        <f>J33+SUMIFS(data!$H$1:$H$3925, data!$A$1:$A$3925, 'Heron Fields'!$A33, data!$D$1:$D$3925, 'Heron Fields'!$A$2, data!$E$1:$E$3925, 'Heron Fields'!K$5)</f>
        <v/>
      </c>
      <c r="L33" s="2">
        <f>K33+SUMIFS(data!$H$1:$H$3925, data!$A$1:$A$3925, 'Heron Fields'!$A33, data!$D$1:$D$3925, 'Heron Fields'!$A$2, data!$E$1:$E$3925, 'Heron Fields'!L$5)</f>
        <v/>
      </c>
      <c r="M33" s="2">
        <f>L33+SUMIFS(data!$H$1:$H$3925, data!$A$1:$A$3925, 'Heron Fields'!$A33, data!$D$1:$D$3925, 'Heron Fields'!$A$2, data!$E$1:$E$3925, 'Heron Fields'!M$5)</f>
        <v/>
      </c>
      <c r="N33" s="2">
        <f>M33+SUMIFS(data!$H$1:$H$3925, data!$A$1:$A$3925, 'Heron Fields'!$A33, data!$D$1:$D$3925, 'Heron Fields'!$A$2, data!$E$1:$E$3925, 'Heron Fields'!N$5)</f>
        <v/>
      </c>
      <c r="O33" s="2">
        <f>N33+SUMIFS(data!$H$1:$H$3925, data!$A$1:$A$3925, 'Heron Fields'!$A33, data!$D$1:$D$3925, 'Heron Fields'!$A$2, data!$E$1:$E$3925, 'Heron Fields'!O$5)</f>
        <v/>
      </c>
      <c r="P33" s="2">
        <f>O33+SUMIFS(data!$H$1:$H$3925, data!$A$1:$A$3925, 'Heron Fields'!$A33, data!$D$1:$D$3925, 'Heron Fields'!$A$2, data!$E$1:$E$3925, 'Heron Fields'!P$5)</f>
        <v/>
      </c>
      <c r="Q33" s="2">
        <f>P33+SUMIFS(data!$H$1:$H$3925, data!$A$1:$A$3925, 'Heron Fields'!$A33, data!$D$1:$D$3925, 'Heron Fields'!$A$2, data!$E$1:$E$3925, 'Heron Fields'!Q$5)</f>
        <v/>
      </c>
      <c r="R33" s="2">
        <f>Q33+SUMIFS(data!$H$1:$H$3925, data!$A$1:$A$3925, 'Heron Fields'!$A33, data!$D$1:$D$3925, 'Heron Fields'!$A$2, data!$E$1:$E$3925, 'Heron Fields'!R$5)</f>
        <v/>
      </c>
      <c r="S33" s="2">
        <f>R33+SUMIFS(data!$H$1:$H$3925, data!$A$1:$A$3925, 'Heron Fields'!$A33, data!$D$1:$D$3925, 'Heron Fields'!$A$2, data!$E$1:$E$3925, 'Heron Fields'!S$5)</f>
        <v/>
      </c>
      <c r="T33" s="2">
        <f>S33+SUMIFS(data!$H$1:$H$3925, data!$A$1:$A$3925, 'Heron Fields'!$A33, data!$D$1:$D$3925, 'Heron Fields'!$A$2, data!$E$1:$E$3925, 'Heron Fields'!T$5)</f>
        <v/>
      </c>
      <c r="U33" s="2">
        <f>T33+SUMIFS(data!$H$1:$H$3925, data!$A$1:$A$3925, 'Heron Fields'!$A33, data!$D$1:$D$3925, 'Heron Fields'!$A$2, data!$E$1:$E$3925, 'Heron Fields'!U$5)</f>
        <v/>
      </c>
      <c r="V33" s="2">
        <f>U33+SUMIFS(data!$H$1:$H$3925, data!$A$1:$A$3925, 'Heron Fields'!$A33, data!$D$1:$D$3925, 'Heron Fields'!$A$2, data!$E$1:$E$3925, 'Heron Fields'!V$5)</f>
        <v/>
      </c>
      <c r="W33" s="2">
        <f>V33+SUMIFS(data!$H$1:$H$3925, data!$A$1:$A$3925, 'Heron Fields'!$A33, data!$D$1:$D$3925, 'Heron Fields'!$A$2, data!$E$1:$E$3925, 'Heron Fields'!W$5)</f>
        <v/>
      </c>
      <c r="X33" s="2">
        <f>W33+SUMIFS(data!$H$1:$H$3925, data!$A$1:$A$3925, 'Heron Fields'!$A33, data!$D$1:$D$3925, 'Heron Fields'!$A$2, data!$E$1:$E$3925, 'Heron Fields'!X$5)</f>
        <v/>
      </c>
      <c r="Y33" s="2">
        <f>X33+SUMIFS(data!$H$1:$H$3925, data!$A$1:$A$3925, 'Heron Fields'!$A33, data!$D$1:$D$3925, 'Heron Fields'!$A$2, data!$E$1:$E$3925, 'Heron Fields'!Y$5)</f>
        <v/>
      </c>
      <c r="Z33" s="2">
        <f>Y33+SUMIFS(data!$H$1:$H$3925, data!$A$1:$A$3925, 'Heron Fields'!$A33, data!$D$1:$D$3925, 'Heron Fields'!$A$2, data!$E$1:$E$3925, 'Heron Fields'!Z$5)</f>
        <v/>
      </c>
      <c r="AA33" s="2">
        <f>Z33+SUMIFS(data!$H$1:$H$3925, data!$A$1:$A$3925, 'Heron Fields'!$A33, data!$D$1:$D$3925, 'Heron Fields'!$A$2, data!$E$1:$E$3925, 'Heron Fields'!AA$5)</f>
        <v/>
      </c>
      <c r="AB33" s="2">
        <f>AA33+SUMIFS(data!$H$1:$H$3925, data!$A$1:$A$3925, 'Heron Fields'!$A33, data!$D$1:$D$3925, 'Heron Fields'!$A$2, data!$E$1:$E$3925, 'Heron Fields'!AB$5)</f>
        <v/>
      </c>
      <c r="AC33" s="2">
        <f>AB33+SUMIFS(data!$H$1:$H$3925, data!$A$1:$A$3925, 'Heron Fields'!$A33, data!$D$1:$D$3925, 'Heron Fields'!$A$2, data!$E$1:$E$3925, 'Heron Fields'!AC$5)</f>
        <v/>
      </c>
      <c r="AD33" s="2">
        <f>AC33+SUMIFS(data!$H$1:$H$3925, data!$A$1:$A$3925, 'Heron Fields'!$A33, data!$D$1:$D$3925, 'Heron Fields'!$A$2, data!$E$1:$E$3925, 'Heron Fields'!AD$5)</f>
        <v/>
      </c>
      <c r="AE33" s="2">
        <f>AD33+SUMIFS(data!$H$1:$H$3925, data!$A$1:$A$3925, 'Heron Fields'!$A33, data!$D$1:$D$3925, 'Heron Fields'!$A$2, data!$E$1:$E$3925, 'Heron Fields'!AE$5)</f>
        <v/>
      </c>
      <c r="AF33" s="2">
        <f>AE33+SUMIFS(data!$H$1:$H$3925, data!$A$1:$A$3925, 'Heron Fields'!$A33, data!$D$1:$D$3925, 'Heron Fields'!$A$2, data!$E$1:$E$3925, 'Heron Fields'!AF$5)</f>
        <v/>
      </c>
      <c r="AG33" s="2">
        <f>AF33+SUMIFS(data!$H$1:$H$3925, data!$A$1:$A$3925, 'Heron Fields'!$A33, data!$D$1:$D$3925, 'Heron Fields'!$A$2, data!$E$1:$E$3925, 'Heron Fields'!AG$5)</f>
        <v/>
      </c>
      <c r="AH33" s="2">
        <f>AG33+SUMIFS(data!$H$1:$H$3925, data!$A$1:$A$3925, 'Heron Fields'!$A33, data!$D$1:$D$3925, 'Heron Fields'!$A$2, data!$E$1:$E$3925, 'Heron Fields'!AH$5)</f>
        <v/>
      </c>
      <c r="AI33" s="2">
        <f>AH33+SUMIFS(data!$H$1:$H$3925, data!$A$1:$A$3925, 'Heron Fields'!$A33, data!$D$1:$D$3925, 'Heron Fields'!$A$2, data!$E$1:$E$3925, 'Heron Fields'!AI$5)</f>
        <v/>
      </c>
      <c r="AJ33" s="2">
        <f>AI33+SUMIFS(data!$H$1:$H$3925, data!$A$1:$A$3925, 'Heron Fields'!$A33, data!$D$1:$D$3925, 'Heron Fields'!$A$2, data!$E$1:$E$3925, 'Heron Fields'!AJ$5)</f>
        <v/>
      </c>
      <c r="AK33" s="2">
        <f>AJ33+SUMIFS(data!$H$1:$H$3925, data!$A$1:$A$3925, 'Heron Fields'!$A33, data!$D$1:$D$3925, 'Heron Fields'!$A$2, data!$E$1:$E$3925, 'Heron Fields'!AK$5)</f>
        <v/>
      </c>
    </row>
    <row r="34">
      <c r="A34" t="inlineStr">
        <is>
          <t>COS - Inverters</t>
        </is>
      </c>
      <c r="C34" s="2">
        <f>SUMIFS(data!$H$1:$H$3925, data!$A$1:$A$3925, 'Heron Fields'!$A34, data!$D$1:$D$3925, 'Heron Fields'!$A$2, data!$E$1:$E$3925, 'Heron Fields'!C$5)</f>
        <v/>
      </c>
      <c r="D34" s="2">
        <f>C34+SUMIFS(data!$H$1:$H$3925, data!$A$1:$A$3925, 'Heron Fields'!$A34, data!$D$1:$D$3925, 'Heron Fields'!$A$2, data!$E$1:$E$3925, 'Heron Fields'!D$5)</f>
        <v/>
      </c>
      <c r="E34" s="2">
        <f>D34+SUMIFS(data!$H$1:$H$3925, data!$A$1:$A$3925, 'Heron Fields'!$A34, data!$D$1:$D$3925, 'Heron Fields'!$A$2, data!$E$1:$E$3925, 'Heron Fields'!E$5)</f>
        <v/>
      </c>
      <c r="F34" s="2">
        <f>E34+SUMIFS(data!$H$1:$H$3925, data!$A$1:$A$3925, 'Heron Fields'!$A34, data!$D$1:$D$3925, 'Heron Fields'!$A$2, data!$E$1:$E$3925, 'Heron Fields'!F$5)</f>
        <v/>
      </c>
      <c r="G34" s="2">
        <f>F34+SUMIFS(data!$H$1:$H$3925, data!$A$1:$A$3925, 'Heron Fields'!$A34, data!$D$1:$D$3925, 'Heron Fields'!$A$2, data!$E$1:$E$3925, 'Heron Fields'!G$5)</f>
        <v/>
      </c>
      <c r="H34" s="2">
        <f>G34+SUMIFS(data!$H$1:$H$3925, data!$A$1:$A$3925, 'Heron Fields'!$A34, data!$D$1:$D$3925, 'Heron Fields'!$A$2, data!$E$1:$E$3925, 'Heron Fields'!H$5)</f>
        <v/>
      </c>
      <c r="I34" s="2">
        <f>H34+SUMIFS(data!$H$1:$H$3925, data!$A$1:$A$3925, 'Heron Fields'!$A34, data!$D$1:$D$3925, 'Heron Fields'!$A$2, data!$E$1:$E$3925, 'Heron Fields'!I$5)</f>
        <v/>
      </c>
      <c r="J34" s="2">
        <f>I34+SUMIFS(data!$H$1:$H$3925, data!$A$1:$A$3925, 'Heron Fields'!$A34, data!$D$1:$D$3925, 'Heron Fields'!$A$2, data!$E$1:$E$3925, 'Heron Fields'!J$5)</f>
        <v/>
      </c>
      <c r="K34" s="2">
        <f>J34+SUMIFS(data!$H$1:$H$3925, data!$A$1:$A$3925, 'Heron Fields'!$A34, data!$D$1:$D$3925, 'Heron Fields'!$A$2, data!$E$1:$E$3925, 'Heron Fields'!K$5)</f>
        <v/>
      </c>
      <c r="L34" s="2">
        <f>K34+SUMIFS(data!$H$1:$H$3925, data!$A$1:$A$3925, 'Heron Fields'!$A34, data!$D$1:$D$3925, 'Heron Fields'!$A$2, data!$E$1:$E$3925, 'Heron Fields'!L$5)</f>
        <v/>
      </c>
      <c r="M34" s="2">
        <f>L34+SUMIFS(data!$H$1:$H$3925, data!$A$1:$A$3925, 'Heron Fields'!$A34, data!$D$1:$D$3925, 'Heron Fields'!$A$2, data!$E$1:$E$3925, 'Heron Fields'!M$5)</f>
        <v/>
      </c>
      <c r="N34" s="2">
        <f>M34+SUMIFS(data!$H$1:$H$3925, data!$A$1:$A$3925, 'Heron Fields'!$A34, data!$D$1:$D$3925, 'Heron Fields'!$A$2, data!$E$1:$E$3925, 'Heron Fields'!N$5)</f>
        <v/>
      </c>
      <c r="O34" s="2">
        <f>N34+SUMIFS(data!$H$1:$H$3925, data!$A$1:$A$3925, 'Heron Fields'!$A34, data!$D$1:$D$3925, 'Heron Fields'!$A$2, data!$E$1:$E$3925, 'Heron Fields'!O$5)</f>
        <v/>
      </c>
      <c r="P34" s="2">
        <f>O34+SUMIFS(data!$H$1:$H$3925, data!$A$1:$A$3925, 'Heron Fields'!$A34, data!$D$1:$D$3925, 'Heron Fields'!$A$2, data!$E$1:$E$3925, 'Heron Fields'!P$5)</f>
        <v/>
      </c>
      <c r="Q34" s="2">
        <f>P34+SUMIFS(data!$H$1:$H$3925, data!$A$1:$A$3925, 'Heron Fields'!$A34, data!$D$1:$D$3925, 'Heron Fields'!$A$2, data!$E$1:$E$3925, 'Heron Fields'!Q$5)</f>
        <v/>
      </c>
      <c r="R34" s="2">
        <f>Q34+SUMIFS(data!$H$1:$H$3925, data!$A$1:$A$3925, 'Heron Fields'!$A34, data!$D$1:$D$3925, 'Heron Fields'!$A$2, data!$E$1:$E$3925, 'Heron Fields'!R$5)</f>
        <v/>
      </c>
      <c r="S34" s="2">
        <f>R34+SUMIFS(data!$H$1:$H$3925, data!$A$1:$A$3925, 'Heron Fields'!$A34, data!$D$1:$D$3925, 'Heron Fields'!$A$2, data!$E$1:$E$3925, 'Heron Fields'!S$5)</f>
        <v/>
      </c>
      <c r="T34" s="2">
        <f>S34+SUMIFS(data!$H$1:$H$3925, data!$A$1:$A$3925, 'Heron Fields'!$A34, data!$D$1:$D$3925, 'Heron Fields'!$A$2, data!$E$1:$E$3925, 'Heron Fields'!T$5)</f>
        <v/>
      </c>
      <c r="U34" s="2">
        <f>T34+SUMIFS(data!$H$1:$H$3925, data!$A$1:$A$3925, 'Heron Fields'!$A34, data!$D$1:$D$3925, 'Heron Fields'!$A$2, data!$E$1:$E$3925, 'Heron Fields'!U$5)</f>
        <v/>
      </c>
      <c r="V34" s="2">
        <f>U34+SUMIFS(data!$H$1:$H$3925, data!$A$1:$A$3925, 'Heron Fields'!$A34, data!$D$1:$D$3925, 'Heron Fields'!$A$2, data!$E$1:$E$3925, 'Heron Fields'!V$5)</f>
        <v/>
      </c>
      <c r="W34" s="2">
        <f>V34+SUMIFS(data!$H$1:$H$3925, data!$A$1:$A$3925, 'Heron Fields'!$A34, data!$D$1:$D$3925, 'Heron Fields'!$A$2, data!$E$1:$E$3925, 'Heron Fields'!W$5)</f>
        <v/>
      </c>
      <c r="X34" s="2">
        <f>W34+SUMIFS(data!$H$1:$H$3925, data!$A$1:$A$3925, 'Heron Fields'!$A34, data!$D$1:$D$3925, 'Heron Fields'!$A$2, data!$E$1:$E$3925, 'Heron Fields'!X$5)</f>
        <v/>
      </c>
      <c r="Y34" s="2">
        <f>X34+SUMIFS(data!$H$1:$H$3925, data!$A$1:$A$3925, 'Heron Fields'!$A34, data!$D$1:$D$3925, 'Heron Fields'!$A$2, data!$E$1:$E$3925, 'Heron Fields'!Y$5)</f>
        <v/>
      </c>
      <c r="Z34" s="2">
        <f>Y34+SUMIFS(data!$H$1:$H$3925, data!$A$1:$A$3925, 'Heron Fields'!$A34, data!$D$1:$D$3925, 'Heron Fields'!$A$2, data!$E$1:$E$3925, 'Heron Fields'!Z$5)</f>
        <v/>
      </c>
      <c r="AA34" s="2">
        <f>Z34+SUMIFS(data!$H$1:$H$3925, data!$A$1:$A$3925, 'Heron Fields'!$A34, data!$D$1:$D$3925, 'Heron Fields'!$A$2, data!$E$1:$E$3925, 'Heron Fields'!AA$5)</f>
        <v/>
      </c>
      <c r="AB34" s="2">
        <f>AA34+SUMIFS(data!$H$1:$H$3925, data!$A$1:$A$3925, 'Heron Fields'!$A34, data!$D$1:$D$3925, 'Heron Fields'!$A$2, data!$E$1:$E$3925, 'Heron Fields'!AB$5)</f>
        <v/>
      </c>
      <c r="AC34" s="2">
        <f>AB34+SUMIFS(data!$H$1:$H$3925, data!$A$1:$A$3925, 'Heron Fields'!$A34, data!$D$1:$D$3925, 'Heron Fields'!$A$2, data!$E$1:$E$3925, 'Heron Fields'!AC$5)</f>
        <v/>
      </c>
      <c r="AD34" s="2">
        <f>AC34+SUMIFS(data!$H$1:$H$3925, data!$A$1:$A$3925, 'Heron Fields'!$A34, data!$D$1:$D$3925, 'Heron Fields'!$A$2, data!$E$1:$E$3925, 'Heron Fields'!AD$5)</f>
        <v/>
      </c>
      <c r="AE34" s="2">
        <f>AD34+SUMIFS(data!$H$1:$H$3925, data!$A$1:$A$3925, 'Heron Fields'!$A34, data!$D$1:$D$3925, 'Heron Fields'!$A$2, data!$E$1:$E$3925, 'Heron Fields'!AE$5)</f>
        <v/>
      </c>
      <c r="AF34" s="2">
        <f>AE34+SUMIFS(data!$H$1:$H$3925, data!$A$1:$A$3925, 'Heron Fields'!$A34, data!$D$1:$D$3925, 'Heron Fields'!$A$2, data!$E$1:$E$3925, 'Heron Fields'!AF$5)</f>
        <v/>
      </c>
      <c r="AG34" s="2">
        <f>AF34+SUMIFS(data!$H$1:$H$3925, data!$A$1:$A$3925, 'Heron Fields'!$A34, data!$D$1:$D$3925, 'Heron Fields'!$A$2, data!$E$1:$E$3925, 'Heron Fields'!AG$5)</f>
        <v/>
      </c>
      <c r="AH34" s="2">
        <f>AG34+SUMIFS(data!$H$1:$H$3925, data!$A$1:$A$3925, 'Heron Fields'!$A34, data!$D$1:$D$3925, 'Heron Fields'!$A$2, data!$E$1:$E$3925, 'Heron Fields'!AH$5)</f>
        <v/>
      </c>
      <c r="AI34" s="2">
        <f>AH34+SUMIFS(data!$H$1:$H$3925, data!$A$1:$A$3925, 'Heron Fields'!$A34, data!$D$1:$D$3925, 'Heron Fields'!$A$2, data!$E$1:$E$3925, 'Heron Fields'!AI$5)</f>
        <v/>
      </c>
      <c r="AJ34" s="2">
        <f>AI34+SUMIFS(data!$H$1:$H$3925, data!$A$1:$A$3925, 'Heron Fields'!$A34, data!$D$1:$D$3925, 'Heron Fields'!$A$2, data!$E$1:$E$3925, 'Heron Fields'!AJ$5)</f>
        <v/>
      </c>
      <c r="AK34" s="2">
        <f>AJ34+SUMIFS(data!$H$1:$H$3925, data!$A$1:$A$3925, 'Heron Fields'!$A34, data!$D$1:$D$3925, 'Heron Fields'!$A$2, data!$E$1:$E$3925, 'Heron Fields'!AK$5)</f>
        <v/>
      </c>
    </row>
    <row r="35">
      <c r="A35" t="inlineStr">
        <is>
          <t>COS - Legal Fees</t>
        </is>
      </c>
      <c r="C35" s="2">
        <f>SUMIFS(data!$H$1:$H$3925, data!$A$1:$A$3925, 'Heron Fields'!$A35, data!$D$1:$D$3925, 'Heron Fields'!$A$2, data!$E$1:$E$3925, 'Heron Fields'!C$5)</f>
        <v/>
      </c>
      <c r="D35" s="2">
        <f>C35+SUMIFS(data!$H$1:$H$3925, data!$A$1:$A$3925, 'Heron Fields'!$A35, data!$D$1:$D$3925, 'Heron Fields'!$A$2, data!$E$1:$E$3925, 'Heron Fields'!D$5)</f>
        <v/>
      </c>
      <c r="E35" s="2">
        <f>D35+SUMIFS(data!$H$1:$H$3925, data!$A$1:$A$3925, 'Heron Fields'!$A35, data!$D$1:$D$3925, 'Heron Fields'!$A$2, data!$E$1:$E$3925, 'Heron Fields'!E$5)</f>
        <v/>
      </c>
      <c r="F35" s="2">
        <f>E35+SUMIFS(data!$H$1:$H$3925, data!$A$1:$A$3925, 'Heron Fields'!$A35, data!$D$1:$D$3925, 'Heron Fields'!$A$2, data!$E$1:$E$3925, 'Heron Fields'!F$5)</f>
        <v/>
      </c>
      <c r="G35" s="2">
        <f>F35+SUMIFS(data!$H$1:$H$3925, data!$A$1:$A$3925, 'Heron Fields'!$A35, data!$D$1:$D$3925, 'Heron Fields'!$A$2, data!$E$1:$E$3925, 'Heron Fields'!G$5)</f>
        <v/>
      </c>
      <c r="H35" s="2">
        <f>G35+SUMIFS(data!$H$1:$H$3925, data!$A$1:$A$3925, 'Heron Fields'!$A35, data!$D$1:$D$3925, 'Heron Fields'!$A$2, data!$E$1:$E$3925, 'Heron Fields'!H$5)</f>
        <v/>
      </c>
      <c r="I35" s="2">
        <f>H35+SUMIFS(data!$H$1:$H$3925, data!$A$1:$A$3925, 'Heron Fields'!$A35, data!$D$1:$D$3925, 'Heron Fields'!$A$2, data!$E$1:$E$3925, 'Heron Fields'!I$5)</f>
        <v/>
      </c>
      <c r="J35" s="2">
        <f>I35+SUMIFS(data!$H$1:$H$3925, data!$A$1:$A$3925, 'Heron Fields'!$A35, data!$D$1:$D$3925, 'Heron Fields'!$A$2, data!$E$1:$E$3925, 'Heron Fields'!J$5)</f>
        <v/>
      </c>
      <c r="K35" s="2">
        <f>J35+SUMIFS(data!$H$1:$H$3925, data!$A$1:$A$3925, 'Heron Fields'!$A35, data!$D$1:$D$3925, 'Heron Fields'!$A$2, data!$E$1:$E$3925, 'Heron Fields'!K$5)</f>
        <v/>
      </c>
      <c r="L35" s="2">
        <f>K35+SUMIFS(data!$H$1:$H$3925, data!$A$1:$A$3925, 'Heron Fields'!$A35, data!$D$1:$D$3925, 'Heron Fields'!$A$2, data!$E$1:$E$3925, 'Heron Fields'!L$5)</f>
        <v/>
      </c>
      <c r="M35" s="2">
        <f>L35+SUMIFS(data!$H$1:$H$3925, data!$A$1:$A$3925, 'Heron Fields'!$A35, data!$D$1:$D$3925, 'Heron Fields'!$A$2, data!$E$1:$E$3925, 'Heron Fields'!M$5)</f>
        <v/>
      </c>
      <c r="N35" s="2">
        <f>M35+SUMIFS(data!$H$1:$H$3925, data!$A$1:$A$3925, 'Heron Fields'!$A35, data!$D$1:$D$3925, 'Heron Fields'!$A$2, data!$E$1:$E$3925, 'Heron Fields'!N$5)</f>
        <v/>
      </c>
      <c r="O35" s="2">
        <f>N35+SUMIFS(data!$H$1:$H$3925, data!$A$1:$A$3925, 'Heron Fields'!$A35, data!$D$1:$D$3925, 'Heron Fields'!$A$2, data!$E$1:$E$3925, 'Heron Fields'!O$5)</f>
        <v/>
      </c>
      <c r="P35" s="2">
        <f>O35+SUMIFS(data!$H$1:$H$3925, data!$A$1:$A$3925, 'Heron Fields'!$A35, data!$D$1:$D$3925, 'Heron Fields'!$A$2, data!$E$1:$E$3925, 'Heron Fields'!P$5)</f>
        <v/>
      </c>
      <c r="Q35" s="2">
        <f>P35+SUMIFS(data!$H$1:$H$3925, data!$A$1:$A$3925, 'Heron Fields'!$A35, data!$D$1:$D$3925, 'Heron Fields'!$A$2, data!$E$1:$E$3925, 'Heron Fields'!Q$5)</f>
        <v/>
      </c>
      <c r="R35" s="2">
        <f>Q35+SUMIFS(data!$H$1:$H$3925, data!$A$1:$A$3925, 'Heron Fields'!$A35, data!$D$1:$D$3925, 'Heron Fields'!$A$2, data!$E$1:$E$3925, 'Heron Fields'!R$5)</f>
        <v/>
      </c>
      <c r="S35" s="2">
        <f>R35+SUMIFS(data!$H$1:$H$3925, data!$A$1:$A$3925, 'Heron Fields'!$A35, data!$D$1:$D$3925, 'Heron Fields'!$A$2, data!$E$1:$E$3925, 'Heron Fields'!S$5)</f>
        <v/>
      </c>
      <c r="T35" s="2">
        <f>S35+SUMIFS(data!$H$1:$H$3925, data!$A$1:$A$3925, 'Heron Fields'!$A35, data!$D$1:$D$3925, 'Heron Fields'!$A$2, data!$E$1:$E$3925, 'Heron Fields'!T$5)</f>
        <v/>
      </c>
      <c r="U35" s="2">
        <f>T35+SUMIFS(data!$H$1:$H$3925, data!$A$1:$A$3925, 'Heron Fields'!$A35, data!$D$1:$D$3925, 'Heron Fields'!$A$2, data!$E$1:$E$3925, 'Heron Fields'!U$5)</f>
        <v/>
      </c>
      <c r="V35" s="2">
        <f>U35+SUMIFS(data!$H$1:$H$3925, data!$A$1:$A$3925, 'Heron Fields'!$A35, data!$D$1:$D$3925, 'Heron Fields'!$A$2, data!$E$1:$E$3925, 'Heron Fields'!V$5)</f>
        <v/>
      </c>
      <c r="W35" s="2">
        <f>V35+SUMIFS(data!$H$1:$H$3925, data!$A$1:$A$3925, 'Heron Fields'!$A35, data!$D$1:$D$3925, 'Heron Fields'!$A$2, data!$E$1:$E$3925, 'Heron Fields'!W$5)</f>
        <v/>
      </c>
      <c r="X35" s="2">
        <f>W35+SUMIFS(data!$H$1:$H$3925, data!$A$1:$A$3925, 'Heron Fields'!$A35, data!$D$1:$D$3925, 'Heron Fields'!$A$2, data!$E$1:$E$3925, 'Heron Fields'!X$5)</f>
        <v/>
      </c>
      <c r="Y35" s="2">
        <f>X35+SUMIFS(data!$H$1:$H$3925, data!$A$1:$A$3925, 'Heron Fields'!$A35, data!$D$1:$D$3925, 'Heron Fields'!$A$2, data!$E$1:$E$3925, 'Heron Fields'!Y$5)</f>
        <v/>
      </c>
      <c r="Z35" s="2">
        <f>Y35+SUMIFS(data!$H$1:$H$3925, data!$A$1:$A$3925, 'Heron Fields'!$A35, data!$D$1:$D$3925, 'Heron Fields'!$A$2, data!$E$1:$E$3925, 'Heron Fields'!Z$5)</f>
        <v/>
      </c>
      <c r="AA35" s="2">
        <f>Z35+SUMIFS(data!$H$1:$H$3925, data!$A$1:$A$3925, 'Heron Fields'!$A35, data!$D$1:$D$3925, 'Heron Fields'!$A$2, data!$E$1:$E$3925, 'Heron Fields'!AA$5)</f>
        <v/>
      </c>
      <c r="AB35" s="2">
        <f>AA35+SUMIFS(data!$H$1:$H$3925, data!$A$1:$A$3925, 'Heron Fields'!$A35, data!$D$1:$D$3925, 'Heron Fields'!$A$2, data!$E$1:$E$3925, 'Heron Fields'!AB$5)</f>
        <v/>
      </c>
      <c r="AC35" s="2">
        <f>AB35+SUMIFS(data!$H$1:$H$3925, data!$A$1:$A$3925, 'Heron Fields'!$A35, data!$D$1:$D$3925, 'Heron Fields'!$A$2, data!$E$1:$E$3925, 'Heron Fields'!AC$5)</f>
        <v/>
      </c>
      <c r="AD35" s="2">
        <f>AC35+SUMIFS(data!$H$1:$H$3925, data!$A$1:$A$3925, 'Heron Fields'!$A35, data!$D$1:$D$3925, 'Heron Fields'!$A$2, data!$E$1:$E$3925, 'Heron Fields'!AD$5)</f>
        <v/>
      </c>
      <c r="AE35" s="2">
        <f>AD35+SUMIFS(data!$H$1:$H$3925, data!$A$1:$A$3925, 'Heron Fields'!$A35, data!$D$1:$D$3925, 'Heron Fields'!$A$2, data!$E$1:$E$3925, 'Heron Fields'!AE$5)</f>
        <v/>
      </c>
      <c r="AF35" s="2">
        <f>AE35+SUMIFS(data!$H$1:$H$3925, data!$A$1:$A$3925, 'Heron Fields'!$A35, data!$D$1:$D$3925, 'Heron Fields'!$A$2, data!$E$1:$E$3925, 'Heron Fields'!AF$5)</f>
        <v/>
      </c>
      <c r="AG35" s="2">
        <f>AF35+SUMIFS(data!$H$1:$H$3925, data!$A$1:$A$3925, 'Heron Fields'!$A35, data!$D$1:$D$3925, 'Heron Fields'!$A$2, data!$E$1:$E$3925, 'Heron Fields'!AG$5)</f>
        <v/>
      </c>
      <c r="AH35" s="2">
        <f>AG35+SUMIFS(data!$H$1:$H$3925, data!$A$1:$A$3925, 'Heron Fields'!$A35, data!$D$1:$D$3925, 'Heron Fields'!$A$2, data!$E$1:$E$3925, 'Heron Fields'!AH$5)</f>
        <v/>
      </c>
      <c r="AI35" s="2">
        <f>AH35+SUMIFS(data!$H$1:$H$3925, data!$A$1:$A$3925, 'Heron Fields'!$A35, data!$D$1:$D$3925, 'Heron Fields'!$A$2, data!$E$1:$E$3925, 'Heron Fields'!AI$5)</f>
        <v/>
      </c>
      <c r="AJ35" s="2">
        <f>AI35+SUMIFS(data!$H$1:$H$3925, data!$A$1:$A$3925, 'Heron Fields'!$A35, data!$D$1:$D$3925, 'Heron Fields'!$A$2, data!$E$1:$E$3925, 'Heron Fields'!AJ$5)</f>
        <v/>
      </c>
      <c r="AK35" s="2">
        <f>AJ35+SUMIFS(data!$H$1:$H$3925, data!$A$1:$A$3925, 'Heron Fields'!$A35, data!$D$1:$D$3925, 'Heron Fields'!$A$2, data!$E$1:$E$3925, 'Heron Fields'!AK$5)</f>
        <v/>
      </c>
    </row>
    <row r="36">
      <c r="A36" t="inlineStr">
        <is>
          <t>COS - Legal Fees Opening of Sec Title Scheme</t>
        </is>
      </c>
      <c r="C36" s="2">
        <f>SUMIFS(data!$H$1:$H$3925, data!$A$1:$A$3925, 'Heron Fields'!$A36, data!$D$1:$D$3925, 'Heron Fields'!$A$2, data!$E$1:$E$3925, 'Heron Fields'!C$5)</f>
        <v/>
      </c>
      <c r="D36" s="2">
        <f>C36+SUMIFS(data!$H$1:$H$3925, data!$A$1:$A$3925, 'Heron Fields'!$A36, data!$D$1:$D$3925, 'Heron Fields'!$A$2, data!$E$1:$E$3925, 'Heron Fields'!D$5)</f>
        <v/>
      </c>
      <c r="E36" s="2">
        <f>D36+SUMIFS(data!$H$1:$H$3925, data!$A$1:$A$3925, 'Heron Fields'!$A36, data!$D$1:$D$3925, 'Heron Fields'!$A$2, data!$E$1:$E$3925, 'Heron Fields'!E$5)</f>
        <v/>
      </c>
      <c r="F36" s="2">
        <f>E36+SUMIFS(data!$H$1:$H$3925, data!$A$1:$A$3925, 'Heron Fields'!$A36, data!$D$1:$D$3925, 'Heron Fields'!$A$2, data!$E$1:$E$3925, 'Heron Fields'!F$5)</f>
        <v/>
      </c>
      <c r="G36" s="2">
        <f>F36+SUMIFS(data!$H$1:$H$3925, data!$A$1:$A$3925, 'Heron Fields'!$A36, data!$D$1:$D$3925, 'Heron Fields'!$A$2, data!$E$1:$E$3925, 'Heron Fields'!G$5)</f>
        <v/>
      </c>
      <c r="H36" s="2">
        <f>G36+SUMIFS(data!$H$1:$H$3925, data!$A$1:$A$3925, 'Heron Fields'!$A36, data!$D$1:$D$3925, 'Heron Fields'!$A$2, data!$E$1:$E$3925, 'Heron Fields'!H$5)</f>
        <v/>
      </c>
      <c r="I36" s="2">
        <f>H36+SUMIFS(data!$H$1:$H$3925, data!$A$1:$A$3925, 'Heron Fields'!$A36, data!$D$1:$D$3925, 'Heron Fields'!$A$2, data!$E$1:$E$3925, 'Heron Fields'!I$5)</f>
        <v/>
      </c>
      <c r="J36" s="2">
        <f>I36+SUMIFS(data!$H$1:$H$3925, data!$A$1:$A$3925, 'Heron Fields'!$A36, data!$D$1:$D$3925, 'Heron Fields'!$A$2, data!$E$1:$E$3925, 'Heron Fields'!J$5)</f>
        <v/>
      </c>
      <c r="K36" s="2">
        <f>J36+SUMIFS(data!$H$1:$H$3925, data!$A$1:$A$3925, 'Heron Fields'!$A36, data!$D$1:$D$3925, 'Heron Fields'!$A$2, data!$E$1:$E$3925, 'Heron Fields'!K$5)</f>
        <v/>
      </c>
      <c r="L36" s="2">
        <f>K36+SUMIFS(data!$H$1:$H$3925, data!$A$1:$A$3925, 'Heron Fields'!$A36, data!$D$1:$D$3925, 'Heron Fields'!$A$2, data!$E$1:$E$3925, 'Heron Fields'!L$5)</f>
        <v/>
      </c>
      <c r="M36" s="2">
        <f>L36+SUMIFS(data!$H$1:$H$3925, data!$A$1:$A$3925, 'Heron Fields'!$A36, data!$D$1:$D$3925, 'Heron Fields'!$A$2, data!$E$1:$E$3925, 'Heron Fields'!M$5)</f>
        <v/>
      </c>
      <c r="N36" s="2">
        <f>M36+SUMIFS(data!$H$1:$H$3925, data!$A$1:$A$3925, 'Heron Fields'!$A36, data!$D$1:$D$3925, 'Heron Fields'!$A$2, data!$E$1:$E$3925, 'Heron Fields'!N$5)</f>
        <v/>
      </c>
      <c r="O36" s="2">
        <f>N36+SUMIFS(data!$H$1:$H$3925, data!$A$1:$A$3925, 'Heron Fields'!$A36, data!$D$1:$D$3925, 'Heron Fields'!$A$2, data!$E$1:$E$3925, 'Heron Fields'!O$5)</f>
        <v/>
      </c>
      <c r="P36" s="2">
        <f>O36+SUMIFS(data!$H$1:$H$3925, data!$A$1:$A$3925, 'Heron Fields'!$A36, data!$D$1:$D$3925, 'Heron Fields'!$A$2, data!$E$1:$E$3925, 'Heron Fields'!P$5)</f>
        <v/>
      </c>
      <c r="Q36" s="2">
        <f>P36+SUMIFS(data!$H$1:$H$3925, data!$A$1:$A$3925, 'Heron Fields'!$A36, data!$D$1:$D$3925, 'Heron Fields'!$A$2, data!$E$1:$E$3925, 'Heron Fields'!Q$5)</f>
        <v/>
      </c>
      <c r="R36" s="2">
        <f>Q36+SUMIFS(data!$H$1:$H$3925, data!$A$1:$A$3925, 'Heron Fields'!$A36, data!$D$1:$D$3925, 'Heron Fields'!$A$2, data!$E$1:$E$3925, 'Heron Fields'!R$5)</f>
        <v/>
      </c>
      <c r="S36" s="2">
        <f>R36+SUMIFS(data!$H$1:$H$3925, data!$A$1:$A$3925, 'Heron Fields'!$A36, data!$D$1:$D$3925, 'Heron Fields'!$A$2, data!$E$1:$E$3925, 'Heron Fields'!S$5)</f>
        <v/>
      </c>
      <c r="T36" s="2">
        <f>S36+SUMIFS(data!$H$1:$H$3925, data!$A$1:$A$3925, 'Heron Fields'!$A36, data!$D$1:$D$3925, 'Heron Fields'!$A$2, data!$E$1:$E$3925, 'Heron Fields'!T$5)</f>
        <v/>
      </c>
      <c r="U36" s="2">
        <f>T36+SUMIFS(data!$H$1:$H$3925, data!$A$1:$A$3925, 'Heron Fields'!$A36, data!$D$1:$D$3925, 'Heron Fields'!$A$2, data!$E$1:$E$3925, 'Heron Fields'!U$5)</f>
        <v/>
      </c>
      <c r="V36" s="2">
        <f>U36+SUMIFS(data!$H$1:$H$3925, data!$A$1:$A$3925, 'Heron Fields'!$A36, data!$D$1:$D$3925, 'Heron Fields'!$A$2, data!$E$1:$E$3925, 'Heron Fields'!V$5)</f>
        <v/>
      </c>
      <c r="W36" s="2">
        <f>V36+SUMIFS(data!$H$1:$H$3925, data!$A$1:$A$3925, 'Heron Fields'!$A36, data!$D$1:$D$3925, 'Heron Fields'!$A$2, data!$E$1:$E$3925, 'Heron Fields'!W$5)</f>
        <v/>
      </c>
      <c r="X36" s="2">
        <f>W36+SUMIFS(data!$H$1:$H$3925, data!$A$1:$A$3925, 'Heron Fields'!$A36, data!$D$1:$D$3925, 'Heron Fields'!$A$2, data!$E$1:$E$3925, 'Heron Fields'!X$5)</f>
        <v/>
      </c>
      <c r="Y36" s="2">
        <f>X36+SUMIFS(data!$H$1:$H$3925, data!$A$1:$A$3925, 'Heron Fields'!$A36, data!$D$1:$D$3925, 'Heron Fields'!$A$2, data!$E$1:$E$3925, 'Heron Fields'!Y$5)</f>
        <v/>
      </c>
      <c r="Z36" s="2">
        <f>Y36+SUMIFS(data!$H$1:$H$3925, data!$A$1:$A$3925, 'Heron Fields'!$A36, data!$D$1:$D$3925, 'Heron Fields'!$A$2, data!$E$1:$E$3925, 'Heron Fields'!Z$5)</f>
        <v/>
      </c>
      <c r="AA36" s="2">
        <f>Z36+SUMIFS(data!$H$1:$H$3925, data!$A$1:$A$3925, 'Heron Fields'!$A36, data!$D$1:$D$3925, 'Heron Fields'!$A$2, data!$E$1:$E$3925, 'Heron Fields'!AA$5)</f>
        <v/>
      </c>
      <c r="AB36" s="2">
        <f>AA36+SUMIFS(data!$H$1:$H$3925, data!$A$1:$A$3925, 'Heron Fields'!$A36, data!$D$1:$D$3925, 'Heron Fields'!$A$2, data!$E$1:$E$3925, 'Heron Fields'!AB$5)</f>
        <v/>
      </c>
      <c r="AC36" s="2">
        <f>AB36+SUMIFS(data!$H$1:$H$3925, data!$A$1:$A$3925, 'Heron Fields'!$A36, data!$D$1:$D$3925, 'Heron Fields'!$A$2, data!$E$1:$E$3925, 'Heron Fields'!AC$5)</f>
        <v/>
      </c>
      <c r="AD36" s="2">
        <f>AC36+SUMIFS(data!$H$1:$H$3925, data!$A$1:$A$3925, 'Heron Fields'!$A36, data!$D$1:$D$3925, 'Heron Fields'!$A$2, data!$E$1:$E$3925, 'Heron Fields'!AD$5)</f>
        <v/>
      </c>
      <c r="AE36" s="2">
        <f>AD36+SUMIFS(data!$H$1:$H$3925, data!$A$1:$A$3925, 'Heron Fields'!$A36, data!$D$1:$D$3925, 'Heron Fields'!$A$2, data!$E$1:$E$3925, 'Heron Fields'!AE$5)</f>
        <v/>
      </c>
      <c r="AF36" s="2">
        <f>AE36+SUMIFS(data!$H$1:$H$3925, data!$A$1:$A$3925, 'Heron Fields'!$A36, data!$D$1:$D$3925, 'Heron Fields'!$A$2, data!$E$1:$E$3925, 'Heron Fields'!AF$5)</f>
        <v/>
      </c>
      <c r="AG36" s="2">
        <f>AF36+SUMIFS(data!$H$1:$H$3925, data!$A$1:$A$3925, 'Heron Fields'!$A36, data!$D$1:$D$3925, 'Heron Fields'!$A$2, data!$E$1:$E$3925, 'Heron Fields'!AG$5)</f>
        <v/>
      </c>
      <c r="AH36" s="2">
        <f>AG36+SUMIFS(data!$H$1:$H$3925, data!$A$1:$A$3925, 'Heron Fields'!$A36, data!$D$1:$D$3925, 'Heron Fields'!$A$2, data!$E$1:$E$3925, 'Heron Fields'!AH$5)</f>
        <v/>
      </c>
      <c r="AI36" s="2">
        <f>AH36+SUMIFS(data!$H$1:$H$3925, data!$A$1:$A$3925, 'Heron Fields'!$A36, data!$D$1:$D$3925, 'Heron Fields'!$A$2, data!$E$1:$E$3925, 'Heron Fields'!AI$5)</f>
        <v/>
      </c>
      <c r="AJ36" s="2">
        <f>AI36+SUMIFS(data!$H$1:$H$3925, data!$A$1:$A$3925, 'Heron Fields'!$A36, data!$D$1:$D$3925, 'Heron Fields'!$A$2, data!$E$1:$E$3925, 'Heron Fields'!AJ$5)</f>
        <v/>
      </c>
      <c r="AK36" s="2">
        <f>AJ36+SUMIFS(data!$H$1:$H$3925, data!$A$1:$A$3925, 'Heron Fields'!$A36, data!$D$1:$D$3925, 'Heron Fields'!$A$2, data!$E$1:$E$3925, 'Heron Fields'!AK$5)</f>
        <v/>
      </c>
    </row>
    <row r="37">
      <c r="A37" t="inlineStr">
        <is>
          <t>COS - Levies</t>
        </is>
      </c>
      <c r="C37" s="2">
        <f>SUMIFS(data!$H$1:$H$3925, data!$A$1:$A$3925, 'Heron Fields'!$A37, data!$D$1:$D$3925, 'Heron Fields'!$A$2, data!$E$1:$E$3925, 'Heron Fields'!C$5)</f>
        <v/>
      </c>
      <c r="D37" s="2">
        <f>C37+SUMIFS(data!$H$1:$H$3925, data!$A$1:$A$3925, 'Heron Fields'!$A37, data!$D$1:$D$3925, 'Heron Fields'!$A$2, data!$E$1:$E$3925, 'Heron Fields'!D$5)</f>
        <v/>
      </c>
      <c r="E37" s="2">
        <f>D37+SUMIFS(data!$H$1:$H$3925, data!$A$1:$A$3925, 'Heron Fields'!$A37, data!$D$1:$D$3925, 'Heron Fields'!$A$2, data!$E$1:$E$3925, 'Heron Fields'!E$5)</f>
        <v/>
      </c>
      <c r="F37" s="2">
        <f>E37+SUMIFS(data!$H$1:$H$3925, data!$A$1:$A$3925, 'Heron Fields'!$A37, data!$D$1:$D$3925, 'Heron Fields'!$A$2, data!$E$1:$E$3925, 'Heron Fields'!F$5)</f>
        <v/>
      </c>
      <c r="G37" s="2">
        <f>F37+SUMIFS(data!$H$1:$H$3925, data!$A$1:$A$3925, 'Heron Fields'!$A37, data!$D$1:$D$3925, 'Heron Fields'!$A$2, data!$E$1:$E$3925, 'Heron Fields'!G$5)</f>
        <v/>
      </c>
      <c r="H37" s="2">
        <f>G37+SUMIFS(data!$H$1:$H$3925, data!$A$1:$A$3925, 'Heron Fields'!$A37, data!$D$1:$D$3925, 'Heron Fields'!$A$2, data!$E$1:$E$3925, 'Heron Fields'!H$5)</f>
        <v/>
      </c>
      <c r="I37" s="2">
        <f>H37+SUMIFS(data!$H$1:$H$3925, data!$A$1:$A$3925, 'Heron Fields'!$A37, data!$D$1:$D$3925, 'Heron Fields'!$A$2, data!$E$1:$E$3925, 'Heron Fields'!I$5)</f>
        <v/>
      </c>
      <c r="J37" s="2">
        <f>I37+SUMIFS(data!$H$1:$H$3925, data!$A$1:$A$3925, 'Heron Fields'!$A37, data!$D$1:$D$3925, 'Heron Fields'!$A$2, data!$E$1:$E$3925, 'Heron Fields'!J$5)</f>
        <v/>
      </c>
      <c r="K37" s="2">
        <f>J37+SUMIFS(data!$H$1:$H$3925, data!$A$1:$A$3925, 'Heron Fields'!$A37, data!$D$1:$D$3925, 'Heron Fields'!$A$2, data!$E$1:$E$3925, 'Heron Fields'!K$5)</f>
        <v/>
      </c>
      <c r="L37" s="2">
        <f>K37+SUMIFS(data!$H$1:$H$3925, data!$A$1:$A$3925, 'Heron Fields'!$A37, data!$D$1:$D$3925, 'Heron Fields'!$A$2, data!$E$1:$E$3925, 'Heron Fields'!L$5)</f>
        <v/>
      </c>
      <c r="M37" s="2">
        <f>L37+SUMIFS(data!$H$1:$H$3925, data!$A$1:$A$3925, 'Heron Fields'!$A37, data!$D$1:$D$3925, 'Heron Fields'!$A$2, data!$E$1:$E$3925, 'Heron Fields'!M$5)</f>
        <v/>
      </c>
      <c r="N37" s="2">
        <f>M37+SUMIFS(data!$H$1:$H$3925, data!$A$1:$A$3925, 'Heron Fields'!$A37, data!$D$1:$D$3925, 'Heron Fields'!$A$2, data!$E$1:$E$3925, 'Heron Fields'!N$5)</f>
        <v/>
      </c>
      <c r="O37" s="2">
        <f>N37+SUMIFS(data!$H$1:$H$3925, data!$A$1:$A$3925, 'Heron Fields'!$A37, data!$D$1:$D$3925, 'Heron Fields'!$A$2, data!$E$1:$E$3925, 'Heron Fields'!O$5)</f>
        <v/>
      </c>
      <c r="P37" s="2">
        <f>O37+SUMIFS(data!$H$1:$H$3925, data!$A$1:$A$3925, 'Heron Fields'!$A37, data!$D$1:$D$3925, 'Heron Fields'!$A$2, data!$E$1:$E$3925, 'Heron Fields'!P$5)</f>
        <v/>
      </c>
      <c r="Q37" s="2">
        <f>P37+SUMIFS(data!$H$1:$H$3925, data!$A$1:$A$3925, 'Heron Fields'!$A37, data!$D$1:$D$3925, 'Heron Fields'!$A$2, data!$E$1:$E$3925, 'Heron Fields'!Q$5)</f>
        <v/>
      </c>
      <c r="R37" s="2">
        <f>Q37+SUMIFS(data!$H$1:$H$3925, data!$A$1:$A$3925, 'Heron Fields'!$A37, data!$D$1:$D$3925, 'Heron Fields'!$A$2, data!$E$1:$E$3925, 'Heron Fields'!R$5)</f>
        <v/>
      </c>
      <c r="S37" s="2">
        <f>R37+SUMIFS(data!$H$1:$H$3925, data!$A$1:$A$3925, 'Heron Fields'!$A37, data!$D$1:$D$3925, 'Heron Fields'!$A$2, data!$E$1:$E$3925, 'Heron Fields'!S$5)</f>
        <v/>
      </c>
      <c r="T37" s="2">
        <f>S37+SUMIFS(data!$H$1:$H$3925, data!$A$1:$A$3925, 'Heron Fields'!$A37, data!$D$1:$D$3925, 'Heron Fields'!$A$2, data!$E$1:$E$3925, 'Heron Fields'!T$5)</f>
        <v/>
      </c>
      <c r="U37" s="2">
        <f>T37+SUMIFS(data!$H$1:$H$3925, data!$A$1:$A$3925, 'Heron Fields'!$A37, data!$D$1:$D$3925, 'Heron Fields'!$A$2, data!$E$1:$E$3925, 'Heron Fields'!U$5)</f>
        <v/>
      </c>
      <c r="V37" s="2">
        <f>U37+SUMIFS(data!$H$1:$H$3925, data!$A$1:$A$3925, 'Heron Fields'!$A37, data!$D$1:$D$3925, 'Heron Fields'!$A$2, data!$E$1:$E$3925, 'Heron Fields'!V$5)</f>
        <v/>
      </c>
      <c r="W37" s="2">
        <f>V37+SUMIFS(data!$H$1:$H$3925, data!$A$1:$A$3925, 'Heron Fields'!$A37, data!$D$1:$D$3925, 'Heron Fields'!$A$2, data!$E$1:$E$3925, 'Heron Fields'!W$5)</f>
        <v/>
      </c>
      <c r="X37" s="2">
        <f>W37+SUMIFS(data!$H$1:$H$3925, data!$A$1:$A$3925, 'Heron Fields'!$A37, data!$D$1:$D$3925, 'Heron Fields'!$A$2, data!$E$1:$E$3925, 'Heron Fields'!X$5)</f>
        <v/>
      </c>
      <c r="Y37" s="2">
        <f>X37+SUMIFS(data!$H$1:$H$3925, data!$A$1:$A$3925, 'Heron Fields'!$A37, data!$D$1:$D$3925, 'Heron Fields'!$A$2, data!$E$1:$E$3925, 'Heron Fields'!Y$5)</f>
        <v/>
      </c>
      <c r="Z37" s="2">
        <f>Y37+SUMIFS(data!$H$1:$H$3925, data!$A$1:$A$3925, 'Heron Fields'!$A37, data!$D$1:$D$3925, 'Heron Fields'!$A$2, data!$E$1:$E$3925, 'Heron Fields'!Z$5)</f>
        <v/>
      </c>
      <c r="AA37" s="2">
        <f>Z37+SUMIFS(data!$H$1:$H$3925, data!$A$1:$A$3925, 'Heron Fields'!$A37, data!$D$1:$D$3925, 'Heron Fields'!$A$2, data!$E$1:$E$3925, 'Heron Fields'!AA$5)</f>
        <v/>
      </c>
      <c r="AB37" s="2">
        <f>AA37+SUMIFS(data!$H$1:$H$3925, data!$A$1:$A$3925, 'Heron Fields'!$A37, data!$D$1:$D$3925, 'Heron Fields'!$A$2, data!$E$1:$E$3925, 'Heron Fields'!AB$5)</f>
        <v/>
      </c>
      <c r="AC37" s="2">
        <f>AB37+SUMIFS(data!$H$1:$H$3925, data!$A$1:$A$3925, 'Heron Fields'!$A37, data!$D$1:$D$3925, 'Heron Fields'!$A$2, data!$E$1:$E$3925, 'Heron Fields'!AC$5)</f>
        <v/>
      </c>
      <c r="AD37" s="2">
        <f>AC37+SUMIFS(data!$H$1:$H$3925, data!$A$1:$A$3925, 'Heron Fields'!$A37, data!$D$1:$D$3925, 'Heron Fields'!$A$2, data!$E$1:$E$3925, 'Heron Fields'!AD$5)</f>
        <v/>
      </c>
      <c r="AE37" s="2">
        <f>AD37+SUMIFS(data!$H$1:$H$3925, data!$A$1:$A$3925, 'Heron Fields'!$A37, data!$D$1:$D$3925, 'Heron Fields'!$A$2, data!$E$1:$E$3925, 'Heron Fields'!AE$5)</f>
        <v/>
      </c>
      <c r="AF37" s="2">
        <f>AE37+SUMIFS(data!$H$1:$H$3925, data!$A$1:$A$3925, 'Heron Fields'!$A37, data!$D$1:$D$3925, 'Heron Fields'!$A$2, data!$E$1:$E$3925, 'Heron Fields'!AF$5)</f>
        <v/>
      </c>
      <c r="AG37" s="2">
        <f>AF37+SUMIFS(data!$H$1:$H$3925, data!$A$1:$A$3925, 'Heron Fields'!$A37, data!$D$1:$D$3925, 'Heron Fields'!$A$2, data!$E$1:$E$3925, 'Heron Fields'!AG$5)</f>
        <v/>
      </c>
      <c r="AH37" s="2">
        <f>AG37+SUMIFS(data!$H$1:$H$3925, data!$A$1:$A$3925, 'Heron Fields'!$A37, data!$D$1:$D$3925, 'Heron Fields'!$A$2, data!$E$1:$E$3925, 'Heron Fields'!AH$5)</f>
        <v/>
      </c>
      <c r="AI37" s="2">
        <f>AH37+SUMIFS(data!$H$1:$H$3925, data!$A$1:$A$3925, 'Heron Fields'!$A37, data!$D$1:$D$3925, 'Heron Fields'!$A$2, data!$E$1:$E$3925, 'Heron Fields'!AI$5)</f>
        <v/>
      </c>
      <c r="AJ37" s="2">
        <f>AI37+SUMIFS(data!$H$1:$H$3925, data!$A$1:$A$3925, 'Heron Fields'!$A37, data!$D$1:$D$3925, 'Heron Fields'!$A$2, data!$E$1:$E$3925, 'Heron Fields'!AJ$5)</f>
        <v/>
      </c>
      <c r="AK37" s="2">
        <f>AJ37+SUMIFS(data!$H$1:$H$3925, data!$A$1:$A$3925, 'Heron Fields'!$A37, data!$D$1:$D$3925, 'Heron Fields'!$A$2, data!$E$1:$E$3925, 'Heron Fields'!AK$5)</f>
        <v/>
      </c>
    </row>
    <row r="38">
      <c r="A38" t="inlineStr">
        <is>
          <t>COS - Rates clearance</t>
        </is>
      </c>
      <c r="C38" s="2">
        <f>SUMIFS(data!$H$1:$H$3925, data!$A$1:$A$3925, 'Heron Fields'!$A38, data!$D$1:$D$3925, 'Heron Fields'!$A$2, data!$E$1:$E$3925, 'Heron Fields'!C$5)</f>
        <v/>
      </c>
      <c r="D38" s="2">
        <f>C38+SUMIFS(data!$H$1:$H$3925, data!$A$1:$A$3925, 'Heron Fields'!$A38, data!$D$1:$D$3925, 'Heron Fields'!$A$2, data!$E$1:$E$3925, 'Heron Fields'!D$5)</f>
        <v/>
      </c>
      <c r="E38" s="2">
        <f>D38+SUMIFS(data!$H$1:$H$3925, data!$A$1:$A$3925, 'Heron Fields'!$A38, data!$D$1:$D$3925, 'Heron Fields'!$A$2, data!$E$1:$E$3925, 'Heron Fields'!E$5)</f>
        <v/>
      </c>
      <c r="F38" s="2">
        <f>E38+SUMIFS(data!$H$1:$H$3925, data!$A$1:$A$3925, 'Heron Fields'!$A38, data!$D$1:$D$3925, 'Heron Fields'!$A$2, data!$E$1:$E$3925, 'Heron Fields'!F$5)</f>
        <v/>
      </c>
      <c r="G38" s="2">
        <f>F38+SUMIFS(data!$H$1:$H$3925, data!$A$1:$A$3925, 'Heron Fields'!$A38, data!$D$1:$D$3925, 'Heron Fields'!$A$2, data!$E$1:$E$3925, 'Heron Fields'!G$5)</f>
        <v/>
      </c>
      <c r="H38" s="2">
        <f>G38+SUMIFS(data!$H$1:$H$3925, data!$A$1:$A$3925, 'Heron Fields'!$A38, data!$D$1:$D$3925, 'Heron Fields'!$A$2, data!$E$1:$E$3925, 'Heron Fields'!H$5)</f>
        <v/>
      </c>
      <c r="I38" s="2">
        <f>H38+SUMIFS(data!$H$1:$H$3925, data!$A$1:$A$3925, 'Heron Fields'!$A38, data!$D$1:$D$3925, 'Heron Fields'!$A$2, data!$E$1:$E$3925, 'Heron Fields'!I$5)</f>
        <v/>
      </c>
      <c r="J38" s="2">
        <f>I38+SUMIFS(data!$H$1:$H$3925, data!$A$1:$A$3925, 'Heron Fields'!$A38, data!$D$1:$D$3925, 'Heron Fields'!$A$2, data!$E$1:$E$3925, 'Heron Fields'!J$5)</f>
        <v/>
      </c>
      <c r="K38" s="2">
        <f>J38+SUMIFS(data!$H$1:$H$3925, data!$A$1:$A$3925, 'Heron Fields'!$A38, data!$D$1:$D$3925, 'Heron Fields'!$A$2, data!$E$1:$E$3925, 'Heron Fields'!K$5)</f>
        <v/>
      </c>
      <c r="L38" s="2">
        <f>K38+SUMIFS(data!$H$1:$H$3925, data!$A$1:$A$3925, 'Heron Fields'!$A38, data!$D$1:$D$3925, 'Heron Fields'!$A$2, data!$E$1:$E$3925, 'Heron Fields'!L$5)</f>
        <v/>
      </c>
      <c r="M38" s="2">
        <f>L38+SUMIFS(data!$H$1:$H$3925, data!$A$1:$A$3925, 'Heron Fields'!$A38, data!$D$1:$D$3925, 'Heron Fields'!$A$2, data!$E$1:$E$3925, 'Heron Fields'!M$5)</f>
        <v/>
      </c>
      <c r="N38" s="2">
        <f>M38+SUMIFS(data!$H$1:$H$3925, data!$A$1:$A$3925, 'Heron Fields'!$A38, data!$D$1:$D$3925, 'Heron Fields'!$A$2, data!$E$1:$E$3925, 'Heron Fields'!N$5)</f>
        <v/>
      </c>
      <c r="O38" s="2">
        <f>N38+SUMIFS(data!$H$1:$H$3925, data!$A$1:$A$3925, 'Heron Fields'!$A38, data!$D$1:$D$3925, 'Heron Fields'!$A$2, data!$E$1:$E$3925, 'Heron Fields'!O$5)</f>
        <v/>
      </c>
      <c r="P38" s="2">
        <f>O38+SUMIFS(data!$H$1:$H$3925, data!$A$1:$A$3925, 'Heron Fields'!$A38, data!$D$1:$D$3925, 'Heron Fields'!$A$2, data!$E$1:$E$3925, 'Heron Fields'!P$5)</f>
        <v/>
      </c>
      <c r="Q38" s="2">
        <f>P38+SUMIFS(data!$H$1:$H$3925, data!$A$1:$A$3925, 'Heron Fields'!$A38, data!$D$1:$D$3925, 'Heron Fields'!$A$2, data!$E$1:$E$3925, 'Heron Fields'!Q$5)</f>
        <v/>
      </c>
      <c r="R38" s="2">
        <f>Q38+SUMIFS(data!$H$1:$H$3925, data!$A$1:$A$3925, 'Heron Fields'!$A38, data!$D$1:$D$3925, 'Heron Fields'!$A$2, data!$E$1:$E$3925, 'Heron Fields'!R$5)</f>
        <v/>
      </c>
      <c r="S38" s="2">
        <f>R38+SUMIFS(data!$H$1:$H$3925, data!$A$1:$A$3925, 'Heron Fields'!$A38, data!$D$1:$D$3925, 'Heron Fields'!$A$2, data!$E$1:$E$3925, 'Heron Fields'!S$5)</f>
        <v/>
      </c>
      <c r="T38" s="2">
        <f>S38+SUMIFS(data!$H$1:$H$3925, data!$A$1:$A$3925, 'Heron Fields'!$A38, data!$D$1:$D$3925, 'Heron Fields'!$A$2, data!$E$1:$E$3925, 'Heron Fields'!T$5)</f>
        <v/>
      </c>
      <c r="U38" s="2">
        <f>T38+SUMIFS(data!$H$1:$H$3925, data!$A$1:$A$3925, 'Heron Fields'!$A38, data!$D$1:$D$3925, 'Heron Fields'!$A$2, data!$E$1:$E$3925, 'Heron Fields'!U$5)</f>
        <v/>
      </c>
      <c r="V38" s="2">
        <f>U38+SUMIFS(data!$H$1:$H$3925, data!$A$1:$A$3925, 'Heron Fields'!$A38, data!$D$1:$D$3925, 'Heron Fields'!$A$2, data!$E$1:$E$3925, 'Heron Fields'!V$5)</f>
        <v/>
      </c>
      <c r="W38" s="2">
        <f>V38+SUMIFS(data!$H$1:$H$3925, data!$A$1:$A$3925, 'Heron Fields'!$A38, data!$D$1:$D$3925, 'Heron Fields'!$A$2, data!$E$1:$E$3925, 'Heron Fields'!W$5)</f>
        <v/>
      </c>
      <c r="X38" s="2">
        <f>W38+SUMIFS(data!$H$1:$H$3925, data!$A$1:$A$3925, 'Heron Fields'!$A38, data!$D$1:$D$3925, 'Heron Fields'!$A$2, data!$E$1:$E$3925, 'Heron Fields'!X$5)</f>
        <v/>
      </c>
      <c r="Y38" s="2">
        <f>X38+SUMIFS(data!$H$1:$H$3925, data!$A$1:$A$3925, 'Heron Fields'!$A38, data!$D$1:$D$3925, 'Heron Fields'!$A$2, data!$E$1:$E$3925, 'Heron Fields'!Y$5)</f>
        <v/>
      </c>
      <c r="Z38" s="2">
        <f>Y38+SUMIFS(data!$H$1:$H$3925, data!$A$1:$A$3925, 'Heron Fields'!$A38, data!$D$1:$D$3925, 'Heron Fields'!$A$2, data!$E$1:$E$3925, 'Heron Fields'!Z$5)</f>
        <v/>
      </c>
      <c r="AA38" s="2">
        <f>Z38+SUMIFS(data!$H$1:$H$3925, data!$A$1:$A$3925, 'Heron Fields'!$A38, data!$D$1:$D$3925, 'Heron Fields'!$A$2, data!$E$1:$E$3925, 'Heron Fields'!AA$5)</f>
        <v/>
      </c>
      <c r="AB38" s="2">
        <f>AA38+SUMIFS(data!$H$1:$H$3925, data!$A$1:$A$3925, 'Heron Fields'!$A38, data!$D$1:$D$3925, 'Heron Fields'!$A$2, data!$E$1:$E$3925, 'Heron Fields'!AB$5)</f>
        <v/>
      </c>
      <c r="AC38" s="2">
        <f>AB38+SUMIFS(data!$H$1:$H$3925, data!$A$1:$A$3925, 'Heron Fields'!$A38, data!$D$1:$D$3925, 'Heron Fields'!$A$2, data!$E$1:$E$3925, 'Heron Fields'!AC$5)</f>
        <v/>
      </c>
      <c r="AD38" s="2">
        <f>AC38+SUMIFS(data!$H$1:$H$3925, data!$A$1:$A$3925, 'Heron Fields'!$A38, data!$D$1:$D$3925, 'Heron Fields'!$A$2, data!$E$1:$E$3925, 'Heron Fields'!AD$5)</f>
        <v/>
      </c>
      <c r="AE38" s="2">
        <f>AD38+SUMIFS(data!$H$1:$H$3925, data!$A$1:$A$3925, 'Heron Fields'!$A38, data!$D$1:$D$3925, 'Heron Fields'!$A$2, data!$E$1:$E$3925, 'Heron Fields'!AE$5)</f>
        <v/>
      </c>
      <c r="AF38" s="2">
        <f>AE38+SUMIFS(data!$H$1:$H$3925, data!$A$1:$A$3925, 'Heron Fields'!$A38, data!$D$1:$D$3925, 'Heron Fields'!$A$2, data!$E$1:$E$3925, 'Heron Fields'!AF$5)</f>
        <v/>
      </c>
      <c r="AG38" s="2">
        <f>AF38+SUMIFS(data!$H$1:$H$3925, data!$A$1:$A$3925, 'Heron Fields'!$A38, data!$D$1:$D$3925, 'Heron Fields'!$A$2, data!$E$1:$E$3925, 'Heron Fields'!AG$5)</f>
        <v/>
      </c>
      <c r="AH38" s="2">
        <f>AG38+SUMIFS(data!$H$1:$H$3925, data!$A$1:$A$3925, 'Heron Fields'!$A38, data!$D$1:$D$3925, 'Heron Fields'!$A$2, data!$E$1:$E$3925, 'Heron Fields'!AH$5)</f>
        <v/>
      </c>
      <c r="AI38" s="2">
        <f>AH38+SUMIFS(data!$H$1:$H$3925, data!$A$1:$A$3925, 'Heron Fields'!$A38, data!$D$1:$D$3925, 'Heron Fields'!$A$2, data!$E$1:$E$3925, 'Heron Fields'!AI$5)</f>
        <v/>
      </c>
      <c r="AJ38" s="2">
        <f>AI38+SUMIFS(data!$H$1:$H$3925, data!$A$1:$A$3925, 'Heron Fields'!$A38, data!$D$1:$D$3925, 'Heron Fields'!$A$2, data!$E$1:$E$3925, 'Heron Fields'!AJ$5)</f>
        <v/>
      </c>
      <c r="AK38" s="2">
        <f>AJ38+SUMIFS(data!$H$1:$H$3925, data!$A$1:$A$3925, 'Heron Fields'!$A38, data!$D$1:$D$3925, 'Heron Fields'!$A$2, data!$E$1:$E$3925, 'Heron Fields'!AK$5)</f>
        <v/>
      </c>
    </row>
    <row r="39">
      <c r="A39" t="inlineStr">
        <is>
          <t>COS - Showhouse - HF</t>
        </is>
      </c>
      <c r="C39" s="2">
        <f>SUMIFS(data!$H$1:$H$3925, data!$A$1:$A$3925, 'Heron Fields'!$A39, data!$D$1:$D$3925, 'Heron Fields'!$A$2, data!$E$1:$E$3925, 'Heron Fields'!C$5)</f>
        <v/>
      </c>
      <c r="D39" s="2">
        <f>C39+SUMIFS(data!$H$1:$H$3925, data!$A$1:$A$3925, 'Heron Fields'!$A39, data!$D$1:$D$3925, 'Heron Fields'!$A$2, data!$E$1:$E$3925, 'Heron Fields'!D$5)</f>
        <v/>
      </c>
      <c r="E39" s="2">
        <f>D39+SUMIFS(data!$H$1:$H$3925, data!$A$1:$A$3925, 'Heron Fields'!$A39, data!$D$1:$D$3925, 'Heron Fields'!$A$2, data!$E$1:$E$3925, 'Heron Fields'!E$5)</f>
        <v/>
      </c>
      <c r="F39" s="2">
        <f>E39+SUMIFS(data!$H$1:$H$3925, data!$A$1:$A$3925, 'Heron Fields'!$A39, data!$D$1:$D$3925, 'Heron Fields'!$A$2, data!$E$1:$E$3925, 'Heron Fields'!F$5)</f>
        <v/>
      </c>
      <c r="G39" s="2">
        <f>F39+SUMIFS(data!$H$1:$H$3925, data!$A$1:$A$3925, 'Heron Fields'!$A39, data!$D$1:$D$3925, 'Heron Fields'!$A$2, data!$E$1:$E$3925, 'Heron Fields'!G$5)</f>
        <v/>
      </c>
      <c r="H39" s="2">
        <f>G39+SUMIFS(data!$H$1:$H$3925, data!$A$1:$A$3925, 'Heron Fields'!$A39, data!$D$1:$D$3925, 'Heron Fields'!$A$2, data!$E$1:$E$3925, 'Heron Fields'!H$5)</f>
        <v/>
      </c>
      <c r="I39" s="2">
        <f>H39+SUMIFS(data!$H$1:$H$3925, data!$A$1:$A$3925, 'Heron Fields'!$A39, data!$D$1:$D$3925, 'Heron Fields'!$A$2, data!$E$1:$E$3925, 'Heron Fields'!I$5)</f>
        <v/>
      </c>
      <c r="J39" s="2">
        <f>I39+SUMIFS(data!$H$1:$H$3925, data!$A$1:$A$3925, 'Heron Fields'!$A39, data!$D$1:$D$3925, 'Heron Fields'!$A$2, data!$E$1:$E$3925, 'Heron Fields'!J$5)</f>
        <v/>
      </c>
      <c r="K39" s="2">
        <f>J39+SUMIFS(data!$H$1:$H$3925, data!$A$1:$A$3925, 'Heron Fields'!$A39, data!$D$1:$D$3925, 'Heron Fields'!$A$2, data!$E$1:$E$3925, 'Heron Fields'!K$5)</f>
        <v/>
      </c>
      <c r="L39" s="2">
        <f>K39+SUMIFS(data!$H$1:$H$3925, data!$A$1:$A$3925, 'Heron Fields'!$A39, data!$D$1:$D$3925, 'Heron Fields'!$A$2, data!$E$1:$E$3925, 'Heron Fields'!L$5)</f>
        <v/>
      </c>
      <c r="M39" s="2">
        <f>L39+SUMIFS(data!$H$1:$H$3925, data!$A$1:$A$3925, 'Heron Fields'!$A39, data!$D$1:$D$3925, 'Heron Fields'!$A$2, data!$E$1:$E$3925, 'Heron Fields'!M$5)</f>
        <v/>
      </c>
      <c r="N39" s="2">
        <f>M39+SUMIFS(data!$H$1:$H$3925, data!$A$1:$A$3925, 'Heron Fields'!$A39, data!$D$1:$D$3925, 'Heron Fields'!$A$2, data!$E$1:$E$3925, 'Heron Fields'!N$5)</f>
        <v/>
      </c>
      <c r="O39" s="2">
        <f>N39+SUMIFS(data!$H$1:$H$3925, data!$A$1:$A$3925, 'Heron Fields'!$A39, data!$D$1:$D$3925, 'Heron Fields'!$A$2, data!$E$1:$E$3925, 'Heron Fields'!O$5)</f>
        <v/>
      </c>
      <c r="P39" s="2">
        <f>O39+SUMIFS(data!$H$1:$H$3925, data!$A$1:$A$3925, 'Heron Fields'!$A39, data!$D$1:$D$3925, 'Heron Fields'!$A$2, data!$E$1:$E$3925, 'Heron Fields'!P$5)</f>
        <v/>
      </c>
      <c r="Q39" s="2">
        <f>P39+SUMIFS(data!$H$1:$H$3925, data!$A$1:$A$3925, 'Heron Fields'!$A39, data!$D$1:$D$3925, 'Heron Fields'!$A$2, data!$E$1:$E$3925, 'Heron Fields'!Q$5)</f>
        <v/>
      </c>
      <c r="R39" s="2">
        <f>Q39+SUMIFS(data!$H$1:$H$3925, data!$A$1:$A$3925, 'Heron Fields'!$A39, data!$D$1:$D$3925, 'Heron Fields'!$A$2, data!$E$1:$E$3925, 'Heron Fields'!R$5)</f>
        <v/>
      </c>
      <c r="S39" s="2">
        <f>R39+SUMIFS(data!$H$1:$H$3925, data!$A$1:$A$3925, 'Heron Fields'!$A39, data!$D$1:$D$3925, 'Heron Fields'!$A$2, data!$E$1:$E$3925, 'Heron Fields'!S$5)</f>
        <v/>
      </c>
      <c r="T39" s="2">
        <f>S39+SUMIFS(data!$H$1:$H$3925, data!$A$1:$A$3925, 'Heron Fields'!$A39, data!$D$1:$D$3925, 'Heron Fields'!$A$2, data!$E$1:$E$3925, 'Heron Fields'!T$5)</f>
        <v/>
      </c>
      <c r="U39" s="2">
        <f>T39+SUMIFS(data!$H$1:$H$3925, data!$A$1:$A$3925, 'Heron Fields'!$A39, data!$D$1:$D$3925, 'Heron Fields'!$A$2, data!$E$1:$E$3925, 'Heron Fields'!U$5)</f>
        <v/>
      </c>
      <c r="V39" s="2">
        <f>U39+SUMIFS(data!$H$1:$H$3925, data!$A$1:$A$3925, 'Heron Fields'!$A39, data!$D$1:$D$3925, 'Heron Fields'!$A$2, data!$E$1:$E$3925, 'Heron Fields'!V$5)</f>
        <v/>
      </c>
      <c r="W39" s="2">
        <f>V39+SUMIFS(data!$H$1:$H$3925, data!$A$1:$A$3925, 'Heron Fields'!$A39, data!$D$1:$D$3925, 'Heron Fields'!$A$2, data!$E$1:$E$3925, 'Heron Fields'!W$5)</f>
        <v/>
      </c>
      <c r="X39" s="2">
        <f>W39+SUMIFS(data!$H$1:$H$3925, data!$A$1:$A$3925, 'Heron Fields'!$A39, data!$D$1:$D$3925, 'Heron Fields'!$A$2, data!$E$1:$E$3925, 'Heron Fields'!X$5)</f>
        <v/>
      </c>
      <c r="Y39" s="2">
        <f>X39+SUMIFS(data!$H$1:$H$3925, data!$A$1:$A$3925, 'Heron Fields'!$A39, data!$D$1:$D$3925, 'Heron Fields'!$A$2, data!$E$1:$E$3925, 'Heron Fields'!Y$5)</f>
        <v/>
      </c>
      <c r="Z39" s="2">
        <f>Y39+SUMIFS(data!$H$1:$H$3925, data!$A$1:$A$3925, 'Heron Fields'!$A39, data!$D$1:$D$3925, 'Heron Fields'!$A$2, data!$E$1:$E$3925, 'Heron Fields'!Z$5)</f>
        <v/>
      </c>
      <c r="AA39" s="2">
        <f>Z39+SUMIFS(data!$H$1:$H$3925, data!$A$1:$A$3925, 'Heron Fields'!$A39, data!$D$1:$D$3925, 'Heron Fields'!$A$2, data!$E$1:$E$3925, 'Heron Fields'!AA$5)</f>
        <v/>
      </c>
      <c r="AB39" s="2">
        <f>AA39+SUMIFS(data!$H$1:$H$3925, data!$A$1:$A$3925, 'Heron Fields'!$A39, data!$D$1:$D$3925, 'Heron Fields'!$A$2, data!$E$1:$E$3925, 'Heron Fields'!AB$5)</f>
        <v/>
      </c>
      <c r="AC39" s="2">
        <f>AB39+SUMIFS(data!$H$1:$H$3925, data!$A$1:$A$3925, 'Heron Fields'!$A39, data!$D$1:$D$3925, 'Heron Fields'!$A$2, data!$E$1:$E$3925, 'Heron Fields'!AC$5)</f>
        <v/>
      </c>
      <c r="AD39" s="2">
        <f>AC39+SUMIFS(data!$H$1:$H$3925, data!$A$1:$A$3925, 'Heron Fields'!$A39, data!$D$1:$D$3925, 'Heron Fields'!$A$2, data!$E$1:$E$3925, 'Heron Fields'!AD$5)</f>
        <v/>
      </c>
      <c r="AE39" s="2">
        <f>AD39+SUMIFS(data!$H$1:$H$3925, data!$A$1:$A$3925, 'Heron Fields'!$A39, data!$D$1:$D$3925, 'Heron Fields'!$A$2, data!$E$1:$E$3925, 'Heron Fields'!AE$5)</f>
        <v/>
      </c>
      <c r="AF39" s="2">
        <f>AE39+SUMIFS(data!$H$1:$H$3925, data!$A$1:$A$3925, 'Heron Fields'!$A39, data!$D$1:$D$3925, 'Heron Fields'!$A$2, data!$E$1:$E$3925, 'Heron Fields'!AF$5)</f>
        <v/>
      </c>
      <c r="AG39" s="2">
        <f>AF39+SUMIFS(data!$H$1:$H$3925, data!$A$1:$A$3925, 'Heron Fields'!$A39, data!$D$1:$D$3925, 'Heron Fields'!$A$2, data!$E$1:$E$3925, 'Heron Fields'!AG$5)</f>
        <v/>
      </c>
      <c r="AH39" s="2">
        <f>AG39+SUMIFS(data!$H$1:$H$3925, data!$A$1:$A$3925, 'Heron Fields'!$A39, data!$D$1:$D$3925, 'Heron Fields'!$A$2, data!$E$1:$E$3925, 'Heron Fields'!AH$5)</f>
        <v/>
      </c>
      <c r="AI39" s="2">
        <f>AH39+SUMIFS(data!$H$1:$H$3925, data!$A$1:$A$3925, 'Heron Fields'!$A39, data!$D$1:$D$3925, 'Heron Fields'!$A$2, data!$E$1:$E$3925, 'Heron Fields'!AI$5)</f>
        <v/>
      </c>
      <c r="AJ39" s="2">
        <f>AI39+SUMIFS(data!$H$1:$H$3925, data!$A$1:$A$3925, 'Heron Fields'!$A39, data!$D$1:$D$3925, 'Heron Fields'!$A$2, data!$E$1:$E$3925, 'Heron Fields'!AJ$5)</f>
        <v/>
      </c>
      <c r="AK39" s="2">
        <f>AJ39+SUMIFS(data!$H$1:$H$3925, data!$A$1:$A$3925, 'Heron Fields'!$A39, data!$D$1:$D$3925, 'Heron Fields'!$A$2, data!$E$1:$E$3925, 'Heron Fields'!AK$5)</f>
        <v/>
      </c>
    </row>
    <row r="40">
      <c r="A40" t="inlineStr">
        <is>
          <t>Civil and Electrical</t>
        </is>
      </c>
      <c r="C40" s="2">
        <f>SUMIFS(data!$H$1:$H$3925, data!$A$1:$A$3925, 'Heron Fields'!$A40, data!$D$1:$D$3925, 'Heron Fields'!$A$2, data!$E$1:$E$3925, 'Heron Fields'!C$5)</f>
        <v/>
      </c>
      <c r="D40" s="2">
        <f>C40+SUMIFS(data!$H$1:$H$3925, data!$A$1:$A$3925, 'Heron Fields'!$A40, data!$D$1:$D$3925, 'Heron Fields'!$A$2, data!$E$1:$E$3925, 'Heron Fields'!D$5)</f>
        <v/>
      </c>
      <c r="E40" s="2">
        <f>D40+SUMIFS(data!$H$1:$H$3925, data!$A$1:$A$3925, 'Heron Fields'!$A40, data!$D$1:$D$3925, 'Heron Fields'!$A$2, data!$E$1:$E$3925, 'Heron Fields'!E$5)</f>
        <v/>
      </c>
      <c r="F40" s="2">
        <f>E40+SUMIFS(data!$H$1:$H$3925, data!$A$1:$A$3925, 'Heron Fields'!$A40, data!$D$1:$D$3925, 'Heron Fields'!$A$2, data!$E$1:$E$3925, 'Heron Fields'!F$5)</f>
        <v/>
      </c>
      <c r="G40" s="2">
        <f>F40+SUMIFS(data!$H$1:$H$3925, data!$A$1:$A$3925, 'Heron Fields'!$A40, data!$D$1:$D$3925, 'Heron Fields'!$A$2, data!$E$1:$E$3925, 'Heron Fields'!G$5)</f>
        <v/>
      </c>
      <c r="H40" s="2">
        <f>G40+SUMIFS(data!$H$1:$H$3925, data!$A$1:$A$3925, 'Heron Fields'!$A40, data!$D$1:$D$3925, 'Heron Fields'!$A$2, data!$E$1:$E$3925, 'Heron Fields'!H$5)</f>
        <v/>
      </c>
      <c r="I40" s="2">
        <f>H40+SUMIFS(data!$H$1:$H$3925, data!$A$1:$A$3925, 'Heron Fields'!$A40, data!$D$1:$D$3925, 'Heron Fields'!$A$2, data!$E$1:$E$3925, 'Heron Fields'!I$5)</f>
        <v/>
      </c>
      <c r="J40" s="2">
        <f>I40+SUMIFS(data!$H$1:$H$3925, data!$A$1:$A$3925, 'Heron Fields'!$A40, data!$D$1:$D$3925, 'Heron Fields'!$A$2, data!$E$1:$E$3925, 'Heron Fields'!J$5)</f>
        <v/>
      </c>
      <c r="K40" s="2">
        <f>J40+SUMIFS(data!$H$1:$H$3925, data!$A$1:$A$3925, 'Heron Fields'!$A40, data!$D$1:$D$3925, 'Heron Fields'!$A$2, data!$E$1:$E$3925, 'Heron Fields'!K$5)</f>
        <v/>
      </c>
      <c r="L40" s="2">
        <f>K40+SUMIFS(data!$H$1:$H$3925, data!$A$1:$A$3925, 'Heron Fields'!$A40, data!$D$1:$D$3925, 'Heron Fields'!$A$2, data!$E$1:$E$3925, 'Heron Fields'!L$5)</f>
        <v/>
      </c>
      <c r="M40" s="2">
        <f>L40+SUMIFS(data!$H$1:$H$3925, data!$A$1:$A$3925, 'Heron Fields'!$A40, data!$D$1:$D$3925, 'Heron Fields'!$A$2, data!$E$1:$E$3925, 'Heron Fields'!M$5)</f>
        <v/>
      </c>
      <c r="N40" s="2">
        <f>M40+SUMIFS(data!$H$1:$H$3925, data!$A$1:$A$3925, 'Heron Fields'!$A40, data!$D$1:$D$3925, 'Heron Fields'!$A$2, data!$E$1:$E$3925, 'Heron Fields'!N$5)</f>
        <v/>
      </c>
      <c r="O40" s="2">
        <f>N40+SUMIFS(data!$H$1:$H$3925, data!$A$1:$A$3925, 'Heron Fields'!$A40, data!$D$1:$D$3925, 'Heron Fields'!$A$2, data!$E$1:$E$3925, 'Heron Fields'!O$5)</f>
        <v/>
      </c>
      <c r="P40" s="2">
        <f>O40+SUMIFS(data!$H$1:$H$3925, data!$A$1:$A$3925, 'Heron Fields'!$A40, data!$D$1:$D$3925, 'Heron Fields'!$A$2, data!$E$1:$E$3925, 'Heron Fields'!P$5)</f>
        <v/>
      </c>
      <c r="Q40" s="2">
        <f>P40+SUMIFS(data!$H$1:$H$3925, data!$A$1:$A$3925, 'Heron Fields'!$A40, data!$D$1:$D$3925, 'Heron Fields'!$A$2, data!$E$1:$E$3925, 'Heron Fields'!Q$5)</f>
        <v/>
      </c>
      <c r="R40" s="2">
        <f>Q40+SUMIFS(data!$H$1:$H$3925, data!$A$1:$A$3925, 'Heron Fields'!$A40, data!$D$1:$D$3925, 'Heron Fields'!$A$2, data!$E$1:$E$3925, 'Heron Fields'!R$5)</f>
        <v/>
      </c>
      <c r="S40" s="2">
        <f>R40+SUMIFS(data!$H$1:$H$3925, data!$A$1:$A$3925, 'Heron Fields'!$A40, data!$D$1:$D$3925, 'Heron Fields'!$A$2, data!$E$1:$E$3925, 'Heron Fields'!S$5)</f>
        <v/>
      </c>
      <c r="T40" s="2">
        <f>S40+SUMIFS(data!$H$1:$H$3925, data!$A$1:$A$3925, 'Heron Fields'!$A40, data!$D$1:$D$3925, 'Heron Fields'!$A$2, data!$E$1:$E$3925, 'Heron Fields'!T$5)</f>
        <v/>
      </c>
      <c r="U40" s="2">
        <f>T40+SUMIFS(data!$H$1:$H$3925, data!$A$1:$A$3925, 'Heron Fields'!$A40, data!$D$1:$D$3925, 'Heron Fields'!$A$2, data!$E$1:$E$3925, 'Heron Fields'!U$5)</f>
        <v/>
      </c>
      <c r="V40" s="2">
        <f>U40+SUMIFS(data!$H$1:$H$3925, data!$A$1:$A$3925, 'Heron Fields'!$A40, data!$D$1:$D$3925, 'Heron Fields'!$A$2, data!$E$1:$E$3925, 'Heron Fields'!V$5)</f>
        <v/>
      </c>
      <c r="W40" s="2">
        <f>V40+SUMIFS(data!$H$1:$H$3925, data!$A$1:$A$3925, 'Heron Fields'!$A40, data!$D$1:$D$3925, 'Heron Fields'!$A$2, data!$E$1:$E$3925, 'Heron Fields'!W$5)</f>
        <v/>
      </c>
      <c r="X40" s="2">
        <f>W40+SUMIFS(data!$H$1:$H$3925, data!$A$1:$A$3925, 'Heron Fields'!$A40, data!$D$1:$D$3925, 'Heron Fields'!$A$2, data!$E$1:$E$3925, 'Heron Fields'!X$5)</f>
        <v/>
      </c>
      <c r="Y40" s="2">
        <f>X40+SUMIFS(data!$H$1:$H$3925, data!$A$1:$A$3925, 'Heron Fields'!$A40, data!$D$1:$D$3925, 'Heron Fields'!$A$2, data!$E$1:$E$3925, 'Heron Fields'!Y$5)</f>
        <v/>
      </c>
      <c r="Z40" s="2">
        <f>Y40+SUMIFS(data!$H$1:$H$3925, data!$A$1:$A$3925, 'Heron Fields'!$A40, data!$D$1:$D$3925, 'Heron Fields'!$A$2, data!$E$1:$E$3925, 'Heron Fields'!Z$5)</f>
        <v/>
      </c>
      <c r="AA40" s="2">
        <f>Z40+SUMIFS(data!$H$1:$H$3925, data!$A$1:$A$3925, 'Heron Fields'!$A40, data!$D$1:$D$3925, 'Heron Fields'!$A$2, data!$E$1:$E$3925, 'Heron Fields'!AA$5)</f>
        <v/>
      </c>
      <c r="AB40" s="2">
        <f>AA40+SUMIFS(data!$H$1:$H$3925, data!$A$1:$A$3925, 'Heron Fields'!$A40, data!$D$1:$D$3925, 'Heron Fields'!$A$2, data!$E$1:$E$3925, 'Heron Fields'!AB$5)</f>
        <v/>
      </c>
      <c r="AC40" s="2">
        <f>AB40+SUMIFS(data!$H$1:$H$3925, data!$A$1:$A$3925, 'Heron Fields'!$A40, data!$D$1:$D$3925, 'Heron Fields'!$A$2, data!$E$1:$E$3925, 'Heron Fields'!AC$5)</f>
        <v/>
      </c>
      <c r="AD40" s="2">
        <f>AC40+SUMIFS(data!$H$1:$H$3925, data!$A$1:$A$3925, 'Heron Fields'!$A40, data!$D$1:$D$3925, 'Heron Fields'!$A$2, data!$E$1:$E$3925, 'Heron Fields'!AD$5)</f>
        <v/>
      </c>
      <c r="AE40" s="2">
        <f>AD40+SUMIFS(data!$H$1:$H$3925, data!$A$1:$A$3925, 'Heron Fields'!$A40, data!$D$1:$D$3925, 'Heron Fields'!$A$2, data!$E$1:$E$3925, 'Heron Fields'!AE$5)</f>
        <v/>
      </c>
      <c r="AF40" s="2">
        <f>AE40+SUMIFS(data!$H$1:$H$3925, data!$A$1:$A$3925, 'Heron Fields'!$A40, data!$D$1:$D$3925, 'Heron Fields'!$A$2, data!$E$1:$E$3925, 'Heron Fields'!AF$5)</f>
        <v/>
      </c>
      <c r="AG40" s="2">
        <f>AF40+SUMIFS(data!$H$1:$H$3925, data!$A$1:$A$3925, 'Heron Fields'!$A40, data!$D$1:$D$3925, 'Heron Fields'!$A$2, data!$E$1:$E$3925, 'Heron Fields'!AG$5)</f>
        <v/>
      </c>
      <c r="AH40" s="2">
        <f>AG40+SUMIFS(data!$H$1:$H$3925, data!$A$1:$A$3925, 'Heron Fields'!$A40, data!$D$1:$D$3925, 'Heron Fields'!$A$2, data!$E$1:$E$3925, 'Heron Fields'!AH$5)</f>
        <v/>
      </c>
      <c r="AI40" s="2">
        <f>AH40+SUMIFS(data!$H$1:$H$3925, data!$A$1:$A$3925, 'Heron Fields'!$A40, data!$D$1:$D$3925, 'Heron Fields'!$A$2, data!$E$1:$E$3925, 'Heron Fields'!AI$5)</f>
        <v/>
      </c>
      <c r="AJ40" s="2">
        <f>AI40+SUMIFS(data!$H$1:$H$3925, data!$A$1:$A$3925, 'Heron Fields'!$A40, data!$D$1:$D$3925, 'Heron Fields'!$A$2, data!$E$1:$E$3925, 'Heron Fields'!AJ$5)</f>
        <v/>
      </c>
      <c r="AK40" s="2">
        <f>AJ40+SUMIFS(data!$H$1:$H$3925, data!$A$1:$A$3925, 'Heron Fields'!$A40, data!$D$1:$D$3925, 'Heron Fields'!$A$2, data!$E$1:$E$3925, 'Heron Fields'!AK$5)</f>
        <v/>
      </c>
    </row>
    <row r="41">
      <c r="A41" t="inlineStr">
        <is>
          <t>Land</t>
        </is>
      </c>
      <c r="C41" s="2">
        <f>SUMIFS(data!$H$1:$H$3925, data!$A$1:$A$3925, 'Heron Fields'!$A41, data!$D$1:$D$3925, 'Heron Fields'!$A$2, data!$E$1:$E$3925, 'Heron Fields'!C$5)</f>
        <v/>
      </c>
      <c r="D41" s="2">
        <f>C41+SUMIFS(data!$H$1:$H$3925, data!$A$1:$A$3925, 'Heron Fields'!$A41, data!$D$1:$D$3925, 'Heron Fields'!$A$2, data!$E$1:$E$3925, 'Heron Fields'!D$5)</f>
        <v/>
      </c>
      <c r="E41" s="2">
        <f>D41+SUMIFS(data!$H$1:$H$3925, data!$A$1:$A$3925, 'Heron Fields'!$A41, data!$D$1:$D$3925, 'Heron Fields'!$A$2, data!$E$1:$E$3925, 'Heron Fields'!E$5)</f>
        <v/>
      </c>
      <c r="F41" s="2">
        <f>E41+SUMIFS(data!$H$1:$H$3925, data!$A$1:$A$3925, 'Heron Fields'!$A41, data!$D$1:$D$3925, 'Heron Fields'!$A$2, data!$E$1:$E$3925, 'Heron Fields'!F$5)</f>
        <v/>
      </c>
      <c r="G41" s="2">
        <f>F41+SUMIFS(data!$H$1:$H$3925, data!$A$1:$A$3925, 'Heron Fields'!$A41, data!$D$1:$D$3925, 'Heron Fields'!$A$2, data!$E$1:$E$3925, 'Heron Fields'!G$5)</f>
        <v/>
      </c>
      <c r="H41" s="2">
        <f>G41+SUMIFS(data!$H$1:$H$3925, data!$A$1:$A$3925, 'Heron Fields'!$A41, data!$D$1:$D$3925, 'Heron Fields'!$A$2, data!$E$1:$E$3925, 'Heron Fields'!H$5)</f>
        <v/>
      </c>
      <c r="I41" s="2">
        <f>H41+SUMIFS(data!$H$1:$H$3925, data!$A$1:$A$3925, 'Heron Fields'!$A41, data!$D$1:$D$3925, 'Heron Fields'!$A$2, data!$E$1:$E$3925, 'Heron Fields'!I$5)</f>
        <v/>
      </c>
      <c r="J41" s="2">
        <f>I41+SUMIFS(data!$H$1:$H$3925, data!$A$1:$A$3925, 'Heron Fields'!$A41, data!$D$1:$D$3925, 'Heron Fields'!$A$2, data!$E$1:$E$3925, 'Heron Fields'!J$5)</f>
        <v/>
      </c>
      <c r="K41" s="2">
        <f>J41+SUMIFS(data!$H$1:$H$3925, data!$A$1:$A$3925, 'Heron Fields'!$A41, data!$D$1:$D$3925, 'Heron Fields'!$A$2, data!$E$1:$E$3925, 'Heron Fields'!K$5)</f>
        <v/>
      </c>
      <c r="L41" s="2">
        <f>K41+SUMIFS(data!$H$1:$H$3925, data!$A$1:$A$3925, 'Heron Fields'!$A41, data!$D$1:$D$3925, 'Heron Fields'!$A$2, data!$E$1:$E$3925, 'Heron Fields'!L$5)</f>
        <v/>
      </c>
      <c r="M41" s="2">
        <f>L41+SUMIFS(data!$H$1:$H$3925, data!$A$1:$A$3925, 'Heron Fields'!$A41, data!$D$1:$D$3925, 'Heron Fields'!$A$2, data!$E$1:$E$3925, 'Heron Fields'!M$5)</f>
        <v/>
      </c>
      <c r="N41" s="2">
        <f>M41+SUMIFS(data!$H$1:$H$3925, data!$A$1:$A$3925, 'Heron Fields'!$A41, data!$D$1:$D$3925, 'Heron Fields'!$A$2, data!$E$1:$E$3925, 'Heron Fields'!N$5)</f>
        <v/>
      </c>
      <c r="O41" s="2">
        <f>N41+SUMIFS(data!$H$1:$H$3925, data!$A$1:$A$3925, 'Heron Fields'!$A41, data!$D$1:$D$3925, 'Heron Fields'!$A$2, data!$E$1:$E$3925, 'Heron Fields'!O$5)</f>
        <v/>
      </c>
      <c r="P41" s="2">
        <f>O41+SUMIFS(data!$H$1:$H$3925, data!$A$1:$A$3925, 'Heron Fields'!$A41, data!$D$1:$D$3925, 'Heron Fields'!$A$2, data!$E$1:$E$3925, 'Heron Fields'!P$5)</f>
        <v/>
      </c>
      <c r="Q41" s="2">
        <f>P41+SUMIFS(data!$H$1:$H$3925, data!$A$1:$A$3925, 'Heron Fields'!$A41, data!$D$1:$D$3925, 'Heron Fields'!$A$2, data!$E$1:$E$3925, 'Heron Fields'!Q$5)</f>
        <v/>
      </c>
      <c r="R41" s="2">
        <f>Q41+SUMIFS(data!$H$1:$H$3925, data!$A$1:$A$3925, 'Heron Fields'!$A41, data!$D$1:$D$3925, 'Heron Fields'!$A$2, data!$E$1:$E$3925, 'Heron Fields'!R$5)</f>
        <v/>
      </c>
      <c r="S41" s="2">
        <f>R41+SUMIFS(data!$H$1:$H$3925, data!$A$1:$A$3925, 'Heron Fields'!$A41, data!$D$1:$D$3925, 'Heron Fields'!$A$2, data!$E$1:$E$3925, 'Heron Fields'!S$5)</f>
        <v/>
      </c>
      <c r="T41" s="2">
        <f>S41+SUMIFS(data!$H$1:$H$3925, data!$A$1:$A$3925, 'Heron Fields'!$A41, data!$D$1:$D$3925, 'Heron Fields'!$A$2, data!$E$1:$E$3925, 'Heron Fields'!T$5)</f>
        <v/>
      </c>
      <c r="U41" s="2">
        <f>T41+SUMIFS(data!$H$1:$H$3925, data!$A$1:$A$3925, 'Heron Fields'!$A41, data!$D$1:$D$3925, 'Heron Fields'!$A$2, data!$E$1:$E$3925, 'Heron Fields'!U$5)</f>
        <v/>
      </c>
      <c r="V41" s="2">
        <f>U41+SUMIFS(data!$H$1:$H$3925, data!$A$1:$A$3925, 'Heron Fields'!$A41, data!$D$1:$D$3925, 'Heron Fields'!$A$2, data!$E$1:$E$3925, 'Heron Fields'!V$5)</f>
        <v/>
      </c>
      <c r="W41" s="2">
        <f>V41+SUMIFS(data!$H$1:$H$3925, data!$A$1:$A$3925, 'Heron Fields'!$A41, data!$D$1:$D$3925, 'Heron Fields'!$A$2, data!$E$1:$E$3925, 'Heron Fields'!W$5)</f>
        <v/>
      </c>
      <c r="X41" s="2">
        <f>W41+SUMIFS(data!$H$1:$H$3925, data!$A$1:$A$3925, 'Heron Fields'!$A41, data!$D$1:$D$3925, 'Heron Fields'!$A$2, data!$E$1:$E$3925, 'Heron Fields'!X$5)</f>
        <v/>
      </c>
      <c r="Y41" s="2">
        <f>X41+SUMIFS(data!$H$1:$H$3925, data!$A$1:$A$3925, 'Heron Fields'!$A41, data!$D$1:$D$3925, 'Heron Fields'!$A$2, data!$E$1:$E$3925, 'Heron Fields'!Y$5)</f>
        <v/>
      </c>
      <c r="Z41" s="2">
        <f>Y41+SUMIFS(data!$H$1:$H$3925, data!$A$1:$A$3925, 'Heron Fields'!$A41, data!$D$1:$D$3925, 'Heron Fields'!$A$2, data!$E$1:$E$3925, 'Heron Fields'!Z$5)</f>
        <v/>
      </c>
      <c r="AA41" s="2">
        <f>Z41+SUMIFS(data!$H$1:$H$3925, data!$A$1:$A$3925, 'Heron Fields'!$A41, data!$D$1:$D$3925, 'Heron Fields'!$A$2, data!$E$1:$E$3925, 'Heron Fields'!AA$5)</f>
        <v/>
      </c>
      <c r="AB41" s="2">
        <f>AA41+SUMIFS(data!$H$1:$H$3925, data!$A$1:$A$3925, 'Heron Fields'!$A41, data!$D$1:$D$3925, 'Heron Fields'!$A$2, data!$E$1:$E$3925, 'Heron Fields'!AB$5)</f>
        <v/>
      </c>
      <c r="AC41" s="2">
        <f>AB41+SUMIFS(data!$H$1:$H$3925, data!$A$1:$A$3925, 'Heron Fields'!$A41, data!$D$1:$D$3925, 'Heron Fields'!$A$2, data!$E$1:$E$3925, 'Heron Fields'!AC$5)</f>
        <v/>
      </c>
      <c r="AD41" s="2">
        <f>AC41+SUMIFS(data!$H$1:$H$3925, data!$A$1:$A$3925, 'Heron Fields'!$A41, data!$D$1:$D$3925, 'Heron Fields'!$A$2, data!$E$1:$E$3925, 'Heron Fields'!AD$5)</f>
        <v/>
      </c>
      <c r="AE41" s="2">
        <f>AD41+SUMIFS(data!$H$1:$H$3925, data!$A$1:$A$3925, 'Heron Fields'!$A41, data!$D$1:$D$3925, 'Heron Fields'!$A$2, data!$E$1:$E$3925, 'Heron Fields'!AE$5)</f>
        <v/>
      </c>
      <c r="AF41" s="2">
        <f>AE41+SUMIFS(data!$H$1:$H$3925, data!$A$1:$A$3925, 'Heron Fields'!$A41, data!$D$1:$D$3925, 'Heron Fields'!$A$2, data!$E$1:$E$3925, 'Heron Fields'!AF$5)</f>
        <v/>
      </c>
      <c r="AG41" s="2">
        <f>AF41+SUMIFS(data!$H$1:$H$3925, data!$A$1:$A$3925, 'Heron Fields'!$A41, data!$D$1:$D$3925, 'Heron Fields'!$A$2, data!$E$1:$E$3925, 'Heron Fields'!AG$5)</f>
        <v/>
      </c>
      <c r="AH41" s="2">
        <f>AG41+SUMIFS(data!$H$1:$H$3925, data!$A$1:$A$3925, 'Heron Fields'!$A41, data!$D$1:$D$3925, 'Heron Fields'!$A$2, data!$E$1:$E$3925, 'Heron Fields'!AH$5)</f>
        <v/>
      </c>
      <c r="AI41" s="2">
        <f>AH41+SUMIFS(data!$H$1:$H$3925, data!$A$1:$A$3925, 'Heron Fields'!$A41, data!$D$1:$D$3925, 'Heron Fields'!$A$2, data!$E$1:$E$3925, 'Heron Fields'!AI$5)</f>
        <v/>
      </c>
      <c r="AJ41" s="2">
        <f>AI41+SUMIFS(data!$H$1:$H$3925, data!$A$1:$A$3925, 'Heron Fields'!$A41, data!$D$1:$D$3925, 'Heron Fields'!$A$2, data!$E$1:$E$3925, 'Heron Fields'!AJ$5)</f>
        <v/>
      </c>
      <c r="AK41" s="2">
        <f>AJ41+SUMIFS(data!$H$1:$H$3925, data!$A$1:$A$3925, 'Heron Fields'!$A41, data!$D$1:$D$3925, 'Heron Fields'!$A$2, data!$E$1:$E$3925, 'Heron Fields'!AK$5)</f>
        <v/>
      </c>
    </row>
    <row r="42">
      <c r="A42" t="inlineStr">
        <is>
          <t>Professional Fees</t>
        </is>
      </c>
      <c r="C42" s="2">
        <f>SUMIFS(data!$H$1:$H$3925, data!$A$1:$A$3925, 'Heron Fields'!$A42, data!$D$1:$D$3925, 'Heron Fields'!$A$2, data!$E$1:$E$3925, 'Heron Fields'!C$5)</f>
        <v/>
      </c>
      <c r="D42" s="2">
        <f>C42+SUMIFS(data!$H$1:$H$3925, data!$A$1:$A$3925, 'Heron Fields'!$A42, data!$D$1:$D$3925, 'Heron Fields'!$A$2, data!$E$1:$E$3925, 'Heron Fields'!D$5)</f>
        <v/>
      </c>
      <c r="E42" s="2">
        <f>D42+SUMIFS(data!$H$1:$H$3925, data!$A$1:$A$3925, 'Heron Fields'!$A42, data!$D$1:$D$3925, 'Heron Fields'!$A$2, data!$E$1:$E$3925, 'Heron Fields'!E$5)</f>
        <v/>
      </c>
      <c r="F42" s="2">
        <f>E42+SUMIFS(data!$H$1:$H$3925, data!$A$1:$A$3925, 'Heron Fields'!$A42, data!$D$1:$D$3925, 'Heron Fields'!$A$2, data!$E$1:$E$3925, 'Heron Fields'!F$5)</f>
        <v/>
      </c>
      <c r="G42" s="2">
        <f>F42+SUMIFS(data!$H$1:$H$3925, data!$A$1:$A$3925, 'Heron Fields'!$A42, data!$D$1:$D$3925, 'Heron Fields'!$A$2, data!$E$1:$E$3925, 'Heron Fields'!G$5)</f>
        <v/>
      </c>
      <c r="H42" s="2">
        <f>G42+SUMIFS(data!$H$1:$H$3925, data!$A$1:$A$3925, 'Heron Fields'!$A42, data!$D$1:$D$3925, 'Heron Fields'!$A$2, data!$E$1:$E$3925, 'Heron Fields'!H$5)</f>
        <v/>
      </c>
      <c r="I42" s="2">
        <f>H42+SUMIFS(data!$H$1:$H$3925, data!$A$1:$A$3925, 'Heron Fields'!$A42, data!$D$1:$D$3925, 'Heron Fields'!$A$2, data!$E$1:$E$3925, 'Heron Fields'!I$5)</f>
        <v/>
      </c>
      <c r="J42" s="2">
        <f>I42+SUMIFS(data!$H$1:$H$3925, data!$A$1:$A$3925, 'Heron Fields'!$A42, data!$D$1:$D$3925, 'Heron Fields'!$A$2, data!$E$1:$E$3925, 'Heron Fields'!J$5)</f>
        <v/>
      </c>
      <c r="K42" s="2">
        <f>J42+SUMIFS(data!$H$1:$H$3925, data!$A$1:$A$3925, 'Heron Fields'!$A42, data!$D$1:$D$3925, 'Heron Fields'!$A$2, data!$E$1:$E$3925, 'Heron Fields'!K$5)</f>
        <v/>
      </c>
      <c r="L42" s="2">
        <f>K42+SUMIFS(data!$H$1:$H$3925, data!$A$1:$A$3925, 'Heron Fields'!$A42, data!$D$1:$D$3925, 'Heron Fields'!$A$2, data!$E$1:$E$3925, 'Heron Fields'!L$5)</f>
        <v/>
      </c>
      <c r="M42" s="2">
        <f>L42+SUMIFS(data!$H$1:$H$3925, data!$A$1:$A$3925, 'Heron Fields'!$A42, data!$D$1:$D$3925, 'Heron Fields'!$A$2, data!$E$1:$E$3925, 'Heron Fields'!M$5)</f>
        <v/>
      </c>
      <c r="N42" s="2">
        <f>M42+SUMIFS(data!$H$1:$H$3925, data!$A$1:$A$3925, 'Heron Fields'!$A42, data!$D$1:$D$3925, 'Heron Fields'!$A$2, data!$E$1:$E$3925, 'Heron Fields'!N$5)</f>
        <v/>
      </c>
      <c r="O42" s="2">
        <f>N42+SUMIFS(data!$H$1:$H$3925, data!$A$1:$A$3925, 'Heron Fields'!$A42, data!$D$1:$D$3925, 'Heron Fields'!$A$2, data!$E$1:$E$3925, 'Heron Fields'!O$5)</f>
        <v/>
      </c>
      <c r="P42" s="2">
        <f>O42+SUMIFS(data!$H$1:$H$3925, data!$A$1:$A$3925, 'Heron Fields'!$A42, data!$D$1:$D$3925, 'Heron Fields'!$A$2, data!$E$1:$E$3925, 'Heron Fields'!P$5)</f>
        <v/>
      </c>
      <c r="Q42" s="2">
        <f>P42+SUMIFS(data!$H$1:$H$3925, data!$A$1:$A$3925, 'Heron Fields'!$A42, data!$D$1:$D$3925, 'Heron Fields'!$A$2, data!$E$1:$E$3925, 'Heron Fields'!Q$5)</f>
        <v/>
      </c>
      <c r="R42" s="2">
        <f>Q42+SUMIFS(data!$H$1:$H$3925, data!$A$1:$A$3925, 'Heron Fields'!$A42, data!$D$1:$D$3925, 'Heron Fields'!$A$2, data!$E$1:$E$3925, 'Heron Fields'!R$5)</f>
        <v/>
      </c>
      <c r="S42" s="2">
        <f>R42+SUMIFS(data!$H$1:$H$3925, data!$A$1:$A$3925, 'Heron Fields'!$A42, data!$D$1:$D$3925, 'Heron Fields'!$A$2, data!$E$1:$E$3925, 'Heron Fields'!S$5)</f>
        <v/>
      </c>
      <c r="T42" s="2">
        <f>S42+SUMIFS(data!$H$1:$H$3925, data!$A$1:$A$3925, 'Heron Fields'!$A42, data!$D$1:$D$3925, 'Heron Fields'!$A$2, data!$E$1:$E$3925, 'Heron Fields'!T$5)</f>
        <v/>
      </c>
      <c r="U42" s="2">
        <f>T42+SUMIFS(data!$H$1:$H$3925, data!$A$1:$A$3925, 'Heron Fields'!$A42, data!$D$1:$D$3925, 'Heron Fields'!$A$2, data!$E$1:$E$3925, 'Heron Fields'!U$5)</f>
        <v/>
      </c>
      <c r="V42" s="2">
        <f>U42+SUMIFS(data!$H$1:$H$3925, data!$A$1:$A$3925, 'Heron Fields'!$A42, data!$D$1:$D$3925, 'Heron Fields'!$A$2, data!$E$1:$E$3925, 'Heron Fields'!V$5)</f>
        <v/>
      </c>
      <c r="W42" s="2">
        <f>V42+SUMIFS(data!$H$1:$H$3925, data!$A$1:$A$3925, 'Heron Fields'!$A42, data!$D$1:$D$3925, 'Heron Fields'!$A$2, data!$E$1:$E$3925, 'Heron Fields'!W$5)</f>
        <v/>
      </c>
      <c r="X42" s="2">
        <f>W42+SUMIFS(data!$H$1:$H$3925, data!$A$1:$A$3925, 'Heron Fields'!$A42, data!$D$1:$D$3925, 'Heron Fields'!$A$2, data!$E$1:$E$3925, 'Heron Fields'!X$5)</f>
        <v/>
      </c>
      <c r="Y42" s="2">
        <f>X42+SUMIFS(data!$H$1:$H$3925, data!$A$1:$A$3925, 'Heron Fields'!$A42, data!$D$1:$D$3925, 'Heron Fields'!$A$2, data!$E$1:$E$3925, 'Heron Fields'!Y$5)</f>
        <v/>
      </c>
      <c r="Z42" s="2">
        <f>Y42+SUMIFS(data!$H$1:$H$3925, data!$A$1:$A$3925, 'Heron Fields'!$A42, data!$D$1:$D$3925, 'Heron Fields'!$A$2, data!$E$1:$E$3925, 'Heron Fields'!Z$5)</f>
        <v/>
      </c>
      <c r="AA42" s="2">
        <f>Z42+SUMIFS(data!$H$1:$H$3925, data!$A$1:$A$3925, 'Heron Fields'!$A42, data!$D$1:$D$3925, 'Heron Fields'!$A$2, data!$E$1:$E$3925, 'Heron Fields'!AA$5)</f>
        <v/>
      </c>
      <c r="AB42" s="2">
        <f>AA42+SUMIFS(data!$H$1:$H$3925, data!$A$1:$A$3925, 'Heron Fields'!$A42, data!$D$1:$D$3925, 'Heron Fields'!$A$2, data!$E$1:$E$3925, 'Heron Fields'!AB$5)</f>
        <v/>
      </c>
      <c r="AC42" s="2">
        <f>AB42+SUMIFS(data!$H$1:$H$3925, data!$A$1:$A$3925, 'Heron Fields'!$A42, data!$D$1:$D$3925, 'Heron Fields'!$A$2, data!$E$1:$E$3925, 'Heron Fields'!AC$5)</f>
        <v/>
      </c>
      <c r="AD42" s="2">
        <f>AC42+SUMIFS(data!$H$1:$H$3925, data!$A$1:$A$3925, 'Heron Fields'!$A42, data!$D$1:$D$3925, 'Heron Fields'!$A$2, data!$E$1:$E$3925, 'Heron Fields'!AD$5)</f>
        <v/>
      </c>
      <c r="AE42" s="2">
        <f>AD42+SUMIFS(data!$H$1:$H$3925, data!$A$1:$A$3925, 'Heron Fields'!$A42, data!$D$1:$D$3925, 'Heron Fields'!$A$2, data!$E$1:$E$3925, 'Heron Fields'!AE$5)</f>
        <v/>
      </c>
      <c r="AF42" s="2">
        <f>AE42+SUMIFS(data!$H$1:$H$3925, data!$A$1:$A$3925, 'Heron Fields'!$A42, data!$D$1:$D$3925, 'Heron Fields'!$A$2, data!$E$1:$E$3925, 'Heron Fields'!AF$5)</f>
        <v/>
      </c>
      <c r="AG42" s="2">
        <f>AF42+SUMIFS(data!$H$1:$H$3925, data!$A$1:$A$3925, 'Heron Fields'!$A42, data!$D$1:$D$3925, 'Heron Fields'!$A$2, data!$E$1:$E$3925, 'Heron Fields'!AG$5)</f>
        <v/>
      </c>
      <c r="AH42" s="2">
        <f>AG42+SUMIFS(data!$H$1:$H$3925, data!$A$1:$A$3925, 'Heron Fields'!$A42, data!$D$1:$D$3925, 'Heron Fields'!$A$2, data!$E$1:$E$3925, 'Heron Fields'!AH$5)</f>
        <v/>
      </c>
      <c r="AI42" s="2">
        <f>AH42+SUMIFS(data!$H$1:$H$3925, data!$A$1:$A$3925, 'Heron Fields'!$A42, data!$D$1:$D$3925, 'Heron Fields'!$A$2, data!$E$1:$E$3925, 'Heron Fields'!AI$5)</f>
        <v/>
      </c>
      <c r="AJ42" s="2">
        <f>AI42+SUMIFS(data!$H$1:$H$3925, data!$A$1:$A$3925, 'Heron Fields'!$A42, data!$D$1:$D$3925, 'Heron Fields'!$A$2, data!$E$1:$E$3925, 'Heron Fields'!AJ$5)</f>
        <v/>
      </c>
      <c r="AK42" s="2">
        <f>AJ42+SUMIFS(data!$H$1:$H$3925, data!$A$1:$A$3925, 'Heron Fields'!$A42, data!$D$1:$D$3925, 'Heron Fields'!$A$2, data!$E$1:$E$3925, 'Heron Fields'!AK$5)</f>
        <v/>
      </c>
    </row>
    <row r="43">
      <c r="A43" s="5" t="inlineStr">
        <is>
          <t>Total COS</t>
        </is>
      </c>
      <c r="C43" s="6">
        <f>SUM(C21:C42)</f>
        <v/>
      </c>
      <c r="D43" s="6">
        <f>SUM(D21:D42)</f>
        <v/>
      </c>
      <c r="E43" s="6">
        <f>SUM(E21:E42)</f>
        <v/>
      </c>
      <c r="F43" s="6">
        <f>SUM(F21:F42)</f>
        <v/>
      </c>
      <c r="G43" s="6">
        <f>SUM(G21:G42)</f>
        <v/>
      </c>
      <c r="H43" s="6">
        <f>SUM(H21:H42)</f>
        <v/>
      </c>
      <c r="I43" s="6">
        <f>SUM(I21:I42)</f>
        <v/>
      </c>
      <c r="J43" s="6">
        <f>SUM(J21:J42)</f>
        <v/>
      </c>
      <c r="K43" s="6">
        <f>SUM(K21:K42)</f>
        <v/>
      </c>
      <c r="L43" s="6">
        <f>SUM(L21:L42)</f>
        <v/>
      </c>
      <c r="M43" s="6">
        <f>SUM(M21:M42)</f>
        <v/>
      </c>
      <c r="N43" s="6">
        <f>SUM(N21:N42)</f>
        <v/>
      </c>
      <c r="O43" s="6">
        <f>SUM(O21:O42)</f>
        <v/>
      </c>
      <c r="P43" s="6">
        <f>SUM(P21:P42)</f>
        <v/>
      </c>
      <c r="Q43" s="6">
        <f>SUM(Q21:Q42)</f>
        <v/>
      </c>
      <c r="R43" s="6">
        <f>SUM(R21:R42)</f>
        <v/>
      </c>
      <c r="S43" s="6">
        <f>SUM(S21:S42)</f>
        <v/>
      </c>
      <c r="T43" s="6">
        <f>SUM(T21:T42)</f>
        <v/>
      </c>
      <c r="U43" s="6">
        <f>SUM(U21:U42)</f>
        <v/>
      </c>
      <c r="V43" s="6">
        <f>SUM(V21:V42)</f>
        <v/>
      </c>
      <c r="W43" s="6">
        <f>SUM(W21:W42)</f>
        <v/>
      </c>
      <c r="X43" s="6">
        <f>SUM(X21:X42)</f>
        <v/>
      </c>
      <c r="Y43" s="6">
        <f>SUM(Y21:Y42)</f>
        <v/>
      </c>
      <c r="Z43" s="6">
        <f>SUM(Z21:Z42)</f>
        <v/>
      </c>
      <c r="AA43" s="6">
        <f>SUM(AA21:AA42)</f>
        <v/>
      </c>
      <c r="AB43" s="6">
        <f>SUM(AB21:AB42)</f>
        <v/>
      </c>
      <c r="AC43" s="6">
        <f>SUM(AC21:AC42)</f>
        <v/>
      </c>
      <c r="AD43" s="6">
        <f>SUM(AD21:AD42)</f>
        <v/>
      </c>
      <c r="AE43" s="6">
        <f>SUM(AE21:AE42)</f>
        <v/>
      </c>
      <c r="AF43" s="6">
        <f>SUM(AF21:AF42)</f>
        <v/>
      </c>
      <c r="AG43" s="6">
        <f>SUM(AG21:AG42)</f>
        <v/>
      </c>
      <c r="AH43" s="6">
        <f>SUM(AH21:AH42)</f>
        <v/>
      </c>
      <c r="AI43" s="6">
        <f>SUM(AI21:AI42)</f>
        <v/>
      </c>
      <c r="AJ43" s="6">
        <f>SUM(AJ21:AJ42)</f>
        <v/>
      </c>
      <c r="AK43" s="6">
        <f>SUM(AK21:AK42)</f>
        <v/>
      </c>
    </row>
    <row r="44">
      <c r="A44" t="inlineStr"/>
    </row>
    <row r="45">
      <c r="A45" t="inlineStr"/>
    </row>
    <row r="46">
      <c r="A46" s="5" t="inlineStr">
        <is>
          <t>Gross Profit</t>
        </is>
      </c>
      <c r="C46" s="7">
        <f>+C10+C17-(C43)</f>
        <v/>
      </c>
      <c r="D46" s="7">
        <f>+D10+D17-(D43)</f>
        <v/>
      </c>
      <c r="E46" s="7">
        <f>+E10+E17-(E43)</f>
        <v/>
      </c>
      <c r="F46" s="7">
        <f>+F10+F17-(F43)</f>
        <v/>
      </c>
      <c r="G46" s="7">
        <f>+G10+G17-(G43)</f>
        <v/>
      </c>
      <c r="H46" s="7">
        <f>+H10+H17-(H43)</f>
        <v/>
      </c>
      <c r="I46" s="7">
        <f>+I10+I17-(I43)</f>
        <v/>
      </c>
      <c r="J46" s="7">
        <f>+J10+J17-(J43)</f>
        <v/>
      </c>
      <c r="K46" s="7">
        <f>+K10+K17-(K43)</f>
        <v/>
      </c>
      <c r="L46" s="7">
        <f>+L10+L17-(L43)</f>
        <v/>
      </c>
      <c r="M46" s="7">
        <f>+M10+M17-(M43)</f>
        <v/>
      </c>
      <c r="N46" s="7">
        <f>+N10+N17-(N43)</f>
        <v/>
      </c>
      <c r="O46" s="7">
        <f>+O10+O17-(O43)</f>
        <v/>
      </c>
      <c r="P46" s="7">
        <f>+P10+P17-(P43)</f>
        <v/>
      </c>
      <c r="Q46" s="7">
        <f>+Q10+Q17-(Q43)</f>
        <v/>
      </c>
      <c r="R46" s="7">
        <f>+R10+R17-(R43)</f>
        <v/>
      </c>
      <c r="S46" s="7">
        <f>+S10+S17-(S43)</f>
        <v/>
      </c>
      <c r="T46" s="7">
        <f>+T10+T17-(T43)</f>
        <v/>
      </c>
      <c r="U46" s="7">
        <f>+U10+U17-(U43)</f>
        <v/>
      </c>
      <c r="V46" s="7">
        <f>+V10+V17-(V43)</f>
        <v/>
      </c>
      <c r="W46" s="7">
        <f>+W10+W17-(W43)</f>
        <v/>
      </c>
      <c r="X46" s="7">
        <f>+X10+X17-(X43)</f>
        <v/>
      </c>
      <c r="Y46" s="7">
        <f>+Y10+Y17-(Y43)</f>
        <v/>
      </c>
      <c r="Z46" s="7">
        <f>+Z10+Z17-(Z43)</f>
        <v/>
      </c>
      <c r="AA46" s="7">
        <f>+AA10+AA17-(AA43)</f>
        <v/>
      </c>
      <c r="AB46" s="7">
        <f>+AB10+AB17-(AB43)</f>
        <v/>
      </c>
      <c r="AC46" s="7">
        <f>+AC10+AC17-(AC43)</f>
        <v/>
      </c>
      <c r="AD46" s="7">
        <f>+AD10+AD17-(AD43)</f>
        <v/>
      </c>
      <c r="AE46" s="7">
        <f>+AE10+AE17-(AE43)</f>
        <v/>
      </c>
      <c r="AF46" s="7">
        <f>+AF10+AF17-(AF43)</f>
        <v/>
      </c>
      <c r="AG46" s="7">
        <f>+AG10+AG17-(AG43)</f>
        <v/>
      </c>
      <c r="AH46" s="7">
        <f>+AH10+AH17-(AH43)</f>
        <v/>
      </c>
      <c r="AI46" s="7">
        <f>+AI10+AI17-(AI43)</f>
        <v/>
      </c>
      <c r="AJ46" s="7">
        <f>+AJ10+AJ17-(AJ43)</f>
        <v/>
      </c>
      <c r="AK46" s="7">
        <f>+AK10+AK17-(AK43)</f>
        <v/>
      </c>
    </row>
    <row r="47">
      <c r="A47" t="inlineStr"/>
    </row>
    <row r="48">
      <c r="A48" t="inlineStr"/>
    </row>
    <row r="49">
      <c r="A49" s="4" t="inlineStr">
        <is>
          <t>Operating Expenses</t>
        </is>
      </c>
    </row>
    <row r="50">
      <c r="A50" t="inlineStr">
        <is>
          <t>Accounting - CIPC</t>
        </is>
      </c>
      <c r="C50" s="2">
        <f>SUMIFS(data!$H$1:$H$3925, data!$A$1:$A$3925, 'Heron Fields'!$A50, data!$D$1:$D$3925, 'Heron Fields'!$A$2, data!$E$1:$E$3925, 'Heron Fields'!C$5)</f>
        <v/>
      </c>
      <c r="D50" s="2">
        <f>C50+SUMIFS(data!$H$1:$H$3925, data!$A$1:$A$3925, 'Heron Fields'!$A50, data!$D$1:$D$3925, 'Heron Fields'!$A$2, data!$E$1:$E$3925, 'Heron Fields'!D$5)</f>
        <v/>
      </c>
      <c r="E50" s="2">
        <f>D50+SUMIFS(data!$H$1:$H$3925, data!$A$1:$A$3925, 'Heron Fields'!$A50, data!$D$1:$D$3925, 'Heron Fields'!$A$2, data!$E$1:$E$3925, 'Heron Fields'!E$5)</f>
        <v/>
      </c>
      <c r="F50" s="2">
        <f>E50+SUMIFS(data!$H$1:$H$3925, data!$A$1:$A$3925, 'Heron Fields'!$A50, data!$D$1:$D$3925, 'Heron Fields'!$A$2, data!$E$1:$E$3925, 'Heron Fields'!F$5)</f>
        <v/>
      </c>
      <c r="G50" s="2">
        <f>F50+SUMIFS(data!$H$1:$H$3925, data!$A$1:$A$3925, 'Heron Fields'!$A50, data!$D$1:$D$3925, 'Heron Fields'!$A$2, data!$E$1:$E$3925, 'Heron Fields'!G$5)</f>
        <v/>
      </c>
      <c r="H50" s="2">
        <f>G50+SUMIFS(data!$H$1:$H$3925, data!$A$1:$A$3925, 'Heron Fields'!$A50, data!$D$1:$D$3925, 'Heron Fields'!$A$2, data!$E$1:$E$3925, 'Heron Fields'!H$5)</f>
        <v/>
      </c>
      <c r="I50" s="2">
        <f>H50+SUMIFS(data!$H$1:$H$3925, data!$A$1:$A$3925, 'Heron Fields'!$A50, data!$D$1:$D$3925, 'Heron Fields'!$A$2, data!$E$1:$E$3925, 'Heron Fields'!I$5)</f>
        <v/>
      </c>
      <c r="J50" s="2">
        <f>I50+SUMIFS(data!$H$1:$H$3925, data!$A$1:$A$3925, 'Heron Fields'!$A50, data!$D$1:$D$3925, 'Heron Fields'!$A$2, data!$E$1:$E$3925, 'Heron Fields'!J$5)</f>
        <v/>
      </c>
      <c r="K50" s="2">
        <f>J50+SUMIFS(data!$H$1:$H$3925, data!$A$1:$A$3925, 'Heron Fields'!$A50, data!$D$1:$D$3925, 'Heron Fields'!$A$2, data!$E$1:$E$3925, 'Heron Fields'!K$5)</f>
        <v/>
      </c>
      <c r="L50" s="2">
        <f>K50+SUMIFS(data!$H$1:$H$3925, data!$A$1:$A$3925, 'Heron Fields'!$A50, data!$D$1:$D$3925, 'Heron Fields'!$A$2, data!$E$1:$E$3925, 'Heron Fields'!L$5)</f>
        <v/>
      </c>
      <c r="M50" s="2">
        <f>L50+SUMIFS(data!$H$1:$H$3925, data!$A$1:$A$3925, 'Heron Fields'!$A50, data!$D$1:$D$3925, 'Heron Fields'!$A$2, data!$E$1:$E$3925, 'Heron Fields'!M$5)</f>
        <v/>
      </c>
      <c r="N50" s="2">
        <f>M50+SUMIFS(data!$H$1:$H$3925, data!$A$1:$A$3925, 'Heron Fields'!$A50, data!$D$1:$D$3925, 'Heron Fields'!$A$2, data!$E$1:$E$3925, 'Heron Fields'!N$5)</f>
        <v/>
      </c>
      <c r="O50" s="2">
        <f>N50+SUMIFS(data!$H$1:$H$3925, data!$A$1:$A$3925, 'Heron Fields'!$A50, data!$D$1:$D$3925, 'Heron Fields'!$A$2, data!$E$1:$E$3925, 'Heron Fields'!O$5)</f>
        <v/>
      </c>
      <c r="P50" s="2">
        <f>O50+SUMIFS(data!$H$1:$H$3925, data!$A$1:$A$3925, 'Heron Fields'!$A50, data!$D$1:$D$3925, 'Heron Fields'!$A$2, data!$E$1:$E$3925, 'Heron Fields'!P$5)</f>
        <v/>
      </c>
      <c r="Q50" s="2">
        <f>P50+SUMIFS(data!$H$1:$H$3925, data!$A$1:$A$3925, 'Heron Fields'!$A50, data!$D$1:$D$3925, 'Heron Fields'!$A$2, data!$E$1:$E$3925, 'Heron Fields'!Q$5)</f>
        <v/>
      </c>
      <c r="R50" s="2">
        <f>Q50+SUMIFS(data!$H$1:$H$3925, data!$A$1:$A$3925, 'Heron Fields'!$A50, data!$D$1:$D$3925, 'Heron Fields'!$A$2, data!$E$1:$E$3925, 'Heron Fields'!R$5)</f>
        <v/>
      </c>
      <c r="S50" s="2">
        <f>R50+SUMIFS(data!$H$1:$H$3925, data!$A$1:$A$3925, 'Heron Fields'!$A50, data!$D$1:$D$3925, 'Heron Fields'!$A$2, data!$E$1:$E$3925, 'Heron Fields'!S$5)</f>
        <v/>
      </c>
      <c r="T50" s="2">
        <f>S50+SUMIFS(data!$H$1:$H$3925, data!$A$1:$A$3925, 'Heron Fields'!$A50, data!$D$1:$D$3925, 'Heron Fields'!$A$2, data!$E$1:$E$3925, 'Heron Fields'!T$5)</f>
        <v/>
      </c>
      <c r="U50" s="2">
        <f>T50+SUMIFS(data!$H$1:$H$3925, data!$A$1:$A$3925, 'Heron Fields'!$A50, data!$D$1:$D$3925, 'Heron Fields'!$A$2, data!$E$1:$E$3925, 'Heron Fields'!U$5)</f>
        <v/>
      </c>
      <c r="V50" s="2">
        <f>U50+SUMIFS(data!$H$1:$H$3925, data!$A$1:$A$3925, 'Heron Fields'!$A50, data!$D$1:$D$3925, 'Heron Fields'!$A$2, data!$E$1:$E$3925, 'Heron Fields'!V$5)</f>
        <v/>
      </c>
      <c r="W50" s="2">
        <f>V50+SUMIFS(data!$H$1:$H$3925, data!$A$1:$A$3925, 'Heron Fields'!$A50, data!$D$1:$D$3925, 'Heron Fields'!$A$2, data!$E$1:$E$3925, 'Heron Fields'!W$5)</f>
        <v/>
      </c>
      <c r="X50" s="2">
        <f>W50+SUMIFS(data!$H$1:$H$3925, data!$A$1:$A$3925, 'Heron Fields'!$A50, data!$D$1:$D$3925, 'Heron Fields'!$A$2, data!$E$1:$E$3925, 'Heron Fields'!X$5)</f>
        <v/>
      </c>
      <c r="Y50" s="2">
        <f>X50+SUMIFS(data!$H$1:$H$3925, data!$A$1:$A$3925, 'Heron Fields'!$A50, data!$D$1:$D$3925, 'Heron Fields'!$A$2, data!$E$1:$E$3925, 'Heron Fields'!Y$5)</f>
        <v/>
      </c>
      <c r="Z50" s="2">
        <f>Y50+SUMIFS(data!$H$1:$H$3925, data!$A$1:$A$3925, 'Heron Fields'!$A50, data!$D$1:$D$3925, 'Heron Fields'!$A$2, data!$E$1:$E$3925, 'Heron Fields'!Z$5)</f>
        <v/>
      </c>
      <c r="AA50" s="2">
        <f>Z50+SUMIFS(data!$H$1:$H$3925, data!$A$1:$A$3925, 'Heron Fields'!$A50, data!$D$1:$D$3925, 'Heron Fields'!$A$2, data!$E$1:$E$3925, 'Heron Fields'!AA$5)</f>
        <v/>
      </c>
      <c r="AB50" s="2">
        <f>AA50+SUMIFS(data!$H$1:$H$3925, data!$A$1:$A$3925, 'Heron Fields'!$A50, data!$D$1:$D$3925, 'Heron Fields'!$A$2, data!$E$1:$E$3925, 'Heron Fields'!AB$5)</f>
        <v/>
      </c>
      <c r="AC50" s="2">
        <f>AB50+SUMIFS(data!$H$1:$H$3925, data!$A$1:$A$3925, 'Heron Fields'!$A50, data!$D$1:$D$3925, 'Heron Fields'!$A$2, data!$E$1:$E$3925, 'Heron Fields'!AC$5)</f>
        <v/>
      </c>
      <c r="AD50" s="2">
        <f>AC50+SUMIFS(data!$H$1:$H$3925, data!$A$1:$A$3925, 'Heron Fields'!$A50, data!$D$1:$D$3925, 'Heron Fields'!$A$2, data!$E$1:$E$3925, 'Heron Fields'!AD$5)</f>
        <v/>
      </c>
      <c r="AE50" s="2">
        <f>AD50+SUMIFS(data!$H$1:$H$3925, data!$A$1:$A$3925, 'Heron Fields'!$A50, data!$D$1:$D$3925, 'Heron Fields'!$A$2, data!$E$1:$E$3925, 'Heron Fields'!AE$5)</f>
        <v/>
      </c>
      <c r="AF50" s="2">
        <f>AE50+SUMIFS(data!$H$1:$H$3925, data!$A$1:$A$3925, 'Heron Fields'!$A50, data!$D$1:$D$3925, 'Heron Fields'!$A$2, data!$E$1:$E$3925, 'Heron Fields'!AF$5)</f>
        <v/>
      </c>
      <c r="AG50" s="2">
        <f>AF50+SUMIFS(data!$H$1:$H$3925, data!$A$1:$A$3925, 'Heron Fields'!$A50, data!$D$1:$D$3925, 'Heron Fields'!$A$2, data!$E$1:$E$3925, 'Heron Fields'!AG$5)</f>
        <v/>
      </c>
      <c r="AH50" s="2">
        <f>AG50+SUMIFS(data!$H$1:$H$3925, data!$A$1:$A$3925, 'Heron Fields'!$A50, data!$D$1:$D$3925, 'Heron Fields'!$A$2, data!$E$1:$E$3925, 'Heron Fields'!AH$5)</f>
        <v/>
      </c>
      <c r="AI50" s="2">
        <f>AH50+SUMIFS(data!$H$1:$H$3925, data!$A$1:$A$3925, 'Heron Fields'!$A50, data!$D$1:$D$3925, 'Heron Fields'!$A$2, data!$E$1:$E$3925, 'Heron Fields'!AI$5)</f>
        <v/>
      </c>
      <c r="AJ50" s="2">
        <f>AI50+SUMIFS(data!$H$1:$H$3925, data!$A$1:$A$3925, 'Heron Fields'!$A50, data!$D$1:$D$3925, 'Heron Fields'!$A$2, data!$E$1:$E$3925, 'Heron Fields'!AJ$5)</f>
        <v/>
      </c>
      <c r="AK50" s="2">
        <f>AJ50+SUMIFS(data!$H$1:$H$3925, data!$A$1:$A$3925, 'Heron Fields'!$A50, data!$D$1:$D$3925, 'Heron Fields'!$A$2, data!$E$1:$E$3925, 'Heron Fields'!AK$5)</f>
        <v/>
      </c>
    </row>
    <row r="51">
      <c r="A51" t="inlineStr">
        <is>
          <t>Accounting Fees</t>
        </is>
      </c>
      <c r="C51" s="2">
        <f>SUMIFS(data!$H$1:$H$3925, data!$A$1:$A$3925, 'Heron Fields'!$A51, data!$D$1:$D$3925, 'Heron Fields'!$A$2, data!$E$1:$E$3925, 'Heron Fields'!C$5)</f>
        <v/>
      </c>
      <c r="D51" s="2">
        <f>C51+SUMIFS(data!$H$1:$H$3925, data!$A$1:$A$3925, 'Heron Fields'!$A51, data!$D$1:$D$3925, 'Heron Fields'!$A$2, data!$E$1:$E$3925, 'Heron Fields'!D$5)</f>
        <v/>
      </c>
      <c r="E51" s="2">
        <f>D51+SUMIFS(data!$H$1:$H$3925, data!$A$1:$A$3925, 'Heron Fields'!$A51, data!$D$1:$D$3925, 'Heron Fields'!$A$2, data!$E$1:$E$3925, 'Heron Fields'!E$5)</f>
        <v/>
      </c>
      <c r="F51" s="2">
        <f>E51+SUMIFS(data!$H$1:$H$3925, data!$A$1:$A$3925, 'Heron Fields'!$A51, data!$D$1:$D$3925, 'Heron Fields'!$A$2, data!$E$1:$E$3925, 'Heron Fields'!F$5)</f>
        <v/>
      </c>
      <c r="G51" s="2">
        <f>F51+SUMIFS(data!$H$1:$H$3925, data!$A$1:$A$3925, 'Heron Fields'!$A51, data!$D$1:$D$3925, 'Heron Fields'!$A$2, data!$E$1:$E$3925, 'Heron Fields'!G$5)</f>
        <v/>
      </c>
      <c r="H51" s="2">
        <f>G51+SUMIFS(data!$H$1:$H$3925, data!$A$1:$A$3925, 'Heron Fields'!$A51, data!$D$1:$D$3925, 'Heron Fields'!$A$2, data!$E$1:$E$3925, 'Heron Fields'!H$5)</f>
        <v/>
      </c>
      <c r="I51" s="2">
        <f>H51+SUMIFS(data!$H$1:$H$3925, data!$A$1:$A$3925, 'Heron Fields'!$A51, data!$D$1:$D$3925, 'Heron Fields'!$A$2, data!$E$1:$E$3925, 'Heron Fields'!I$5)</f>
        <v/>
      </c>
      <c r="J51" s="2">
        <f>I51+SUMIFS(data!$H$1:$H$3925, data!$A$1:$A$3925, 'Heron Fields'!$A51, data!$D$1:$D$3925, 'Heron Fields'!$A$2, data!$E$1:$E$3925, 'Heron Fields'!J$5)</f>
        <v/>
      </c>
      <c r="K51" s="2">
        <f>J51+SUMIFS(data!$H$1:$H$3925, data!$A$1:$A$3925, 'Heron Fields'!$A51, data!$D$1:$D$3925, 'Heron Fields'!$A$2, data!$E$1:$E$3925, 'Heron Fields'!K$5)</f>
        <v/>
      </c>
      <c r="L51" s="2">
        <f>K51+SUMIFS(data!$H$1:$H$3925, data!$A$1:$A$3925, 'Heron Fields'!$A51, data!$D$1:$D$3925, 'Heron Fields'!$A$2, data!$E$1:$E$3925, 'Heron Fields'!L$5)</f>
        <v/>
      </c>
      <c r="M51" s="2">
        <f>L51+SUMIFS(data!$H$1:$H$3925, data!$A$1:$A$3925, 'Heron Fields'!$A51, data!$D$1:$D$3925, 'Heron Fields'!$A$2, data!$E$1:$E$3925, 'Heron Fields'!M$5)</f>
        <v/>
      </c>
      <c r="N51" s="2">
        <f>M51+SUMIFS(data!$H$1:$H$3925, data!$A$1:$A$3925, 'Heron Fields'!$A51, data!$D$1:$D$3925, 'Heron Fields'!$A$2, data!$E$1:$E$3925, 'Heron Fields'!N$5)</f>
        <v/>
      </c>
      <c r="O51" s="2">
        <f>N51+SUMIFS(data!$H$1:$H$3925, data!$A$1:$A$3925, 'Heron Fields'!$A51, data!$D$1:$D$3925, 'Heron Fields'!$A$2, data!$E$1:$E$3925, 'Heron Fields'!O$5)</f>
        <v/>
      </c>
      <c r="P51" s="2">
        <f>O51+SUMIFS(data!$H$1:$H$3925, data!$A$1:$A$3925, 'Heron Fields'!$A51, data!$D$1:$D$3925, 'Heron Fields'!$A$2, data!$E$1:$E$3925, 'Heron Fields'!P$5)</f>
        <v/>
      </c>
      <c r="Q51" s="2">
        <f>P51+SUMIFS(data!$H$1:$H$3925, data!$A$1:$A$3925, 'Heron Fields'!$A51, data!$D$1:$D$3925, 'Heron Fields'!$A$2, data!$E$1:$E$3925, 'Heron Fields'!Q$5)</f>
        <v/>
      </c>
      <c r="R51" s="2">
        <f>Q51+SUMIFS(data!$H$1:$H$3925, data!$A$1:$A$3925, 'Heron Fields'!$A51, data!$D$1:$D$3925, 'Heron Fields'!$A$2, data!$E$1:$E$3925, 'Heron Fields'!R$5)</f>
        <v/>
      </c>
      <c r="S51" s="2">
        <f>R51+SUMIFS(data!$H$1:$H$3925, data!$A$1:$A$3925, 'Heron Fields'!$A51, data!$D$1:$D$3925, 'Heron Fields'!$A$2, data!$E$1:$E$3925, 'Heron Fields'!S$5)</f>
        <v/>
      </c>
      <c r="T51" s="2">
        <f>S51+SUMIFS(data!$H$1:$H$3925, data!$A$1:$A$3925, 'Heron Fields'!$A51, data!$D$1:$D$3925, 'Heron Fields'!$A$2, data!$E$1:$E$3925, 'Heron Fields'!T$5)</f>
        <v/>
      </c>
      <c r="U51" s="2">
        <f>T51+SUMIFS(data!$H$1:$H$3925, data!$A$1:$A$3925, 'Heron Fields'!$A51, data!$D$1:$D$3925, 'Heron Fields'!$A$2, data!$E$1:$E$3925, 'Heron Fields'!U$5)</f>
        <v/>
      </c>
      <c r="V51" s="2">
        <f>U51+SUMIFS(data!$H$1:$H$3925, data!$A$1:$A$3925, 'Heron Fields'!$A51, data!$D$1:$D$3925, 'Heron Fields'!$A$2, data!$E$1:$E$3925, 'Heron Fields'!V$5)</f>
        <v/>
      </c>
      <c r="W51" s="2">
        <f>V51+SUMIFS(data!$H$1:$H$3925, data!$A$1:$A$3925, 'Heron Fields'!$A51, data!$D$1:$D$3925, 'Heron Fields'!$A$2, data!$E$1:$E$3925, 'Heron Fields'!W$5)</f>
        <v/>
      </c>
      <c r="X51" s="2">
        <f>W51+SUMIFS(data!$H$1:$H$3925, data!$A$1:$A$3925, 'Heron Fields'!$A51, data!$D$1:$D$3925, 'Heron Fields'!$A$2, data!$E$1:$E$3925, 'Heron Fields'!X$5)</f>
        <v/>
      </c>
      <c r="Y51" s="2">
        <f>X51+SUMIFS(data!$H$1:$H$3925, data!$A$1:$A$3925, 'Heron Fields'!$A51, data!$D$1:$D$3925, 'Heron Fields'!$A$2, data!$E$1:$E$3925, 'Heron Fields'!Y$5)</f>
        <v/>
      </c>
      <c r="Z51" s="2">
        <f>Y51+SUMIFS(data!$H$1:$H$3925, data!$A$1:$A$3925, 'Heron Fields'!$A51, data!$D$1:$D$3925, 'Heron Fields'!$A$2, data!$E$1:$E$3925, 'Heron Fields'!Z$5)</f>
        <v/>
      </c>
      <c r="AA51" s="2">
        <f>Z51+SUMIFS(data!$H$1:$H$3925, data!$A$1:$A$3925, 'Heron Fields'!$A51, data!$D$1:$D$3925, 'Heron Fields'!$A$2, data!$E$1:$E$3925, 'Heron Fields'!AA$5)</f>
        <v/>
      </c>
      <c r="AB51" s="2">
        <f>AA51+SUMIFS(data!$H$1:$H$3925, data!$A$1:$A$3925, 'Heron Fields'!$A51, data!$D$1:$D$3925, 'Heron Fields'!$A$2, data!$E$1:$E$3925, 'Heron Fields'!AB$5)</f>
        <v/>
      </c>
      <c r="AC51" s="2">
        <f>AB51+SUMIFS(data!$H$1:$H$3925, data!$A$1:$A$3925, 'Heron Fields'!$A51, data!$D$1:$D$3925, 'Heron Fields'!$A$2, data!$E$1:$E$3925, 'Heron Fields'!AC$5)</f>
        <v/>
      </c>
      <c r="AD51" s="2">
        <f>AC51+SUMIFS(data!$H$1:$H$3925, data!$A$1:$A$3925, 'Heron Fields'!$A51, data!$D$1:$D$3925, 'Heron Fields'!$A$2, data!$E$1:$E$3925, 'Heron Fields'!AD$5)</f>
        <v/>
      </c>
      <c r="AE51" s="2">
        <f>AD51+SUMIFS(data!$H$1:$H$3925, data!$A$1:$A$3925, 'Heron Fields'!$A51, data!$D$1:$D$3925, 'Heron Fields'!$A$2, data!$E$1:$E$3925, 'Heron Fields'!AE$5)</f>
        <v/>
      </c>
      <c r="AF51" s="2">
        <f>AE51+SUMIFS(data!$H$1:$H$3925, data!$A$1:$A$3925, 'Heron Fields'!$A51, data!$D$1:$D$3925, 'Heron Fields'!$A$2, data!$E$1:$E$3925, 'Heron Fields'!AF$5)</f>
        <v/>
      </c>
      <c r="AG51" s="2">
        <f>AF51+SUMIFS(data!$H$1:$H$3925, data!$A$1:$A$3925, 'Heron Fields'!$A51, data!$D$1:$D$3925, 'Heron Fields'!$A$2, data!$E$1:$E$3925, 'Heron Fields'!AG$5)</f>
        <v/>
      </c>
      <c r="AH51" s="2">
        <f>AG51+SUMIFS(data!$H$1:$H$3925, data!$A$1:$A$3925, 'Heron Fields'!$A51, data!$D$1:$D$3925, 'Heron Fields'!$A$2, data!$E$1:$E$3925, 'Heron Fields'!AH$5)</f>
        <v/>
      </c>
      <c r="AI51" s="2">
        <f>AH51+SUMIFS(data!$H$1:$H$3925, data!$A$1:$A$3925, 'Heron Fields'!$A51, data!$D$1:$D$3925, 'Heron Fields'!$A$2, data!$E$1:$E$3925, 'Heron Fields'!AI$5)</f>
        <v/>
      </c>
      <c r="AJ51" s="2">
        <f>AI51+SUMIFS(data!$H$1:$H$3925, data!$A$1:$A$3925, 'Heron Fields'!$A51, data!$D$1:$D$3925, 'Heron Fields'!$A$2, data!$E$1:$E$3925, 'Heron Fields'!AJ$5)</f>
        <v/>
      </c>
      <c r="AK51" s="2">
        <f>AJ51+SUMIFS(data!$H$1:$H$3925, data!$A$1:$A$3925, 'Heron Fields'!$A51, data!$D$1:$D$3925, 'Heron Fields'!$A$2, data!$E$1:$E$3925, 'Heron Fields'!AK$5)</f>
        <v/>
      </c>
    </row>
    <row r="52">
      <c r="A52" t="inlineStr">
        <is>
          <t>Advertising - Property24</t>
        </is>
      </c>
      <c r="C52" s="2">
        <f>SUMIFS(data!$H$1:$H$3925, data!$A$1:$A$3925, 'Heron Fields'!$A52, data!$D$1:$D$3925, 'Heron Fields'!$A$2, data!$E$1:$E$3925, 'Heron Fields'!C$5)</f>
        <v/>
      </c>
      <c r="D52" s="2">
        <f>C52+SUMIFS(data!$H$1:$H$3925, data!$A$1:$A$3925, 'Heron Fields'!$A52, data!$D$1:$D$3925, 'Heron Fields'!$A$2, data!$E$1:$E$3925, 'Heron Fields'!D$5)</f>
        <v/>
      </c>
      <c r="E52" s="2">
        <f>D52+SUMIFS(data!$H$1:$H$3925, data!$A$1:$A$3925, 'Heron Fields'!$A52, data!$D$1:$D$3925, 'Heron Fields'!$A$2, data!$E$1:$E$3925, 'Heron Fields'!E$5)</f>
        <v/>
      </c>
      <c r="F52" s="2">
        <f>E52+SUMIFS(data!$H$1:$H$3925, data!$A$1:$A$3925, 'Heron Fields'!$A52, data!$D$1:$D$3925, 'Heron Fields'!$A$2, data!$E$1:$E$3925, 'Heron Fields'!F$5)</f>
        <v/>
      </c>
      <c r="G52" s="2">
        <f>F52+SUMIFS(data!$H$1:$H$3925, data!$A$1:$A$3925, 'Heron Fields'!$A52, data!$D$1:$D$3925, 'Heron Fields'!$A$2, data!$E$1:$E$3925, 'Heron Fields'!G$5)</f>
        <v/>
      </c>
      <c r="H52" s="2">
        <f>G52+SUMIFS(data!$H$1:$H$3925, data!$A$1:$A$3925, 'Heron Fields'!$A52, data!$D$1:$D$3925, 'Heron Fields'!$A$2, data!$E$1:$E$3925, 'Heron Fields'!H$5)</f>
        <v/>
      </c>
      <c r="I52" s="2">
        <f>H52+SUMIFS(data!$H$1:$H$3925, data!$A$1:$A$3925, 'Heron Fields'!$A52, data!$D$1:$D$3925, 'Heron Fields'!$A$2, data!$E$1:$E$3925, 'Heron Fields'!I$5)</f>
        <v/>
      </c>
      <c r="J52" s="2">
        <f>I52+SUMIFS(data!$H$1:$H$3925, data!$A$1:$A$3925, 'Heron Fields'!$A52, data!$D$1:$D$3925, 'Heron Fields'!$A$2, data!$E$1:$E$3925, 'Heron Fields'!J$5)</f>
        <v/>
      </c>
      <c r="K52" s="2">
        <f>J52+SUMIFS(data!$H$1:$H$3925, data!$A$1:$A$3925, 'Heron Fields'!$A52, data!$D$1:$D$3925, 'Heron Fields'!$A$2, data!$E$1:$E$3925, 'Heron Fields'!K$5)</f>
        <v/>
      </c>
      <c r="L52" s="2">
        <f>K52+SUMIFS(data!$H$1:$H$3925, data!$A$1:$A$3925, 'Heron Fields'!$A52, data!$D$1:$D$3925, 'Heron Fields'!$A$2, data!$E$1:$E$3925, 'Heron Fields'!L$5)</f>
        <v/>
      </c>
      <c r="M52" s="2">
        <f>L52+SUMIFS(data!$H$1:$H$3925, data!$A$1:$A$3925, 'Heron Fields'!$A52, data!$D$1:$D$3925, 'Heron Fields'!$A$2, data!$E$1:$E$3925, 'Heron Fields'!M$5)</f>
        <v/>
      </c>
      <c r="N52" s="2">
        <f>M52+SUMIFS(data!$H$1:$H$3925, data!$A$1:$A$3925, 'Heron Fields'!$A52, data!$D$1:$D$3925, 'Heron Fields'!$A$2, data!$E$1:$E$3925, 'Heron Fields'!N$5)</f>
        <v/>
      </c>
      <c r="O52" s="2">
        <f>N52+SUMIFS(data!$H$1:$H$3925, data!$A$1:$A$3925, 'Heron Fields'!$A52, data!$D$1:$D$3925, 'Heron Fields'!$A$2, data!$E$1:$E$3925, 'Heron Fields'!O$5)</f>
        <v/>
      </c>
      <c r="P52" s="2">
        <f>O52+SUMIFS(data!$H$1:$H$3925, data!$A$1:$A$3925, 'Heron Fields'!$A52, data!$D$1:$D$3925, 'Heron Fields'!$A$2, data!$E$1:$E$3925, 'Heron Fields'!P$5)</f>
        <v/>
      </c>
      <c r="Q52" s="2">
        <f>P52+SUMIFS(data!$H$1:$H$3925, data!$A$1:$A$3925, 'Heron Fields'!$A52, data!$D$1:$D$3925, 'Heron Fields'!$A$2, data!$E$1:$E$3925, 'Heron Fields'!Q$5)</f>
        <v/>
      </c>
      <c r="R52" s="2">
        <f>Q52+SUMIFS(data!$H$1:$H$3925, data!$A$1:$A$3925, 'Heron Fields'!$A52, data!$D$1:$D$3925, 'Heron Fields'!$A$2, data!$E$1:$E$3925, 'Heron Fields'!R$5)</f>
        <v/>
      </c>
      <c r="S52" s="2">
        <f>R52+SUMIFS(data!$H$1:$H$3925, data!$A$1:$A$3925, 'Heron Fields'!$A52, data!$D$1:$D$3925, 'Heron Fields'!$A$2, data!$E$1:$E$3925, 'Heron Fields'!S$5)</f>
        <v/>
      </c>
      <c r="T52" s="2">
        <f>S52+SUMIFS(data!$H$1:$H$3925, data!$A$1:$A$3925, 'Heron Fields'!$A52, data!$D$1:$D$3925, 'Heron Fields'!$A$2, data!$E$1:$E$3925, 'Heron Fields'!T$5)</f>
        <v/>
      </c>
      <c r="U52" s="2">
        <f>T52+SUMIFS(data!$H$1:$H$3925, data!$A$1:$A$3925, 'Heron Fields'!$A52, data!$D$1:$D$3925, 'Heron Fields'!$A$2, data!$E$1:$E$3925, 'Heron Fields'!U$5)</f>
        <v/>
      </c>
      <c r="V52" s="2">
        <f>U52+SUMIFS(data!$H$1:$H$3925, data!$A$1:$A$3925, 'Heron Fields'!$A52, data!$D$1:$D$3925, 'Heron Fields'!$A$2, data!$E$1:$E$3925, 'Heron Fields'!V$5)</f>
        <v/>
      </c>
      <c r="W52" s="2">
        <f>V52+SUMIFS(data!$H$1:$H$3925, data!$A$1:$A$3925, 'Heron Fields'!$A52, data!$D$1:$D$3925, 'Heron Fields'!$A$2, data!$E$1:$E$3925, 'Heron Fields'!W$5)</f>
        <v/>
      </c>
      <c r="X52" s="2">
        <f>W52+SUMIFS(data!$H$1:$H$3925, data!$A$1:$A$3925, 'Heron Fields'!$A52, data!$D$1:$D$3925, 'Heron Fields'!$A$2, data!$E$1:$E$3925, 'Heron Fields'!X$5)</f>
        <v/>
      </c>
      <c r="Y52" s="2">
        <f>X52+SUMIFS(data!$H$1:$H$3925, data!$A$1:$A$3925, 'Heron Fields'!$A52, data!$D$1:$D$3925, 'Heron Fields'!$A$2, data!$E$1:$E$3925, 'Heron Fields'!Y$5)</f>
        <v/>
      </c>
      <c r="Z52" s="2">
        <f>Y52+SUMIFS(data!$H$1:$H$3925, data!$A$1:$A$3925, 'Heron Fields'!$A52, data!$D$1:$D$3925, 'Heron Fields'!$A$2, data!$E$1:$E$3925, 'Heron Fields'!Z$5)</f>
        <v/>
      </c>
      <c r="AA52" s="2">
        <f>Z52+SUMIFS(data!$H$1:$H$3925, data!$A$1:$A$3925, 'Heron Fields'!$A52, data!$D$1:$D$3925, 'Heron Fields'!$A$2, data!$E$1:$E$3925, 'Heron Fields'!AA$5)</f>
        <v/>
      </c>
      <c r="AB52" s="2">
        <f>AA52+SUMIFS(data!$H$1:$H$3925, data!$A$1:$A$3925, 'Heron Fields'!$A52, data!$D$1:$D$3925, 'Heron Fields'!$A$2, data!$E$1:$E$3925, 'Heron Fields'!AB$5)</f>
        <v/>
      </c>
      <c r="AC52" s="2">
        <f>AB52+SUMIFS(data!$H$1:$H$3925, data!$A$1:$A$3925, 'Heron Fields'!$A52, data!$D$1:$D$3925, 'Heron Fields'!$A$2, data!$E$1:$E$3925, 'Heron Fields'!AC$5)</f>
        <v/>
      </c>
      <c r="AD52" s="2">
        <f>AC52+SUMIFS(data!$H$1:$H$3925, data!$A$1:$A$3925, 'Heron Fields'!$A52, data!$D$1:$D$3925, 'Heron Fields'!$A$2, data!$E$1:$E$3925, 'Heron Fields'!AD$5)</f>
        <v/>
      </c>
      <c r="AE52" s="2">
        <f>AD52+SUMIFS(data!$H$1:$H$3925, data!$A$1:$A$3925, 'Heron Fields'!$A52, data!$D$1:$D$3925, 'Heron Fields'!$A$2, data!$E$1:$E$3925, 'Heron Fields'!AE$5)</f>
        <v/>
      </c>
      <c r="AF52" s="2">
        <f>AE52+SUMIFS(data!$H$1:$H$3925, data!$A$1:$A$3925, 'Heron Fields'!$A52, data!$D$1:$D$3925, 'Heron Fields'!$A$2, data!$E$1:$E$3925, 'Heron Fields'!AF$5)</f>
        <v/>
      </c>
      <c r="AG52" s="2">
        <f>AF52+SUMIFS(data!$H$1:$H$3925, data!$A$1:$A$3925, 'Heron Fields'!$A52, data!$D$1:$D$3925, 'Heron Fields'!$A$2, data!$E$1:$E$3925, 'Heron Fields'!AG$5)</f>
        <v/>
      </c>
      <c r="AH52" s="2">
        <f>AG52+SUMIFS(data!$H$1:$H$3925, data!$A$1:$A$3925, 'Heron Fields'!$A52, data!$D$1:$D$3925, 'Heron Fields'!$A$2, data!$E$1:$E$3925, 'Heron Fields'!AH$5)</f>
        <v/>
      </c>
      <c r="AI52" s="2">
        <f>AH52+SUMIFS(data!$H$1:$H$3925, data!$A$1:$A$3925, 'Heron Fields'!$A52, data!$D$1:$D$3925, 'Heron Fields'!$A$2, data!$E$1:$E$3925, 'Heron Fields'!AI$5)</f>
        <v/>
      </c>
      <c r="AJ52" s="2">
        <f>AI52+SUMIFS(data!$H$1:$H$3925, data!$A$1:$A$3925, 'Heron Fields'!$A52, data!$D$1:$D$3925, 'Heron Fields'!$A$2, data!$E$1:$E$3925, 'Heron Fields'!AJ$5)</f>
        <v/>
      </c>
      <c r="AK52" s="2">
        <f>AJ52+SUMIFS(data!$H$1:$H$3925, data!$A$1:$A$3925, 'Heron Fields'!$A52, data!$D$1:$D$3925, 'Heron Fields'!$A$2, data!$E$1:$E$3925, 'Heron Fields'!AK$5)</f>
        <v/>
      </c>
    </row>
    <row r="53">
      <c r="A53" t="inlineStr">
        <is>
          <t>Advertising - Real Marketing</t>
        </is>
      </c>
      <c r="C53" s="2">
        <f>SUMIFS(data!$H$1:$H$3925, data!$A$1:$A$3925, 'Heron Fields'!$A53, data!$D$1:$D$3925, 'Heron Fields'!$A$2, data!$E$1:$E$3925, 'Heron Fields'!C$5)</f>
        <v/>
      </c>
      <c r="D53" s="2">
        <f>C53+SUMIFS(data!$H$1:$H$3925, data!$A$1:$A$3925, 'Heron Fields'!$A53, data!$D$1:$D$3925, 'Heron Fields'!$A$2, data!$E$1:$E$3925, 'Heron Fields'!D$5)</f>
        <v/>
      </c>
      <c r="E53" s="2">
        <f>D53+SUMIFS(data!$H$1:$H$3925, data!$A$1:$A$3925, 'Heron Fields'!$A53, data!$D$1:$D$3925, 'Heron Fields'!$A$2, data!$E$1:$E$3925, 'Heron Fields'!E$5)</f>
        <v/>
      </c>
      <c r="F53" s="2">
        <f>E53+SUMIFS(data!$H$1:$H$3925, data!$A$1:$A$3925, 'Heron Fields'!$A53, data!$D$1:$D$3925, 'Heron Fields'!$A$2, data!$E$1:$E$3925, 'Heron Fields'!F$5)</f>
        <v/>
      </c>
      <c r="G53" s="2">
        <f>F53+SUMIFS(data!$H$1:$H$3925, data!$A$1:$A$3925, 'Heron Fields'!$A53, data!$D$1:$D$3925, 'Heron Fields'!$A$2, data!$E$1:$E$3925, 'Heron Fields'!G$5)</f>
        <v/>
      </c>
      <c r="H53" s="2">
        <f>G53+SUMIFS(data!$H$1:$H$3925, data!$A$1:$A$3925, 'Heron Fields'!$A53, data!$D$1:$D$3925, 'Heron Fields'!$A$2, data!$E$1:$E$3925, 'Heron Fields'!H$5)</f>
        <v/>
      </c>
      <c r="I53" s="2">
        <f>H53+SUMIFS(data!$H$1:$H$3925, data!$A$1:$A$3925, 'Heron Fields'!$A53, data!$D$1:$D$3925, 'Heron Fields'!$A$2, data!$E$1:$E$3925, 'Heron Fields'!I$5)</f>
        <v/>
      </c>
      <c r="J53" s="2">
        <f>I53+SUMIFS(data!$H$1:$H$3925, data!$A$1:$A$3925, 'Heron Fields'!$A53, data!$D$1:$D$3925, 'Heron Fields'!$A$2, data!$E$1:$E$3925, 'Heron Fields'!J$5)</f>
        <v/>
      </c>
      <c r="K53" s="2">
        <f>J53+SUMIFS(data!$H$1:$H$3925, data!$A$1:$A$3925, 'Heron Fields'!$A53, data!$D$1:$D$3925, 'Heron Fields'!$A$2, data!$E$1:$E$3925, 'Heron Fields'!K$5)</f>
        <v/>
      </c>
      <c r="L53" s="2">
        <f>K53+SUMIFS(data!$H$1:$H$3925, data!$A$1:$A$3925, 'Heron Fields'!$A53, data!$D$1:$D$3925, 'Heron Fields'!$A$2, data!$E$1:$E$3925, 'Heron Fields'!L$5)</f>
        <v/>
      </c>
      <c r="M53" s="2">
        <f>L53+SUMIFS(data!$H$1:$H$3925, data!$A$1:$A$3925, 'Heron Fields'!$A53, data!$D$1:$D$3925, 'Heron Fields'!$A$2, data!$E$1:$E$3925, 'Heron Fields'!M$5)</f>
        <v/>
      </c>
      <c r="N53" s="2">
        <f>M53+SUMIFS(data!$H$1:$H$3925, data!$A$1:$A$3925, 'Heron Fields'!$A53, data!$D$1:$D$3925, 'Heron Fields'!$A$2, data!$E$1:$E$3925, 'Heron Fields'!N$5)</f>
        <v/>
      </c>
      <c r="O53" s="2">
        <f>N53+SUMIFS(data!$H$1:$H$3925, data!$A$1:$A$3925, 'Heron Fields'!$A53, data!$D$1:$D$3925, 'Heron Fields'!$A$2, data!$E$1:$E$3925, 'Heron Fields'!O$5)</f>
        <v/>
      </c>
      <c r="P53" s="2">
        <f>O53+SUMIFS(data!$H$1:$H$3925, data!$A$1:$A$3925, 'Heron Fields'!$A53, data!$D$1:$D$3925, 'Heron Fields'!$A$2, data!$E$1:$E$3925, 'Heron Fields'!P$5)</f>
        <v/>
      </c>
      <c r="Q53" s="2">
        <f>P53+SUMIFS(data!$H$1:$H$3925, data!$A$1:$A$3925, 'Heron Fields'!$A53, data!$D$1:$D$3925, 'Heron Fields'!$A$2, data!$E$1:$E$3925, 'Heron Fields'!Q$5)</f>
        <v/>
      </c>
      <c r="R53" s="2">
        <f>Q53+SUMIFS(data!$H$1:$H$3925, data!$A$1:$A$3925, 'Heron Fields'!$A53, data!$D$1:$D$3925, 'Heron Fields'!$A$2, data!$E$1:$E$3925, 'Heron Fields'!R$5)</f>
        <v/>
      </c>
      <c r="S53" s="2">
        <f>R53+SUMIFS(data!$H$1:$H$3925, data!$A$1:$A$3925, 'Heron Fields'!$A53, data!$D$1:$D$3925, 'Heron Fields'!$A$2, data!$E$1:$E$3925, 'Heron Fields'!S$5)</f>
        <v/>
      </c>
      <c r="T53" s="2">
        <f>S53+SUMIFS(data!$H$1:$H$3925, data!$A$1:$A$3925, 'Heron Fields'!$A53, data!$D$1:$D$3925, 'Heron Fields'!$A$2, data!$E$1:$E$3925, 'Heron Fields'!T$5)</f>
        <v/>
      </c>
      <c r="U53" s="2">
        <f>T53+SUMIFS(data!$H$1:$H$3925, data!$A$1:$A$3925, 'Heron Fields'!$A53, data!$D$1:$D$3925, 'Heron Fields'!$A$2, data!$E$1:$E$3925, 'Heron Fields'!U$5)</f>
        <v/>
      </c>
      <c r="V53" s="2">
        <f>U53+SUMIFS(data!$H$1:$H$3925, data!$A$1:$A$3925, 'Heron Fields'!$A53, data!$D$1:$D$3925, 'Heron Fields'!$A$2, data!$E$1:$E$3925, 'Heron Fields'!V$5)</f>
        <v/>
      </c>
      <c r="W53" s="2">
        <f>V53+SUMIFS(data!$H$1:$H$3925, data!$A$1:$A$3925, 'Heron Fields'!$A53, data!$D$1:$D$3925, 'Heron Fields'!$A$2, data!$E$1:$E$3925, 'Heron Fields'!W$5)</f>
        <v/>
      </c>
      <c r="X53" s="2">
        <f>W53+SUMIFS(data!$H$1:$H$3925, data!$A$1:$A$3925, 'Heron Fields'!$A53, data!$D$1:$D$3925, 'Heron Fields'!$A$2, data!$E$1:$E$3925, 'Heron Fields'!X$5)</f>
        <v/>
      </c>
      <c r="Y53" s="2">
        <f>X53+SUMIFS(data!$H$1:$H$3925, data!$A$1:$A$3925, 'Heron Fields'!$A53, data!$D$1:$D$3925, 'Heron Fields'!$A$2, data!$E$1:$E$3925, 'Heron Fields'!Y$5)</f>
        <v/>
      </c>
      <c r="Z53" s="2">
        <f>Y53+SUMIFS(data!$H$1:$H$3925, data!$A$1:$A$3925, 'Heron Fields'!$A53, data!$D$1:$D$3925, 'Heron Fields'!$A$2, data!$E$1:$E$3925, 'Heron Fields'!Z$5)</f>
        <v/>
      </c>
      <c r="AA53" s="2">
        <f>Z53+SUMIFS(data!$H$1:$H$3925, data!$A$1:$A$3925, 'Heron Fields'!$A53, data!$D$1:$D$3925, 'Heron Fields'!$A$2, data!$E$1:$E$3925, 'Heron Fields'!AA$5)</f>
        <v/>
      </c>
      <c r="AB53" s="2">
        <f>AA53+SUMIFS(data!$H$1:$H$3925, data!$A$1:$A$3925, 'Heron Fields'!$A53, data!$D$1:$D$3925, 'Heron Fields'!$A$2, data!$E$1:$E$3925, 'Heron Fields'!AB$5)</f>
        <v/>
      </c>
      <c r="AC53" s="2">
        <f>AB53+SUMIFS(data!$H$1:$H$3925, data!$A$1:$A$3925, 'Heron Fields'!$A53, data!$D$1:$D$3925, 'Heron Fields'!$A$2, data!$E$1:$E$3925, 'Heron Fields'!AC$5)</f>
        <v/>
      </c>
      <c r="AD53" s="2">
        <f>AC53+SUMIFS(data!$H$1:$H$3925, data!$A$1:$A$3925, 'Heron Fields'!$A53, data!$D$1:$D$3925, 'Heron Fields'!$A$2, data!$E$1:$E$3925, 'Heron Fields'!AD$5)</f>
        <v/>
      </c>
      <c r="AE53" s="2">
        <f>AD53+SUMIFS(data!$H$1:$H$3925, data!$A$1:$A$3925, 'Heron Fields'!$A53, data!$D$1:$D$3925, 'Heron Fields'!$A$2, data!$E$1:$E$3925, 'Heron Fields'!AE$5)</f>
        <v/>
      </c>
      <c r="AF53" s="2">
        <f>AE53+SUMIFS(data!$H$1:$H$3925, data!$A$1:$A$3925, 'Heron Fields'!$A53, data!$D$1:$D$3925, 'Heron Fields'!$A$2, data!$E$1:$E$3925, 'Heron Fields'!AF$5)</f>
        <v/>
      </c>
      <c r="AG53" s="2">
        <f>AF53+SUMIFS(data!$H$1:$H$3925, data!$A$1:$A$3925, 'Heron Fields'!$A53, data!$D$1:$D$3925, 'Heron Fields'!$A$2, data!$E$1:$E$3925, 'Heron Fields'!AG$5)</f>
        <v/>
      </c>
      <c r="AH53" s="2">
        <f>AG53+SUMIFS(data!$H$1:$H$3925, data!$A$1:$A$3925, 'Heron Fields'!$A53, data!$D$1:$D$3925, 'Heron Fields'!$A$2, data!$E$1:$E$3925, 'Heron Fields'!AH$5)</f>
        <v/>
      </c>
      <c r="AI53" s="2">
        <f>AH53+SUMIFS(data!$H$1:$H$3925, data!$A$1:$A$3925, 'Heron Fields'!$A53, data!$D$1:$D$3925, 'Heron Fields'!$A$2, data!$E$1:$E$3925, 'Heron Fields'!AI$5)</f>
        <v/>
      </c>
      <c r="AJ53" s="2">
        <f>AI53+SUMIFS(data!$H$1:$H$3925, data!$A$1:$A$3925, 'Heron Fields'!$A53, data!$D$1:$D$3925, 'Heron Fields'!$A$2, data!$E$1:$E$3925, 'Heron Fields'!AJ$5)</f>
        <v/>
      </c>
      <c r="AK53" s="2">
        <f>AJ53+SUMIFS(data!$H$1:$H$3925, data!$A$1:$A$3925, 'Heron Fields'!$A53, data!$D$1:$D$3925, 'Heron Fields'!$A$2, data!$E$1:$E$3925, 'Heron Fields'!AK$5)</f>
        <v/>
      </c>
    </row>
    <row r="54">
      <c r="A54" t="inlineStr">
        <is>
          <t>Advertising _AND_ Promotions</t>
        </is>
      </c>
      <c r="C54" s="2">
        <f>SUMIFS(data!$H$1:$H$3925, data!$A$1:$A$3925, 'Heron Fields'!$A54, data!$D$1:$D$3925, 'Heron Fields'!$A$2, data!$E$1:$E$3925, 'Heron Fields'!C$5)</f>
        <v/>
      </c>
      <c r="D54" s="2">
        <f>C54+SUMIFS(data!$H$1:$H$3925, data!$A$1:$A$3925, 'Heron Fields'!$A54, data!$D$1:$D$3925, 'Heron Fields'!$A$2, data!$E$1:$E$3925, 'Heron Fields'!D$5)</f>
        <v/>
      </c>
      <c r="E54" s="2">
        <f>D54+SUMIFS(data!$H$1:$H$3925, data!$A$1:$A$3925, 'Heron Fields'!$A54, data!$D$1:$D$3925, 'Heron Fields'!$A$2, data!$E$1:$E$3925, 'Heron Fields'!E$5)</f>
        <v/>
      </c>
      <c r="F54" s="2">
        <f>E54+SUMIFS(data!$H$1:$H$3925, data!$A$1:$A$3925, 'Heron Fields'!$A54, data!$D$1:$D$3925, 'Heron Fields'!$A$2, data!$E$1:$E$3925, 'Heron Fields'!F$5)</f>
        <v/>
      </c>
      <c r="G54" s="2">
        <f>F54+SUMIFS(data!$H$1:$H$3925, data!$A$1:$A$3925, 'Heron Fields'!$A54, data!$D$1:$D$3925, 'Heron Fields'!$A$2, data!$E$1:$E$3925, 'Heron Fields'!G$5)</f>
        <v/>
      </c>
      <c r="H54" s="2">
        <f>G54+SUMIFS(data!$H$1:$H$3925, data!$A$1:$A$3925, 'Heron Fields'!$A54, data!$D$1:$D$3925, 'Heron Fields'!$A$2, data!$E$1:$E$3925, 'Heron Fields'!H$5)</f>
        <v/>
      </c>
      <c r="I54" s="2">
        <f>H54+SUMIFS(data!$H$1:$H$3925, data!$A$1:$A$3925, 'Heron Fields'!$A54, data!$D$1:$D$3925, 'Heron Fields'!$A$2, data!$E$1:$E$3925, 'Heron Fields'!I$5)</f>
        <v/>
      </c>
      <c r="J54" s="2">
        <f>I54+SUMIFS(data!$H$1:$H$3925, data!$A$1:$A$3925, 'Heron Fields'!$A54, data!$D$1:$D$3925, 'Heron Fields'!$A$2, data!$E$1:$E$3925, 'Heron Fields'!J$5)</f>
        <v/>
      </c>
      <c r="K54" s="2">
        <f>J54+SUMIFS(data!$H$1:$H$3925, data!$A$1:$A$3925, 'Heron Fields'!$A54, data!$D$1:$D$3925, 'Heron Fields'!$A$2, data!$E$1:$E$3925, 'Heron Fields'!K$5)</f>
        <v/>
      </c>
      <c r="L54" s="2">
        <f>K54+SUMIFS(data!$H$1:$H$3925, data!$A$1:$A$3925, 'Heron Fields'!$A54, data!$D$1:$D$3925, 'Heron Fields'!$A$2, data!$E$1:$E$3925, 'Heron Fields'!L$5)</f>
        <v/>
      </c>
      <c r="M54" s="2">
        <f>L54+SUMIFS(data!$H$1:$H$3925, data!$A$1:$A$3925, 'Heron Fields'!$A54, data!$D$1:$D$3925, 'Heron Fields'!$A$2, data!$E$1:$E$3925, 'Heron Fields'!M$5)</f>
        <v/>
      </c>
      <c r="N54" s="2">
        <f>M54+SUMIFS(data!$H$1:$H$3925, data!$A$1:$A$3925, 'Heron Fields'!$A54, data!$D$1:$D$3925, 'Heron Fields'!$A$2, data!$E$1:$E$3925, 'Heron Fields'!N$5)</f>
        <v/>
      </c>
      <c r="O54" s="2">
        <f>N54+SUMIFS(data!$H$1:$H$3925, data!$A$1:$A$3925, 'Heron Fields'!$A54, data!$D$1:$D$3925, 'Heron Fields'!$A$2, data!$E$1:$E$3925, 'Heron Fields'!O$5)</f>
        <v/>
      </c>
      <c r="P54" s="2">
        <f>O54+SUMIFS(data!$H$1:$H$3925, data!$A$1:$A$3925, 'Heron Fields'!$A54, data!$D$1:$D$3925, 'Heron Fields'!$A$2, data!$E$1:$E$3925, 'Heron Fields'!P$5)</f>
        <v/>
      </c>
      <c r="Q54" s="2">
        <f>P54+SUMIFS(data!$H$1:$H$3925, data!$A$1:$A$3925, 'Heron Fields'!$A54, data!$D$1:$D$3925, 'Heron Fields'!$A$2, data!$E$1:$E$3925, 'Heron Fields'!Q$5)</f>
        <v/>
      </c>
      <c r="R54" s="2">
        <f>Q54+SUMIFS(data!$H$1:$H$3925, data!$A$1:$A$3925, 'Heron Fields'!$A54, data!$D$1:$D$3925, 'Heron Fields'!$A$2, data!$E$1:$E$3925, 'Heron Fields'!R$5)</f>
        <v/>
      </c>
      <c r="S54" s="2">
        <f>R54+SUMIFS(data!$H$1:$H$3925, data!$A$1:$A$3925, 'Heron Fields'!$A54, data!$D$1:$D$3925, 'Heron Fields'!$A$2, data!$E$1:$E$3925, 'Heron Fields'!S$5)</f>
        <v/>
      </c>
      <c r="T54" s="2">
        <f>S54+SUMIFS(data!$H$1:$H$3925, data!$A$1:$A$3925, 'Heron Fields'!$A54, data!$D$1:$D$3925, 'Heron Fields'!$A$2, data!$E$1:$E$3925, 'Heron Fields'!T$5)</f>
        <v/>
      </c>
      <c r="U54" s="2">
        <f>T54+SUMIFS(data!$H$1:$H$3925, data!$A$1:$A$3925, 'Heron Fields'!$A54, data!$D$1:$D$3925, 'Heron Fields'!$A$2, data!$E$1:$E$3925, 'Heron Fields'!U$5)</f>
        <v/>
      </c>
      <c r="V54" s="2">
        <f>U54+SUMIFS(data!$H$1:$H$3925, data!$A$1:$A$3925, 'Heron Fields'!$A54, data!$D$1:$D$3925, 'Heron Fields'!$A$2, data!$E$1:$E$3925, 'Heron Fields'!V$5)</f>
        <v/>
      </c>
      <c r="W54" s="2">
        <f>V54+SUMIFS(data!$H$1:$H$3925, data!$A$1:$A$3925, 'Heron Fields'!$A54, data!$D$1:$D$3925, 'Heron Fields'!$A$2, data!$E$1:$E$3925, 'Heron Fields'!W$5)</f>
        <v/>
      </c>
      <c r="X54" s="2">
        <f>W54+SUMIFS(data!$H$1:$H$3925, data!$A$1:$A$3925, 'Heron Fields'!$A54, data!$D$1:$D$3925, 'Heron Fields'!$A$2, data!$E$1:$E$3925, 'Heron Fields'!X$5)</f>
        <v/>
      </c>
      <c r="Y54" s="2">
        <f>X54+SUMIFS(data!$H$1:$H$3925, data!$A$1:$A$3925, 'Heron Fields'!$A54, data!$D$1:$D$3925, 'Heron Fields'!$A$2, data!$E$1:$E$3925, 'Heron Fields'!Y$5)</f>
        <v/>
      </c>
      <c r="Z54" s="2">
        <f>Y54+SUMIFS(data!$H$1:$H$3925, data!$A$1:$A$3925, 'Heron Fields'!$A54, data!$D$1:$D$3925, 'Heron Fields'!$A$2, data!$E$1:$E$3925, 'Heron Fields'!Z$5)</f>
        <v/>
      </c>
      <c r="AA54" s="2">
        <f>Z54+SUMIFS(data!$H$1:$H$3925, data!$A$1:$A$3925, 'Heron Fields'!$A54, data!$D$1:$D$3925, 'Heron Fields'!$A$2, data!$E$1:$E$3925, 'Heron Fields'!AA$5)</f>
        <v/>
      </c>
      <c r="AB54" s="2">
        <f>AA54+SUMIFS(data!$H$1:$H$3925, data!$A$1:$A$3925, 'Heron Fields'!$A54, data!$D$1:$D$3925, 'Heron Fields'!$A$2, data!$E$1:$E$3925, 'Heron Fields'!AB$5)</f>
        <v/>
      </c>
      <c r="AC54" s="2">
        <f>AB54+SUMIFS(data!$H$1:$H$3925, data!$A$1:$A$3925, 'Heron Fields'!$A54, data!$D$1:$D$3925, 'Heron Fields'!$A$2, data!$E$1:$E$3925, 'Heron Fields'!AC$5)</f>
        <v/>
      </c>
      <c r="AD54" s="2">
        <f>AC54+SUMIFS(data!$H$1:$H$3925, data!$A$1:$A$3925, 'Heron Fields'!$A54, data!$D$1:$D$3925, 'Heron Fields'!$A$2, data!$E$1:$E$3925, 'Heron Fields'!AD$5)</f>
        <v/>
      </c>
      <c r="AE54" s="2">
        <f>AD54+SUMIFS(data!$H$1:$H$3925, data!$A$1:$A$3925, 'Heron Fields'!$A54, data!$D$1:$D$3925, 'Heron Fields'!$A$2, data!$E$1:$E$3925, 'Heron Fields'!AE$5)</f>
        <v/>
      </c>
      <c r="AF54" s="2">
        <f>AE54+SUMIFS(data!$H$1:$H$3925, data!$A$1:$A$3925, 'Heron Fields'!$A54, data!$D$1:$D$3925, 'Heron Fields'!$A$2, data!$E$1:$E$3925, 'Heron Fields'!AF$5)</f>
        <v/>
      </c>
      <c r="AG54" s="2">
        <f>AF54+SUMIFS(data!$H$1:$H$3925, data!$A$1:$A$3925, 'Heron Fields'!$A54, data!$D$1:$D$3925, 'Heron Fields'!$A$2, data!$E$1:$E$3925, 'Heron Fields'!AG$5)</f>
        <v/>
      </c>
      <c r="AH54" s="2">
        <f>AG54+SUMIFS(data!$H$1:$H$3925, data!$A$1:$A$3925, 'Heron Fields'!$A54, data!$D$1:$D$3925, 'Heron Fields'!$A$2, data!$E$1:$E$3925, 'Heron Fields'!AH$5)</f>
        <v/>
      </c>
      <c r="AI54" s="2">
        <f>AH54+SUMIFS(data!$H$1:$H$3925, data!$A$1:$A$3925, 'Heron Fields'!$A54, data!$D$1:$D$3925, 'Heron Fields'!$A$2, data!$E$1:$E$3925, 'Heron Fields'!AI$5)</f>
        <v/>
      </c>
      <c r="AJ54" s="2">
        <f>AI54+SUMIFS(data!$H$1:$H$3925, data!$A$1:$A$3925, 'Heron Fields'!$A54, data!$D$1:$D$3925, 'Heron Fields'!$A$2, data!$E$1:$E$3925, 'Heron Fields'!AJ$5)</f>
        <v/>
      </c>
      <c r="AK54" s="2">
        <f>AJ54+SUMIFS(data!$H$1:$H$3925, data!$A$1:$A$3925, 'Heron Fields'!$A54, data!$D$1:$D$3925, 'Heron Fields'!$A$2, data!$E$1:$E$3925, 'Heron Fields'!AK$5)</f>
        <v/>
      </c>
    </row>
    <row r="55">
      <c r="A55" t="inlineStr">
        <is>
          <t>Bank Charges</t>
        </is>
      </c>
      <c r="C55" s="2">
        <f>SUMIFS(data!$H$1:$H$3925, data!$A$1:$A$3925, 'Heron Fields'!$A55, data!$D$1:$D$3925, 'Heron Fields'!$A$2, data!$E$1:$E$3925, 'Heron Fields'!C$5)</f>
        <v/>
      </c>
      <c r="D55" s="2">
        <f>C55+SUMIFS(data!$H$1:$H$3925, data!$A$1:$A$3925, 'Heron Fields'!$A55, data!$D$1:$D$3925, 'Heron Fields'!$A$2, data!$E$1:$E$3925, 'Heron Fields'!D$5)</f>
        <v/>
      </c>
      <c r="E55" s="2">
        <f>D55+SUMIFS(data!$H$1:$H$3925, data!$A$1:$A$3925, 'Heron Fields'!$A55, data!$D$1:$D$3925, 'Heron Fields'!$A$2, data!$E$1:$E$3925, 'Heron Fields'!E$5)</f>
        <v/>
      </c>
      <c r="F55" s="2">
        <f>E55+SUMIFS(data!$H$1:$H$3925, data!$A$1:$A$3925, 'Heron Fields'!$A55, data!$D$1:$D$3925, 'Heron Fields'!$A$2, data!$E$1:$E$3925, 'Heron Fields'!F$5)</f>
        <v/>
      </c>
      <c r="G55" s="2">
        <f>F55+SUMIFS(data!$H$1:$H$3925, data!$A$1:$A$3925, 'Heron Fields'!$A55, data!$D$1:$D$3925, 'Heron Fields'!$A$2, data!$E$1:$E$3925, 'Heron Fields'!G$5)</f>
        <v/>
      </c>
      <c r="H55" s="2">
        <f>G55+SUMIFS(data!$H$1:$H$3925, data!$A$1:$A$3925, 'Heron Fields'!$A55, data!$D$1:$D$3925, 'Heron Fields'!$A$2, data!$E$1:$E$3925, 'Heron Fields'!H$5)</f>
        <v/>
      </c>
      <c r="I55" s="2">
        <f>H55+SUMIFS(data!$H$1:$H$3925, data!$A$1:$A$3925, 'Heron Fields'!$A55, data!$D$1:$D$3925, 'Heron Fields'!$A$2, data!$E$1:$E$3925, 'Heron Fields'!I$5)</f>
        <v/>
      </c>
      <c r="J55" s="2">
        <f>I55+SUMIFS(data!$H$1:$H$3925, data!$A$1:$A$3925, 'Heron Fields'!$A55, data!$D$1:$D$3925, 'Heron Fields'!$A$2, data!$E$1:$E$3925, 'Heron Fields'!J$5)</f>
        <v/>
      </c>
      <c r="K55" s="2">
        <f>J55+SUMIFS(data!$H$1:$H$3925, data!$A$1:$A$3925, 'Heron Fields'!$A55, data!$D$1:$D$3925, 'Heron Fields'!$A$2, data!$E$1:$E$3925, 'Heron Fields'!K$5)</f>
        <v/>
      </c>
      <c r="L55" s="2">
        <f>K55+SUMIFS(data!$H$1:$H$3925, data!$A$1:$A$3925, 'Heron Fields'!$A55, data!$D$1:$D$3925, 'Heron Fields'!$A$2, data!$E$1:$E$3925, 'Heron Fields'!L$5)</f>
        <v/>
      </c>
      <c r="M55" s="2">
        <f>L55+SUMIFS(data!$H$1:$H$3925, data!$A$1:$A$3925, 'Heron Fields'!$A55, data!$D$1:$D$3925, 'Heron Fields'!$A$2, data!$E$1:$E$3925, 'Heron Fields'!M$5)</f>
        <v/>
      </c>
      <c r="N55" s="2">
        <f>M55+SUMIFS(data!$H$1:$H$3925, data!$A$1:$A$3925, 'Heron Fields'!$A55, data!$D$1:$D$3925, 'Heron Fields'!$A$2, data!$E$1:$E$3925, 'Heron Fields'!N$5)</f>
        <v/>
      </c>
      <c r="O55" s="2">
        <f>N55+SUMIFS(data!$H$1:$H$3925, data!$A$1:$A$3925, 'Heron Fields'!$A55, data!$D$1:$D$3925, 'Heron Fields'!$A$2, data!$E$1:$E$3925, 'Heron Fields'!O$5)</f>
        <v/>
      </c>
      <c r="P55" s="2">
        <f>O55+SUMIFS(data!$H$1:$H$3925, data!$A$1:$A$3925, 'Heron Fields'!$A55, data!$D$1:$D$3925, 'Heron Fields'!$A$2, data!$E$1:$E$3925, 'Heron Fields'!P$5)</f>
        <v/>
      </c>
      <c r="Q55" s="2">
        <f>P55+SUMIFS(data!$H$1:$H$3925, data!$A$1:$A$3925, 'Heron Fields'!$A55, data!$D$1:$D$3925, 'Heron Fields'!$A$2, data!$E$1:$E$3925, 'Heron Fields'!Q$5)</f>
        <v/>
      </c>
      <c r="R55" s="2">
        <f>Q55+SUMIFS(data!$H$1:$H$3925, data!$A$1:$A$3925, 'Heron Fields'!$A55, data!$D$1:$D$3925, 'Heron Fields'!$A$2, data!$E$1:$E$3925, 'Heron Fields'!R$5)</f>
        <v/>
      </c>
      <c r="S55" s="2">
        <f>R55+SUMIFS(data!$H$1:$H$3925, data!$A$1:$A$3925, 'Heron Fields'!$A55, data!$D$1:$D$3925, 'Heron Fields'!$A$2, data!$E$1:$E$3925, 'Heron Fields'!S$5)</f>
        <v/>
      </c>
      <c r="T55" s="2">
        <f>S55+SUMIFS(data!$H$1:$H$3925, data!$A$1:$A$3925, 'Heron Fields'!$A55, data!$D$1:$D$3925, 'Heron Fields'!$A$2, data!$E$1:$E$3925, 'Heron Fields'!T$5)</f>
        <v/>
      </c>
      <c r="U55" s="2">
        <f>T55+SUMIFS(data!$H$1:$H$3925, data!$A$1:$A$3925, 'Heron Fields'!$A55, data!$D$1:$D$3925, 'Heron Fields'!$A$2, data!$E$1:$E$3925, 'Heron Fields'!U$5)</f>
        <v/>
      </c>
      <c r="V55" s="2">
        <f>U55+SUMIFS(data!$H$1:$H$3925, data!$A$1:$A$3925, 'Heron Fields'!$A55, data!$D$1:$D$3925, 'Heron Fields'!$A$2, data!$E$1:$E$3925, 'Heron Fields'!V$5)</f>
        <v/>
      </c>
      <c r="W55" s="2">
        <f>V55+SUMIFS(data!$H$1:$H$3925, data!$A$1:$A$3925, 'Heron Fields'!$A55, data!$D$1:$D$3925, 'Heron Fields'!$A$2, data!$E$1:$E$3925, 'Heron Fields'!W$5)</f>
        <v/>
      </c>
      <c r="X55" s="2">
        <f>W55+SUMIFS(data!$H$1:$H$3925, data!$A$1:$A$3925, 'Heron Fields'!$A55, data!$D$1:$D$3925, 'Heron Fields'!$A$2, data!$E$1:$E$3925, 'Heron Fields'!X$5)</f>
        <v/>
      </c>
      <c r="Y55" s="2">
        <f>X55+SUMIFS(data!$H$1:$H$3925, data!$A$1:$A$3925, 'Heron Fields'!$A55, data!$D$1:$D$3925, 'Heron Fields'!$A$2, data!$E$1:$E$3925, 'Heron Fields'!Y$5)</f>
        <v/>
      </c>
      <c r="Z55" s="2">
        <f>Y55+SUMIFS(data!$H$1:$H$3925, data!$A$1:$A$3925, 'Heron Fields'!$A55, data!$D$1:$D$3925, 'Heron Fields'!$A$2, data!$E$1:$E$3925, 'Heron Fields'!Z$5)</f>
        <v/>
      </c>
      <c r="AA55" s="2">
        <f>Z55+SUMIFS(data!$H$1:$H$3925, data!$A$1:$A$3925, 'Heron Fields'!$A55, data!$D$1:$D$3925, 'Heron Fields'!$A$2, data!$E$1:$E$3925, 'Heron Fields'!AA$5)</f>
        <v/>
      </c>
      <c r="AB55" s="2">
        <f>AA55+SUMIFS(data!$H$1:$H$3925, data!$A$1:$A$3925, 'Heron Fields'!$A55, data!$D$1:$D$3925, 'Heron Fields'!$A$2, data!$E$1:$E$3925, 'Heron Fields'!AB$5)</f>
        <v/>
      </c>
      <c r="AC55" s="2">
        <f>AB55+SUMIFS(data!$H$1:$H$3925, data!$A$1:$A$3925, 'Heron Fields'!$A55, data!$D$1:$D$3925, 'Heron Fields'!$A$2, data!$E$1:$E$3925, 'Heron Fields'!AC$5)</f>
        <v/>
      </c>
      <c r="AD55" s="2">
        <f>AC55+SUMIFS(data!$H$1:$H$3925, data!$A$1:$A$3925, 'Heron Fields'!$A55, data!$D$1:$D$3925, 'Heron Fields'!$A$2, data!$E$1:$E$3925, 'Heron Fields'!AD$5)</f>
        <v/>
      </c>
      <c r="AE55" s="2">
        <f>AD55+SUMIFS(data!$H$1:$H$3925, data!$A$1:$A$3925, 'Heron Fields'!$A55, data!$D$1:$D$3925, 'Heron Fields'!$A$2, data!$E$1:$E$3925, 'Heron Fields'!AE$5)</f>
        <v/>
      </c>
      <c r="AF55" s="2">
        <f>AE55+SUMIFS(data!$H$1:$H$3925, data!$A$1:$A$3925, 'Heron Fields'!$A55, data!$D$1:$D$3925, 'Heron Fields'!$A$2, data!$E$1:$E$3925, 'Heron Fields'!AF$5)</f>
        <v/>
      </c>
      <c r="AG55" s="2">
        <f>AF55+SUMIFS(data!$H$1:$H$3925, data!$A$1:$A$3925, 'Heron Fields'!$A55, data!$D$1:$D$3925, 'Heron Fields'!$A$2, data!$E$1:$E$3925, 'Heron Fields'!AG$5)</f>
        <v/>
      </c>
      <c r="AH55" s="2">
        <f>AG55+SUMIFS(data!$H$1:$H$3925, data!$A$1:$A$3925, 'Heron Fields'!$A55, data!$D$1:$D$3925, 'Heron Fields'!$A$2, data!$E$1:$E$3925, 'Heron Fields'!AH$5)</f>
        <v/>
      </c>
      <c r="AI55" s="2">
        <f>AH55+SUMIFS(data!$H$1:$H$3925, data!$A$1:$A$3925, 'Heron Fields'!$A55, data!$D$1:$D$3925, 'Heron Fields'!$A$2, data!$E$1:$E$3925, 'Heron Fields'!AI$5)</f>
        <v/>
      </c>
      <c r="AJ55" s="2">
        <f>AI55+SUMIFS(data!$H$1:$H$3925, data!$A$1:$A$3925, 'Heron Fields'!$A55, data!$D$1:$D$3925, 'Heron Fields'!$A$2, data!$E$1:$E$3925, 'Heron Fields'!AJ$5)</f>
        <v/>
      </c>
      <c r="AK55" s="2">
        <f>AJ55+SUMIFS(data!$H$1:$H$3925, data!$A$1:$A$3925, 'Heron Fields'!$A55, data!$D$1:$D$3925, 'Heron Fields'!$A$2, data!$E$1:$E$3925, 'Heron Fields'!AK$5)</f>
        <v/>
      </c>
    </row>
    <row r="56">
      <c r="A56" t="inlineStr">
        <is>
          <t>CoCT - Electricity</t>
        </is>
      </c>
      <c r="C56" s="2">
        <f>SUMIFS(data!$H$1:$H$3925, data!$A$1:$A$3925, 'Heron Fields'!$A56, data!$D$1:$D$3925, 'Heron Fields'!$A$2, data!$E$1:$E$3925, 'Heron Fields'!C$5)</f>
        <v/>
      </c>
      <c r="D56" s="2">
        <f>C56+SUMIFS(data!$H$1:$H$3925, data!$A$1:$A$3925, 'Heron Fields'!$A56, data!$D$1:$D$3925, 'Heron Fields'!$A$2, data!$E$1:$E$3925, 'Heron Fields'!D$5)</f>
        <v/>
      </c>
      <c r="E56" s="2">
        <f>D56+SUMIFS(data!$H$1:$H$3925, data!$A$1:$A$3925, 'Heron Fields'!$A56, data!$D$1:$D$3925, 'Heron Fields'!$A$2, data!$E$1:$E$3925, 'Heron Fields'!E$5)</f>
        <v/>
      </c>
      <c r="F56" s="2">
        <f>E56+SUMIFS(data!$H$1:$H$3925, data!$A$1:$A$3925, 'Heron Fields'!$A56, data!$D$1:$D$3925, 'Heron Fields'!$A$2, data!$E$1:$E$3925, 'Heron Fields'!F$5)</f>
        <v/>
      </c>
      <c r="G56" s="2">
        <f>F56+SUMIFS(data!$H$1:$H$3925, data!$A$1:$A$3925, 'Heron Fields'!$A56, data!$D$1:$D$3925, 'Heron Fields'!$A$2, data!$E$1:$E$3925, 'Heron Fields'!G$5)</f>
        <v/>
      </c>
      <c r="H56" s="2">
        <f>G56+SUMIFS(data!$H$1:$H$3925, data!$A$1:$A$3925, 'Heron Fields'!$A56, data!$D$1:$D$3925, 'Heron Fields'!$A$2, data!$E$1:$E$3925, 'Heron Fields'!H$5)</f>
        <v/>
      </c>
      <c r="I56" s="2">
        <f>H56+SUMIFS(data!$H$1:$H$3925, data!$A$1:$A$3925, 'Heron Fields'!$A56, data!$D$1:$D$3925, 'Heron Fields'!$A$2, data!$E$1:$E$3925, 'Heron Fields'!I$5)</f>
        <v/>
      </c>
      <c r="J56" s="2">
        <f>I56+SUMIFS(data!$H$1:$H$3925, data!$A$1:$A$3925, 'Heron Fields'!$A56, data!$D$1:$D$3925, 'Heron Fields'!$A$2, data!$E$1:$E$3925, 'Heron Fields'!J$5)</f>
        <v/>
      </c>
      <c r="K56" s="2">
        <f>J56+SUMIFS(data!$H$1:$H$3925, data!$A$1:$A$3925, 'Heron Fields'!$A56, data!$D$1:$D$3925, 'Heron Fields'!$A$2, data!$E$1:$E$3925, 'Heron Fields'!K$5)</f>
        <v/>
      </c>
      <c r="L56" s="2">
        <f>K56+SUMIFS(data!$H$1:$H$3925, data!$A$1:$A$3925, 'Heron Fields'!$A56, data!$D$1:$D$3925, 'Heron Fields'!$A$2, data!$E$1:$E$3925, 'Heron Fields'!L$5)</f>
        <v/>
      </c>
      <c r="M56" s="2">
        <f>L56+SUMIFS(data!$H$1:$H$3925, data!$A$1:$A$3925, 'Heron Fields'!$A56, data!$D$1:$D$3925, 'Heron Fields'!$A$2, data!$E$1:$E$3925, 'Heron Fields'!M$5)</f>
        <v/>
      </c>
      <c r="N56" s="2">
        <f>M56+SUMIFS(data!$H$1:$H$3925, data!$A$1:$A$3925, 'Heron Fields'!$A56, data!$D$1:$D$3925, 'Heron Fields'!$A$2, data!$E$1:$E$3925, 'Heron Fields'!N$5)</f>
        <v/>
      </c>
      <c r="O56" s="2">
        <f>N56+SUMIFS(data!$H$1:$H$3925, data!$A$1:$A$3925, 'Heron Fields'!$A56, data!$D$1:$D$3925, 'Heron Fields'!$A$2, data!$E$1:$E$3925, 'Heron Fields'!O$5)</f>
        <v/>
      </c>
      <c r="P56" s="2">
        <f>O56+SUMIFS(data!$H$1:$H$3925, data!$A$1:$A$3925, 'Heron Fields'!$A56, data!$D$1:$D$3925, 'Heron Fields'!$A$2, data!$E$1:$E$3925, 'Heron Fields'!P$5)</f>
        <v/>
      </c>
      <c r="Q56" s="2">
        <f>P56+SUMIFS(data!$H$1:$H$3925, data!$A$1:$A$3925, 'Heron Fields'!$A56, data!$D$1:$D$3925, 'Heron Fields'!$A$2, data!$E$1:$E$3925, 'Heron Fields'!Q$5)</f>
        <v/>
      </c>
      <c r="R56" s="2">
        <f>Q56+SUMIFS(data!$H$1:$H$3925, data!$A$1:$A$3925, 'Heron Fields'!$A56, data!$D$1:$D$3925, 'Heron Fields'!$A$2, data!$E$1:$E$3925, 'Heron Fields'!R$5)</f>
        <v/>
      </c>
      <c r="S56" s="2">
        <f>R56+SUMIFS(data!$H$1:$H$3925, data!$A$1:$A$3925, 'Heron Fields'!$A56, data!$D$1:$D$3925, 'Heron Fields'!$A$2, data!$E$1:$E$3925, 'Heron Fields'!S$5)</f>
        <v/>
      </c>
      <c r="T56" s="2">
        <f>S56+SUMIFS(data!$H$1:$H$3925, data!$A$1:$A$3925, 'Heron Fields'!$A56, data!$D$1:$D$3925, 'Heron Fields'!$A$2, data!$E$1:$E$3925, 'Heron Fields'!T$5)</f>
        <v/>
      </c>
      <c r="U56" s="2">
        <f>T56+SUMIFS(data!$H$1:$H$3925, data!$A$1:$A$3925, 'Heron Fields'!$A56, data!$D$1:$D$3925, 'Heron Fields'!$A$2, data!$E$1:$E$3925, 'Heron Fields'!U$5)</f>
        <v/>
      </c>
      <c r="V56" s="2">
        <f>U56+SUMIFS(data!$H$1:$H$3925, data!$A$1:$A$3925, 'Heron Fields'!$A56, data!$D$1:$D$3925, 'Heron Fields'!$A$2, data!$E$1:$E$3925, 'Heron Fields'!V$5)</f>
        <v/>
      </c>
      <c r="W56" s="2">
        <f>V56+SUMIFS(data!$H$1:$H$3925, data!$A$1:$A$3925, 'Heron Fields'!$A56, data!$D$1:$D$3925, 'Heron Fields'!$A$2, data!$E$1:$E$3925, 'Heron Fields'!W$5)</f>
        <v/>
      </c>
      <c r="X56" s="2">
        <f>W56+SUMIFS(data!$H$1:$H$3925, data!$A$1:$A$3925, 'Heron Fields'!$A56, data!$D$1:$D$3925, 'Heron Fields'!$A$2, data!$E$1:$E$3925, 'Heron Fields'!X$5)</f>
        <v/>
      </c>
      <c r="Y56" s="2">
        <f>X56+SUMIFS(data!$H$1:$H$3925, data!$A$1:$A$3925, 'Heron Fields'!$A56, data!$D$1:$D$3925, 'Heron Fields'!$A$2, data!$E$1:$E$3925, 'Heron Fields'!Y$5)</f>
        <v/>
      </c>
      <c r="Z56" s="2">
        <f>Y56+SUMIFS(data!$H$1:$H$3925, data!$A$1:$A$3925, 'Heron Fields'!$A56, data!$D$1:$D$3925, 'Heron Fields'!$A$2, data!$E$1:$E$3925, 'Heron Fields'!Z$5)</f>
        <v/>
      </c>
      <c r="AA56" s="2">
        <f>Z56+SUMIFS(data!$H$1:$H$3925, data!$A$1:$A$3925, 'Heron Fields'!$A56, data!$D$1:$D$3925, 'Heron Fields'!$A$2, data!$E$1:$E$3925, 'Heron Fields'!AA$5)</f>
        <v/>
      </c>
      <c r="AB56" s="2">
        <f>AA56+SUMIFS(data!$H$1:$H$3925, data!$A$1:$A$3925, 'Heron Fields'!$A56, data!$D$1:$D$3925, 'Heron Fields'!$A$2, data!$E$1:$E$3925, 'Heron Fields'!AB$5)</f>
        <v/>
      </c>
      <c r="AC56" s="2">
        <f>AB56+SUMIFS(data!$H$1:$H$3925, data!$A$1:$A$3925, 'Heron Fields'!$A56, data!$D$1:$D$3925, 'Heron Fields'!$A$2, data!$E$1:$E$3925, 'Heron Fields'!AC$5)</f>
        <v/>
      </c>
      <c r="AD56" s="2">
        <f>AC56+SUMIFS(data!$H$1:$H$3925, data!$A$1:$A$3925, 'Heron Fields'!$A56, data!$D$1:$D$3925, 'Heron Fields'!$A$2, data!$E$1:$E$3925, 'Heron Fields'!AD$5)</f>
        <v/>
      </c>
      <c r="AE56" s="2">
        <f>AD56+SUMIFS(data!$H$1:$H$3925, data!$A$1:$A$3925, 'Heron Fields'!$A56, data!$D$1:$D$3925, 'Heron Fields'!$A$2, data!$E$1:$E$3925, 'Heron Fields'!AE$5)</f>
        <v/>
      </c>
      <c r="AF56" s="2">
        <f>AE56+SUMIFS(data!$H$1:$H$3925, data!$A$1:$A$3925, 'Heron Fields'!$A56, data!$D$1:$D$3925, 'Heron Fields'!$A$2, data!$E$1:$E$3925, 'Heron Fields'!AF$5)</f>
        <v/>
      </c>
      <c r="AG56" s="2">
        <f>AF56+SUMIFS(data!$H$1:$H$3925, data!$A$1:$A$3925, 'Heron Fields'!$A56, data!$D$1:$D$3925, 'Heron Fields'!$A$2, data!$E$1:$E$3925, 'Heron Fields'!AG$5)</f>
        <v/>
      </c>
      <c r="AH56" s="2">
        <f>AG56+SUMIFS(data!$H$1:$H$3925, data!$A$1:$A$3925, 'Heron Fields'!$A56, data!$D$1:$D$3925, 'Heron Fields'!$A$2, data!$E$1:$E$3925, 'Heron Fields'!AH$5)</f>
        <v/>
      </c>
      <c r="AI56" s="2">
        <f>AH56+SUMIFS(data!$H$1:$H$3925, data!$A$1:$A$3925, 'Heron Fields'!$A56, data!$D$1:$D$3925, 'Heron Fields'!$A$2, data!$E$1:$E$3925, 'Heron Fields'!AI$5)</f>
        <v/>
      </c>
      <c r="AJ56" s="2">
        <f>AI56+SUMIFS(data!$H$1:$H$3925, data!$A$1:$A$3925, 'Heron Fields'!$A56, data!$D$1:$D$3925, 'Heron Fields'!$A$2, data!$E$1:$E$3925, 'Heron Fields'!AJ$5)</f>
        <v/>
      </c>
      <c r="AK56" s="2">
        <f>AJ56+SUMIFS(data!$H$1:$H$3925, data!$A$1:$A$3925, 'Heron Fields'!$A56, data!$D$1:$D$3925, 'Heron Fields'!$A$2, data!$E$1:$E$3925, 'Heron Fields'!AK$5)</f>
        <v/>
      </c>
    </row>
    <row r="57">
      <c r="A57" t="inlineStr">
        <is>
          <t>CoCT - Refuse</t>
        </is>
      </c>
      <c r="C57" s="2">
        <f>SUMIFS(data!$H$1:$H$3925, data!$A$1:$A$3925, 'Heron Fields'!$A57, data!$D$1:$D$3925, 'Heron Fields'!$A$2, data!$E$1:$E$3925, 'Heron Fields'!C$5)</f>
        <v/>
      </c>
      <c r="D57" s="2">
        <f>C57+SUMIFS(data!$H$1:$H$3925, data!$A$1:$A$3925, 'Heron Fields'!$A57, data!$D$1:$D$3925, 'Heron Fields'!$A$2, data!$E$1:$E$3925, 'Heron Fields'!D$5)</f>
        <v/>
      </c>
      <c r="E57" s="2">
        <f>D57+SUMIFS(data!$H$1:$H$3925, data!$A$1:$A$3925, 'Heron Fields'!$A57, data!$D$1:$D$3925, 'Heron Fields'!$A$2, data!$E$1:$E$3925, 'Heron Fields'!E$5)</f>
        <v/>
      </c>
      <c r="F57" s="2">
        <f>E57+SUMIFS(data!$H$1:$H$3925, data!$A$1:$A$3925, 'Heron Fields'!$A57, data!$D$1:$D$3925, 'Heron Fields'!$A$2, data!$E$1:$E$3925, 'Heron Fields'!F$5)</f>
        <v/>
      </c>
      <c r="G57" s="2">
        <f>F57+SUMIFS(data!$H$1:$H$3925, data!$A$1:$A$3925, 'Heron Fields'!$A57, data!$D$1:$D$3925, 'Heron Fields'!$A$2, data!$E$1:$E$3925, 'Heron Fields'!G$5)</f>
        <v/>
      </c>
      <c r="H57" s="2">
        <f>G57+SUMIFS(data!$H$1:$H$3925, data!$A$1:$A$3925, 'Heron Fields'!$A57, data!$D$1:$D$3925, 'Heron Fields'!$A$2, data!$E$1:$E$3925, 'Heron Fields'!H$5)</f>
        <v/>
      </c>
      <c r="I57" s="2">
        <f>H57+SUMIFS(data!$H$1:$H$3925, data!$A$1:$A$3925, 'Heron Fields'!$A57, data!$D$1:$D$3925, 'Heron Fields'!$A$2, data!$E$1:$E$3925, 'Heron Fields'!I$5)</f>
        <v/>
      </c>
      <c r="J57" s="2">
        <f>I57+SUMIFS(data!$H$1:$H$3925, data!$A$1:$A$3925, 'Heron Fields'!$A57, data!$D$1:$D$3925, 'Heron Fields'!$A$2, data!$E$1:$E$3925, 'Heron Fields'!J$5)</f>
        <v/>
      </c>
      <c r="K57" s="2">
        <f>J57+SUMIFS(data!$H$1:$H$3925, data!$A$1:$A$3925, 'Heron Fields'!$A57, data!$D$1:$D$3925, 'Heron Fields'!$A$2, data!$E$1:$E$3925, 'Heron Fields'!K$5)</f>
        <v/>
      </c>
      <c r="L57" s="2">
        <f>K57+SUMIFS(data!$H$1:$H$3925, data!$A$1:$A$3925, 'Heron Fields'!$A57, data!$D$1:$D$3925, 'Heron Fields'!$A$2, data!$E$1:$E$3925, 'Heron Fields'!L$5)</f>
        <v/>
      </c>
      <c r="M57" s="2">
        <f>L57+SUMIFS(data!$H$1:$H$3925, data!$A$1:$A$3925, 'Heron Fields'!$A57, data!$D$1:$D$3925, 'Heron Fields'!$A$2, data!$E$1:$E$3925, 'Heron Fields'!M$5)</f>
        <v/>
      </c>
      <c r="N57" s="2">
        <f>M57+SUMIFS(data!$H$1:$H$3925, data!$A$1:$A$3925, 'Heron Fields'!$A57, data!$D$1:$D$3925, 'Heron Fields'!$A$2, data!$E$1:$E$3925, 'Heron Fields'!N$5)</f>
        <v/>
      </c>
      <c r="O57" s="2">
        <f>N57+SUMIFS(data!$H$1:$H$3925, data!$A$1:$A$3925, 'Heron Fields'!$A57, data!$D$1:$D$3925, 'Heron Fields'!$A$2, data!$E$1:$E$3925, 'Heron Fields'!O$5)</f>
        <v/>
      </c>
      <c r="P57" s="2">
        <f>O57+SUMIFS(data!$H$1:$H$3925, data!$A$1:$A$3925, 'Heron Fields'!$A57, data!$D$1:$D$3925, 'Heron Fields'!$A$2, data!$E$1:$E$3925, 'Heron Fields'!P$5)</f>
        <v/>
      </c>
      <c r="Q57" s="2">
        <f>P57+SUMIFS(data!$H$1:$H$3925, data!$A$1:$A$3925, 'Heron Fields'!$A57, data!$D$1:$D$3925, 'Heron Fields'!$A$2, data!$E$1:$E$3925, 'Heron Fields'!Q$5)</f>
        <v/>
      </c>
      <c r="R57" s="2">
        <f>Q57+SUMIFS(data!$H$1:$H$3925, data!$A$1:$A$3925, 'Heron Fields'!$A57, data!$D$1:$D$3925, 'Heron Fields'!$A$2, data!$E$1:$E$3925, 'Heron Fields'!R$5)</f>
        <v/>
      </c>
      <c r="S57" s="2">
        <f>R57+SUMIFS(data!$H$1:$H$3925, data!$A$1:$A$3925, 'Heron Fields'!$A57, data!$D$1:$D$3925, 'Heron Fields'!$A$2, data!$E$1:$E$3925, 'Heron Fields'!S$5)</f>
        <v/>
      </c>
      <c r="T57" s="2">
        <f>S57+SUMIFS(data!$H$1:$H$3925, data!$A$1:$A$3925, 'Heron Fields'!$A57, data!$D$1:$D$3925, 'Heron Fields'!$A$2, data!$E$1:$E$3925, 'Heron Fields'!T$5)</f>
        <v/>
      </c>
      <c r="U57" s="2">
        <f>T57+SUMIFS(data!$H$1:$H$3925, data!$A$1:$A$3925, 'Heron Fields'!$A57, data!$D$1:$D$3925, 'Heron Fields'!$A$2, data!$E$1:$E$3925, 'Heron Fields'!U$5)</f>
        <v/>
      </c>
      <c r="V57" s="2">
        <f>U57+SUMIFS(data!$H$1:$H$3925, data!$A$1:$A$3925, 'Heron Fields'!$A57, data!$D$1:$D$3925, 'Heron Fields'!$A$2, data!$E$1:$E$3925, 'Heron Fields'!V$5)</f>
        <v/>
      </c>
      <c r="W57" s="2">
        <f>V57+SUMIFS(data!$H$1:$H$3925, data!$A$1:$A$3925, 'Heron Fields'!$A57, data!$D$1:$D$3925, 'Heron Fields'!$A$2, data!$E$1:$E$3925, 'Heron Fields'!W$5)</f>
        <v/>
      </c>
      <c r="X57" s="2">
        <f>W57+SUMIFS(data!$H$1:$H$3925, data!$A$1:$A$3925, 'Heron Fields'!$A57, data!$D$1:$D$3925, 'Heron Fields'!$A$2, data!$E$1:$E$3925, 'Heron Fields'!X$5)</f>
        <v/>
      </c>
      <c r="Y57" s="2">
        <f>X57+SUMIFS(data!$H$1:$H$3925, data!$A$1:$A$3925, 'Heron Fields'!$A57, data!$D$1:$D$3925, 'Heron Fields'!$A$2, data!$E$1:$E$3925, 'Heron Fields'!Y$5)</f>
        <v/>
      </c>
      <c r="Z57" s="2">
        <f>Y57+SUMIFS(data!$H$1:$H$3925, data!$A$1:$A$3925, 'Heron Fields'!$A57, data!$D$1:$D$3925, 'Heron Fields'!$A$2, data!$E$1:$E$3925, 'Heron Fields'!Z$5)</f>
        <v/>
      </c>
      <c r="AA57" s="2">
        <f>Z57+SUMIFS(data!$H$1:$H$3925, data!$A$1:$A$3925, 'Heron Fields'!$A57, data!$D$1:$D$3925, 'Heron Fields'!$A$2, data!$E$1:$E$3925, 'Heron Fields'!AA$5)</f>
        <v/>
      </c>
      <c r="AB57" s="2">
        <f>AA57+SUMIFS(data!$H$1:$H$3925, data!$A$1:$A$3925, 'Heron Fields'!$A57, data!$D$1:$D$3925, 'Heron Fields'!$A$2, data!$E$1:$E$3925, 'Heron Fields'!AB$5)</f>
        <v/>
      </c>
      <c r="AC57" s="2">
        <f>AB57+SUMIFS(data!$H$1:$H$3925, data!$A$1:$A$3925, 'Heron Fields'!$A57, data!$D$1:$D$3925, 'Heron Fields'!$A$2, data!$E$1:$E$3925, 'Heron Fields'!AC$5)</f>
        <v/>
      </c>
      <c r="AD57" s="2">
        <f>AC57+SUMIFS(data!$H$1:$H$3925, data!$A$1:$A$3925, 'Heron Fields'!$A57, data!$D$1:$D$3925, 'Heron Fields'!$A$2, data!$E$1:$E$3925, 'Heron Fields'!AD$5)</f>
        <v/>
      </c>
      <c r="AE57" s="2">
        <f>AD57+SUMIFS(data!$H$1:$H$3925, data!$A$1:$A$3925, 'Heron Fields'!$A57, data!$D$1:$D$3925, 'Heron Fields'!$A$2, data!$E$1:$E$3925, 'Heron Fields'!AE$5)</f>
        <v/>
      </c>
      <c r="AF57" s="2">
        <f>AE57+SUMIFS(data!$H$1:$H$3925, data!$A$1:$A$3925, 'Heron Fields'!$A57, data!$D$1:$D$3925, 'Heron Fields'!$A$2, data!$E$1:$E$3925, 'Heron Fields'!AF$5)</f>
        <v/>
      </c>
      <c r="AG57" s="2">
        <f>AF57+SUMIFS(data!$H$1:$H$3925, data!$A$1:$A$3925, 'Heron Fields'!$A57, data!$D$1:$D$3925, 'Heron Fields'!$A$2, data!$E$1:$E$3925, 'Heron Fields'!AG$5)</f>
        <v/>
      </c>
      <c r="AH57" s="2">
        <f>AG57+SUMIFS(data!$H$1:$H$3925, data!$A$1:$A$3925, 'Heron Fields'!$A57, data!$D$1:$D$3925, 'Heron Fields'!$A$2, data!$E$1:$E$3925, 'Heron Fields'!AH$5)</f>
        <v/>
      </c>
      <c r="AI57" s="2">
        <f>AH57+SUMIFS(data!$H$1:$H$3925, data!$A$1:$A$3925, 'Heron Fields'!$A57, data!$D$1:$D$3925, 'Heron Fields'!$A$2, data!$E$1:$E$3925, 'Heron Fields'!AI$5)</f>
        <v/>
      </c>
      <c r="AJ57" s="2">
        <f>AI57+SUMIFS(data!$H$1:$H$3925, data!$A$1:$A$3925, 'Heron Fields'!$A57, data!$D$1:$D$3925, 'Heron Fields'!$A$2, data!$E$1:$E$3925, 'Heron Fields'!AJ$5)</f>
        <v/>
      </c>
      <c r="AK57" s="2">
        <f>AJ57+SUMIFS(data!$H$1:$H$3925, data!$A$1:$A$3925, 'Heron Fields'!$A57, data!$D$1:$D$3925, 'Heron Fields'!$A$2, data!$E$1:$E$3925, 'Heron Fields'!AK$5)</f>
        <v/>
      </c>
    </row>
    <row r="58">
      <c r="A58" t="inlineStr">
        <is>
          <t>CoCT - Water</t>
        </is>
      </c>
      <c r="C58" s="2">
        <f>SUMIFS(data!$H$1:$H$3925, data!$A$1:$A$3925, 'Heron Fields'!$A58, data!$D$1:$D$3925, 'Heron Fields'!$A$2, data!$E$1:$E$3925, 'Heron Fields'!C$5)</f>
        <v/>
      </c>
      <c r="D58" s="2">
        <f>C58+SUMIFS(data!$H$1:$H$3925, data!$A$1:$A$3925, 'Heron Fields'!$A58, data!$D$1:$D$3925, 'Heron Fields'!$A$2, data!$E$1:$E$3925, 'Heron Fields'!D$5)</f>
        <v/>
      </c>
      <c r="E58" s="2">
        <f>D58+SUMIFS(data!$H$1:$H$3925, data!$A$1:$A$3925, 'Heron Fields'!$A58, data!$D$1:$D$3925, 'Heron Fields'!$A$2, data!$E$1:$E$3925, 'Heron Fields'!E$5)</f>
        <v/>
      </c>
      <c r="F58" s="2">
        <f>E58+SUMIFS(data!$H$1:$H$3925, data!$A$1:$A$3925, 'Heron Fields'!$A58, data!$D$1:$D$3925, 'Heron Fields'!$A$2, data!$E$1:$E$3925, 'Heron Fields'!F$5)</f>
        <v/>
      </c>
      <c r="G58" s="2">
        <f>F58+SUMIFS(data!$H$1:$H$3925, data!$A$1:$A$3925, 'Heron Fields'!$A58, data!$D$1:$D$3925, 'Heron Fields'!$A$2, data!$E$1:$E$3925, 'Heron Fields'!G$5)</f>
        <v/>
      </c>
      <c r="H58" s="2">
        <f>G58+SUMIFS(data!$H$1:$H$3925, data!$A$1:$A$3925, 'Heron Fields'!$A58, data!$D$1:$D$3925, 'Heron Fields'!$A$2, data!$E$1:$E$3925, 'Heron Fields'!H$5)</f>
        <v/>
      </c>
      <c r="I58" s="2">
        <f>H58+SUMIFS(data!$H$1:$H$3925, data!$A$1:$A$3925, 'Heron Fields'!$A58, data!$D$1:$D$3925, 'Heron Fields'!$A$2, data!$E$1:$E$3925, 'Heron Fields'!I$5)</f>
        <v/>
      </c>
      <c r="J58" s="2">
        <f>I58+SUMIFS(data!$H$1:$H$3925, data!$A$1:$A$3925, 'Heron Fields'!$A58, data!$D$1:$D$3925, 'Heron Fields'!$A$2, data!$E$1:$E$3925, 'Heron Fields'!J$5)</f>
        <v/>
      </c>
      <c r="K58" s="2">
        <f>J58+SUMIFS(data!$H$1:$H$3925, data!$A$1:$A$3925, 'Heron Fields'!$A58, data!$D$1:$D$3925, 'Heron Fields'!$A$2, data!$E$1:$E$3925, 'Heron Fields'!K$5)</f>
        <v/>
      </c>
      <c r="L58" s="2">
        <f>K58+SUMIFS(data!$H$1:$H$3925, data!$A$1:$A$3925, 'Heron Fields'!$A58, data!$D$1:$D$3925, 'Heron Fields'!$A$2, data!$E$1:$E$3925, 'Heron Fields'!L$5)</f>
        <v/>
      </c>
      <c r="M58" s="2">
        <f>L58+SUMIFS(data!$H$1:$H$3925, data!$A$1:$A$3925, 'Heron Fields'!$A58, data!$D$1:$D$3925, 'Heron Fields'!$A$2, data!$E$1:$E$3925, 'Heron Fields'!M$5)</f>
        <v/>
      </c>
      <c r="N58" s="2">
        <f>M58+SUMIFS(data!$H$1:$H$3925, data!$A$1:$A$3925, 'Heron Fields'!$A58, data!$D$1:$D$3925, 'Heron Fields'!$A$2, data!$E$1:$E$3925, 'Heron Fields'!N$5)</f>
        <v/>
      </c>
      <c r="O58" s="2">
        <f>N58+SUMIFS(data!$H$1:$H$3925, data!$A$1:$A$3925, 'Heron Fields'!$A58, data!$D$1:$D$3925, 'Heron Fields'!$A$2, data!$E$1:$E$3925, 'Heron Fields'!O$5)</f>
        <v/>
      </c>
      <c r="P58" s="2">
        <f>O58+SUMIFS(data!$H$1:$H$3925, data!$A$1:$A$3925, 'Heron Fields'!$A58, data!$D$1:$D$3925, 'Heron Fields'!$A$2, data!$E$1:$E$3925, 'Heron Fields'!P$5)</f>
        <v/>
      </c>
      <c r="Q58" s="2">
        <f>P58+SUMIFS(data!$H$1:$H$3925, data!$A$1:$A$3925, 'Heron Fields'!$A58, data!$D$1:$D$3925, 'Heron Fields'!$A$2, data!$E$1:$E$3925, 'Heron Fields'!Q$5)</f>
        <v/>
      </c>
      <c r="R58" s="2">
        <f>Q58+SUMIFS(data!$H$1:$H$3925, data!$A$1:$A$3925, 'Heron Fields'!$A58, data!$D$1:$D$3925, 'Heron Fields'!$A$2, data!$E$1:$E$3925, 'Heron Fields'!R$5)</f>
        <v/>
      </c>
      <c r="S58" s="2">
        <f>R58+SUMIFS(data!$H$1:$H$3925, data!$A$1:$A$3925, 'Heron Fields'!$A58, data!$D$1:$D$3925, 'Heron Fields'!$A$2, data!$E$1:$E$3925, 'Heron Fields'!S$5)</f>
        <v/>
      </c>
      <c r="T58" s="2">
        <f>S58+SUMIFS(data!$H$1:$H$3925, data!$A$1:$A$3925, 'Heron Fields'!$A58, data!$D$1:$D$3925, 'Heron Fields'!$A$2, data!$E$1:$E$3925, 'Heron Fields'!T$5)</f>
        <v/>
      </c>
      <c r="U58" s="2">
        <f>T58+SUMIFS(data!$H$1:$H$3925, data!$A$1:$A$3925, 'Heron Fields'!$A58, data!$D$1:$D$3925, 'Heron Fields'!$A$2, data!$E$1:$E$3925, 'Heron Fields'!U$5)</f>
        <v/>
      </c>
      <c r="V58" s="2">
        <f>U58+SUMIFS(data!$H$1:$H$3925, data!$A$1:$A$3925, 'Heron Fields'!$A58, data!$D$1:$D$3925, 'Heron Fields'!$A$2, data!$E$1:$E$3925, 'Heron Fields'!V$5)</f>
        <v/>
      </c>
      <c r="W58" s="2">
        <f>V58+SUMIFS(data!$H$1:$H$3925, data!$A$1:$A$3925, 'Heron Fields'!$A58, data!$D$1:$D$3925, 'Heron Fields'!$A$2, data!$E$1:$E$3925, 'Heron Fields'!W$5)</f>
        <v/>
      </c>
      <c r="X58" s="2">
        <f>W58+SUMIFS(data!$H$1:$H$3925, data!$A$1:$A$3925, 'Heron Fields'!$A58, data!$D$1:$D$3925, 'Heron Fields'!$A$2, data!$E$1:$E$3925, 'Heron Fields'!X$5)</f>
        <v/>
      </c>
      <c r="Y58" s="2">
        <f>X58+SUMIFS(data!$H$1:$H$3925, data!$A$1:$A$3925, 'Heron Fields'!$A58, data!$D$1:$D$3925, 'Heron Fields'!$A$2, data!$E$1:$E$3925, 'Heron Fields'!Y$5)</f>
        <v/>
      </c>
      <c r="Z58" s="2">
        <f>Y58+SUMIFS(data!$H$1:$H$3925, data!$A$1:$A$3925, 'Heron Fields'!$A58, data!$D$1:$D$3925, 'Heron Fields'!$A$2, data!$E$1:$E$3925, 'Heron Fields'!Z$5)</f>
        <v/>
      </c>
      <c r="AA58" s="2">
        <f>Z58+SUMIFS(data!$H$1:$H$3925, data!$A$1:$A$3925, 'Heron Fields'!$A58, data!$D$1:$D$3925, 'Heron Fields'!$A$2, data!$E$1:$E$3925, 'Heron Fields'!AA$5)</f>
        <v/>
      </c>
      <c r="AB58" s="2">
        <f>AA58+SUMIFS(data!$H$1:$H$3925, data!$A$1:$A$3925, 'Heron Fields'!$A58, data!$D$1:$D$3925, 'Heron Fields'!$A$2, data!$E$1:$E$3925, 'Heron Fields'!AB$5)</f>
        <v/>
      </c>
      <c r="AC58" s="2">
        <f>AB58+SUMIFS(data!$H$1:$H$3925, data!$A$1:$A$3925, 'Heron Fields'!$A58, data!$D$1:$D$3925, 'Heron Fields'!$A$2, data!$E$1:$E$3925, 'Heron Fields'!AC$5)</f>
        <v/>
      </c>
      <c r="AD58" s="2">
        <f>AC58+SUMIFS(data!$H$1:$H$3925, data!$A$1:$A$3925, 'Heron Fields'!$A58, data!$D$1:$D$3925, 'Heron Fields'!$A$2, data!$E$1:$E$3925, 'Heron Fields'!AD$5)</f>
        <v/>
      </c>
      <c r="AE58" s="2">
        <f>AD58+SUMIFS(data!$H$1:$H$3925, data!$A$1:$A$3925, 'Heron Fields'!$A58, data!$D$1:$D$3925, 'Heron Fields'!$A$2, data!$E$1:$E$3925, 'Heron Fields'!AE$5)</f>
        <v/>
      </c>
      <c r="AF58" s="2">
        <f>AE58+SUMIFS(data!$H$1:$H$3925, data!$A$1:$A$3925, 'Heron Fields'!$A58, data!$D$1:$D$3925, 'Heron Fields'!$A$2, data!$E$1:$E$3925, 'Heron Fields'!AF$5)</f>
        <v/>
      </c>
      <c r="AG58" s="2">
        <f>AF58+SUMIFS(data!$H$1:$H$3925, data!$A$1:$A$3925, 'Heron Fields'!$A58, data!$D$1:$D$3925, 'Heron Fields'!$A$2, data!$E$1:$E$3925, 'Heron Fields'!AG$5)</f>
        <v/>
      </c>
      <c r="AH58" s="2">
        <f>AG58+SUMIFS(data!$H$1:$H$3925, data!$A$1:$A$3925, 'Heron Fields'!$A58, data!$D$1:$D$3925, 'Heron Fields'!$A$2, data!$E$1:$E$3925, 'Heron Fields'!AH$5)</f>
        <v/>
      </c>
      <c r="AI58" s="2">
        <f>AH58+SUMIFS(data!$H$1:$H$3925, data!$A$1:$A$3925, 'Heron Fields'!$A58, data!$D$1:$D$3925, 'Heron Fields'!$A$2, data!$E$1:$E$3925, 'Heron Fields'!AI$5)</f>
        <v/>
      </c>
      <c r="AJ58" s="2">
        <f>AI58+SUMIFS(data!$H$1:$H$3925, data!$A$1:$A$3925, 'Heron Fields'!$A58, data!$D$1:$D$3925, 'Heron Fields'!$A$2, data!$E$1:$E$3925, 'Heron Fields'!AJ$5)</f>
        <v/>
      </c>
      <c r="AK58" s="2">
        <f>AJ58+SUMIFS(data!$H$1:$H$3925, data!$A$1:$A$3925, 'Heron Fields'!$A58, data!$D$1:$D$3925, 'Heron Fields'!$A$2, data!$E$1:$E$3925, 'Heron Fields'!AK$5)</f>
        <v/>
      </c>
    </row>
    <row r="59">
      <c r="A59" t="inlineStr">
        <is>
          <t>Consulting fees - Trustee</t>
        </is>
      </c>
      <c r="C59" s="2">
        <f>SUMIFS(data!$H$1:$H$3925, data!$A$1:$A$3925, 'Heron Fields'!$A59, data!$D$1:$D$3925, 'Heron Fields'!$A$2, data!$E$1:$E$3925, 'Heron Fields'!C$5)</f>
        <v/>
      </c>
      <c r="D59" s="2">
        <f>C59+SUMIFS(data!$H$1:$H$3925, data!$A$1:$A$3925, 'Heron Fields'!$A59, data!$D$1:$D$3925, 'Heron Fields'!$A$2, data!$E$1:$E$3925, 'Heron Fields'!D$5)</f>
        <v/>
      </c>
      <c r="E59" s="2">
        <f>D59+SUMIFS(data!$H$1:$H$3925, data!$A$1:$A$3925, 'Heron Fields'!$A59, data!$D$1:$D$3925, 'Heron Fields'!$A$2, data!$E$1:$E$3925, 'Heron Fields'!E$5)</f>
        <v/>
      </c>
      <c r="F59" s="2">
        <f>E59+SUMIFS(data!$H$1:$H$3925, data!$A$1:$A$3925, 'Heron Fields'!$A59, data!$D$1:$D$3925, 'Heron Fields'!$A$2, data!$E$1:$E$3925, 'Heron Fields'!F$5)</f>
        <v/>
      </c>
      <c r="G59" s="2">
        <f>F59+SUMIFS(data!$H$1:$H$3925, data!$A$1:$A$3925, 'Heron Fields'!$A59, data!$D$1:$D$3925, 'Heron Fields'!$A$2, data!$E$1:$E$3925, 'Heron Fields'!G$5)</f>
        <v/>
      </c>
      <c r="H59" s="2">
        <f>G59+SUMIFS(data!$H$1:$H$3925, data!$A$1:$A$3925, 'Heron Fields'!$A59, data!$D$1:$D$3925, 'Heron Fields'!$A$2, data!$E$1:$E$3925, 'Heron Fields'!H$5)</f>
        <v/>
      </c>
      <c r="I59" s="2">
        <f>H59+SUMIFS(data!$H$1:$H$3925, data!$A$1:$A$3925, 'Heron Fields'!$A59, data!$D$1:$D$3925, 'Heron Fields'!$A$2, data!$E$1:$E$3925, 'Heron Fields'!I$5)</f>
        <v/>
      </c>
      <c r="J59" s="2">
        <f>I59+SUMIFS(data!$H$1:$H$3925, data!$A$1:$A$3925, 'Heron Fields'!$A59, data!$D$1:$D$3925, 'Heron Fields'!$A$2, data!$E$1:$E$3925, 'Heron Fields'!J$5)</f>
        <v/>
      </c>
      <c r="K59" s="2">
        <f>J59+SUMIFS(data!$H$1:$H$3925, data!$A$1:$A$3925, 'Heron Fields'!$A59, data!$D$1:$D$3925, 'Heron Fields'!$A$2, data!$E$1:$E$3925, 'Heron Fields'!K$5)</f>
        <v/>
      </c>
      <c r="L59" s="2">
        <f>K59+SUMIFS(data!$H$1:$H$3925, data!$A$1:$A$3925, 'Heron Fields'!$A59, data!$D$1:$D$3925, 'Heron Fields'!$A$2, data!$E$1:$E$3925, 'Heron Fields'!L$5)</f>
        <v/>
      </c>
      <c r="M59" s="2">
        <f>L59+SUMIFS(data!$H$1:$H$3925, data!$A$1:$A$3925, 'Heron Fields'!$A59, data!$D$1:$D$3925, 'Heron Fields'!$A$2, data!$E$1:$E$3925, 'Heron Fields'!M$5)</f>
        <v/>
      </c>
      <c r="N59" s="2">
        <f>M59+SUMIFS(data!$H$1:$H$3925, data!$A$1:$A$3925, 'Heron Fields'!$A59, data!$D$1:$D$3925, 'Heron Fields'!$A$2, data!$E$1:$E$3925, 'Heron Fields'!N$5)</f>
        <v/>
      </c>
      <c r="O59" s="2">
        <f>N59+SUMIFS(data!$H$1:$H$3925, data!$A$1:$A$3925, 'Heron Fields'!$A59, data!$D$1:$D$3925, 'Heron Fields'!$A$2, data!$E$1:$E$3925, 'Heron Fields'!O$5)</f>
        <v/>
      </c>
      <c r="P59" s="2">
        <f>O59+SUMIFS(data!$H$1:$H$3925, data!$A$1:$A$3925, 'Heron Fields'!$A59, data!$D$1:$D$3925, 'Heron Fields'!$A$2, data!$E$1:$E$3925, 'Heron Fields'!P$5)</f>
        <v/>
      </c>
      <c r="Q59" s="2">
        <f>P59+SUMIFS(data!$H$1:$H$3925, data!$A$1:$A$3925, 'Heron Fields'!$A59, data!$D$1:$D$3925, 'Heron Fields'!$A$2, data!$E$1:$E$3925, 'Heron Fields'!Q$5)</f>
        <v/>
      </c>
      <c r="R59" s="2">
        <f>Q59+SUMIFS(data!$H$1:$H$3925, data!$A$1:$A$3925, 'Heron Fields'!$A59, data!$D$1:$D$3925, 'Heron Fields'!$A$2, data!$E$1:$E$3925, 'Heron Fields'!R$5)</f>
        <v/>
      </c>
      <c r="S59" s="2">
        <f>R59+SUMIFS(data!$H$1:$H$3925, data!$A$1:$A$3925, 'Heron Fields'!$A59, data!$D$1:$D$3925, 'Heron Fields'!$A$2, data!$E$1:$E$3925, 'Heron Fields'!S$5)</f>
        <v/>
      </c>
      <c r="T59" s="2">
        <f>S59+SUMIFS(data!$H$1:$H$3925, data!$A$1:$A$3925, 'Heron Fields'!$A59, data!$D$1:$D$3925, 'Heron Fields'!$A$2, data!$E$1:$E$3925, 'Heron Fields'!T$5)</f>
        <v/>
      </c>
      <c r="U59" s="2">
        <f>T59+SUMIFS(data!$H$1:$H$3925, data!$A$1:$A$3925, 'Heron Fields'!$A59, data!$D$1:$D$3925, 'Heron Fields'!$A$2, data!$E$1:$E$3925, 'Heron Fields'!U$5)</f>
        <v/>
      </c>
      <c r="V59" s="2">
        <f>U59+SUMIFS(data!$H$1:$H$3925, data!$A$1:$A$3925, 'Heron Fields'!$A59, data!$D$1:$D$3925, 'Heron Fields'!$A$2, data!$E$1:$E$3925, 'Heron Fields'!V$5)</f>
        <v/>
      </c>
      <c r="W59" s="2">
        <f>V59+SUMIFS(data!$H$1:$H$3925, data!$A$1:$A$3925, 'Heron Fields'!$A59, data!$D$1:$D$3925, 'Heron Fields'!$A$2, data!$E$1:$E$3925, 'Heron Fields'!W$5)</f>
        <v/>
      </c>
      <c r="X59" s="2">
        <f>W59+SUMIFS(data!$H$1:$H$3925, data!$A$1:$A$3925, 'Heron Fields'!$A59, data!$D$1:$D$3925, 'Heron Fields'!$A$2, data!$E$1:$E$3925, 'Heron Fields'!X$5)</f>
        <v/>
      </c>
      <c r="Y59" s="2">
        <f>X59+SUMIFS(data!$H$1:$H$3925, data!$A$1:$A$3925, 'Heron Fields'!$A59, data!$D$1:$D$3925, 'Heron Fields'!$A$2, data!$E$1:$E$3925, 'Heron Fields'!Y$5)</f>
        <v/>
      </c>
      <c r="Z59" s="2">
        <f>Y59+SUMIFS(data!$H$1:$H$3925, data!$A$1:$A$3925, 'Heron Fields'!$A59, data!$D$1:$D$3925, 'Heron Fields'!$A$2, data!$E$1:$E$3925, 'Heron Fields'!Z$5)</f>
        <v/>
      </c>
      <c r="AA59" s="2">
        <f>Z59+SUMIFS(data!$H$1:$H$3925, data!$A$1:$A$3925, 'Heron Fields'!$A59, data!$D$1:$D$3925, 'Heron Fields'!$A$2, data!$E$1:$E$3925, 'Heron Fields'!AA$5)</f>
        <v/>
      </c>
      <c r="AB59" s="2">
        <f>AA59+SUMIFS(data!$H$1:$H$3925, data!$A$1:$A$3925, 'Heron Fields'!$A59, data!$D$1:$D$3925, 'Heron Fields'!$A$2, data!$E$1:$E$3925, 'Heron Fields'!AB$5)</f>
        <v/>
      </c>
      <c r="AC59" s="2">
        <f>AB59+SUMIFS(data!$H$1:$H$3925, data!$A$1:$A$3925, 'Heron Fields'!$A59, data!$D$1:$D$3925, 'Heron Fields'!$A$2, data!$E$1:$E$3925, 'Heron Fields'!AC$5)</f>
        <v/>
      </c>
      <c r="AD59" s="2">
        <f>AC59+SUMIFS(data!$H$1:$H$3925, data!$A$1:$A$3925, 'Heron Fields'!$A59, data!$D$1:$D$3925, 'Heron Fields'!$A$2, data!$E$1:$E$3925, 'Heron Fields'!AD$5)</f>
        <v/>
      </c>
      <c r="AE59" s="2">
        <f>AD59+SUMIFS(data!$H$1:$H$3925, data!$A$1:$A$3925, 'Heron Fields'!$A59, data!$D$1:$D$3925, 'Heron Fields'!$A$2, data!$E$1:$E$3925, 'Heron Fields'!AE$5)</f>
        <v/>
      </c>
      <c r="AF59" s="2">
        <f>AE59+SUMIFS(data!$H$1:$H$3925, data!$A$1:$A$3925, 'Heron Fields'!$A59, data!$D$1:$D$3925, 'Heron Fields'!$A$2, data!$E$1:$E$3925, 'Heron Fields'!AF$5)</f>
        <v/>
      </c>
      <c r="AG59" s="2">
        <f>AF59+SUMIFS(data!$H$1:$H$3925, data!$A$1:$A$3925, 'Heron Fields'!$A59, data!$D$1:$D$3925, 'Heron Fields'!$A$2, data!$E$1:$E$3925, 'Heron Fields'!AG$5)</f>
        <v/>
      </c>
      <c r="AH59" s="2">
        <f>AG59+SUMIFS(data!$H$1:$H$3925, data!$A$1:$A$3925, 'Heron Fields'!$A59, data!$D$1:$D$3925, 'Heron Fields'!$A$2, data!$E$1:$E$3925, 'Heron Fields'!AH$5)</f>
        <v/>
      </c>
      <c r="AI59" s="2">
        <f>AH59+SUMIFS(data!$H$1:$H$3925, data!$A$1:$A$3925, 'Heron Fields'!$A59, data!$D$1:$D$3925, 'Heron Fields'!$A$2, data!$E$1:$E$3925, 'Heron Fields'!AI$5)</f>
        <v/>
      </c>
      <c r="AJ59" s="2">
        <f>AI59+SUMIFS(data!$H$1:$H$3925, data!$A$1:$A$3925, 'Heron Fields'!$A59, data!$D$1:$D$3925, 'Heron Fields'!$A$2, data!$E$1:$E$3925, 'Heron Fields'!AJ$5)</f>
        <v/>
      </c>
      <c r="AK59" s="2">
        <f>AJ59+SUMIFS(data!$H$1:$H$3925, data!$A$1:$A$3925, 'Heron Fields'!$A59, data!$D$1:$D$3925, 'Heron Fields'!$A$2, data!$E$1:$E$3925, 'Heron Fields'!AK$5)</f>
        <v/>
      </c>
    </row>
    <row r="60">
      <c r="A60" t="inlineStr">
        <is>
          <t>Developers Levies</t>
        </is>
      </c>
      <c r="C60" s="2">
        <f>SUMIFS(data!$H$1:$H$3925, data!$A$1:$A$3925, 'Heron Fields'!$A60, data!$D$1:$D$3925, 'Heron Fields'!$A$2, data!$E$1:$E$3925, 'Heron Fields'!C$5)</f>
        <v/>
      </c>
      <c r="D60" s="2">
        <f>C60+SUMIFS(data!$H$1:$H$3925, data!$A$1:$A$3925, 'Heron Fields'!$A60, data!$D$1:$D$3925, 'Heron Fields'!$A$2, data!$E$1:$E$3925, 'Heron Fields'!D$5)</f>
        <v/>
      </c>
      <c r="E60" s="2">
        <f>D60+SUMIFS(data!$H$1:$H$3925, data!$A$1:$A$3925, 'Heron Fields'!$A60, data!$D$1:$D$3925, 'Heron Fields'!$A$2, data!$E$1:$E$3925, 'Heron Fields'!E$5)</f>
        <v/>
      </c>
      <c r="F60" s="2">
        <f>E60+SUMIFS(data!$H$1:$H$3925, data!$A$1:$A$3925, 'Heron Fields'!$A60, data!$D$1:$D$3925, 'Heron Fields'!$A$2, data!$E$1:$E$3925, 'Heron Fields'!F$5)</f>
        <v/>
      </c>
      <c r="G60" s="2">
        <f>F60+SUMIFS(data!$H$1:$H$3925, data!$A$1:$A$3925, 'Heron Fields'!$A60, data!$D$1:$D$3925, 'Heron Fields'!$A$2, data!$E$1:$E$3925, 'Heron Fields'!G$5)</f>
        <v/>
      </c>
      <c r="H60" s="2">
        <f>G60+SUMIFS(data!$H$1:$H$3925, data!$A$1:$A$3925, 'Heron Fields'!$A60, data!$D$1:$D$3925, 'Heron Fields'!$A$2, data!$E$1:$E$3925, 'Heron Fields'!H$5)</f>
        <v/>
      </c>
      <c r="I60" s="2">
        <f>H60+SUMIFS(data!$H$1:$H$3925, data!$A$1:$A$3925, 'Heron Fields'!$A60, data!$D$1:$D$3925, 'Heron Fields'!$A$2, data!$E$1:$E$3925, 'Heron Fields'!I$5)</f>
        <v/>
      </c>
      <c r="J60" s="2">
        <f>I60+SUMIFS(data!$H$1:$H$3925, data!$A$1:$A$3925, 'Heron Fields'!$A60, data!$D$1:$D$3925, 'Heron Fields'!$A$2, data!$E$1:$E$3925, 'Heron Fields'!J$5)</f>
        <v/>
      </c>
      <c r="K60" s="2">
        <f>J60+SUMIFS(data!$H$1:$H$3925, data!$A$1:$A$3925, 'Heron Fields'!$A60, data!$D$1:$D$3925, 'Heron Fields'!$A$2, data!$E$1:$E$3925, 'Heron Fields'!K$5)</f>
        <v/>
      </c>
      <c r="L60" s="2">
        <f>K60+SUMIFS(data!$H$1:$H$3925, data!$A$1:$A$3925, 'Heron Fields'!$A60, data!$D$1:$D$3925, 'Heron Fields'!$A$2, data!$E$1:$E$3925, 'Heron Fields'!L$5)</f>
        <v/>
      </c>
      <c r="M60" s="2">
        <f>L60+SUMIFS(data!$H$1:$H$3925, data!$A$1:$A$3925, 'Heron Fields'!$A60, data!$D$1:$D$3925, 'Heron Fields'!$A$2, data!$E$1:$E$3925, 'Heron Fields'!M$5)</f>
        <v/>
      </c>
      <c r="N60" s="2">
        <f>M60+SUMIFS(data!$H$1:$H$3925, data!$A$1:$A$3925, 'Heron Fields'!$A60, data!$D$1:$D$3925, 'Heron Fields'!$A$2, data!$E$1:$E$3925, 'Heron Fields'!N$5)</f>
        <v/>
      </c>
      <c r="O60" s="2">
        <f>N60+SUMIFS(data!$H$1:$H$3925, data!$A$1:$A$3925, 'Heron Fields'!$A60, data!$D$1:$D$3925, 'Heron Fields'!$A$2, data!$E$1:$E$3925, 'Heron Fields'!O$5)</f>
        <v/>
      </c>
      <c r="P60" s="2">
        <f>O60+SUMIFS(data!$H$1:$H$3925, data!$A$1:$A$3925, 'Heron Fields'!$A60, data!$D$1:$D$3925, 'Heron Fields'!$A$2, data!$E$1:$E$3925, 'Heron Fields'!P$5)</f>
        <v/>
      </c>
      <c r="Q60" s="2">
        <f>P60+SUMIFS(data!$H$1:$H$3925, data!$A$1:$A$3925, 'Heron Fields'!$A60, data!$D$1:$D$3925, 'Heron Fields'!$A$2, data!$E$1:$E$3925, 'Heron Fields'!Q$5)</f>
        <v/>
      </c>
      <c r="R60" s="2">
        <f>Q60+SUMIFS(data!$H$1:$H$3925, data!$A$1:$A$3925, 'Heron Fields'!$A60, data!$D$1:$D$3925, 'Heron Fields'!$A$2, data!$E$1:$E$3925, 'Heron Fields'!R$5)</f>
        <v/>
      </c>
      <c r="S60" s="2">
        <f>R60+SUMIFS(data!$H$1:$H$3925, data!$A$1:$A$3925, 'Heron Fields'!$A60, data!$D$1:$D$3925, 'Heron Fields'!$A$2, data!$E$1:$E$3925, 'Heron Fields'!S$5)</f>
        <v/>
      </c>
      <c r="T60" s="2">
        <f>S60+SUMIFS(data!$H$1:$H$3925, data!$A$1:$A$3925, 'Heron Fields'!$A60, data!$D$1:$D$3925, 'Heron Fields'!$A$2, data!$E$1:$E$3925, 'Heron Fields'!T$5)</f>
        <v/>
      </c>
      <c r="U60" s="2">
        <f>T60+SUMIFS(data!$H$1:$H$3925, data!$A$1:$A$3925, 'Heron Fields'!$A60, data!$D$1:$D$3925, 'Heron Fields'!$A$2, data!$E$1:$E$3925, 'Heron Fields'!U$5)</f>
        <v/>
      </c>
      <c r="V60" s="2">
        <f>U60+SUMIFS(data!$H$1:$H$3925, data!$A$1:$A$3925, 'Heron Fields'!$A60, data!$D$1:$D$3925, 'Heron Fields'!$A$2, data!$E$1:$E$3925, 'Heron Fields'!V$5)</f>
        <v/>
      </c>
      <c r="W60" s="2">
        <f>V60+SUMIFS(data!$H$1:$H$3925, data!$A$1:$A$3925, 'Heron Fields'!$A60, data!$D$1:$D$3925, 'Heron Fields'!$A$2, data!$E$1:$E$3925, 'Heron Fields'!W$5)</f>
        <v/>
      </c>
      <c r="X60" s="2">
        <f>W60+SUMIFS(data!$H$1:$H$3925, data!$A$1:$A$3925, 'Heron Fields'!$A60, data!$D$1:$D$3925, 'Heron Fields'!$A$2, data!$E$1:$E$3925, 'Heron Fields'!X$5)</f>
        <v/>
      </c>
      <c r="Y60" s="2">
        <f>X60+SUMIFS(data!$H$1:$H$3925, data!$A$1:$A$3925, 'Heron Fields'!$A60, data!$D$1:$D$3925, 'Heron Fields'!$A$2, data!$E$1:$E$3925, 'Heron Fields'!Y$5)</f>
        <v/>
      </c>
      <c r="Z60" s="2">
        <f>Y60+SUMIFS(data!$H$1:$H$3925, data!$A$1:$A$3925, 'Heron Fields'!$A60, data!$D$1:$D$3925, 'Heron Fields'!$A$2, data!$E$1:$E$3925, 'Heron Fields'!Z$5)</f>
        <v/>
      </c>
      <c r="AA60" s="2">
        <f>Z60+SUMIFS(data!$H$1:$H$3925, data!$A$1:$A$3925, 'Heron Fields'!$A60, data!$D$1:$D$3925, 'Heron Fields'!$A$2, data!$E$1:$E$3925, 'Heron Fields'!AA$5)</f>
        <v/>
      </c>
      <c r="AB60" s="2">
        <f>AA60+SUMIFS(data!$H$1:$H$3925, data!$A$1:$A$3925, 'Heron Fields'!$A60, data!$D$1:$D$3925, 'Heron Fields'!$A$2, data!$E$1:$E$3925, 'Heron Fields'!AB$5)</f>
        <v/>
      </c>
      <c r="AC60" s="2">
        <f>AB60+SUMIFS(data!$H$1:$H$3925, data!$A$1:$A$3925, 'Heron Fields'!$A60, data!$D$1:$D$3925, 'Heron Fields'!$A$2, data!$E$1:$E$3925, 'Heron Fields'!AC$5)</f>
        <v/>
      </c>
      <c r="AD60" s="2">
        <f>AC60+SUMIFS(data!$H$1:$H$3925, data!$A$1:$A$3925, 'Heron Fields'!$A60, data!$D$1:$D$3925, 'Heron Fields'!$A$2, data!$E$1:$E$3925, 'Heron Fields'!AD$5)</f>
        <v/>
      </c>
      <c r="AE60" s="2">
        <f>AD60+SUMIFS(data!$H$1:$H$3925, data!$A$1:$A$3925, 'Heron Fields'!$A60, data!$D$1:$D$3925, 'Heron Fields'!$A$2, data!$E$1:$E$3925, 'Heron Fields'!AE$5)</f>
        <v/>
      </c>
      <c r="AF60" s="2">
        <f>AE60+SUMIFS(data!$H$1:$H$3925, data!$A$1:$A$3925, 'Heron Fields'!$A60, data!$D$1:$D$3925, 'Heron Fields'!$A$2, data!$E$1:$E$3925, 'Heron Fields'!AF$5)</f>
        <v/>
      </c>
      <c r="AG60" s="2">
        <f>AF60+SUMIFS(data!$H$1:$H$3925, data!$A$1:$A$3925, 'Heron Fields'!$A60, data!$D$1:$D$3925, 'Heron Fields'!$A$2, data!$E$1:$E$3925, 'Heron Fields'!AG$5)</f>
        <v/>
      </c>
      <c r="AH60" s="2">
        <f>AG60+SUMIFS(data!$H$1:$H$3925, data!$A$1:$A$3925, 'Heron Fields'!$A60, data!$D$1:$D$3925, 'Heron Fields'!$A$2, data!$E$1:$E$3925, 'Heron Fields'!AH$5)</f>
        <v/>
      </c>
      <c r="AI60" s="2">
        <f>AH60+SUMIFS(data!$H$1:$H$3925, data!$A$1:$A$3925, 'Heron Fields'!$A60, data!$D$1:$D$3925, 'Heron Fields'!$A$2, data!$E$1:$E$3925, 'Heron Fields'!AI$5)</f>
        <v/>
      </c>
      <c r="AJ60" s="2">
        <f>AI60+SUMIFS(data!$H$1:$H$3925, data!$A$1:$A$3925, 'Heron Fields'!$A60, data!$D$1:$D$3925, 'Heron Fields'!$A$2, data!$E$1:$E$3925, 'Heron Fields'!AJ$5)</f>
        <v/>
      </c>
      <c r="AK60" s="2">
        <f>AJ60+SUMIFS(data!$H$1:$H$3925, data!$A$1:$A$3925, 'Heron Fields'!$A60, data!$D$1:$D$3925, 'Heron Fields'!$A$2, data!$E$1:$E$3925, 'Heron Fields'!AK$5)</f>
        <v/>
      </c>
    </row>
    <row r="61">
      <c r="A61" t="inlineStr">
        <is>
          <t>Entertainment Expenses</t>
        </is>
      </c>
      <c r="C61" s="2">
        <f>SUMIFS(data!$H$1:$H$3925, data!$A$1:$A$3925, 'Heron Fields'!$A61, data!$D$1:$D$3925, 'Heron Fields'!$A$2, data!$E$1:$E$3925, 'Heron Fields'!C$5)</f>
        <v/>
      </c>
      <c r="D61" s="2">
        <f>C61+SUMIFS(data!$H$1:$H$3925, data!$A$1:$A$3925, 'Heron Fields'!$A61, data!$D$1:$D$3925, 'Heron Fields'!$A$2, data!$E$1:$E$3925, 'Heron Fields'!D$5)</f>
        <v/>
      </c>
      <c r="E61" s="2">
        <f>D61+SUMIFS(data!$H$1:$H$3925, data!$A$1:$A$3925, 'Heron Fields'!$A61, data!$D$1:$D$3925, 'Heron Fields'!$A$2, data!$E$1:$E$3925, 'Heron Fields'!E$5)</f>
        <v/>
      </c>
      <c r="F61" s="2">
        <f>E61+SUMIFS(data!$H$1:$H$3925, data!$A$1:$A$3925, 'Heron Fields'!$A61, data!$D$1:$D$3925, 'Heron Fields'!$A$2, data!$E$1:$E$3925, 'Heron Fields'!F$5)</f>
        <v/>
      </c>
      <c r="G61" s="2">
        <f>F61+SUMIFS(data!$H$1:$H$3925, data!$A$1:$A$3925, 'Heron Fields'!$A61, data!$D$1:$D$3925, 'Heron Fields'!$A$2, data!$E$1:$E$3925, 'Heron Fields'!G$5)</f>
        <v/>
      </c>
      <c r="H61" s="2">
        <f>G61+SUMIFS(data!$H$1:$H$3925, data!$A$1:$A$3925, 'Heron Fields'!$A61, data!$D$1:$D$3925, 'Heron Fields'!$A$2, data!$E$1:$E$3925, 'Heron Fields'!H$5)</f>
        <v/>
      </c>
      <c r="I61" s="2">
        <f>H61+SUMIFS(data!$H$1:$H$3925, data!$A$1:$A$3925, 'Heron Fields'!$A61, data!$D$1:$D$3925, 'Heron Fields'!$A$2, data!$E$1:$E$3925, 'Heron Fields'!I$5)</f>
        <v/>
      </c>
      <c r="J61" s="2">
        <f>I61+SUMIFS(data!$H$1:$H$3925, data!$A$1:$A$3925, 'Heron Fields'!$A61, data!$D$1:$D$3925, 'Heron Fields'!$A$2, data!$E$1:$E$3925, 'Heron Fields'!J$5)</f>
        <v/>
      </c>
      <c r="K61" s="2">
        <f>J61+SUMIFS(data!$H$1:$H$3925, data!$A$1:$A$3925, 'Heron Fields'!$A61, data!$D$1:$D$3925, 'Heron Fields'!$A$2, data!$E$1:$E$3925, 'Heron Fields'!K$5)</f>
        <v/>
      </c>
      <c r="L61" s="2">
        <f>K61+SUMIFS(data!$H$1:$H$3925, data!$A$1:$A$3925, 'Heron Fields'!$A61, data!$D$1:$D$3925, 'Heron Fields'!$A$2, data!$E$1:$E$3925, 'Heron Fields'!L$5)</f>
        <v/>
      </c>
      <c r="M61" s="2">
        <f>L61+SUMIFS(data!$H$1:$H$3925, data!$A$1:$A$3925, 'Heron Fields'!$A61, data!$D$1:$D$3925, 'Heron Fields'!$A$2, data!$E$1:$E$3925, 'Heron Fields'!M$5)</f>
        <v/>
      </c>
      <c r="N61" s="2">
        <f>M61+SUMIFS(data!$H$1:$H$3925, data!$A$1:$A$3925, 'Heron Fields'!$A61, data!$D$1:$D$3925, 'Heron Fields'!$A$2, data!$E$1:$E$3925, 'Heron Fields'!N$5)</f>
        <v/>
      </c>
      <c r="O61" s="2">
        <f>N61+SUMIFS(data!$H$1:$H$3925, data!$A$1:$A$3925, 'Heron Fields'!$A61, data!$D$1:$D$3925, 'Heron Fields'!$A$2, data!$E$1:$E$3925, 'Heron Fields'!O$5)</f>
        <v/>
      </c>
      <c r="P61" s="2">
        <f>O61+SUMIFS(data!$H$1:$H$3925, data!$A$1:$A$3925, 'Heron Fields'!$A61, data!$D$1:$D$3925, 'Heron Fields'!$A$2, data!$E$1:$E$3925, 'Heron Fields'!P$5)</f>
        <v/>
      </c>
      <c r="Q61" s="2">
        <f>P61+SUMIFS(data!$H$1:$H$3925, data!$A$1:$A$3925, 'Heron Fields'!$A61, data!$D$1:$D$3925, 'Heron Fields'!$A$2, data!$E$1:$E$3925, 'Heron Fields'!Q$5)</f>
        <v/>
      </c>
      <c r="R61" s="2">
        <f>Q61+SUMIFS(data!$H$1:$H$3925, data!$A$1:$A$3925, 'Heron Fields'!$A61, data!$D$1:$D$3925, 'Heron Fields'!$A$2, data!$E$1:$E$3925, 'Heron Fields'!R$5)</f>
        <v/>
      </c>
      <c r="S61" s="2">
        <f>R61+SUMIFS(data!$H$1:$H$3925, data!$A$1:$A$3925, 'Heron Fields'!$A61, data!$D$1:$D$3925, 'Heron Fields'!$A$2, data!$E$1:$E$3925, 'Heron Fields'!S$5)</f>
        <v/>
      </c>
      <c r="T61" s="2">
        <f>S61+SUMIFS(data!$H$1:$H$3925, data!$A$1:$A$3925, 'Heron Fields'!$A61, data!$D$1:$D$3925, 'Heron Fields'!$A$2, data!$E$1:$E$3925, 'Heron Fields'!T$5)</f>
        <v/>
      </c>
      <c r="U61" s="2">
        <f>T61+SUMIFS(data!$H$1:$H$3925, data!$A$1:$A$3925, 'Heron Fields'!$A61, data!$D$1:$D$3925, 'Heron Fields'!$A$2, data!$E$1:$E$3925, 'Heron Fields'!U$5)</f>
        <v/>
      </c>
      <c r="V61" s="2">
        <f>U61+SUMIFS(data!$H$1:$H$3925, data!$A$1:$A$3925, 'Heron Fields'!$A61, data!$D$1:$D$3925, 'Heron Fields'!$A$2, data!$E$1:$E$3925, 'Heron Fields'!V$5)</f>
        <v/>
      </c>
      <c r="W61" s="2">
        <f>V61+SUMIFS(data!$H$1:$H$3925, data!$A$1:$A$3925, 'Heron Fields'!$A61, data!$D$1:$D$3925, 'Heron Fields'!$A$2, data!$E$1:$E$3925, 'Heron Fields'!W$5)</f>
        <v/>
      </c>
      <c r="X61" s="2">
        <f>W61+SUMIFS(data!$H$1:$H$3925, data!$A$1:$A$3925, 'Heron Fields'!$A61, data!$D$1:$D$3925, 'Heron Fields'!$A$2, data!$E$1:$E$3925, 'Heron Fields'!X$5)</f>
        <v/>
      </c>
      <c r="Y61" s="2">
        <f>X61+SUMIFS(data!$H$1:$H$3925, data!$A$1:$A$3925, 'Heron Fields'!$A61, data!$D$1:$D$3925, 'Heron Fields'!$A$2, data!$E$1:$E$3925, 'Heron Fields'!Y$5)</f>
        <v/>
      </c>
      <c r="Z61" s="2">
        <f>Y61+SUMIFS(data!$H$1:$H$3925, data!$A$1:$A$3925, 'Heron Fields'!$A61, data!$D$1:$D$3925, 'Heron Fields'!$A$2, data!$E$1:$E$3925, 'Heron Fields'!Z$5)</f>
        <v/>
      </c>
      <c r="AA61" s="2">
        <f>Z61+SUMIFS(data!$H$1:$H$3925, data!$A$1:$A$3925, 'Heron Fields'!$A61, data!$D$1:$D$3925, 'Heron Fields'!$A$2, data!$E$1:$E$3925, 'Heron Fields'!AA$5)</f>
        <v/>
      </c>
      <c r="AB61" s="2">
        <f>AA61+SUMIFS(data!$H$1:$H$3925, data!$A$1:$A$3925, 'Heron Fields'!$A61, data!$D$1:$D$3925, 'Heron Fields'!$A$2, data!$E$1:$E$3925, 'Heron Fields'!AB$5)</f>
        <v/>
      </c>
      <c r="AC61" s="2">
        <f>AB61+SUMIFS(data!$H$1:$H$3925, data!$A$1:$A$3925, 'Heron Fields'!$A61, data!$D$1:$D$3925, 'Heron Fields'!$A$2, data!$E$1:$E$3925, 'Heron Fields'!AC$5)</f>
        <v/>
      </c>
      <c r="AD61" s="2">
        <f>AC61+SUMIFS(data!$H$1:$H$3925, data!$A$1:$A$3925, 'Heron Fields'!$A61, data!$D$1:$D$3925, 'Heron Fields'!$A$2, data!$E$1:$E$3925, 'Heron Fields'!AD$5)</f>
        <v/>
      </c>
      <c r="AE61" s="2">
        <f>AD61+SUMIFS(data!$H$1:$H$3925, data!$A$1:$A$3925, 'Heron Fields'!$A61, data!$D$1:$D$3925, 'Heron Fields'!$A$2, data!$E$1:$E$3925, 'Heron Fields'!AE$5)</f>
        <v/>
      </c>
      <c r="AF61" s="2">
        <f>AE61+SUMIFS(data!$H$1:$H$3925, data!$A$1:$A$3925, 'Heron Fields'!$A61, data!$D$1:$D$3925, 'Heron Fields'!$A$2, data!$E$1:$E$3925, 'Heron Fields'!AF$5)</f>
        <v/>
      </c>
      <c r="AG61" s="2">
        <f>AF61+SUMIFS(data!$H$1:$H$3925, data!$A$1:$A$3925, 'Heron Fields'!$A61, data!$D$1:$D$3925, 'Heron Fields'!$A$2, data!$E$1:$E$3925, 'Heron Fields'!AG$5)</f>
        <v/>
      </c>
      <c r="AH61" s="2">
        <f>AG61+SUMIFS(data!$H$1:$H$3925, data!$A$1:$A$3925, 'Heron Fields'!$A61, data!$D$1:$D$3925, 'Heron Fields'!$A$2, data!$E$1:$E$3925, 'Heron Fields'!AH$5)</f>
        <v/>
      </c>
      <c r="AI61" s="2">
        <f>AH61+SUMIFS(data!$H$1:$H$3925, data!$A$1:$A$3925, 'Heron Fields'!$A61, data!$D$1:$D$3925, 'Heron Fields'!$A$2, data!$E$1:$E$3925, 'Heron Fields'!AI$5)</f>
        <v/>
      </c>
      <c r="AJ61" s="2">
        <f>AI61+SUMIFS(data!$H$1:$H$3925, data!$A$1:$A$3925, 'Heron Fields'!$A61, data!$D$1:$D$3925, 'Heron Fields'!$A$2, data!$E$1:$E$3925, 'Heron Fields'!AJ$5)</f>
        <v/>
      </c>
      <c r="AK61" s="2">
        <f>AJ61+SUMIFS(data!$H$1:$H$3925, data!$A$1:$A$3925, 'Heron Fields'!$A61, data!$D$1:$D$3925, 'Heron Fields'!$A$2, data!$E$1:$E$3925, 'Heron Fields'!AK$5)</f>
        <v/>
      </c>
    </row>
    <row r="62">
      <c r="A62" t="inlineStr">
        <is>
          <t>General Expenses</t>
        </is>
      </c>
      <c r="C62" s="2">
        <f>SUMIFS(data!$H$1:$H$3925, data!$A$1:$A$3925, 'Heron Fields'!$A62, data!$D$1:$D$3925, 'Heron Fields'!$A$2, data!$E$1:$E$3925, 'Heron Fields'!C$5)</f>
        <v/>
      </c>
      <c r="D62" s="2">
        <f>C62+SUMIFS(data!$H$1:$H$3925, data!$A$1:$A$3925, 'Heron Fields'!$A62, data!$D$1:$D$3925, 'Heron Fields'!$A$2, data!$E$1:$E$3925, 'Heron Fields'!D$5)</f>
        <v/>
      </c>
      <c r="E62" s="2">
        <f>D62+SUMIFS(data!$H$1:$H$3925, data!$A$1:$A$3925, 'Heron Fields'!$A62, data!$D$1:$D$3925, 'Heron Fields'!$A$2, data!$E$1:$E$3925, 'Heron Fields'!E$5)</f>
        <v/>
      </c>
      <c r="F62" s="2">
        <f>E62+SUMIFS(data!$H$1:$H$3925, data!$A$1:$A$3925, 'Heron Fields'!$A62, data!$D$1:$D$3925, 'Heron Fields'!$A$2, data!$E$1:$E$3925, 'Heron Fields'!F$5)</f>
        <v/>
      </c>
      <c r="G62" s="2">
        <f>F62+SUMIFS(data!$H$1:$H$3925, data!$A$1:$A$3925, 'Heron Fields'!$A62, data!$D$1:$D$3925, 'Heron Fields'!$A$2, data!$E$1:$E$3925, 'Heron Fields'!G$5)</f>
        <v/>
      </c>
      <c r="H62" s="2">
        <f>G62+SUMIFS(data!$H$1:$H$3925, data!$A$1:$A$3925, 'Heron Fields'!$A62, data!$D$1:$D$3925, 'Heron Fields'!$A$2, data!$E$1:$E$3925, 'Heron Fields'!H$5)</f>
        <v/>
      </c>
      <c r="I62" s="2">
        <f>H62+SUMIFS(data!$H$1:$H$3925, data!$A$1:$A$3925, 'Heron Fields'!$A62, data!$D$1:$D$3925, 'Heron Fields'!$A$2, data!$E$1:$E$3925, 'Heron Fields'!I$5)</f>
        <v/>
      </c>
      <c r="J62" s="2">
        <f>I62+SUMIFS(data!$H$1:$H$3925, data!$A$1:$A$3925, 'Heron Fields'!$A62, data!$D$1:$D$3925, 'Heron Fields'!$A$2, data!$E$1:$E$3925, 'Heron Fields'!J$5)</f>
        <v/>
      </c>
      <c r="K62" s="2">
        <f>J62+SUMIFS(data!$H$1:$H$3925, data!$A$1:$A$3925, 'Heron Fields'!$A62, data!$D$1:$D$3925, 'Heron Fields'!$A$2, data!$E$1:$E$3925, 'Heron Fields'!K$5)</f>
        <v/>
      </c>
      <c r="L62" s="2">
        <f>K62+SUMIFS(data!$H$1:$H$3925, data!$A$1:$A$3925, 'Heron Fields'!$A62, data!$D$1:$D$3925, 'Heron Fields'!$A$2, data!$E$1:$E$3925, 'Heron Fields'!L$5)</f>
        <v/>
      </c>
      <c r="M62" s="2">
        <f>L62+SUMIFS(data!$H$1:$H$3925, data!$A$1:$A$3925, 'Heron Fields'!$A62, data!$D$1:$D$3925, 'Heron Fields'!$A$2, data!$E$1:$E$3925, 'Heron Fields'!M$5)</f>
        <v/>
      </c>
      <c r="N62" s="2">
        <f>M62+SUMIFS(data!$H$1:$H$3925, data!$A$1:$A$3925, 'Heron Fields'!$A62, data!$D$1:$D$3925, 'Heron Fields'!$A$2, data!$E$1:$E$3925, 'Heron Fields'!N$5)</f>
        <v/>
      </c>
      <c r="O62" s="2">
        <f>N62+SUMIFS(data!$H$1:$H$3925, data!$A$1:$A$3925, 'Heron Fields'!$A62, data!$D$1:$D$3925, 'Heron Fields'!$A$2, data!$E$1:$E$3925, 'Heron Fields'!O$5)</f>
        <v/>
      </c>
      <c r="P62" s="2">
        <f>O62+SUMIFS(data!$H$1:$H$3925, data!$A$1:$A$3925, 'Heron Fields'!$A62, data!$D$1:$D$3925, 'Heron Fields'!$A$2, data!$E$1:$E$3925, 'Heron Fields'!P$5)</f>
        <v/>
      </c>
      <c r="Q62" s="2">
        <f>P62+SUMIFS(data!$H$1:$H$3925, data!$A$1:$A$3925, 'Heron Fields'!$A62, data!$D$1:$D$3925, 'Heron Fields'!$A$2, data!$E$1:$E$3925, 'Heron Fields'!Q$5)</f>
        <v/>
      </c>
      <c r="R62" s="2">
        <f>Q62+SUMIFS(data!$H$1:$H$3925, data!$A$1:$A$3925, 'Heron Fields'!$A62, data!$D$1:$D$3925, 'Heron Fields'!$A$2, data!$E$1:$E$3925, 'Heron Fields'!R$5)</f>
        <v/>
      </c>
      <c r="S62" s="2">
        <f>R62+SUMIFS(data!$H$1:$H$3925, data!$A$1:$A$3925, 'Heron Fields'!$A62, data!$D$1:$D$3925, 'Heron Fields'!$A$2, data!$E$1:$E$3925, 'Heron Fields'!S$5)</f>
        <v/>
      </c>
      <c r="T62" s="2">
        <f>S62+SUMIFS(data!$H$1:$H$3925, data!$A$1:$A$3925, 'Heron Fields'!$A62, data!$D$1:$D$3925, 'Heron Fields'!$A$2, data!$E$1:$E$3925, 'Heron Fields'!T$5)</f>
        <v/>
      </c>
      <c r="U62" s="2">
        <f>T62+SUMIFS(data!$H$1:$H$3925, data!$A$1:$A$3925, 'Heron Fields'!$A62, data!$D$1:$D$3925, 'Heron Fields'!$A$2, data!$E$1:$E$3925, 'Heron Fields'!U$5)</f>
        <v/>
      </c>
      <c r="V62" s="2">
        <f>U62+SUMIFS(data!$H$1:$H$3925, data!$A$1:$A$3925, 'Heron Fields'!$A62, data!$D$1:$D$3925, 'Heron Fields'!$A$2, data!$E$1:$E$3925, 'Heron Fields'!V$5)</f>
        <v/>
      </c>
      <c r="W62" s="2">
        <f>V62+SUMIFS(data!$H$1:$H$3925, data!$A$1:$A$3925, 'Heron Fields'!$A62, data!$D$1:$D$3925, 'Heron Fields'!$A$2, data!$E$1:$E$3925, 'Heron Fields'!W$5)</f>
        <v/>
      </c>
      <c r="X62" s="2">
        <f>W62+SUMIFS(data!$H$1:$H$3925, data!$A$1:$A$3925, 'Heron Fields'!$A62, data!$D$1:$D$3925, 'Heron Fields'!$A$2, data!$E$1:$E$3925, 'Heron Fields'!X$5)</f>
        <v/>
      </c>
      <c r="Y62" s="2">
        <f>X62+SUMIFS(data!$H$1:$H$3925, data!$A$1:$A$3925, 'Heron Fields'!$A62, data!$D$1:$D$3925, 'Heron Fields'!$A$2, data!$E$1:$E$3925, 'Heron Fields'!Y$5)</f>
        <v/>
      </c>
      <c r="Z62" s="2">
        <f>Y62+SUMIFS(data!$H$1:$H$3925, data!$A$1:$A$3925, 'Heron Fields'!$A62, data!$D$1:$D$3925, 'Heron Fields'!$A$2, data!$E$1:$E$3925, 'Heron Fields'!Z$5)</f>
        <v/>
      </c>
      <c r="AA62" s="2">
        <f>Z62+SUMIFS(data!$H$1:$H$3925, data!$A$1:$A$3925, 'Heron Fields'!$A62, data!$D$1:$D$3925, 'Heron Fields'!$A$2, data!$E$1:$E$3925, 'Heron Fields'!AA$5)</f>
        <v/>
      </c>
      <c r="AB62" s="2">
        <f>AA62+SUMIFS(data!$H$1:$H$3925, data!$A$1:$A$3925, 'Heron Fields'!$A62, data!$D$1:$D$3925, 'Heron Fields'!$A$2, data!$E$1:$E$3925, 'Heron Fields'!AB$5)</f>
        <v/>
      </c>
      <c r="AC62" s="2">
        <f>AB62+SUMIFS(data!$H$1:$H$3925, data!$A$1:$A$3925, 'Heron Fields'!$A62, data!$D$1:$D$3925, 'Heron Fields'!$A$2, data!$E$1:$E$3925, 'Heron Fields'!AC$5)</f>
        <v/>
      </c>
      <c r="AD62" s="2">
        <f>AC62+SUMIFS(data!$H$1:$H$3925, data!$A$1:$A$3925, 'Heron Fields'!$A62, data!$D$1:$D$3925, 'Heron Fields'!$A$2, data!$E$1:$E$3925, 'Heron Fields'!AD$5)</f>
        <v/>
      </c>
      <c r="AE62" s="2">
        <f>AD62+SUMIFS(data!$H$1:$H$3925, data!$A$1:$A$3925, 'Heron Fields'!$A62, data!$D$1:$D$3925, 'Heron Fields'!$A$2, data!$E$1:$E$3925, 'Heron Fields'!AE$5)</f>
        <v/>
      </c>
      <c r="AF62" s="2">
        <f>AE62+SUMIFS(data!$H$1:$H$3925, data!$A$1:$A$3925, 'Heron Fields'!$A62, data!$D$1:$D$3925, 'Heron Fields'!$A$2, data!$E$1:$E$3925, 'Heron Fields'!AF$5)</f>
        <v/>
      </c>
      <c r="AG62" s="2">
        <f>AF62+SUMIFS(data!$H$1:$H$3925, data!$A$1:$A$3925, 'Heron Fields'!$A62, data!$D$1:$D$3925, 'Heron Fields'!$A$2, data!$E$1:$E$3925, 'Heron Fields'!AG$5)</f>
        <v/>
      </c>
      <c r="AH62" s="2">
        <f>AG62+SUMIFS(data!$H$1:$H$3925, data!$A$1:$A$3925, 'Heron Fields'!$A62, data!$D$1:$D$3925, 'Heron Fields'!$A$2, data!$E$1:$E$3925, 'Heron Fields'!AH$5)</f>
        <v/>
      </c>
      <c r="AI62" s="2">
        <f>AH62+SUMIFS(data!$H$1:$H$3925, data!$A$1:$A$3925, 'Heron Fields'!$A62, data!$D$1:$D$3925, 'Heron Fields'!$A$2, data!$E$1:$E$3925, 'Heron Fields'!AI$5)</f>
        <v/>
      </c>
      <c r="AJ62" s="2">
        <f>AI62+SUMIFS(data!$H$1:$H$3925, data!$A$1:$A$3925, 'Heron Fields'!$A62, data!$D$1:$D$3925, 'Heron Fields'!$A$2, data!$E$1:$E$3925, 'Heron Fields'!AJ$5)</f>
        <v/>
      </c>
      <c r="AK62" s="2">
        <f>AJ62+SUMIFS(data!$H$1:$H$3925, data!$A$1:$A$3925, 'Heron Fields'!$A62, data!$D$1:$D$3925, 'Heron Fields'!$A$2, data!$E$1:$E$3925, 'Heron Fields'!AK$5)</f>
        <v/>
      </c>
    </row>
    <row r="63">
      <c r="A63" t="inlineStr">
        <is>
          <t>Insurance</t>
        </is>
      </c>
      <c r="C63" s="2">
        <f>SUMIFS(data!$H$1:$H$3925, data!$A$1:$A$3925, 'Heron Fields'!$A63, data!$D$1:$D$3925, 'Heron Fields'!$A$2, data!$E$1:$E$3925, 'Heron Fields'!C$5)</f>
        <v/>
      </c>
      <c r="D63" s="2">
        <f>C63+SUMIFS(data!$H$1:$H$3925, data!$A$1:$A$3925, 'Heron Fields'!$A63, data!$D$1:$D$3925, 'Heron Fields'!$A$2, data!$E$1:$E$3925, 'Heron Fields'!D$5)</f>
        <v/>
      </c>
      <c r="E63" s="2">
        <f>D63+SUMIFS(data!$H$1:$H$3925, data!$A$1:$A$3925, 'Heron Fields'!$A63, data!$D$1:$D$3925, 'Heron Fields'!$A$2, data!$E$1:$E$3925, 'Heron Fields'!E$5)</f>
        <v/>
      </c>
      <c r="F63" s="2">
        <f>E63+SUMIFS(data!$H$1:$H$3925, data!$A$1:$A$3925, 'Heron Fields'!$A63, data!$D$1:$D$3925, 'Heron Fields'!$A$2, data!$E$1:$E$3925, 'Heron Fields'!F$5)</f>
        <v/>
      </c>
      <c r="G63" s="2">
        <f>F63+SUMIFS(data!$H$1:$H$3925, data!$A$1:$A$3925, 'Heron Fields'!$A63, data!$D$1:$D$3925, 'Heron Fields'!$A$2, data!$E$1:$E$3925, 'Heron Fields'!G$5)</f>
        <v/>
      </c>
      <c r="H63" s="2">
        <f>G63+SUMIFS(data!$H$1:$H$3925, data!$A$1:$A$3925, 'Heron Fields'!$A63, data!$D$1:$D$3925, 'Heron Fields'!$A$2, data!$E$1:$E$3925, 'Heron Fields'!H$5)</f>
        <v/>
      </c>
      <c r="I63" s="2">
        <f>H63+SUMIFS(data!$H$1:$H$3925, data!$A$1:$A$3925, 'Heron Fields'!$A63, data!$D$1:$D$3925, 'Heron Fields'!$A$2, data!$E$1:$E$3925, 'Heron Fields'!I$5)</f>
        <v/>
      </c>
      <c r="J63" s="2">
        <f>I63+SUMIFS(data!$H$1:$H$3925, data!$A$1:$A$3925, 'Heron Fields'!$A63, data!$D$1:$D$3925, 'Heron Fields'!$A$2, data!$E$1:$E$3925, 'Heron Fields'!J$5)</f>
        <v/>
      </c>
      <c r="K63" s="2">
        <f>J63+SUMIFS(data!$H$1:$H$3925, data!$A$1:$A$3925, 'Heron Fields'!$A63, data!$D$1:$D$3925, 'Heron Fields'!$A$2, data!$E$1:$E$3925, 'Heron Fields'!K$5)</f>
        <v/>
      </c>
      <c r="L63" s="2">
        <f>K63+SUMIFS(data!$H$1:$H$3925, data!$A$1:$A$3925, 'Heron Fields'!$A63, data!$D$1:$D$3925, 'Heron Fields'!$A$2, data!$E$1:$E$3925, 'Heron Fields'!L$5)</f>
        <v/>
      </c>
      <c r="M63" s="2">
        <f>L63+SUMIFS(data!$H$1:$H$3925, data!$A$1:$A$3925, 'Heron Fields'!$A63, data!$D$1:$D$3925, 'Heron Fields'!$A$2, data!$E$1:$E$3925, 'Heron Fields'!M$5)</f>
        <v/>
      </c>
      <c r="N63" s="2">
        <f>M63+SUMIFS(data!$H$1:$H$3925, data!$A$1:$A$3925, 'Heron Fields'!$A63, data!$D$1:$D$3925, 'Heron Fields'!$A$2, data!$E$1:$E$3925, 'Heron Fields'!N$5)</f>
        <v/>
      </c>
      <c r="O63" s="2">
        <f>N63+SUMIFS(data!$H$1:$H$3925, data!$A$1:$A$3925, 'Heron Fields'!$A63, data!$D$1:$D$3925, 'Heron Fields'!$A$2, data!$E$1:$E$3925, 'Heron Fields'!O$5)</f>
        <v/>
      </c>
      <c r="P63" s="2">
        <f>O63+SUMIFS(data!$H$1:$H$3925, data!$A$1:$A$3925, 'Heron Fields'!$A63, data!$D$1:$D$3925, 'Heron Fields'!$A$2, data!$E$1:$E$3925, 'Heron Fields'!P$5)</f>
        <v/>
      </c>
      <c r="Q63" s="2">
        <f>P63+SUMIFS(data!$H$1:$H$3925, data!$A$1:$A$3925, 'Heron Fields'!$A63, data!$D$1:$D$3925, 'Heron Fields'!$A$2, data!$E$1:$E$3925, 'Heron Fields'!Q$5)</f>
        <v/>
      </c>
      <c r="R63" s="2">
        <f>Q63+SUMIFS(data!$H$1:$H$3925, data!$A$1:$A$3925, 'Heron Fields'!$A63, data!$D$1:$D$3925, 'Heron Fields'!$A$2, data!$E$1:$E$3925, 'Heron Fields'!R$5)</f>
        <v/>
      </c>
      <c r="S63" s="2">
        <f>R63+SUMIFS(data!$H$1:$H$3925, data!$A$1:$A$3925, 'Heron Fields'!$A63, data!$D$1:$D$3925, 'Heron Fields'!$A$2, data!$E$1:$E$3925, 'Heron Fields'!S$5)</f>
        <v/>
      </c>
      <c r="T63" s="2">
        <f>S63+SUMIFS(data!$H$1:$H$3925, data!$A$1:$A$3925, 'Heron Fields'!$A63, data!$D$1:$D$3925, 'Heron Fields'!$A$2, data!$E$1:$E$3925, 'Heron Fields'!T$5)</f>
        <v/>
      </c>
      <c r="U63" s="2">
        <f>T63+SUMIFS(data!$H$1:$H$3925, data!$A$1:$A$3925, 'Heron Fields'!$A63, data!$D$1:$D$3925, 'Heron Fields'!$A$2, data!$E$1:$E$3925, 'Heron Fields'!U$5)</f>
        <v/>
      </c>
      <c r="V63" s="2">
        <f>U63+SUMIFS(data!$H$1:$H$3925, data!$A$1:$A$3925, 'Heron Fields'!$A63, data!$D$1:$D$3925, 'Heron Fields'!$A$2, data!$E$1:$E$3925, 'Heron Fields'!V$5)</f>
        <v/>
      </c>
      <c r="W63" s="2">
        <f>V63+SUMIFS(data!$H$1:$H$3925, data!$A$1:$A$3925, 'Heron Fields'!$A63, data!$D$1:$D$3925, 'Heron Fields'!$A$2, data!$E$1:$E$3925, 'Heron Fields'!W$5)</f>
        <v/>
      </c>
      <c r="X63" s="2">
        <f>W63+SUMIFS(data!$H$1:$H$3925, data!$A$1:$A$3925, 'Heron Fields'!$A63, data!$D$1:$D$3925, 'Heron Fields'!$A$2, data!$E$1:$E$3925, 'Heron Fields'!X$5)</f>
        <v/>
      </c>
      <c r="Y63" s="2">
        <f>X63+SUMIFS(data!$H$1:$H$3925, data!$A$1:$A$3925, 'Heron Fields'!$A63, data!$D$1:$D$3925, 'Heron Fields'!$A$2, data!$E$1:$E$3925, 'Heron Fields'!Y$5)</f>
        <v/>
      </c>
      <c r="Z63" s="2">
        <f>Y63+SUMIFS(data!$H$1:$H$3925, data!$A$1:$A$3925, 'Heron Fields'!$A63, data!$D$1:$D$3925, 'Heron Fields'!$A$2, data!$E$1:$E$3925, 'Heron Fields'!Z$5)</f>
        <v/>
      </c>
      <c r="AA63" s="2">
        <f>Z63+SUMIFS(data!$H$1:$H$3925, data!$A$1:$A$3925, 'Heron Fields'!$A63, data!$D$1:$D$3925, 'Heron Fields'!$A$2, data!$E$1:$E$3925, 'Heron Fields'!AA$5)</f>
        <v/>
      </c>
      <c r="AB63" s="2">
        <f>AA63+SUMIFS(data!$H$1:$H$3925, data!$A$1:$A$3925, 'Heron Fields'!$A63, data!$D$1:$D$3925, 'Heron Fields'!$A$2, data!$E$1:$E$3925, 'Heron Fields'!AB$5)</f>
        <v/>
      </c>
      <c r="AC63" s="2">
        <f>AB63+SUMIFS(data!$H$1:$H$3925, data!$A$1:$A$3925, 'Heron Fields'!$A63, data!$D$1:$D$3925, 'Heron Fields'!$A$2, data!$E$1:$E$3925, 'Heron Fields'!AC$5)</f>
        <v/>
      </c>
      <c r="AD63" s="2">
        <f>AC63+SUMIFS(data!$H$1:$H$3925, data!$A$1:$A$3925, 'Heron Fields'!$A63, data!$D$1:$D$3925, 'Heron Fields'!$A$2, data!$E$1:$E$3925, 'Heron Fields'!AD$5)</f>
        <v/>
      </c>
      <c r="AE63" s="2">
        <f>AD63+SUMIFS(data!$H$1:$H$3925, data!$A$1:$A$3925, 'Heron Fields'!$A63, data!$D$1:$D$3925, 'Heron Fields'!$A$2, data!$E$1:$E$3925, 'Heron Fields'!AE$5)</f>
        <v/>
      </c>
      <c r="AF63" s="2">
        <f>AE63+SUMIFS(data!$H$1:$H$3925, data!$A$1:$A$3925, 'Heron Fields'!$A63, data!$D$1:$D$3925, 'Heron Fields'!$A$2, data!$E$1:$E$3925, 'Heron Fields'!AF$5)</f>
        <v/>
      </c>
      <c r="AG63" s="2">
        <f>AF63+SUMIFS(data!$H$1:$H$3925, data!$A$1:$A$3925, 'Heron Fields'!$A63, data!$D$1:$D$3925, 'Heron Fields'!$A$2, data!$E$1:$E$3925, 'Heron Fields'!AG$5)</f>
        <v/>
      </c>
      <c r="AH63" s="2">
        <f>AG63+SUMIFS(data!$H$1:$H$3925, data!$A$1:$A$3925, 'Heron Fields'!$A63, data!$D$1:$D$3925, 'Heron Fields'!$A$2, data!$E$1:$E$3925, 'Heron Fields'!AH$5)</f>
        <v/>
      </c>
      <c r="AI63" s="2">
        <f>AH63+SUMIFS(data!$H$1:$H$3925, data!$A$1:$A$3925, 'Heron Fields'!$A63, data!$D$1:$D$3925, 'Heron Fields'!$A$2, data!$E$1:$E$3925, 'Heron Fields'!AI$5)</f>
        <v/>
      </c>
      <c r="AJ63" s="2">
        <f>AI63+SUMIFS(data!$H$1:$H$3925, data!$A$1:$A$3925, 'Heron Fields'!$A63, data!$D$1:$D$3925, 'Heron Fields'!$A$2, data!$E$1:$E$3925, 'Heron Fields'!AJ$5)</f>
        <v/>
      </c>
      <c r="AK63" s="2">
        <f>AJ63+SUMIFS(data!$H$1:$H$3925, data!$A$1:$A$3925, 'Heron Fields'!$A63, data!$D$1:$D$3925, 'Heron Fields'!$A$2, data!$E$1:$E$3925, 'Heron Fields'!AK$5)</f>
        <v/>
      </c>
    </row>
    <row r="64">
      <c r="A64" t="inlineStr">
        <is>
          <t>Interest Paid</t>
        </is>
      </c>
      <c r="C64" s="2">
        <f>SUMIFS(data!$H$1:$H$3925, data!$A$1:$A$3925, 'Heron Fields'!$A64, data!$D$1:$D$3925, 'Heron Fields'!$A$2, data!$E$1:$E$3925, 'Heron Fields'!C$5)</f>
        <v/>
      </c>
      <c r="D64" s="2">
        <f>C64+SUMIFS(data!$H$1:$H$3925, data!$A$1:$A$3925, 'Heron Fields'!$A64, data!$D$1:$D$3925, 'Heron Fields'!$A$2, data!$E$1:$E$3925, 'Heron Fields'!D$5)</f>
        <v/>
      </c>
      <c r="E64" s="2">
        <f>D64+SUMIFS(data!$H$1:$H$3925, data!$A$1:$A$3925, 'Heron Fields'!$A64, data!$D$1:$D$3925, 'Heron Fields'!$A$2, data!$E$1:$E$3925, 'Heron Fields'!E$5)</f>
        <v/>
      </c>
      <c r="F64" s="2">
        <f>E64+SUMIFS(data!$H$1:$H$3925, data!$A$1:$A$3925, 'Heron Fields'!$A64, data!$D$1:$D$3925, 'Heron Fields'!$A$2, data!$E$1:$E$3925, 'Heron Fields'!F$5)</f>
        <v/>
      </c>
      <c r="G64" s="2">
        <f>F64+SUMIFS(data!$H$1:$H$3925, data!$A$1:$A$3925, 'Heron Fields'!$A64, data!$D$1:$D$3925, 'Heron Fields'!$A$2, data!$E$1:$E$3925, 'Heron Fields'!G$5)</f>
        <v/>
      </c>
      <c r="H64" s="2">
        <f>G64+SUMIFS(data!$H$1:$H$3925, data!$A$1:$A$3925, 'Heron Fields'!$A64, data!$D$1:$D$3925, 'Heron Fields'!$A$2, data!$E$1:$E$3925, 'Heron Fields'!H$5)</f>
        <v/>
      </c>
      <c r="I64" s="2">
        <f>H64+SUMIFS(data!$H$1:$H$3925, data!$A$1:$A$3925, 'Heron Fields'!$A64, data!$D$1:$D$3925, 'Heron Fields'!$A$2, data!$E$1:$E$3925, 'Heron Fields'!I$5)</f>
        <v/>
      </c>
      <c r="J64" s="2">
        <f>I64+SUMIFS(data!$H$1:$H$3925, data!$A$1:$A$3925, 'Heron Fields'!$A64, data!$D$1:$D$3925, 'Heron Fields'!$A$2, data!$E$1:$E$3925, 'Heron Fields'!J$5)</f>
        <v/>
      </c>
      <c r="K64" s="2">
        <f>J64+SUMIFS(data!$H$1:$H$3925, data!$A$1:$A$3925, 'Heron Fields'!$A64, data!$D$1:$D$3925, 'Heron Fields'!$A$2, data!$E$1:$E$3925, 'Heron Fields'!K$5)</f>
        <v/>
      </c>
      <c r="L64" s="2">
        <f>K64+SUMIFS(data!$H$1:$H$3925, data!$A$1:$A$3925, 'Heron Fields'!$A64, data!$D$1:$D$3925, 'Heron Fields'!$A$2, data!$E$1:$E$3925, 'Heron Fields'!L$5)</f>
        <v/>
      </c>
      <c r="M64" s="2">
        <f>L64+SUMIFS(data!$H$1:$H$3925, data!$A$1:$A$3925, 'Heron Fields'!$A64, data!$D$1:$D$3925, 'Heron Fields'!$A$2, data!$E$1:$E$3925, 'Heron Fields'!M$5)</f>
        <v/>
      </c>
      <c r="N64" s="2">
        <f>M64+SUMIFS(data!$H$1:$H$3925, data!$A$1:$A$3925, 'Heron Fields'!$A64, data!$D$1:$D$3925, 'Heron Fields'!$A$2, data!$E$1:$E$3925, 'Heron Fields'!N$5)</f>
        <v/>
      </c>
      <c r="O64" s="2">
        <f>N64+SUMIFS(data!$H$1:$H$3925, data!$A$1:$A$3925, 'Heron Fields'!$A64, data!$D$1:$D$3925, 'Heron Fields'!$A$2, data!$E$1:$E$3925, 'Heron Fields'!O$5)</f>
        <v/>
      </c>
      <c r="P64" s="2">
        <f>O64+SUMIFS(data!$H$1:$H$3925, data!$A$1:$A$3925, 'Heron Fields'!$A64, data!$D$1:$D$3925, 'Heron Fields'!$A$2, data!$E$1:$E$3925, 'Heron Fields'!P$5)</f>
        <v/>
      </c>
      <c r="Q64" s="2">
        <f>P64+SUMIFS(data!$H$1:$H$3925, data!$A$1:$A$3925, 'Heron Fields'!$A64, data!$D$1:$D$3925, 'Heron Fields'!$A$2, data!$E$1:$E$3925, 'Heron Fields'!Q$5)</f>
        <v/>
      </c>
      <c r="R64" s="2">
        <f>Q64+SUMIFS(data!$H$1:$H$3925, data!$A$1:$A$3925, 'Heron Fields'!$A64, data!$D$1:$D$3925, 'Heron Fields'!$A$2, data!$E$1:$E$3925, 'Heron Fields'!R$5)</f>
        <v/>
      </c>
      <c r="S64" s="2">
        <f>R64+SUMIFS(data!$H$1:$H$3925, data!$A$1:$A$3925, 'Heron Fields'!$A64, data!$D$1:$D$3925, 'Heron Fields'!$A$2, data!$E$1:$E$3925, 'Heron Fields'!S$5)</f>
        <v/>
      </c>
      <c r="T64" s="2">
        <f>S64+SUMIFS(data!$H$1:$H$3925, data!$A$1:$A$3925, 'Heron Fields'!$A64, data!$D$1:$D$3925, 'Heron Fields'!$A$2, data!$E$1:$E$3925, 'Heron Fields'!T$5)</f>
        <v/>
      </c>
      <c r="U64" s="2">
        <f>T64+SUMIFS(data!$H$1:$H$3925, data!$A$1:$A$3925, 'Heron Fields'!$A64, data!$D$1:$D$3925, 'Heron Fields'!$A$2, data!$E$1:$E$3925, 'Heron Fields'!U$5)</f>
        <v/>
      </c>
      <c r="V64" s="2">
        <f>U64+SUMIFS(data!$H$1:$H$3925, data!$A$1:$A$3925, 'Heron Fields'!$A64, data!$D$1:$D$3925, 'Heron Fields'!$A$2, data!$E$1:$E$3925, 'Heron Fields'!V$5)</f>
        <v/>
      </c>
      <c r="W64" s="2">
        <f>V64+SUMIFS(data!$H$1:$H$3925, data!$A$1:$A$3925, 'Heron Fields'!$A64, data!$D$1:$D$3925, 'Heron Fields'!$A$2, data!$E$1:$E$3925, 'Heron Fields'!W$5)</f>
        <v/>
      </c>
      <c r="X64" s="2">
        <f>W64+SUMIFS(data!$H$1:$H$3925, data!$A$1:$A$3925, 'Heron Fields'!$A64, data!$D$1:$D$3925, 'Heron Fields'!$A$2, data!$E$1:$E$3925, 'Heron Fields'!X$5)</f>
        <v/>
      </c>
      <c r="Y64" s="2">
        <f>X64+SUMIFS(data!$H$1:$H$3925, data!$A$1:$A$3925, 'Heron Fields'!$A64, data!$D$1:$D$3925, 'Heron Fields'!$A$2, data!$E$1:$E$3925, 'Heron Fields'!Y$5)</f>
        <v/>
      </c>
      <c r="Z64" s="2">
        <f>Y64+SUMIFS(data!$H$1:$H$3925, data!$A$1:$A$3925, 'Heron Fields'!$A64, data!$D$1:$D$3925, 'Heron Fields'!$A$2, data!$E$1:$E$3925, 'Heron Fields'!Z$5)</f>
        <v/>
      </c>
      <c r="AA64" s="2">
        <f>Z64+SUMIFS(data!$H$1:$H$3925, data!$A$1:$A$3925, 'Heron Fields'!$A64, data!$D$1:$D$3925, 'Heron Fields'!$A$2, data!$E$1:$E$3925, 'Heron Fields'!AA$5)</f>
        <v/>
      </c>
      <c r="AB64" s="2">
        <f>AA64+SUMIFS(data!$H$1:$H$3925, data!$A$1:$A$3925, 'Heron Fields'!$A64, data!$D$1:$D$3925, 'Heron Fields'!$A$2, data!$E$1:$E$3925, 'Heron Fields'!AB$5)</f>
        <v/>
      </c>
      <c r="AC64" s="2">
        <f>AB64+SUMIFS(data!$H$1:$H$3925, data!$A$1:$A$3925, 'Heron Fields'!$A64, data!$D$1:$D$3925, 'Heron Fields'!$A$2, data!$E$1:$E$3925, 'Heron Fields'!AC$5)</f>
        <v/>
      </c>
      <c r="AD64" s="2">
        <f>AC64+SUMIFS(data!$H$1:$H$3925, data!$A$1:$A$3925, 'Heron Fields'!$A64, data!$D$1:$D$3925, 'Heron Fields'!$A$2, data!$E$1:$E$3925, 'Heron Fields'!AD$5)</f>
        <v/>
      </c>
      <c r="AE64" s="2">
        <f>AD64+SUMIFS(data!$H$1:$H$3925, data!$A$1:$A$3925, 'Heron Fields'!$A64, data!$D$1:$D$3925, 'Heron Fields'!$A$2, data!$E$1:$E$3925, 'Heron Fields'!AE$5)</f>
        <v/>
      </c>
      <c r="AF64" s="2">
        <f>AE64+SUMIFS(data!$H$1:$H$3925, data!$A$1:$A$3925, 'Heron Fields'!$A64, data!$D$1:$D$3925, 'Heron Fields'!$A$2, data!$E$1:$E$3925, 'Heron Fields'!AF$5)</f>
        <v/>
      </c>
      <c r="AG64" s="2">
        <f>AF64+SUMIFS(data!$H$1:$H$3925, data!$A$1:$A$3925, 'Heron Fields'!$A64, data!$D$1:$D$3925, 'Heron Fields'!$A$2, data!$E$1:$E$3925, 'Heron Fields'!AG$5)</f>
        <v/>
      </c>
      <c r="AH64" s="2">
        <f>AG64+SUMIFS(data!$H$1:$H$3925, data!$A$1:$A$3925, 'Heron Fields'!$A64, data!$D$1:$D$3925, 'Heron Fields'!$A$2, data!$E$1:$E$3925, 'Heron Fields'!AH$5)</f>
        <v/>
      </c>
      <c r="AI64" s="2">
        <f>AH64+SUMIFS(data!$H$1:$H$3925, data!$A$1:$A$3925, 'Heron Fields'!$A64, data!$D$1:$D$3925, 'Heron Fields'!$A$2, data!$E$1:$E$3925, 'Heron Fields'!AI$5)</f>
        <v/>
      </c>
      <c r="AJ64" s="2">
        <f>AI64+SUMIFS(data!$H$1:$H$3925, data!$A$1:$A$3925, 'Heron Fields'!$A64, data!$D$1:$D$3925, 'Heron Fields'!$A$2, data!$E$1:$E$3925, 'Heron Fields'!AJ$5)</f>
        <v/>
      </c>
      <c r="AK64" s="2">
        <f>AJ64+SUMIFS(data!$H$1:$H$3925, data!$A$1:$A$3925, 'Heron Fields'!$A64, data!$D$1:$D$3925, 'Heron Fields'!$A$2, data!$E$1:$E$3925, 'Heron Fields'!AK$5)</f>
        <v/>
      </c>
    </row>
    <row r="65">
      <c r="A65" t="inlineStr">
        <is>
          <t>Interest Paid - Investors @ 14%</t>
        </is>
      </c>
      <c r="C65" s="2">
        <f>SUMIFS(data!$H$1:$H$3925, data!$A$1:$A$3925, 'Heron Fields'!$A65, data!$D$1:$D$3925, 'Heron Fields'!$A$2, data!$E$1:$E$3925, 'Heron Fields'!C$5)</f>
        <v/>
      </c>
      <c r="D65" s="2">
        <f>C65+SUMIFS(data!$H$1:$H$3925, data!$A$1:$A$3925, 'Heron Fields'!$A65, data!$D$1:$D$3925, 'Heron Fields'!$A$2, data!$E$1:$E$3925, 'Heron Fields'!D$5)</f>
        <v/>
      </c>
      <c r="E65" s="2">
        <f>D65+SUMIFS(data!$H$1:$H$3925, data!$A$1:$A$3925, 'Heron Fields'!$A65, data!$D$1:$D$3925, 'Heron Fields'!$A$2, data!$E$1:$E$3925, 'Heron Fields'!E$5)</f>
        <v/>
      </c>
      <c r="F65" s="2">
        <f>E65+SUMIFS(data!$H$1:$H$3925, data!$A$1:$A$3925, 'Heron Fields'!$A65, data!$D$1:$D$3925, 'Heron Fields'!$A$2, data!$E$1:$E$3925, 'Heron Fields'!F$5)</f>
        <v/>
      </c>
      <c r="G65" s="2">
        <f>F65+SUMIFS(data!$H$1:$H$3925, data!$A$1:$A$3925, 'Heron Fields'!$A65, data!$D$1:$D$3925, 'Heron Fields'!$A$2, data!$E$1:$E$3925, 'Heron Fields'!G$5)</f>
        <v/>
      </c>
      <c r="H65" s="2">
        <f>G65+SUMIFS(data!$H$1:$H$3925, data!$A$1:$A$3925, 'Heron Fields'!$A65, data!$D$1:$D$3925, 'Heron Fields'!$A$2, data!$E$1:$E$3925, 'Heron Fields'!H$5)</f>
        <v/>
      </c>
      <c r="I65" s="2">
        <f>H65+SUMIFS(data!$H$1:$H$3925, data!$A$1:$A$3925, 'Heron Fields'!$A65, data!$D$1:$D$3925, 'Heron Fields'!$A$2, data!$E$1:$E$3925, 'Heron Fields'!I$5)</f>
        <v/>
      </c>
      <c r="J65" s="2">
        <f>I65+SUMIFS(data!$H$1:$H$3925, data!$A$1:$A$3925, 'Heron Fields'!$A65, data!$D$1:$D$3925, 'Heron Fields'!$A$2, data!$E$1:$E$3925, 'Heron Fields'!J$5)</f>
        <v/>
      </c>
      <c r="K65" s="2">
        <f>J65+SUMIFS(data!$H$1:$H$3925, data!$A$1:$A$3925, 'Heron Fields'!$A65, data!$D$1:$D$3925, 'Heron Fields'!$A$2, data!$E$1:$E$3925, 'Heron Fields'!K$5)</f>
        <v/>
      </c>
      <c r="L65" s="2">
        <f>K65+SUMIFS(data!$H$1:$H$3925, data!$A$1:$A$3925, 'Heron Fields'!$A65, data!$D$1:$D$3925, 'Heron Fields'!$A$2, data!$E$1:$E$3925, 'Heron Fields'!L$5)</f>
        <v/>
      </c>
      <c r="M65" s="2">
        <f>L65+SUMIFS(data!$H$1:$H$3925, data!$A$1:$A$3925, 'Heron Fields'!$A65, data!$D$1:$D$3925, 'Heron Fields'!$A$2, data!$E$1:$E$3925, 'Heron Fields'!M$5)</f>
        <v/>
      </c>
      <c r="N65" s="2">
        <f>M65+SUMIFS(data!$H$1:$H$3925, data!$A$1:$A$3925, 'Heron Fields'!$A65, data!$D$1:$D$3925, 'Heron Fields'!$A$2, data!$E$1:$E$3925, 'Heron Fields'!N$5)</f>
        <v/>
      </c>
      <c r="O65" s="2">
        <f>N65+SUMIFS(data!$H$1:$H$3925, data!$A$1:$A$3925, 'Heron Fields'!$A65, data!$D$1:$D$3925, 'Heron Fields'!$A$2, data!$E$1:$E$3925, 'Heron Fields'!O$5)</f>
        <v/>
      </c>
      <c r="P65" s="2">
        <f>O65+SUMIFS(data!$H$1:$H$3925, data!$A$1:$A$3925, 'Heron Fields'!$A65, data!$D$1:$D$3925, 'Heron Fields'!$A$2, data!$E$1:$E$3925, 'Heron Fields'!P$5)</f>
        <v/>
      </c>
      <c r="Q65" s="2">
        <f>P65+SUMIFS(data!$H$1:$H$3925, data!$A$1:$A$3925, 'Heron Fields'!$A65, data!$D$1:$D$3925, 'Heron Fields'!$A$2, data!$E$1:$E$3925, 'Heron Fields'!Q$5)</f>
        <v/>
      </c>
      <c r="R65" s="2">
        <f>Q65+SUMIFS(data!$H$1:$H$3925, data!$A$1:$A$3925, 'Heron Fields'!$A65, data!$D$1:$D$3925, 'Heron Fields'!$A$2, data!$E$1:$E$3925, 'Heron Fields'!R$5)</f>
        <v/>
      </c>
      <c r="S65" s="2">
        <f>R65+SUMIFS(data!$H$1:$H$3925, data!$A$1:$A$3925, 'Heron Fields'!$A65, data!$D$1:$D$3925, 'Heron Fields'!$A$2, data!$E$1:$E$3925, 'Heron Fields'!S$5)</f>
        <v/>
      </c>
      <c r="T65" s="2">
        <f>S65+SUMIFS(data!$H$1:$H$3925, data!$A$1:$A$3925, 'Heron Fields'!$A65, data!$D$1:$D$3925, 'Heron Fields'!$A$2, data!$E$1:$E$3925, 'Heron Fields'!T$5)</f>
        <v/>
      </c>
      <c r="U65" s="2">
        <f>T65+SUMIFS(data!$H$1:$H$3925, data!$A$1:$A$3925, 'Heron Fields'!$A65, data!$D$1:$D$3925, 'Heron Fields'!$A$2, data!$E$1:$E$3925, 'Heron Fields'!U$5)</f>
        <v/>
      </c>
      <c r="V65" s="2">
        <f>U65+SUMIFS(data!$H$1:$H$3925, data!$A$1:$A$3925, 'Heron Fields'!$A65, data!$D$1:$D$3925, 'Heron Fields'!$A$2, data!$E$1:$E$3925, 'Heron Fields'!V$5)</f>
        <v/>
      </c>
      <c r="W65" s="2">
        <f>V65+SUMIFS(data!$H$1:$H$3925, data!$A$1:$A$3925, 'Heron Fields'!$A65, data!$D$1:$D$3925, 'Heron Fields'!$A$2, data!$E$1:$E$3925, 'Heron Fields'!W$5)</f>
        <v/>
      </c>
      <c r="X65" s="2">
        <f>W65+SUMIFS(data!$H$1:$H$3925, data!$A$1:$A$3925, 'Heron Fields'!$A65, data!$D$1:$D$3925, 'Heron Fields'!$A$2, data!$E$1:$E$3925, 'Heron Fields'!X$5)</f>
        <v/>
      </c>
      <c r="Y65" s="2">
        <f>X65+SUMIFS(data!$H$1:$H$3925, data!$A$1:$A$3925, 'Heron Fields'!$A65, data!$D$1:$D$3925, 'Heron Fields'!$A$2, data!$E$1:$E$3925, 'Heron Fields'!Y$5)</f>
        <v/>
      </c>
      <c r="Z65" s="2">
        <f>Y65+SUMIFS(data!$H$1:$H$3925, data!$A$1:$A$3925, 'Heron Fields'!$A65, data!$D$1:$D$3925, 'Heron Fields'!$A$2, data!$E$1:$E$3925, 'Heron Fields'!Z$5)</f>
        <v/>
      </c>
      <c r="AA65" s="2">
        <f>Z65+SUMIFS(data!$H$1:$H$3925, data!$A$1:$A$3925, 'Heron Fields'!$A65, data!$D$1:$D$3925, 'Heron Fields'!$A$2, data!$E$1:$E$3925, 'Heron Fields'!AA$5)</f>
        <v/>
      </c>
      <c r="AB65" s="2">
        <f>AA65+SUMIFS(data!$H$1:$H$3925, data!$A$1:$A$3925, 'Heron Fields'!$A65, data!$D$1:$D$3925, 'Heron Fields'!$A$2, data!$E$1:$E$3925, 'Heron Fields'!AB$5)</f>
        <v/>
      </c>
      <c r="AC65" s="2">
        <f>AB65+SUMIFS(data!$H$1:$H$3925, data!$A$1:$A$3925, 'Heron Fields'!$A65, data!$D$1:$D$3925, 'Heron Fields'!$A$2, data!$E$1:$E$3925, 'Heron Fields'!AC$5)</f>
        <v/>
      </c>
      <c r="AD65" s="2">
        <f>AC65+SUMIFS(data!$H$1:$H$3925, data!$A$1:$A$3925, 'Heron Fields'!$A65, data!$D$1:$D$3925, 'Heron Fields'!$A$2, data!$E$1:$E$3925, 'Heron Fields'!AD$5)</f>
        <v/>
      </c>
      <c r="AE65" s="2">
        <f>AD65+SUMIFS(data!$H$1:$H$3925, data!$A$1:$A$3925, 'Heron Fields'!$A65, data!$D$1:$D$3925, 'Heron Fields'!$A$2, data!$E$1:$E$3925, 'Heron Fields'!AE$5)</f>
        <v/>
      </c>
      <c r="AF65" s="2">
        <f>AE65+SUMIFS(data!$H$1:$H$3925, data!$A$1:$A$3925, 'Heron Fields'!$A65, data!$D$1:$D$3925, 'Heron Fields'!$A$2, data!$E$1:$E$3925, 'Heron Fields'!AF$5)</f>
        <v/>
      </c>
      <c r="AG65" s="2">
        <f>AF65+SUMIFS(data!$H$1:$H$3925, data!$A$1:$A$3925, 'Heron Fields'!$A65, data!$D$1:$D$3925, 'Heron Fields'!$A$2, data!$E$1:$E$3925, 'Heron Fields'!AG$5)</f>
        <v/>
      </c>
      <c r="AH65" s="2">
        <f>AG65+SUMIFS(data!$H$1:$H$3925, data!$A$1:$A$3925, 'Heron Fields'!$A65, data!$D$1:$D$3925, 'Heron Fields'!$A$2, data!$E$1:$E$3925, 'Heron Fields'!AH$5)</f>
        <v/>
      </c>
      <c r="AI65" s="2">
        <f>AH65+SUMIFS(data!$H$1:$H$3925, data!$A$1:$A$3925, 'Heron Fields'!$A65, data!$D$1:$D$3925, 'Heron Fields'!$A$2, data!$E$1:$E$3925, 'Heron Fields'!AI$5)</f>
        <v/>
      </c>
      <c r="AJ65" s="2">
        <f>AI65+SUMIFS(data!$H$1:$H$3925, data!$A$1:$A$3925, 'Heron Fields'!$A65, data!$D$1:$D$3925, 'Heron Fields'!$A$2, data!$E$1:$E$3925, 'Heron Fields'!AJ$5)</f>
        <v/>
      </c>
      <c r="AK65" s="2">
        <f>AJ65+SUMIFS(data!$H$1:$H$3925, data!$A$1:$A$3925, 'Heron Fields'!$A65, data!$D$1:$D$3925, 'Heron Fields'!$A$2, data!$E$1:$E$3925, 'Heron Fields'!AK$5)</f>
        <v/>
      </c>
    </row>
    <row r="66">
      <c r="A66" t="inlineStr">
        <is>
          <t>Interest Paid - Investors @ 15%</t>
        </is>
      </c>
      <c r="C66" s="2">
        <f>SUMIFS(data!$H$1:$H$3925, data!$A$1:$A$3925, 'Heron Fields'!$A66, data!$D$1:$D$3925, 'Heron Fields'!$A$2, data!$E$1:$E$3925, 'Heron Fields'!C$5)</f>
        <v/>
      </c>
      <c r="D66" s="2">
        <f>C66+SUMIFS(data!$H$1:$H$3925, data!$A$1:$A$3925, 'Heron Fields'!$A66, data!$D$1:$D$3925, 'Heron Fields'!$A$2, data!$E$1:$E$3925, 'Heron Fields'!D$5)</f>
        <v/>
      </c>
      <c r="E66" s="2">
        <f>D66+SUMIFS(data!$H$1:$H$3925, data!$A$1:$A$3925, 'Heron Fields'!$A66, data!$D$1:$D$3925, 'Heron Fields'!$A$2, data!$E$1:$E$3925, 'Heron Fields'!E$5)</f>
        <v/>
      </c>
      <c r="F66" s="2">
        <f>E66+SUMIFS(data!$H$1:$H$3925, data!$A$1:$A$3925, 'Heron Fields'!$A66, data!$D$1:$D$3925, 'Heron Fields'!$A$2, data!$E$1:$E$3925, 'Heron Fields'!F$5)</f>
        <v/>
      </c>
      <c r="G66" s="2">
        <f>F66+SUMIFS(data!$H$1:$H$3925, data!$A$1:$A$3925, 'Heron Fields'!$A66, data!$D$1:$D$3925, 'Heron Fields'!$A$2, data!$E$1:$E$3925, 'Heron Fields'!G$5)</f>
        <v/>
      </c>
      <c r="H66" s="2">
        <f>G66+SUMIFS(data!$H$1:$H$3925, data!$A$1:$A$3925, 'Heron Fields'!$A66, data!$D$1:$D$3925, 'Heron Fields'!$A$2, data!$E$1:$E$3925, 'Heron Fields'!H$5)</f>
        <v/>
      </c>
      <c r="I66" s="2">
        <f>H66+SUMIFS(data!$H$1:$H$3925, data!$A$1:$A$3925, 'Heron Fields'!$A66, data!$D$1:$D$3925, 'Heron Fields'!$A$2, data!$E$1:$E$3925, 'Heron Fields'!I$5)</f>
        <v/>
      </c>
      <c r="J66" s="2">
        <f>I66+SUMIFS(data!$H$1:$H$3925, data!$A$1:$A$3925, 'Heron Fields'!$A66, data!$D$1:$D$3925, 'Heron Fields'!$A$2, data!$E$1:$E$3925, 'Heron Fields'!J$5)</f>
        <v/>
      </c>
      <c r="K66" s="2">
        <f>J66+SUMIFS(data!$H$1:$H$3925, data!$A$1:$A$3925, 'Heron Fields'!$A66, data!$D$1:$D$3925, 'Heron Fields'!$A$2, data!$E$1:$E$3925, 'Heron Fields'!K$5)</f>
        <v/>
      </c>
      <c r="L66" s="2">
        <f>K66+SUMIFS(data!$H$1:$H$3925, data!$A$1:$A$3925, 'Heron Fields'!$A66, data!$D$1:$D$3925, 'Heron Fields'!$A$2, data!$E$1:$E$3925, 'Heron Fields'!L$5)</f>
        <v/>
      </c>
      <c r="M66" s="2">
        <f>L66+SUMIFS(data!$H$1:$H$3925, data!$A$1:$A$3925, 'Heron Fields'!$A66, data!$D$1:$D$3925, 'Heron Fields'!$A$2, data!$E$1:$E$3925, 'Heron Fields'!M$5)</f>
        <v/>
      </c>
      <c r="N66" s="2">
        <f>M66+SUMIFS(data!$H$1:$H$3925, data!$A$1:$A$3925, 'Heron Fields'!$A66, data!$D$1:$D$3925, 'Heron Fields'!$A$2, data!$E$1:$E$3925, 'Heron Fields'!N$5)</f>
        <v/>
      </c>
      <c r="O66" s="2">
        <f>N66+SUMIFS(data!$H$1:$H$3925, data!$A$1:$A$3925, 'Heron Fields'!$A66, data!$D$1:$D$3925, 'Heron Fields'!$A$2, data!$E$1:$E$3925, 'Heron Fields'!O$5)</f>
        <v/>
      </c>
      <c r="P66" s="2">
        <f>O66+SUMIFS(data!$H$1:$H$3925, data!$A$1:$A$3925, 'Heron Fields'!$A66, data!$D$1:$D$3925, 'Heron Fields'!$A$2, data!$E$1:$E$3925, 'Heron Fields'!P$5)</f>
        <v/>
      </c>
      <c r="Q66" s="2">
        <f>P66+SUMIFS(data!$H$1:$H$3925, data!$A$1:$A$3925, 'Heron Fields'!$A66, data!$D$1:$D$3925, 'Heron Fields'!$A$2, data!$E$1:$E$3925, 'Heron Fields'!Q$5)</f>
        <v/>
      </c>
      <c r="R66" s="2">
        <f>Q66+SUMIFS(data!$H$1:$H$3925, data!$A$1:$A$3925, 'Heron Fields'!$A66, data!$D$1:$D$3925, 'Heron Fields'!$A$2, data!$E$1:$E$3925, 'Heron Fields'!R$5)</f>
        <v/>
      </c>
      <c r="S66" s="2">
        <f>R66+SUMIFS(data!$H$1:$H$3925, data!$A$1:$A$3925, 'Heron Fields'!$A66, data!$D$1:$D$3925, 'Heron Fields'!$A$2, data!$E$1:$E$3925, 'Heron Fields'!S$5)</f>
        <v/>
      </c>
      <c r="T66" s="2">
        <f>S66+SUMIFS(data!$H$1:$H$3925, data!$A$1:$A$3925, 'Heron Fields'!$A66, data!$D$1:$D$3925, 'Heron Fields'!$A$2, data!$E$1:$E$3925, 'Heron Fields'!T$5)</f>
        <v/>
      </c>
      <c r="U66" s="2">
        <f>T66+SUMIFS(data!$H$1:$H$3925, data!$A$1:$A$3925, 'Heron Fields'!$A66, data!$D$1:$D$3925, 'Heron Fields'!$A$2, data!$E$1:$E$3925, 'Heron Fields'!U$5)</f>
        <v/>
      </c>
      <c r="V66" s="2">
        <f>U66+SUMIFS(data!$H$1:$H$3925, data!$A$1:$A$3925, 'Heron Fields'!$A66, data!$D$1:$D$3925, 'Heron Fields'!$A$2, data!$E$1:$E$3925, 'Heron Fields'!V$5)</f>
        <v/>
      </c>
      <c r="W66" s="2">
        <f>V66+SUMIFS(data!$H$1:$H$3925, data!$A$1:$A$3925, 'Heron Fields'!$A66, data!$D$1:$D$3925, 'Heron Fields'!$A$2, data!$E$1:$E$3925, 'Heron Fields'!W$5)</f>
        <v/>
      </c>
      <c r="X66" s="2">
        <f>W66+SUMIFS(data!$H$1:$H$3925, data!$A$1:$A$3925, 'Heron Fields'!$A66, data!$D$1:$D$3925, 'Heron Fields'!$A$2, data!$E$1:$E$3925, 'Heron Fields'!X$5)</f>
        <v/>
      </c>
      <c r="Y66" s="2">
        <f>X66+SUMIFS(data!$H$1:$H$3925, data!$A$1:$A$3925, 'Heron Fields'!$A66, data!$D$1:$D$3925, 'Heron Fields'!$A$2, data!$E$1:$E$3925, 'Heron Fields'!Y$5)</f>
        <v/>
      </c>
      <c r="Z66" s="2">
        <f>Y66+SUMIFS(data!$H$1:$H$3925, data!$A$1:$A$3925, 'Heron Fields'!$A66, data!$D$1:$D$3925, 'Heron Fields'!$A$2, data!$E$1:$E$3925, 'Heron Fields'!Z$5)</f>
        <v/>
      </c>
      <c r="AA66" s="2">
        <f>Z66+SUMIFS(data!$H$1:$H$3925, data!$A$1:$A$3925, 'Heron Fields'!$A66, data!$D$1:$D$3925, 'Heron Fields'!$A$2, data!$E$1:$E$3925, 'Heron Fields'!AA$5)</f>
        <v/>
      </c>
      <c r="AB66" s="2">
        <f>AA66+SUMIFS(data!$H$1:$H$3925, data!$A$1:$A$3925, 'Heron Fields'!$A66, data!$D$1:$D$3925, 'Heron Fields'!$A$2, data!$E$1:$E$3925, 'Heron Fields'!AB$5)</f>
        <v/>
      </c>
      <c r="AC66" s="2">
        <f>AB66+SUMIFS(data!$H$1:$H$3925, data!$A$1:$A$3925, 'Heron Fields'!$A66, data!$D$1:$D$3925, 'Heron Fields'!$A$2, data!$E$1:$E$3925, 'Heron Fields'!AC$5)</f>
        <v/>
      </c>
      <c r="AD66" s="2">
        <f>AC66+SUMIFS(data!$H$1:$H$3925, data!$A$1:$A$3925, 'Heron Fields'!$A66, data!$D$1:$D$3925, 'Heron Fields'!$A$2, data!$E$1:$E$3925, 'Heron Fields'!AD$5)</f>
        <v/>
      </c>
      <c r="AE66" s="2">
        <f>AD66+SUMIFS(data!$H$1:$H$3925, data!$A$1:$A$3925, 'Heron Fields'!$A66, data!$D$1:$D$3925, 'Heron Fields'!$A$2, data!$E$1:$E$3925, 'Heron Fields'!AE$5)</f>
        <v/>
      </c>
      <c r="AF66" s="2">
        <f>AE66+SUMIFS(data!$H$1:$H$3925, data!$A$1:$A$3925, 'Heron Fields'!$A66, data!$D$1:$D$3925, 'Heron Fields'!$A$2, data!$E$1:$E$3925, 'Heron Fields'!AF$5)</f>
        <v/>
      </c>
      <c r="AG66" s="2">
        <f>AF66+SUMIFS(data!$H$1:$H$3925, data!$A$1:$A$3925, 'Heron Fields'!$A66, data!$D$1:$D$3925, 'Heron Fields'!$A$2, data!$E$1:$E$3925, 'Heron Fields'!AG$5)</f>
        <v/>
      </c>
      <c r="AH66" s="2">
        <f>AG66+SUMIFS(data!$H$1:$H$3925, data!$A$1:$A$3925, 'Heron Fields'!$A66, data!$D$1:$D$3925, 'Heron Fields'!$A$2, data!$E$1:$E$3925, 'Heron Fields'!AH$5)</f>
        <v/>
      </c>
      <c r="AI66" s="2">
        <f>AH66+SUMIFS(data!$H$1:$H$3925, data!$A$1:$A$3925, 'Heron Fields'!$A66, data!$D$1:$D$3925, 'Heron Fields'!$A$2, data!$E$1:$E$3925, 'Heron Fields'!AI$5)</f>
        <v/>
      </c>
      <c r="AJ66" s="2">
        <f>AI66+SUMIFS(data!$H$1:$H$3925, data!$A$1:$A$3925, 'Heron Fields'!$A66, data!$D$1:$D$3925, 'Heron Fields'!$A$2, data!$E$1:$E$3925, 'Heron Fields'!AJ$5)</f>
        <v/>
      </c>
      <c r="AK66" s="2">
        <f>AJ66+SUMIFS(data!$H$1:$H$3925, data!$A$1:$A$3925, 'Heron Fields'!$A66, data!$D$1:$D$3925, 'Heron Fields'!$A$2, data!$E$1:$E$3925, 'Heron Fields'!AK$5)</f>
        <v/>
      </c>
    </row>
    <row r="67">
      <c r="A67" t="inlineStr">
        <is>
          <t>Interest Paid - Investors @ 16%</t>
        </is>
      </c>
      <c r="C67" s="2">
        <f>SUMIFS(data!$H$1:$H$3925, data!$A$1:$A$3925, 'Heron Fields'!$A67, data!$D$1:$D$3925, 'Heron Fields'!$A$2, data!$E$1:$E$3925, 'Heron Fields'!C$5)</f>
        <v/>
      </c>
      <c r="D67" s="2">
        <f>C67+SUMIFS(data!$H$1:$H$3925, data!$A$1:$A$3925, 'Heron Fields'!$A67, data!$D$1:$D$3925, 'Heron Fields'!$A$2, data!$E$1:$E$3925, 'Heron Fields'!D$5)</f>
        <v/>
      </c>
      <c r="E67" s="2">
        <f>D67+SUMIFS(data!$H$1:$H$3925, data!$A$1:$A$3925, 'Heron Fields'!$A67, data!$D$1:$D$3925, 'Heron Fields'!$A$2, data!$E$1:$E$3925, 'Heron Fields'!E$5)</f>
        <v/>
      </c>
      <c r="F67" s="2">
        <f>E67+SUMIFS(data!$H$1:$H$3925, data!$A$1:$A$3925, 'Heron Fields'!$A67, data!$D$1:$D$3925, 'Heron Fields'!$A$2, data!$E$1:$E$3925, 'Heron Fields'!F$5)</f>
        <v/>
      </c>
      <c r="G67" s="2">
        <f>F67+SUMIFS(data!$H$1:$H$3925, data!$A$1:$A$3925, 'Heron Fields'!$A67, data!$D$1:$D$3925, 'Heron Fields'!$A$2, data!$E$1:$E$3925, 'Heron Fields'!G$5)</f>
        <v/>
      </c>
      <c r="H67" s="2">
        <f>G67+SUMIFS(data!$H$1:$H$3925, data!$A$1:$A$3925, 'Heron Fields'!$A67, data!$D$1:$D$3925, 'Heron Fields'!$A$2, data!$E$1:$E$3925, 'Heron Fields'!H$5)</f>
        <v/>
      </c>
      <c r="I67" s="2">
        <f>H67+SUMIFS(data!$H$1:$H$3925, data!$A$1:$A$3925, 'Heron Fields'!$A67, data!$D$1:$D$3925, 'Heron Fields'!$A$2, data!$E$1:$E$3925, 'Heron Fields'!I$5)</f>
        <v/>
      </c>
      <c r="J67" s="2">
        <f>I67+SUMIFS(data!$H$1:$H$3925, data!$A$1:$A$3925, 'Heron Fields'!$A67, data!$D$1:$D$3925, 'Heron Fields'!$A$2, data!$E$1:$E$3925, 'Heron Fields'!J$5)</f>
        <v/>
      </c>
      <c r="K67" s="2">
        <f>J67+SUMIFS(data!$H$1:$H$3925, data!$A$1:$A$3925, 'Heron Fields'!$A67, data!$D$1:$D$3925, 'Heron Fields'!$A$2, data!$E$1:$E$3925, 'Heron Fields'!K$5)</f>
        <v/>
      </c>
      <c r="L67" s="2">
        <f>K67+SUMIFS(data!$H$1:$H$3925, data!$A$1:$A$3925, 'Heron Fields'!$A67, data!$D$1:$D$3925, 'Heron Fields'!$A$2, data!$E$1:$E$3925, 'Heron Fields'!L$5)</f>
        <v/>
      </c>
      <c r="M67" s="2">
        <f>L67+SUMIFS(data!$H$1:$H$3925, data!$A$1:$A$3925, 'Heron Fields'!$A67, data!$D$1:$D$3925, 'Heron Fields'!$A$2, data!$E$1:$E$3925, 'Heron Fields'!M$5)</f>
        <v/>
      </c>
      <c r="N67" s="2">
        <f>M67+SUMIFS(data!$H$1:$H$3925, data!$A$1:$A$3925, 'Heron Fields'!$A67, data!$D$1:$D$3925, 'Heron Fields'!$A$2, data!$E$1:$E$3925, 'Heron Fields'!N$5)</f>
        <v/>
      </c>
      <c r="O67" s="2">
        <f>N67+SUMIFS(data!$H$1:$H$3925, data!$A$1:$A$3925, 'Heron Fields'!$A67, data!$D$1:$D$3925, 'Heron Fields'!$A$2, data!$E$1:$E$3925, 'Heron Fields'!O$5)</f>
        <v/>
      </c>
      <c r="P67" s="2">
        <f>O67+SUMIFS(data!$H$1:$H$3925, data!$A$1:$A$3925, 'Heron Fields'!$A67, data!$D$1:$D$3925, 'Heron Fields'!$A$2, data!$E$1:$E$3925, 'Heron Fields'!P$5)</f>
        <v/>
      </c>
      <c r="Q67" s="2">
        <f>P67+SUMIFS(data!$H$1:$H$3925, data!$A$1:$A$3925, 'Heron Fields'!$A67, data!$D$1:$D$3925, 'Heron Fields'!$A$2, data!$E$1:$E$3925, 'Heron Fields'!Q$5)</f>
        <v/>
      </c>
      <c r="R67" s="2">
        <f>Q67+SUMIFS(data!$H$1:$H$3925, data!$A$1:$A$3925, 'Heron Fields'!$A67, data!$D$1:$D$3925, 'Heron Fields'!$A$2, data!$E$1:$E$3925, 'Heron Fields'!R$5)</f>
        <v/>
      </c>
      <c r="S67" s="2">
        <f>R67+SUMIFS(data!$H$1:$H$3925, data!$A$1:$A$3925, 'Heron Fields'!$A67, data!$D$1:$D$3925, 'Heron Fields'!$A$2, data!$E$1:$E$3925, 'Heron Fields'!S$5)</f>
        <v/>
      </c>
      <c r="T67" s="2">
        <f>S67+SUMIFS(data!$H$1:$H$3925, data!$A$1:$A$3925, 'Heron Fields'!$A67, data!$D$1:$D$3925, 'Heron Fields'!$A$2, data!$E$1:$E$3925, 'Heron Fields'!T$5)</f>
        <v/>
      </c>
      <c r="U67" s="2">
        <f>T67+SUMIFS(data!$H$1:$H$3925, data!$A$1:$A$3925, 'Heron Fields'!$A67, data!$D$1:$D$3925, 'Heron Fields'!$A$2, data!$E$1:$E$3925, 'Heron Fields'!U$5)</f>
        <v/>
      </c>
      <c r="V67" s="2">
        <f>U67+SUMIFS(data!$H$1:$H$3925, data!$A$1:$A$3925, 'Heron Fields'!$A67, data!$D$1:$D$3925, 'Heron Fields'!$A$2, data!$E$1:$E$3925, 'Heron Fields'!V$5)</f>
        <v/>
      </c>
      <c r="W67" s="2">
        <f>V67+SUMIFS(data!$H$1:$H$3925, data!$A$1:$A$3925, 'Heron Fields'!$A67, data!$D$1:$D$3925, 'Heron Fields'!$A$2, data!$E$1:$E$3925, 'Heron Fields'!W$5)</f>
        <v/>
      </c>
      <c r="X67" s="2">
        <f>W67+SUMIFS(data!$H$1:$H$3925, data!$A$1:$A$3925, 'Heron Fields'!$A67, data!$D$1:$D$3925, 'Heron Fields'!$A$2, data!$E$1:$E$3925, 'Heron Fields'!X$5)</f>
        <v/>
      </c>
      <c r="Y67" s="2">
        <f>X67+SUMIFS(data!$H$1:$H$3925, data!$A$1:$A$3925, 'Heron Fields'!$A67, data!$D$1:$D$3925, 'Heron Fields'!$A$2, data!$E$1:$E$3925, 'Heron Fields'!Y$5)</f>
        <v/>
      </c>
      <c r="Z67" s="2">
        <f>Y67+SUMIFS(data!$H$1:$H$3925, data!$A$1:$A$3925, 'Heron Fields'!$A67, data!$D$1:$D$3925, 'Heron Fields'!$A$2, data!$E$1:$E$3925, 'Heron Fields'!Z$5)</f>
        <v/>
      </c>
      <c r="AA67" s="2">
        <f>Z67+SUMIFS(data!$H$1:$H$3925, data!$A$1:$A$3925, 'Heron Fields'!$A67, data!$D$1:$D$3925, 'Heron Fields'!$A$2, data!$E$1:$E$3925, 'Heron Fields'!AA$5)</f>
        <v/>
      </c>
      <c r="AB67" s="2">
        <f>AA67+SUMIFS(data!$H$1:$H$3925, data!$A$1:$A$3925, 'Heron Fields'!$A67, data!$D$1:$D$3925, 'Heron Fields'!$A$2, data!$E$1:$E$3925, 'Heron Fields'!AB$5)</f>
        <v/>
      </c>
      <c r="AC67" s="2">
        <f>AB67+SUMIFS(data!$H$1:$H$3925, data!$A$1:$A$3925, 'Heron Fields'!$A67, data!$D$1:$D$3925, 'Heron Fields'!$A$2, data!$E$1:$E$3925, 'Heron Fields'!AC$5)</f>
        <v/>
      </c>
      <c r="AD67" s="2">
        <f>AC67+SUMIFS(data!$H$1:$H$3925, data!$A$1:$A$3925, 'Heron Fields'!$A67, data!$D$1:$D$3925, 'Heron Fields'!$A$2, data!$E$1:$E$3925, 'Heron Fields'!AD$5)</f>
        <v/>
      </c>
      <c r="AE67" s="2">
        <f>AD67+SUMIFS(data!$H$1:$H$3925, data!$A$1:$A$3925, 'Heron Fields'!$A67, data!$D$1:$D$3925, 'Heron Fields'!$A$2, data!$E$1:$E$3925, 'Heron Fields'!AE$5)</f>
        <v/>
      </c>
      <c r="AF67" s="2">
        <f>AE67+SUMIFS(data!$H$1:$H$3925, data!$A$1:$A$3925, 'Heron Fields'!$A67, data!$D$1:$D$3925, 'Heron Fields'!$A$2, data!$E$1:$E$3925, 'Heron Fields'!AF$5)</f>
        <v/>
      </c>
      <c r="AG67" s="2">
        <f>AF67+SUMIFS(data!$H$1:$H$3925, data!$A$1:$A$3925, 'Heron Fields'!$A67, data!$D$1:$D$3925, 'Heron Fields'!$A$2, data!$E$1:$E$3925, 'Heron Fields'!AG$5)</f>
        <v/>
      </c>
      <c r="AH67" s="2">
        <f>AG67+SUMIFS(data!$H$1:$H$3925, data!$A$1:$A$3925, 'Heron Fields'!$A67, data!$D$1:$D$3925, 'Heron Fields'!$A$2, data!$E$1:$E$3925, 'Heron Fields'!AH$5)</f>
        <v/>
      </c>
      <c r="AI67" s="2">
        <f>AH67+SUMIFS(data!$H$1:$H$3925, data!$A$1:$A$3925, 'Heron Fields'!$A67, data!$D$1:$D$3925, 'Heron Fields'!$A$2, data!$E$1:$E$3925, 'Heron Fields'!AI$5)</f>
        <v/>
      </c>
      <c r="AJ67" s="2">
        <f>AI67+SUMIFS(data!$H$1:$H$3925, data!$A$1:$A$3925, 'Heron Fields'!$A67, data!$D$1:$D$3925, 'Heron Fields'!$A$2, data!$E$1:$E$3925, 'Heron Fields'!AJ$5)</f>
        <v/>
      </c>
      <c r="AK67" s="2">
        <f>AJ67+SUMIFS(data!$H$1:$H$3925, data!$A$1:$A$3925, 'Heron Fields'!$A67, data!$D$1:$D$3925, 'Heron Fields'!$A$2, data!$E$1:$E$3925, 'Heron Fields'!AK$5)</f>
        <v/>
      </c>
    </row>
    <row r="68">
      <c r="A68" t="inlineStr">
        <is>
          <t>Interest Paid - Investors @ 18%</t>
        </is>
      </c>
      <c r="C68" s="2">
        <f>SUMIFS(data!$H$1:$H$3925, data!$A$1:$A$3925, 'Heron Fields'!$A68, data!$D$1:$D$3925, 'Heron Fields'!$A$2, data!$E$1:$E$3925, 'Heron Fields'!C$5)</f>
        <v/>
      </c>
      <c r="D68" s="2">
        <f>C68+SUMIFS(data!$H$1:$H$3925, data!$A$1:$A$3925, 'Heron Fields'!$A68, data!$D$1:$D$3925, 'Heron Fields'!$A$2, data!$E$1:$E$3925, 'Heron Fields'!D$5)</f>
        <v/>
      </c>
      <c r="E68" s="2">
        <f>D68+SUMIFS(data!$H$1:$H$3925, data!$A$1:$A$3925, 'Heron Fields'!$A68, data!$D$1:$D$3925, 'Heron Fields'!$A$2, data!$E$1:$E$3925, 'Heron Fields'!E$5)</f>
        <v/>
      </c>
      <c r="F68" s="2">
        <f>E68+SUMIFS(data!$H$1:$H$3925, data!$A$1:$A$3925, 'Heron Fields'!$A68, data!$D$1:$D$3925, 'Heron Fields'!$A$2, data!$E$1:$E$3925, 'Heron Fields'!F$5)</f>
        <v/>
      </c>
      <c r="G68" s="2">
        <f>F68+SUMIFS(data!$H$1:$H$3925, data!$A$1:$A$3925, 'Heron Fields'!$A68, data!$D$1:$D$3925, 'Heron Fields'!$A$2, data!$E$1:$E$3925, 'Heron Fields'!G$5)</f>
        <v/>
      </c>
      <c r="H68" s="2">
        <f>G68+SUMIFS(data!$H$1:$H$3925, data!$A$1:$A$3925, 'Heron Fields'!$A68, data!$D$1:$D$3925, 'Heron Fields'!$A$2, data!$E$1:$E$3925, 'Heron Fields'!H$5)</f>
        <v/>
      </c>
      <c r="I68" s="2">
        <f>H68+SUMIFS(data!$H$1:$H$3925, data!$A$1:$A$3925, 'Heron Fields'!$A68, data!$D$1:$D$3925, 'Heron Fields'!$A$2, data!$E$1:$E$3925, 'Heron Fields'!I$5)</f>
        <v/>
      </c>
      <c r="J68" s="2">
        <f>I68+SUMIFS(data!$H$1:$H$3925, data!$A$1:$A$3925, 'Heron Fields'!$A68, data!$D$1:$D$3925, 'Heron Fields'!$A$2, data!$E$1:$E$3925, 'Heron Fields'!J$5)</f>
        <v/>
      </c>
      <c r="K68" s="2">
        <f>J68+SUMIFS(data!$H$1:$H$3925, data!$A$1:$A$3925, 'Heron Fields'!$A68, data!$D$1:$D$3925, 'Heron Fields'!$A$2, data!$E$1:$E$3925, 'Heron Fields'!K$5)</f>
        <v/>
      </c>
      <c r="L68" s="2">
        <f>K68+SUMIFS(data!$H$1:$H$3925, data!$A$1:$A$3925, 'Heron Fields'!$A68, data!$D$1:$D$3925, 'Heron Fields'!$A$2, data!$E$1:$E$3925, 'Heron Fields'!L$5)</f>
        <v/>
      </c>
      <c r="M68" s="2">
        <f>L68+SUMIFS(data!$H$1:$H$3925, data!$A$1:$A$3925, 'Heron Fields'!$A68, data!$D$1:$D$3925, 'Heron Fields'!$A$2, data!$E$1:$E$3925, 'Heron Fields'!M$5)</f>
        <v/>
      </c>
      <c r="N68" s="2">
        <f>M68+SUMIFS(data!$H$1:$H$3925, data!$A$1:$A$3925, 'Heron Fields'!$A68, data!$D$1:$D$3925, 'Heron Fields'!$A$2, data!$E$1:$E$3925, 'Heron Fields'!N$5)</f>
        <v/>
      </c>
      <c r="O68" s="2">
        <f>N68+SUMIFS(data!$H$1:$H$3925, data!$A$1:$A$3925, 'Heron Fields'!$A68, data!$D$1:$D$3925, 'Heron Fields'!$A$2, data!$E$1:$E$3925, 'Heron Fields'!O$5)</f>
        <v/>
      </c>
      <c r="P68" s="2">
        <f>O68+SUMIFS(data!$H$1:$H$3925, data!$A$1:$A$3925, 'Heron Fields'!$A68, data!$D$1:$D$3925, 'Heron Fields'!$A$2, data!$E$1:$E$3925, 'Heron Fields'!P$5)</f>
        <v/>
      </c>
      <c r="Q68" s="2">
        <f>P68+SUMIFS(data!$H$1:$H$3925, data!$A$1:$A$3925, 'Heron Fields'!$A68, data!$D$1:$D$3925, 'Heron Fields'!$A$2, data!$E$1:$E$3925, 'Heron Fields'!Q$5)</f>
        <v/>
      </c>
      <c r="R68" s="2">
        <f>Q68+SUMIFS(data!$H$1:$H$3925, data!$A$1:$A$3925, 'Heron Fields'!$A68, data!$D$1:$D$3925, 'Heron Fields'!$A$2, data!$E$1:$E$3925, 'Heron Fields'!R$5)</f>
        <v/>
      </c>
      <c r="S68" s="2">
        <f>R68+SUMIFS(data!$H$1:$H$3925, data!$A$1:$A$3925, 'Heron Fields'!$A68, data!$D$1:$D$3925, 'Heron Fields'!$A$2, data!$E$1:$E$3925, 'Heron Fields'!S$5)</f>
        <v/>
      </c>
      <c r="T68" s="2">
        <f>S68+SUMIFS(data!$H$1:$H$3925, data!$A$1:$A$3925, 'Heron Fields'!$A68, data!$D$1:$D$3925, 'Heron Fields'!$A$2, data!$E$1:$E$3925, 'Heron Fields'!T$5)</f>
        <v/>
      </c>
      <c r="U68" s="2">
        <f>T68+SUMIFS(data!$H$1:$H$3925, data!$A$1:$A$3925, 'Heron Fields'!$A68, data!$D$1:$D$3925, 'Heron Fields'!$A$2, data!$E$1:$E$3925, 'Heron Fields'!U$5)</f>
        <v/>
      </c>
      <c r="V68" s="2">
        <f>U68+SUMIFS(data!$H$1:$H$3925, data!$A$1:$A$3925, 'Heron Fields'!$A68, data!$D$1:$D$3925, 'Heron Fields'!$A$2, data!$E$1:$E$3925, 'Heron Fields'!V$5)</f>
        <v/>
      </c>
      <c r="W68" s="2">
        <f>V68+SUMIFS(data!$H$1:$H$3925, data!$A$1:$A$3925, 'Heron Fields'!$A68, data!$D$1:$D$3925, 'Heron Fields'!$A$2, data!$E$1:$E$3925, 'Heron Fields'!W$5)</f>
        <v/>
      </c>
      <c r="X68" s="2">
        <f>W68+SUMIFS(data!$H$1:$H$3925, data!$A$1:$A$3925, 'Heron Fields'!$A68, data!$D$1:$D$3925, 'Heron Fields'!$A$2, data!$E$1:$E$3925, 'Heron Fields'!X$5)</f>
        <v/>
      </c>
      <c r="Y68" s="2">
        <f>X68+SUMIFS(data!$H$1:$H$3925, data!$A$1:$A$3925, 'Heron Fields'!$A68, data!$D$1:$D$3925, 'Heron Fields'!$A$2, data!$E$1:$E$3925, 'Heron Fields'!Y$5)</f>
        <v/>
      </c>
      <c r="Z68" s="2">
        <f>Y68+SUMIFS(data!$H$1:$H$3925, data!$A$1:$A$3925, 'Heron Fields'!$A68, data!$D$1:$D$3925, 'Heron Fields'!$A$2, data!$E$1:$E$3925, 'Heron Fields'!Z$5)</f>
        <v/>
      </c>
      <c r="AA68" s="2">
        <f>Z68+SUMIFS(data!$H$1:$H$3925, data!$A$1:$A$3925, 'Heron Fields'!$A68, data!$D$1:$D$3925, 'Heron Fields'!$A$2, data!$E$1:$E$3925, 'Heron Fields'!AA$5)</f>
        <v/>
      </c>
      <c r="AB68" s="2">
        <f>AA68+SUMIFS(data!$H$1:$H$3925, data!$A$1:$A$3925, 'Heron Fields'!$A68, data!$D$1:$D$3925, 'Heron Fields'!$A$2, data!$E$1:$E$3925, 'Heron Fields'!AB$5)</f>
        <v/>
      </c>
      <c r="AC68" s="2">
        <f>AB68+SUMIFS(data!$H$1:$H$3925, data!$A$1:$A$3925, 'Heron Fields'!$A68, data!$D$1:$D$3925, 'Heron Fields'!$A$2, data!$E$1:$E$3925, 'Heron Fields'!AC$5)</f>
        <v/>
      </c>
      <c r="AD68" s="2">
        <f>AC68+SUMIFS(data!$H$1:$H$3925, data!$A$1:$A$3925, 'Heron Fields'!$A68, data!$D$1:$D$3925, 'Heron Fields'!$A$2, data!$E$1:$E$3925, 'Heron Fields'!AD$5)</f>
        <v/>
      </c>
      <c r="AE68" s="2">
        <f>AD68+SUMIFS(data!$H$1:$H$3925, data!$A$1:$A$3925, 'Heron Fields'!$A68, data!$D$1:$D$3925, 'Heron Fields'!$A$2, data!$E$1:$E$3925, 'Heron Fields'!AE$5)</f>
        <v/>
      </c>
      <c r="AF68" s="2">
        <f>AE68+SUMIFS(data!$H$1:$H$3925, data!$A$1:$A$3925, 'Heron Fields'!$A68, data!$D$1:$D$3925, 'Heron Fields'!$A$2, data!$E$1:$E$3925, 'Heron Fields'!AF$5)</f>
        <v/>
      </c>
      <c r="AG68" s="2">
        <f>AF68+SUMIFS(data!$H$1:$H$3925, data!$A$1:$A$3925, 'Heron Fields'!$A68, data!$D$1:$D$3925, 'Heron Fields'!$A$2, data!$E$1:$E$3925, 'Heron Fields'!AG$5)</f>
        <v/>
      </c>
      <c r="AH68" s="2">
        <f>AG68+SUMIFS(data!$H$1:$H$3925, data!$A$1:$A$3925, 'Heron Fields'!$A68, data!$D$1:$D$3925, 'Heron Fields'!$A$2, data!$E$1:$E$3925, 'Heron Fields'!AH$5)</f>
        <v/>
      </c>
      <c r="AI68" s="2">
        <f>AH68+SUMIFS(data!$H$1:$H$3925, data!$A$1:$A$3925, 'Heron Fields'!$A68, data!$D$1:$D$3925, 'Heron Fields'!$A$2, data!$E$1:$E$3925, 'Heron Fields'!AI$5)</f>
        <v/>
      </c>
      <c r="AJ68" s="2">
        <f>AI68+SUMIFS(data!$H$1:$H$3925, data!$A$1:$A$3925, 'Heron Fields'!$A68, data!$D$1:$D$3925, 'Heron Fields'!$A$2, data!$E$1:$E$3925, 'Heron Fields'!AJ$5)</f>
        <v/>
      </c>
      <c r="AK68" s="2">
        <f>AJ68+SUMIFS(data!$H$1:$H$3925, data!$A$1:$A$3925, 'Heron Fields'!$A68, data!$D$1:$D$3925, 'Heron Fields'!$A$2, data!$E$1:$E$3925, 'Heron Fields'!AK$5)</f>
        <v/>
      </c>
    </row>
    <row r="69">
      <c r="A69" t="inlineStr">
        <is>
          <t>Interest Paid - Investors @ 6.25%</t>
        </is>
      </c>
      <c r="C69" s="2">
        <f>SUMIFS(data!$H$1:$H$3925, data!$A$1:$A$3925, 'Heron Fields'!$A69, data!$D$1:$D$3925, 'Heron Fields'!$A$2, data!$E$1:$E$3925, 'Heron Fields'!C$5)</f>
        <v/>
      </c>
      <c r="D69" s="2">
        <f>C69+SUMIFS(data!$H$1:$H$3925, data!$A$1:$A$3925, 'Heron Fields'!$A69, data!$D$1:$D$3925, 'Heron Fields'!$A$2, data!$E$1:$E$3925, 'Heron Fields'!D$5)</f>
        <v/>
      </c>
      <c r="E69" s="2">
        <f>D69+SUMIFS(data!$H$1:$H$3925, data!$A$1:$A$3925, 'Heron Fields'!$A69, data!$D$1:$D$3925, 'Heron Fields'!$A$2, data!$E$1:$E$3925, 'Heron Fields'!E$5)</f>
        <v/>
      </c>
      <c r="F69" s="2">
        <f>E69+SUMIFS(data!$H$1:$H$3925, data!$A$1:$A$3925, 'Heron Fields'!$A69, data!$D$1:$D$3925, 'Heron Fields'!$A$2, data!$E$1:$E$3925, 'Heron Fields'!F$5)</f>
        <v/>
      </c>
      <c r="G69" s="2">
        <f>F69+SUMIFS(data!$H$1:$H$3925, data!$A$1:$A$3925, 'Heron Fields'!$A69, data!$D$1:$D$3925, 'Heron Fields'!$A$2, data!$E$1:$E$3925, 'Heron Fields'!G$5)</f>
        <v/>
      </c>
      <c r="H69" s="2">
        <f>G69+SUMIFS(data!$H$1:$H$3925, data!$A$1:$A$3925, 'Heron Fields'!$A69, data!$D$1:$D$3925, 'Heron Fields'!$A$2, data!$E$1:$E$3925, 'Heron Fields'!H$5)</f>
        <v/>
      </c>
      <c r="I69" s="2">
        <f>H69+SUMIFS(data!$H$1:$H$3925, data!$A$1:$A$3925, 'Heron Fields'!$A69, data!$D$1:$D$3925, 'Heron Fields'!$A$2, data!$E$1:$E$3925, 'Heron Fields'!I$5)</f>
        <v/>
      </c>
      <c r="J69" s="2">
        <f>I69+SUMIFS(data!$H$1:$H$3925, data!$A$1:$A$3925, 'Heron Fields'!$A69, data!$D$1:$D$3925, 'Heron Fields'!$A$2, data!$E$1:$E$3925, 'Heron Fields'!J$5)</f>
        <v/>
      </c>
      <c r="K69" s="2">
        <f>J69+SUMIFS(data!$H$1:$H$3925, data!$A$1:$A$3925, 'Heron Fields'!$A69, data!$D$1:$D$3925, 'Heron Fields'!$A$2, data!$E$1:$E$3925, 'Heron Fields'!K$5)</f>
        <v/>
      </c>
      <c r="L69" s="2">
        <f>K69+SUMIFS(data!$H$1:$H$3925, data!$A$1:$A$3925, 'Heron Fields'!$A69, data!$D$1:$D$3925, 'Heron Fields'!$A$2, data!$E$1:$E$3925, 'Heron Fields'!L$5)</f>
        <v/>
      </c>
      <c r="M69" s="2">
        <f>L69+SUMIFS(data!$H$1:$H$3925, data!$A$1:$A$3925, 'Heron Fields'!$A69, data!$D$1:$D$3925, 'Heron Fields'!$A$2, data!$E$1:$E$3925, 'Heron Fields'!M$5)</f>
        <v/>
      </c>
      <c r="N69" s="2">
        <f>M69+SUMIFS(data!$H$1:$H$3925, data!$A$1:$A$3925, 'Heron Fields'!$A69, data!$D$1:$D$3925, 'Heron Fields'!$A$2, data!$E$1:$E$3925, 'Heron Fields'!N$5)</f>
        <v/>
      </c>
      <c r="O69" s="2">
        <f>N69+SUMIFS(data!$H$1:$H$3925, data!$A$1:$A$3925, 'Heron Fields'!$A69, data!$D$1:$D$3925, 'Heron Fields'!$A$2, data!$E$1:$E$3925, 'Heron Fields'!O$5)</f>
        <v/>
      </c>
      <c r="P69" s="2">
        <f>O69+SUMIFS(data!$H$1:$H$3925, data!$A$1:$A$3925, 'Heron Fields'!$A69, data!$D$1:$D$3925, 'Heron Fields'!$A$2, data!$E$1:$E$3925, 'Heron Fields'!P$5)</f>
        <v/>
      </c>
      <c r="Q69" s="2">
        <f>P69+SUMIFS(data!$H$1:$H$3925, data!$A$1:$A$3925, 'Heron Fields'!$A69, data!$D$1:$D$3925, 'Heron Fields'!$A$2, data!$E$1:$E$3925, 'Heron Fields'!Q$5)</f>
        <v/>
      </c>
      <c r="R69" s="2">
        <f>Q69+SUMIFS(data!$H$1:$H$3925, data!$A$1:$A$3925, 'Heron Fields'!$A69, data!$D$1:$D$3925, 'Heron Fields'!$A$2, data!$E$1:$E$3925, 'Heron Fields'!R$5)</f>
        <v/>
      </c>
      <c r="S69" s="2">
        <f>R69+SUMIFS(data!$H$1:$H$3925, data!$A$1:$A$3925, 'Heron Fields'!$A69, data!$D$1:$D$3925, 'Heron Fields'!$A$2, data!$E$1:$E$3925, 'Heron Fields'!S$5)</f>
        <v/>
      </c>
      <c r="T69" s="2">
        <f>S69+SUMIFS(data!$H$1:$H$3925, data!$A$1:$A$3925, 'Heron Fields'!$A69, data!$D$1:$D$3925, 'Heron Fields'!$A$2, data!$E$1:$E$3925, 'Heron Fields'!T$5)</f>
        <v/>
      </c>
      <c r="U69" s="2">
        <f>T69+SUMIFS(data!$H$1:$H$3925, data!$A$1:$A$3925, 'Heron Fields'!$A69, data!$D$1:$D$3925, 'Heron Fields'!$A$2, data!$E$1:$E$3925, 'Heron Fields'!U$5)</f>
        <v/>
      </c>
      <c r="V69" s="2">
        <f>U69+SUMIFS(data!$H$1:$H$3925, data!$A$1:$A$3925, 'Heron Fields'!$A69, data!$D$1:$D$3925, 'Heron Fields'!$A$2, data!$E$1:$E$3925, 'Heron Fields'!V$5)</f>
        <v/>
      </c>
      <c r="W69" s="2">
        <f>V69+SUMIFS(data!$H$1:$H$3925, data!$A$1:$A$3925, 'Heron Fields'!$A69, data!$D$1:$D$3925, 'Heron Fields'!$A$2, data!$E$1:$E$3925, 'Heron Fields'!W$5)</f>
        <v/>
      </c>
      <c r="X69" s="2">
        <f>W69+SUMIFS(data!$H$1:$H$3925, data!$A$1:$A$3925, 'Heron Fields'!$A69, data!$D$1:$D$3925, 'Heron Fields'!$A$2, data!$E$1:$E$3925, 'Heron Fields'!X$5)</f>
        <v/>
      </c>
      <c r="Y69" s="2">
        <f>X69+SUMIFS(data!$H$1:$H$3925, data!$A$1:$A$3925, 'Heron Fields'!$A69, data!$D$1:$D$3925, 'Heron Fields'!$A$2, data!$E$1:$E$3925, 'Heron Fields'!Y$5)</f>
        <v/>
      </c>
      <c r="Z69" s="2">
        <f>Y69+SUMIFS(data!$H$1:$H$3925, data!$A$1:$A$3925, 'Heron Fields'!$A69, data!$D$1:$D$3925, 'Heron Fields'!$A$2, data!$E$1:$E$3925, 'Heron Fields'!Z$5)</f>
        <v/>
      </c>
      <c r="AA69" s="2">
        <f>Z69+SUMIFS(data!$H$1:$H$3925, data!$A$1:$A$3925, 'Heron Fields'!$A69, data!$D$1:$D$3925, 'Heron Fields'!$A$2, data!$E$1:$E$3925, 'Heron Fields'!AA$5)</f>
        <v/>
      </c>
      <c r="AB69" s="2">
        <f>AA69+SUMIFS(data!$H$1:$H$3925, data!$A$1:$A$3925, 'Heron Fields'!$A69, data!$D$1:$D$3925, 'Heron Fields'!$A$2, data!$E$1:$E$3925, 'Heron Fields'!AB$5)</f>
        <v/>
      </c>
      <c r="AC69" s="2">
        <f>AB69+SUMIFS(data!$H$1:$H$3925, data!$A$1:$A$3925, 'Heron Fields'!$A69, data!$D$1:$D$3925, 'Heron Fields'!$A$2, data!$E$1:$E$3925, 'Heron Fields'!AC$5)</f>
        <v/>
      </c>
      <c r="AD69" s="2">
        <f>AC69+SUMIFS(data!$H$1:$H$3925, data!$A$1:$A$3925, 'Heron Fields'!$A69, data!$D$1:$D$3925, 'Heron Fields'!$A$2, data!$E$1:$E$3925, 'Heron Fields'!AD$5)</f>
        <v/>
      </c>
      <c r="AE69" s="2">
        <f>AD69+SUMIFS(data!$H$1:$H$3925, data!$A$1:$A$3925, 'Heron Fields'!$A69, data!$D$1:$D$3925, 'Heron Fields'!$A$2, data!$E$1:$E$3925, 'Heron Fields'!AE$5)</f>
        <v/>
      </c>
      <c r="AF69" s="2">
        <f>AE69+SUMIFS(data!$H$1:$H$3925, data!$A$1:$A$3925, 'Heron Fields'!$A69, data!$D$1:$D$3925, 'Heron Fields'!$A$2, data!$E$1:$E$3925, 'Heron Fields'!AF$5)</f>
        <v/>
      </c>
      <c r="AG69" s="2">
        <f>AF69+SUMIFS(data!$H$1:$H$3925, data!$A$1:$A$3925, 'Heron Fields'!$A69, data!$D$1:$D$3925, 'Heron Fields'!$A$2, data!$E$1:$E$3925, 'Heron Fields'!AG$5)</f>
        <v/>
      </c>
      <c r="AH69" s="2">
        <f>AG69+SUMIFS(data!$H$1:$H$3925, data!$A$1:$A$3925, 'Heron Fields'!$A69, data!$D$1:$D$3925, 'Heron Fields'!$A$2, data!$E$1:$E$3925, 'Heron Fields'!AH$5)</f>
        <v/>
      </c>
      <c r="AI69" s="2">
        <f>AH69+SUMIFS(data!$H$1:$H$3925, data!$A$1:$A$3925, 'Heron Fields'!$A69, data!$D$1:$D$3925, 'Heron Fields'!$A$2, data!$E$1:$E$3925, 'Heron Fields'!AI$5)</f>
        <v/>
      </c>
      <c r="AJ69" s="2">
        <f>AI69+SUMIFS(data!$H$1:$H$3925, data!$A$1:$A$3925, 'Heron Fields'!$A69, data!$D$1:$D$3925, 'Heron Fields'!$A$2, data!$E$1:$E$3925, 'Heron Fields'!AJ$5)</f>
        <v/>
      </c>
      <c r="AK69" s="2">
        <f>AJ69+SUMIFS(data!$H$1:$H$3925, data!$A$1:$A$3925, 'Heron Fields'!$A69, data!$D$1:$D$3925, 'Heron Fields'!$A$2, data!$E$1:$E$3925, 'Heron Fields'!AK$5)</f>
        <v/>
      </c>
    </row>
    <row r="70">
      <c r="A70" t="inlineStr">
        <is>
          <t>Interest Paid - Investors @ 6.5%</t>
        </is>
      </c>
      <c r="C70" s="2">
        <f>SUMIFS(data!$H$1:$H$3925, data!$A$1:$A$3925, 'Heron Fields'!$A70, data!$D$1:$D$3925, 'Heron Fields'!$A$2, data!$E$1:$E$3925, 'Heron Fields'!C$5)</f>
        <v/>
      </c>
      <c r="D70" s="2">
        <f>C70+SUMIFS(data!$H$1:$H$3925, data!$A$1:$A$3925, 'Heron Fields'!$A70, data!$D$1:$D$3925, 'Heron Fields'!$A$2, data!$E$1:$E$3925, 'Heron Fields'!D$5)</f>
        <v/>
      </c>
      <c r="E70" s="2">
        <f>D70+SUMIFS(data!$H$1:$H$3925, data!$A$1:$A$3925, 'Heron Fields'!$A70, data!$D$1:$D$3925, 'Heron Fields'!$A$2, data!$E$1:$E$3925, 'Heron Fields'!E$5)</f>
        <v/>
      </c>
      <c r="F70" s="2">
        <f>E70+SUMIFS(data!$H$1:$H$3925, data!$A$1:$A$3925, 'Heron Fields'!$A70, data!$D$1:$D$3925, 'Heron Fields'!$A$2, data!$E$1:$E$3925, 'Heron Fields'!F$5)</f>
        <v/>
      </c>
      <c r="G70" s="2">
        <f>F70+SUMIFS(data!$H$1:$H$3925, data!$A$1:$A$3925, 'Heron Fields'!$A70, data!$D$1:$D$3925, 'Heron Fields'!$A$2, data!$E$1:$E$3925, 'Heron Fields'!G$5)</f>
        <v/>
      </c>
      <c r="H70" s="2">
        <f>G70+SUMIFS(data!$H$1:$H$3925, data!$A$1:$A$3925, 'Heron Fields'!$A70, data!$D$1:$D$3925, 'Heron Fields'!$A$2, data!$E$1:$E$3925, 'Heron Fields'!H$5)</f>
        <v/>
      </c>
      <c r="I70" s="2">
        <f>H70+SUMIFS(data!$H$1:$H$3925, data!$A$1:$A$3925, 'Heron Fields'!$A70, data!$D$1:$D$3925, 'Heron Fields'!$A$2, data!$E$1:$E$3925, 'Heron Fields'!I$5)</f>
        <v/>
      </c>
      <c r="J70" s="2">
        <f>I70+SUMIFS(data!$H$1:$H$3925, data!$A$1:$A$3925, 'Heron Fields'!$A70, data!$D$1:$D$3925, 'Heron Fields'!$A$2, data!$E$1:$E$3925, 'Heron Fields'!J$5)</f>
        <v/>
      </c>
      <c r="K70" s="2">
        <f>J70+SUMIFS(data!$H$1:$H$3925, data!$A$1:$A$3925, 'Heron Fields'!$A70, data!$D$1:$D$3925, 'Heron Fields'!$A$2, data!$E$1:$E$3925, 'Heron Fields'!K$5)</f>
        <v/>
      </c>
      <c r="L70" s="2">
        <f>K70+SUMIFS(data!$H$1:$H$3925, data!$A$1:$A$3925, 'Heron Fields'!$A70, data!$D$1:$D$3925, 'Heron Fields'!$A$2, data!$E$1:$E$3925, 'Heron Fields'!L$5)</f>
        <v/>
      </c>
      <c r="M70" s="2">
        <f>L70+SUMIFS(data!$H$1:$H$3925, data!$A$1:$A$3925, 'Heron Fields'!$A70, data!$D$1:$D$3925, 'Heron Fields'!$A$2, data!$E$1:$E$3925, 'Heron Fields'!M$5)</f>
        <v/>
      </c>
      <c r="N70" s="2">
        <f>M70+SUMIFS(data!$H$1:$H$3925, data!$A$1:$A$3925, 'Heron Fields'!$A70, data!$D$1:$D$3925, 'Heron Fields'!$A$2, data!$E$1:$E$3925, 'Heron Fields'!N$5)</f>
        <v/>
      </c>
      <c r="O70" s="2">
        <f>N70+SUMIFS(data!$H$1:$H$3925, data!$A$1:$A$3925, 'Heron Fields'!$A70, data!$D$1:$D$3925, 'Heron Fields'!$A$2, data!$E$1:$E$3925, 'Heron Fields'!O$5)</f>
        <v/>
      </c>
      <c r="P70" s="2">
        <f>O70+SUMIFS(data!$H$1:$H$3925, data!$A$1:$A$3925, 'Heron Fields'!$A70, data!$D$1:$D$3925, 'Heron Fields'!$A$2, data!$E$1:$E$3925, 'Heron Fields'!P$5)</f>
        <v/>
      </c>
      <c r="Q70" s="2">
        <f>P70+SUMIFS(data!$H$1:$H$3925, data!$A$1:$A$3925, 'Heron Fields'!$A70, data!$D$1:$D$3925, 'Heron Fields'!$A$2, data!$E$1:$E$3925, 'Heron Fields'!Q$5)</f>
        <v/>
      </c>
      <c r="R70" s="2">
        <f>Q70+SUMIFS(data!$H$1:$H$3925, data!$A$1:$A$3925, 'Heron Fields'!$A70, data!$D$1:$D$3925, 'Heron Fields'!$A$2, data!$E$1:$E$3925, 'Heron Fields'!R$5)</f>
        <v/>
      </c>
      <c r="S70" s="2">
        <f>R70+SUMIFS(data!$H$1:$H$3925, data!$A$1:$A$3925, 'Heron Fields'!$A70, data!$D$1:$D$3925, 'Heron Fields'!$A$2, data!$E$1:$E$3925, 'Heron Fields'!S$5)</f>
        <v/>
      </c>
      <c r="T70" s="2">
        <f>S70+SUMIFS(data!$H$1:$H$3925, data!$A$1:$A$3925, 'Heron Fields'!$A70, data!$D$1:$D$3925, 'Heron Fields'!$A$2, data!$E$1:$E$3925, 'Heron Fields'!T$5)</f>
        <v/>
      </c>
      <c r="U70" s="2">
        <f>T70+SUMIFS(data!$H$1:$H$3925, data!$A$1:$A$3925, 'Heron Fields'!$A70, data!$D$1:$D$3925, 'Heron Fields'!$A$2, data!$E$1:$E$3925, 'Heron Fields'!U$5)</f>
        <v/>
      </c>
      <c r="V70" s="2">
        <f>U70+SUMIFS(data!$H$1:$H$3925, data!$A$1:$A$3925, 'Heron Fields'!$A70, data!$D$1:$D$3925, 'Heron Fields'!$A$2, data!$E$1:$E$3925, 'Heron Fields'!V$5)</f>
        <v/>
      </c>
      <c r="W70" s="2">
        <f>V70+SUMIFS(data!$H$1:$H$3925, data!$A$1:$A$3925, 'Heron Fields'!$A70, data!$D$1:$D$3925, 'Heron Fields'!$A$2, data!$E$1:$E$3925, 'Heron Fields'!W$5)</f>
        <v/>
      </c>
      <c r="X70" s="2">
        <f>W70+SUMIFS(data!$H$1:$H$3925, data!$A$1:$A$3925, 'Heron Fields'!$A70, data!$D$1:$D$3925, 'Heron Fields'!$A$2, data!$E$1:$E$3925, 'Heron Fields'!X$5)</f>
        <v/>
      </c>
      <c r="Y70" s="2">
        <f>X70+SUMIFS(data!$H$1:$H$3925, data!$A$1:$A$3925, 'Heron Fields'!$A70, data!$D$1:$D$3925, 'Heron Fields'!$A$2, data!$E$1:$E$3925, 'Heron Fields'!Y$5)</f>
        <v/>
      </c>
      <c r="Z70" s="2">
        <f>Y70+SUMIFS(data!$H$1:$H$3925, data!$A$1:$A$3925, 'Heron Fields'!$A70, data!$D$1:$D$3925, 'Heron Fields'!$A$2, data!$E$1:$E$3925, 'Heron Fields'!Z$5)</f>
        <v/>
      </c>
      <c r="AA70" s="2">
        <f>Z70+SUMIFS(data!$H$1:$H$3925, data!$A$1:$A$3925, 'Heron Fields'!$A70, data!$D$1:$D$3925, 'Heron Fields'!$A$2, data!$E$1:$E$3925, 'Heron Fields'!AA$5)</f>
        <v/>
      </c>
      <c r="AB70" s="2">
        <f>AA70+SUMIFS(data!$H$1:$H$3925, data!$A$1:$A$3925, 'Heron Fields'!$A70, data!$D$1:$D$3925, 'Heron Fields'!$A$2, data!$E$1:$E$3925, 'Heron Fields'!AB$5)</f>
        <v/>
      </c>
      <c r="AC70" s="2">
        <f>AB70+SUMIFS(data!$H$1:$H$3925, data!$A$1:$A$3925, 'Heron Fields'!$A70, data!$D$1:$D$3925, 'Heron Fields'!$A$2, data!$E$1:$E$3925, 'Heron Fields'!AC$5)</f>
        <v/>
      </c>
      <c r="AD70" s="2">
        <f>AC70+SUMIFS(data!$H$1:$H$3925, data!$A$1:$A$3925, 'Heron Fields'!$A70, data!$D$1:$D$3925, 'Heron Fields'!$A$2, data!$E$1:$E$3925, 'Heron Fields'!AD$5)</f>
        <v/>
      </c>
      <c r="AE70" s="2">
        <f>AD70+SUMIFS(data!$H$1:$H$3925, data!$A$1:$A$3925, 'Heron Fields'!$A70, data!$D$1:$D$3925, 'Heron Fields'!$A$2, data!$E$1:$E$3925, 'Heron Fields'!AE$5)</f>
        <v/>
      </c>
      <c r="AF70" s="2">
        <f>AE70+SUMIFS(data!$H$1:$H$3925, data!$A$1:$A$3925, 'Heron Fields'!$A70, data!$D$1:$D$3925, 'Heron Fields'!$A$2, data!$E$1:$E$3925, 'Heron Fields'!AF$5)</f>
        <v/>
      </c>
      <c r="AG70" s="2">
        <f>AF70+SUMIFS(data!$H$1:$H$3925, data!$A$1:$A$3925, 'Heron Fields'!$A70, data!$D$1:$D$3925, 'Heron Fields'!$A$2, data!$E$1:$E$3925, 'Heron Fields'!AG$5)</f>
        <v/>
      </c>
      <c r="AH70" s="2">
        <f>AG70+SUMIFS(data!$H$1:$H$3925, data!$A$1:$A$3925, 'Heron Fields'!$A70, data!$D$1:$D$3925, 'Heron Fields'!$A$2, data!$E$1:$E$3925, 'Heron Fields'!AH$5)</f>
        <v/>
      </c>
      <c r="AI70" s="2">
        <f>AH70+SUMIFS(data!$H$1:$H$3925, data!$A$1:$A$3925, 'Heron Fields'!$A70, data!$D$1:$D$3925, 'Heron Fields'!$A$2, data!$E$1:$E$3925, 'Heron Fields'!AI$5)</f>
        <v/>
      </c>
      <c r="AJ70" s="2">
        <f>AI70+SUMIFS(data!$H$1:$H$3925, data!$A$1:$A$3925, 'Heron Fields'!$A70, data!$D$1:$D$3925, 'Heron Fields'!$A$2, data!$E$1:$E$3925, 'Heron Fields'!AJ$5)</f>
        <v/>
      </c>
      <c r="AK70" s="2">
        <f>AJ70+SUMIFS(data!$H$1:$H$3925, data!$A$1:$A$3925, 'Heron Fields'!$A70, data!$D$1:$D$3925, 'Heron Fields'!$A$2, data!$E$1:$E$3925, 'Heron Fields'!AK$5)</f>
        <v/>
      </c>
    </row>
    <row r="71">
      <c r="A71" t="inlineStr">
        <is>
          <t>Interest Paid - Investors @ 6.75%</t>
        </is>
      </c>
      <c r="C71" s="2">
        <f>SUMIFS(data!$H$1:$H$3925, data!$A$1:$A$3925, 'Heron Fields'!$A71, data!$D$1:$D$3925, 'Heron Fields'!$A$2, data!$E$1:$E$3925, 'Heron Fields'!C$5)</f>
        <v/>
      </c>
      <c r="D71" s="2">
        <f>C71+SUMIFS(data!$H$1:$H$3925, data!$A$1:$A$3925, 'Heron Fields'!$A71, data!$D$1:$D$3925, 'Heron Fields'!$A$2, data!$E$1:$E$3925, 'Heron Fields'!D$5)</f>
        <v/>
      </c>
      <c r="E71" s="2">
        <f>D71+SUMIFS(data!$H$1:$H$3925, data!$A$1:$A$3925, 'Heron Fields'!$A71, data!$D$1:$D$3925, 'Heron Fields'!$A$2, data!$E$1:$E$3925, 'Heron Fields'!E$5)</f>
        <v/>
      </c>
      <c r="F71" s="2">
        <f>E71+SUMIFS(data!$H$1:$H$3925, data!$A$1:$A$3925, 'Heron Fields'!$A71, data!$D$1:$D$3925, 'Heron Fields'!$A$2, data!$E$1:$E$3925, 'Heron Fields'!F$5)</f>
        <v/>
      </c>
      <c r="G71" s="2">
        <f>F71+SUMIFS(data!$H$1:$H$3925, data!$A$1:$A$3925, 'Heron Fields'!$A71, data!$D$1:$D$3925, 'Heron Fields'!$A$2, data!$E$1:$E$3925, 'Heron Fields'!G$5)</f>
        <v/>
      </c>
      <c r="H71" s="2">
        <f>G71+SUMIFS(data!$H$1:$H$3925, data!$A$1:$A$3925, 'Heron Fields'!$A71, data!$D$1:$D$3925, 'Heron Fields'!$A$2, data!$E$1:$E$3925, 'Heron Fields'!H$5)</f>
        <v/>
      </c>
      <c r="I71" s="2">
        <f>H71+SUMIFS(data!$H$1:$H$3925, data!$A$1:$A$3925, 'Heron Fields'!$A71, data!$D$1:$D$3925, 'Heron Fields'!$A$2, data!$E$1:$E$3925, 'Heron Fields'!I$5)</f>
        <v/>
      </c>
      <c r="J71" s="2">
        <f>I71+SUMIFS(data!$H$1:$H$3925, data!$A$1:$A$3925, 'Heron Fields'!$A71, data!$D$1:$D$3925, 'Heron Fields'!$A$2, data!$E$1:$E$3925, 'Heron Fields'!J$5)</f>
        <v/>
      </c>
      <c r="K71" s="2">
        <f>J71+SUMIFS(data!$H$1:$H$3925, data!$A$1:$A$3925, 'Heron Fields'!$A71, data!$D$1:$D$3925, 'Heron Fields'!$A$2, data!$E$1:$E$3925, 'Heron Fields'!K$5)</f>
        <v/>
      </c>
      <c r="L71" s="2">
        <f>K71+SUMIFS(data!$H$1:$H$3925, data!$A$1:$A$3925, 'Heron Fields'!$A71, data!$D$1:$D$3925, 'Heron Fields'!$A$2, data!$E$1:$E$3925, 'Heron Fields'!L$5)</f>
        <v/>
      </c>
      <c r="M71" s="2">
        <f>L71+SUMIFS(data!$H$1:$H$3925, data!$A$1:$A$3925, 'Heron Fields'!$A71, data!$D$1:$D$3925, 'Heron Fields'!$A$2, data!$E$1:$E$3925, 'Heron Fields'!M$5)</f>
        <v/>
      </c>
      <c r="N71" s="2">
        <f>M71+SUMIFS(data!$H$1:$H$3925, data!$A$1:$A$3925, 'Heron Fields'!$A71, data!$D$1:$D$3925, 'Heron Fields'!$A$2, data!$E$1:$E$3925, 'Heron Fields'!N$5)</f>
        <v/>
      </c>
      <c r="O71" s="2">
        <f>N71+SUMIFS(data!$H$1:$H$3925, data!$A$1:$A$3925, 'Heron Fields'!$A71, data!$D$1:$D$3925, 'Heron Fields'!$A$2, data!$E$1:$E$3925, 'Heron Fields'!O$5)</f>
        <v/>
      </c>
      <c r="P71" s="2">
        <f>O71+SUMIFS(data!$H$1:$H$3925, data!$A$1:$A$3925, 'Heron Fields'!$A71, data!$D$1:$D$3925, 'Heron Fields'!$A$2, data!$E$1:$E$3925, 'Heron Fields'!P$5)</f>
        <v/>
      </c>
      <c r="Q71" s="2">
        <f>P71+SUMIFS(data!$H$1:$H$3925, data!$A$1:$A$3925, 'Heron Fields'!$A71, data!$D$1:$D$3925, 'Heron Fields'!$A$2, data!$E$1:$E$3925, 'Heron Fields'!Q$5)</f>
        <v/>
      </c>
      <c r="R71" s="2">
        <f>Q71+SUMIFS(data!$H$1:$H$3925, data!$A$1:$A$3925, 'Heron Fields'!$A71, data!$D$1:$D$3925, 'Heron Fields'!$A$2, data!$E$1:$E$3925, 'Heron Fields'!R$5)</f>
        <v/>
      </c>
      <c r="S71" s="2">
        <f>R71+SUMIFS(data!$H$1:$H$3925, data!$A$1:$A$3925, 'Heron Fields'!$A71, data!$D$1:$D$3925, 'Heron Fields'!$A$2, data!$E$1:$E$3925, 'Heron Fields'!S$5)</f>
        <v/>
      </c>
      <c r="T71" s="2">
        <f>S71+SUMIFS(data!$H$1:$H$3925, data!$A$1:$A$3925, 'Heron Fields'!$A71, data!$D$1:$D$3925, 'Heron Fields'!$A$2, data!$E$1:$E$3925, 'Heron Fields'!T$5)</f>
        <v/>
      </c>
      <c r="U71" s="2">
        <f>T71+SUMIFS(data!$H$1:$H$3925, data!$A$1:$A$3925, 'Heron Fields'!$A71, data!$D$1:$D$3925, 'Heron Fields'!$A$2, data!$E$1:$E$3925, 'Heron Fields'!U$5)</f>
        <v/>
      </c>
      <c r="V71" s="2">
        <f>U71+SUMIFS(data!$H$1:$H$3925, data!$A$1:$A$3925, 'Heron Fields'!$A71, data!$D$1:$D$3925, 'Heron Fields'!$A$2, data!$E$1:$E$3925, 'Heron Fields'!V$5)</f>
        <v/>
      </c>
      <c r="W71" s="2">
        <f>V71+SUMIFS(data!$H$1:$H$3925, data!$A$1:$A$3925, 'Heron Fields'!$A71, data!$D$1:$D$3925, 'Heron Fields'!$A$2, data!$E$1:$E$3925, 'Heron Fields'!W$5)</f>
        <v/>
      </c>
      <c r="X71" s="2">
        <f>W71+SUMIFS(data!$H$1:$H$3925, data!$A$1:$A$3925, 'Heron Fields'!$A71, data!$D$1:$D$3925, 'Heron Fields'!$A$2, data!$E$1:$E$3925, 'Heron Fields'!X$5)</f>
        <v/>
      </c>
      <c r="Y71" s="2">
        <f>X71+SUMIFS(data!$H$1:$H$3925, data!$A$1:$A$3925, 'Heron Fields'!$A71, data!$D$1:$D$3925, 'Heron Fields'!$A$2, data!$E$1:$E$3925, 'Heron Fields'!Y$5)</f>
        <v/>
      </c>
      <c r="Z71" s="2">
        <f>Y71+SUMIFS(data!$H$1:$H$3925, data!$A$1:$A$3925, 'Heron Fields'!$A71, data!$D$1:$D$3925, 'Heron Fields'!$A$2, data!$E$1:$E$3925, 'Heron Fields'!Z$5)</f>
        <v/>
      </c>
      <c r="AA71" s="2">
        <f>Z71+SUMIFS(data!$H$1:$H$3925, data!$A$1:$A$3925, 'Heron Fields'!$A71, data!$D$1:$D$3925, 'Heron Fields'!$A$2, data!$E$1:$E$3925, 'Heron Fields'!AA$5)</f>
        <v/>
      </c>
      <c r="AB71" s="2">
        <f>AA71+SUMIFS(data!$H$1:$H$3925, data!$A$1:$A$3925, 'Heron Fields'!$A71, data!$D$1:$D$3925, 'Heron Fields'!$A$2, data!$E$1:$E$3925, 'Heron Fields'!AB$5)</f>
        <v/>
      </c>
      <c r="AC71" s="2">
        <f>AB71+SUMIFS(data!$H$1:$H$3925, data!$A$1:$A$3925, 'Heron Fields'!$A71, data!$D$1:$D$3925, 'Heron Fields'!$A$2, data!$E$1:$E$3925, 'Heron Fields'!AC$5)</f>
        <v/>
      </c>
      <c r="AD71" s="2">
        <f>AC71+SUMIFS(data!$H$1:$H$3925, data!$A$1:$A$3925, 'Heron Fields'!$A71, data!$D$1:$D$3925, 'Heron Fields'!$A$2, data!$E$1:$E$3925, 'Heron Fields'!AD$5)</f>
        <v/>
      </c>
      <c r="AE71" s="2">
        <f>AD71+SUMIFS(data!$H$1:$H$3925, data!$A$1:$A$3925, 'Heron Fields'!$A71, data!$D$1:$D$3925, 'Heron Fields'!$A$2, data!$E$1:$E$3925, 'Heron Fields'!AE$5)</f>
        <v/>
      </c>
      <c r="AF71" s="2">
        <f>AE71+SUMIFS(data!$H$1:$H$3925, data!$A$1:$A$3925, 'Heron Fields'!$A71, data!$D$1:$D$3925, 'Heron Fields'!$A$2, data!$E$1:$E$3925, 'Heron Fields'!AF$5)</f>
        <v/>
      </c>
      <c r="AG71" s="2">
        <f>AF71+SUMIFS(data!$H$1:$H$3925, data!$A$1:$A$3925, 'Heron Fields'!$A71, data!$D$1:$D$3925, 'Heron Fields'!$A$2, data!$E$1:$E$3925, 'Heron Fields'!AG$5)</f>
        <v/>
      </c>
      <c r="AH71" s="2">
        <f>AG71+SUMIFS(data!$H$1:$H$3925, data!$A$1:$A$3925, 'Heron Fields'!$A71, data!$D$1:$D$3925, 'Heron Fields'!$A$2, data!$E$1:$E$3925, 'Heron Fields'!AH$5)</f>
        <v/>
      </c>
      <c r="AI71" s="2">
        <f>AH71+SUMIFS(data!$H$1:$H$3925, data!$A$1:$A$3925, 'Heron Fields'!$A71, data!$D$1:$D$3925, 'Heron Fields'!$A$2, data!$E$1:$E$3925, 'Heron Fields'!AI$5)</f>
        <v/>
      </c>
      <c r="AJ71" s="2">
        <f>AI71+SUMIFS(data!$H$1:$H$3925, data!$A$1:$A$3925, 'Heron Fields'!$A71, data!$D$1:$D$3925, 'Heron Fields'!$A$2, data!$E$1:$E$3925, 'Heron Fields'!AJ$5)</f>
        <v/>
      </c>
      <c r="AK71" s="2">
        <f>AJ71+SUMIFS(data!$H$1:$H$3925, data!$A$1:$A$3925, 'Heron Fields'!$A71, data!$D$1:$D$3925, 'Heron Fields'!$A$2, data!$E$1:$E$3925, 'Heron Fields'!AK$5)</f>
        <v/>
      </c>
    </row>
    <row r="72">
      <c r="A72" t="inlineStr">
        <is>
          <t>Interest Paid - Investors @ 7%</t>
        </is>
      </c>
      <c r="C72" s="2">
        <f>SUMIFS(data!$H$1:$H$3925, data!$A$1:$A$3925, 'Heron Fields'!$A72, data!$D$1:$D$3925, 'Heron Fields'!$A$2, data!$E$1:$E$3925, 'Heron Fields'!C$5)</f>
        <v/>
      </c>
      <c r="D72" s="2">
        <f>C72+SUMIFS(data!$H$1:$H$3925, data!$A$1:$A$3925, 'Heron Fields'!$A72, data!$D$1:$D$3925, 'Heron Fields'!$A$2, data!$E$1:$E$3925, 'Heron Fields'!D$5)</f>
        <v/>
      </c>
      <c r="E72" s="2">
        <f>D72+SUMIFS(data!$H$1:$H$3925, data!$A$1:$A$3925, 'Heron Fields'!$A72, data!$D$1:$D$3925, 'Heron Fields'!$A$2, data!$E$1:$E$3925, 'Heron Fields'!E$5)</f>
        <v/>
      </c>
      <c r="F72" s="2">
        <f>E72+SUMIFS(data!$H$1:$H$3925, data!$A$1:$A$3925, 'Heron Fields'!$A72, data!$D$1:$D$3925, 'Heron Fields'!$A$2, data!$E$1:$E$3925, 'Heron Fields'!F$5)</f>
        <v/>
      </c>
      <c r="G72" s="2">
        <f>F72+SUMIFS(data!$H$1:$H$3925, data!$A$1:$A$3925, 'Heron Fields'!$A72, data!$D$1:$D$3925, 'Heron Fields'!$A$2, data!$E$1:$E$3925, 'Heron Fields'!G$5)</f>
        <v/>
      </c>
      <c r="H72" s="2">
        <f>G72+SUMIFS(data!$H$1:$H$3925, data!$A$1:$A$3925, 'Heron Fields'!$A72, data!$D$1:$D$3925, 'Heron Fields'!$A$2, data!$E$1:$E$3925, 'Heron Fields'!H$5)</f>
        <v/>
      </c>
      <c r="I72" s="2">
        <f>H72+SUMIFS(data!$H$1:$H$3925, data!$A$1:$A$3925, 'Heron Fields'!$A72, data!$D$1:$D$3925, 'Heron Fields'!$A$2, data!$E$1:$E$3925, 'Heron Fields'!I$5)</f>
        <v/>
      </c>
      <c r="J72" s="2">
        <f>I72+SUMIFS(data!$H$1:$H$3925, data!$A$1:$A$3925, 'Heron Fields'!$A72, data!$D$1:$D$3925, 'Heron Fields'!$A$2, data!$E$1:$E$3925, 'Heron Fields'!J$5)</f>
        <v/>
      </c>
      <c r="K72" s="2">
        <f>J72+SUMIFS(data!$H$1:$H$3925, data!$A$1:$A$3925, 'Heron Fields'!$A72, data!$D$1:$D$3925, 'Heron Fields'!$A$2, data!$E$1:$E$3925, 'Heron Fields'!K$5)</f>
        <v/>
      </c>
      <c r="L72" s="2">
        <f>K72+SUMIFS(data!$H$1:$H$3925, data!$A$1:$A$3925, 'Heron Fields'!$A72, data!$D$1:$D$3925, 'Heron Fields'!$A$2, data!$E$1:$E$3925, 'Heron Fields'!L$5)</f>
        <v/>
      </c>
      <c r="M72" s="2">
        <f>L72+SUMIFS(data!$H$1:$H$3925, data!$A$1:$A$3925, 'Heron Fields'!$A72, data!$D$1:$D$3925, 'Heron Fields'!$A$2, data!$E$1:$E$3925, 'Heron Fields'!M$5)</f>
        <v/>
      </c>
      <c r="N72" s="2">
        <f>M72+SUMIFS(data!$H$1:$H$3925, data!$A$1:$A$3925, 'Heron Fields'!$A72, data!$D$1:$D$3925, 'Heron Fields'!$A$2, data!$E$1:$E$3925, 'Heron Fields'!N$5)</f>
        <v/>
      </c>
      <c r="O72" s="2">
        <f>N72+SUMIFS(data!$H$1:$H$3925, data!$A$1:$A$3925, 'Heron Fields'!$A72, data!$D$1:$D$3925, 'Heron Fields'!$A$2, data!$E$1:$E$3925, 'Heron Fields'!O$5)</f>
        <v/>
      </c>
      <c r="P72" s="2">
        <f>O72+SUMIFS(data!$H$1:$H$3925, data!$A$1:$A$3925, 'Heron Fields'!$A72, data!$D$1:$D$3925, 'Heron Fields'!$A$2, data!$E$1:$E$3925, 'Heron Fields'!P$5)</f>
        <v/>
      </c>
      <c r="Q72" s="2">
        <f>P72+SUMIFS(data!$H$1:$H$3925, data!$A$1:$A$3925, 'Heron Fields'!$A72, data!$D$1:$D$3925, 'Heron Fields'!$A$2, data!$E$1:$E$3925, 'Heron Fields'!Q$5)</f>
        <v/>
      </c>
      <c r="R72" s="2">
        <f>Q72+SUMIFS(data!$H$1:$H$3925, data!$A$1:$A$3925, 'Heron Fields'!$A72, data!$D$1:$D$3925, 'Heron Fields'!$A$2, data!$E$1:$E$3925, 'Heron Fields'!R$5)</f>
        <v/>
      </c>
      <c r="S72" s="2">
        <f>R72+SUMIFS(data!$H$1:$H$3925, data!$A$1:$A$3925, 'Heron Fields'!$A72, data!$D$1:$D$3925, 'Heron Fields'!$A$2, data!$E$1:$E$3925, 'Heron Fields'!S$5)</f>
        <v/>
      </c>
      <c r="T72" s="2">
        <f>S72+SUMIFS(data!$H$1:$H$3925, data!$A$1:$A$3925, 'Heron Fields'!$A72, data!$D$1:$D$3925, 'Heron Fields'!$A$2, data!$E$1:$E$3925, 'Heron Fields'!T$5)</f>
        <v/>
      </c>
      <c r="U72" s="2">
        <f>T72+SUMIFS(data!$H$1:$H$3925, data!$A$1:$A$3925, 'Heron Fields'!$A72, data!$D$1:$D$3925, 'Heron Fields'!$A$2, data!$E$1:$E$3925, 'Heron Fields'!U$5)</f>
        <v/>
      </c>
      <c r="V72" s="2">
        <f>U72+SUMIFS(data!$H$1:$H$3925, data!$A$1:$A$3925, 'Heron Fields'!$A72, data!$D$1:$D$3925, 'Heron Fields'!$A$2, data!$E$1:$E$3925, 'Heron Fields'!V$5)</f>
        <v/>
      </c>
      <c r="W72" s="2">
        <f>V72+SUMIFS(data!$H$1:$H$3925, data!$A$1:$A$3925, 'Heron Fields'!$A72, data!$D$1:$D$3925, 'Heron Fields'!$A$2, data!$E$1:$E$3925, 'Heron Fields'!W$5)</f>
        <v/>
      </c>
      <c r="X72" s="2">
        <f>W72+SUMIFS(data!$H$1:$H$3925, data!$A$1:$A$3925, 'Heron Fields'!$A72, data!$D$1:$D$3925, 'Heron Fields'!$A$2, data!$E$1:$E$3925, 'Heron Fields'!X$5)</f>
        <v/>
      </c>
      <c r="Y72" s="2">
        <f>X72+SUMIFS(data!$H$1:$H$3925, data!$A$1:$A$3925, 'Heron Fields'!$A72, data!$D$1:$D$3925, 'Heron Fields'!$A$2, data!$E$1:$E$3925, 'Heron Fields'!Y$5)</f>
        <v/>
      </c>
      <c r="Z72" s="2">
        <f>Y72+SUMIFS(data!$H$1:$H$3925, data!$A$1:$A$3925, 'Heron Fields'!$A72, data!$D$1:$D$3925, 'Heron Fields'!$A$2, data!$E$1:$E$3925, 'Heron Fields'!Z$5)</f>
        <v/>
      </c>
      <c r="AA72" s="2">
        <f>Z72+SUMIFS(data!$H$1:$H$3925, data!$A$1:$A$3925, 'Heron Fields'!$A72, data!$D$1:$D$3925, 'Heron Fields'!$A$2, data!$E$1:$E$3925, 'Heron Fields'!AA$5)</f>
        <v/>
      </c>
      <c r="AB72" s="2">
        <f>AA72+SUMIFS(data!$H$1:$H$3925, data!$A$1:$A$3925, 'Heron Fields'!$A72, data!$D$1:$D$3925, 'Heron Fields'!$A$2, data!$E$1:$E$3925, 'Heron Fields'!AB$5)</f>
        <v/>
      </c>
      <c r="AC72" s="2">
        <f>AB72+SUMIFS(data!$H$1:$H$3925, data!$A$1:$A$3925, 'Heron Fields'!$A72, data!$D$1:$D$3925, 'Heron Fields'!$A$2, data!$E$1:$E$3925, 'Heron Fields'!AC$5)</f>
        <v/>
      </c>
      <c r="AD72" s="2">
        <f>AC72+SUMIFS(data!$H$1:$H$3925, data!$A$1:$A$3925, 'Heron Fields'!$A72, data!$D$1:$D$3925, 'Heron Fields'!$A$2, data!$E$1:$E$3925, 'Heron Fields'!AD$5)</f>
        <v/>
      </c>
      <c r="AE72" s="2">
        <f>AD72+SUMIFS(data!$H$1:$H$3925, data!$A$1:$A$3925, 'Heron Fields'!$A72, data!$D$1:$D$3925, 'Heron Fields'!$A$2, data!$E$1:$E$3925, 'Heron Fields'!AE$5)</f>
        <v/>
      </c>
      <c r="AF72" s="2">
        <f>AE72+SUMIFS(data!$H$1:$H$3925, data!$A$1:$A$3925, 'Heron Fields'!$A72, data!$D$1:$D$3925, 'Heron Fields'!$A$2, data!$E$1:$E$3925, 'Heron Fields'!AF$5)</f>
        <v/>
      </c>
      <c r="AG72" s="2">
        <f>AF72+SUMIFS(data!$H$1:$H$3925, data!$A$1:$A$3925, 'Heron Fields'!$A72, data!$D$1:$D$3925, 'Heron Fields'!$A$2, data!$E$1:$E$3925, 'Heron Fields'!AG$5)</f>
        <v/>
      </c>
      <c r="AH72" s="2">
        <f>AG72+SUMIFS(data!$H$1:$H$3925, data!$A$1:$A$3925, 'Heron Fields'!$A72, data!$D$1:$D$3925, 'Heron Fields'!$A$2, data!$E$1:$E$3925, 'Heron Fields'!AH$5)</f>
        <v/>
      </c>
      <c r="AI72" s="2">
        <f>AH72+SUMIFS(data!$H$1:$H$3925, data!$A$1:$A$3925, 'Heron Fields'!$A72, data!$D$1:$D$3925, 'Heron Fields'!$A$2, data!$E$1:$E$3925, 'Heron Fields'!AI$5)</f>
        <v/>
      </c>
      <c r="AJ72" s="2">
        <f>AI72+SUMIFS(data!$H$1:$H$3925, data!$A$1:$A$3925, 'Heron Fields'!$A72, data!$D$1:$D$3925, 'Heron Fields'!$A$2, data!$E$1:$E$3925, 'Heron Fields'!AJ$5)</f>
        <v/>
      </c>
      <c r="AK72" s="2">
        <f>AJ72+SUMIFS(data!$H$1:$H$3925, data!$A$1:$A$3925, 'Heron Fields'!$A72, data!$D$1:$D$3925, 'Heron Fields'!$A$2, data!$E$1:$E$3925, 'Heron Fields'!AK$5)</f>
        <v/>
      </c>
    </row>
    <row r="73">
      <c r="A73" t="inlineStr">
        <is>
          <t>Interest Paid - Investors @ 7.5%</t>
        </is>
      </c>
      <c r="C73" s="2">
        <f>SUMIFS(data!$H$1:$H$3925, data!$A$1:$A$3925, 'Heron Fields'!$A73, data!$D$1:$D$3925, 'Heron Fields'!$A$2, data!$E$1:$E$3925, 'Heron Fields'!C$5)</f>
        <v/>
      </c>
      <c r="D73" s="2">
        <f>C73+SUMIFS(data!$H$1:$H$3925, data!$A$1:$A$3925, 'Heron Fields'!$A73, data!$D$1:$D$3925, 'Heron Fields'!$A$2, data!$E$1:$E$3925, 'Heron Fields'!D$5)</f>
        <v/>
      </c>
      <c r="E73" s="2">
        <f>D73+SUMIFS(data!$H$1:$H$3925, data!$A$1:$A$3925, 'Heron Fields'!$A73, data!$D$1:$D$3925, 'Heron Fields'!$A$2, data!$E$1:$E$3925, 'Heron Fields'!E$5)</f>
        <v/>
      </c>
      <c r="F73" s="2">
        <f>E73+SUMIFS(data!$H$1:$H$3925, data!$A$1:$A$3925, 'Heron Fields'!$A73, data!$D$1:$D$3925, 'Heron Fields'!$A$2, data!$E$1:$E$3925, 'Heron Fields'!F$5)</f>
        <v/>
      </c>
      <c r="G73" s="2">
        <f>F73+SUMIFS(data!$H$1:$H$3925, data!$A$1:$A$3925, 'Heron Fields'!$A73, data!$D$1:$D$3925, 'Heron Fields'!$A$2, data!$E$1:$E$3925, 'Heron Fields'!G$5)</f>
        <v/>
      </c>
      <c r="H73" s="2">
        <f>G73+SUMIFS(data!$H$1:$H$3925, data!$A$1:$A$3925, 'Heron Fields'!$A73, data!$D$1:$D$3925, 'Heron Fields'!$A$2, data!$E$1:$E$3925, 'Heron Fields'!H$5)</f>
        <v/>
      </c>
      <c r="I73" s="2">
        <f>H73+SUMIFS(data!$H$1:$H$3925, data!$A$1:$A$3925, 'Heron Fields'!$A73, data!$D$1:$D$3925, 'Heron Fields'!$A$2, data!$E$1:$E$3925, 'Heron Fields'!I$5)</f>
        <v/>
      </c>
      <c r="J73" s="2">
        <f>I73+SUMIFS(data!$H$1:$H$3925, data!$A$1:$A$3925, 'Heron Fields'!$A73, data!$D$1:$D$3925, 'Heron Fields'!$A$2, data!$E$1:$E$3925, 'Heron Fields'!J$5)</f>
        <v/>
      </c>
      <c r="K73" s="2">
        <f>J73+SUMIFS(data!$H$1:$H$3925, data!$A$1:$A$3925, 'Heron Fields'!$A73, data!$D$1:$D$3925, 'Heron Fields'!$A$2, data!$E$1:$E$3925, 'Heron Fields'!K$5)</f>
        <v/>
      </c>
      <c r="L73" s="2">
        <f>K73+SUMIFS(data!$H$1:$H$3925, data!$A$1:$A$3925, 'Heron Fields'!$A73, data!$D$1:$D$3925, 'Heron Fields'!$A$2, data!$E$1:$E$3925, 'Heron Fields'!L$5)</f>
        <v/>
      </c>
      <c r="M73" s="2">
        <f>L73+SUMIFS(data!$H$1:$H$3925, data!$A$1:$A$3925, 'Heron Fields'!$A73, data!$D$1:$D$3925, 'Heron Fields'!$A$2, data!$E$1:$E$3925, 'Heron Fields'!M$5)</f>
        <v/>
      </c>
      <c r="N73" s="2">
        <f>M73+SUMIFS(data!$H$1:$H$3925, data!$A$1:$A$3925, 'Heron Fields'!$A73, data!$D$1:$D$3925, 'Heron Fields'!$A$2, data!$E$1:$E$3925, 'Heron Fields'!N$5)</f>
        <v/>
      </c>
      <c r="O73" s="2">
        <f>N73+SUMIFS(data!$H$1:$H$3925, data!$A$1:$A$3925, 'Heron Fields'!$A73, data!$D$1:$D$3925, 'Heron Fields'!$A$2, data!$E$1:$E$3925, 'Heron Fields'!O$5)</f>
        <v/>
      </c>
      <c r="P73" s="2">
        <f>O73+SUMIFS(data!$H$1:$H$3925, data!$A$1:$A$3925, 'Heron Fields'!$A73, data!$D$1:$D$3925, 'Heron Fields'!$A$2, data!$E$1:$E$3925, 'Heron Fields'!P$5)</f>
        <v/>
      </c>
      <c r="Q73" s="2">
        <f>P73+SUMIFS(data!$H$1:$H$3925, data!$A$1:$A$3925, 'Heron Fields'!$A73, data!$D$1:$D$3925, 'Heron Fields'!$A$2, data!$E$1:$E$3925, 'Heron Fields'!Q$5)</f>
        <v/>
      </c>
      <c r="R73" s="2">
        <f>Q73+SUMIFS(data!$H$1:$H$3925, data!$A$1:$A$3925, 'Heron Fields'!$A73, data!$D$1:$D$3925, 'Heron Fields'!$A$2, data!$E$1:$E$3925, 'Heron Fields'!R$5)</f>
        <v/>
      </c>
      <c r="S73" s="2">
        <f>R73+SUMIFS(data!$H$1:$H$3925, data!$A$1:$A$3925, 'Heron Fields'!$A73, data!$D$1:$D$3925, 'Heron Fields'!$A$2, data!$E$1:$E$3925, 'Heron Fields'!S$5)</f>
        <v/>
      </c>
      <c r="T73" s="2">
        <f>S73+SUMIFS(data!$H$1:$H$3925, data!$A$1:$A$3925, 'Heron Fields'!$A73, data!$D$1:$D$3925, 'Heron Fields'!$A$2, data!$E$1:$E$3925, 'Heron Fields'!T$5)</f>
        <v/>
      </c>
      <c r="U73" s="2">
        <f>T73+SUMIFS(data!$H$1:$H$3925, data!$A$1:$A$3925, 'Heron Fields'!$A73, data!$D$1:$D$3925, 'Heron Fields'!$A$2, data!$E$1:$E$3925, 'Heron Fields'!U$5)</f>
        <v/>
      </c>
      <c r="V73" s="2">
        <f>U73+SUMIFS(data!$H$1:$H$3925, data!$A$1:$A$3925, 'Heron Fields'!$A73, data!$D$1:$D$3925, 'Heron Fields'!$A$2, data!$E$1:$E$3925, 'Heron Fields'!V$5)</f>
        <v/>
      </c>
      <c r="W73" s="2">
        <f>V73+SUMIFS(data!$H$1:$H$3925, data!$A$1:$A$3925, 'Heron Fields'!$A73, data!$D$1:$D$3925, 'Heron Fields'!$A$2, data!$E$1:$E$3925, 'Heron Fields'!W$5)</f>
        <v/>
      </c>
      <c r="X73" s="2">
        <f>W73+SUMIFS(data!$H$1:$H$3925, data!$A$1:$A$3925, 'Heron Fields'!$A73, data!$D$1:$D$3925, 'Heron Fields'!$A$2, data!$E$1:$E$3925, 'Heron Fields'!X$5)</f>
        <v/>
      </c>
      <c r="Y73" s="2">
        <f>X73+SUMIFS(data!$H$1:$H$3925, data!$A$1:$A$3925, 'Heron Fields'!$A73, data!$D$1:$D$3925, 'Heron Fields'!$A$2, data!$E$1:$E$3925, 'Heron Fields'!Y$5)</f>
        <v/>
      </c>
      <c r="Z73" s="2">
        <f>Y73+SUMIFS(data!$H$1:$H$3925, data!$A$1:$A$3925, 'Heron Fields'!$A73, data!$D$1:$D$3925, 'Heron Fields'!$A$2, data!$E$1:$E$3925, 'Heron Fields'!Z$5)</f>
        <v/>
      </c>
      <c r="AA73" s="2">
        <f>Z73+SUMIFS(data!$H$1:$H$3925, data!$A$1:$A$3925, 'Heron Fields'!$A73, data!$D$1:$D$3925, 'Heron Fields'!$A$2, data!$E$1:$E$3925, 'Heron Fields'!AA$5)</f>
        <v/>
      </c>
      <c r="AB73" s="2">
        <f>AA73+SUMIFS(data!$H$1:$H$3925, data!$A$1:$A$3925, 'Heron Fields'!$A73, data!$D$1:$D$3925, 'Heron Fields'!$A$2, data!$E$1:$E$3925, 'Heron Fields'!AB$5)</f>
        <v/>
      </c>
      <c r="AC73" s="2">
        <f>AB73+SUMIFS(data!$H$1:$H$3925, data!$A$1:$A$3925, 'Heron Fields'!$A73, data!$D$1:$D$3925, 'Heron Fields'!$A$2, data!$E$1:$E$3925, 'Heron Fields'!AC$5)</f>
        <v/>
      </c>
      <c r="AD73" s="2">
        <f>AC73+SUMIFS(data!$H$1:$H$3925, data!$A$1:$A$3925, 'Heron Fields'!$A73, data!$D$1:$D$3925, 'Heron Fields'!$A$2, data!$E$1:$E$3925, 'Heron Fields'!AD$5)</f>
        <v/>
      </c>
      <c r="AE73" s="2">
        <f>AD73+SUMIFS(data!$H$1:$H$3925, data!$A$1:$A$3925, 'Heron Fields'!$A73, data!$D$1:$D$3925, 'Heron Fields'!$A$2, data!$E$1:$E$3925, 'Heron Fields'!AE$5)</f>
        <v/>
      </c>
      <c r="AF73" s="2">
        <f>AE73+SUMIFS(data!$H$1:$H$3925, data!$A$1:$A$3925, 'Heron Fields'!$A73, data!$D$1:$D$3925, 'Heron Fields'!$A$2, data!$E$1:$E$3925, 'Heron Fields'!AF$5)</f>
        <v/>
      </c>
      <c r="AG73" s="2">
        <f>AF73+SUMIFS(data!$H$1:$H$3925, data!$A$1:$A$3925, 'Heron Fields'!$A73, data!$D$1:$D$3925, 'Heron Fields'!$A$2, data!$E$1:$E$3925, 'Heron Fields'!AG$5)</f>
        <v/>
      </c>
      <c r="AH73" s="2">
        <f>AG73+SUMIFS(data!$H$1:$H$3925, data!$A$1:$A$3925, 'Heron Fields'!$A73, data!$D$1:$D$3925, 'Heron Fields'!$A$2, data!$E$1:$E$3925, 'Heron Fields'!AH$5)</f>
        <v/>
      </c>
      <c r="AI73" s="2">
        <f>AH73+SUMIFS(data!$H$1:$H$3925, data!$A$1:$A$3925, 'Heron Fields'!$A73, data!$D$1:$D$3925, 'Heron Fields'!$A$2, data!$E$1:$E$3925, 'Heron Fields'!AI$5)</f>
        <v/>
      </c>
      <c r="AJ73" s="2">
        <f>AI73+SUMIFS(data!$H$1:$H$3925, data!$A$1:$A$3925, 'Heron Fields'!$A73, data!$D$1:$D$3925, 'Heron Fields'!$A$2, data!$E$1:$E$3925, 'Heron Fields'!AJ$5)</f>
        <v/>
      </c>
      <c r="AK73" s="2">
        <f>AJ73+SUMIFS(data!$H$1:$H$3925, data!$A$1:$A$3925, 'Heron Fields'!$A73, data!$D$1:$D$3925, 'Heron Fields'!$A$2, data!$E$1:$E$3925, 'Heron Fields'!AK$5)</f>
        <v/>
      </c>
    </row>
    <row r="74">
      <c r="A74" t="inlineStr">
        <is>
          <t>Interest Paid - Investors @ 8.25%</t>
        </is>
      </c>
      <c r="C74" s="2">
        <f>SUMIFS(data!$H$1:$H$3925, data!$A$1:$A$3925, 'Heron Fields'!$A74, data!$D$1:$D$3925, 'Heron Fields'!$A$2, data!$E$1:$E$3925, 'Heron Fields'!C$5)</f>
        <v/>
      </c>
      <c r="D74" s="2">
        <f>C74+SUMIFS(data!$H$1:$H$3925, data!$A$1:$A$3925, 'Heron Fields'!$A74, data!$D$1:$D$3925, 'Heron Fields'!$A$2, data!$E$1:$E$3925, 'Heron Fields'!D$5)</f>
        <v/>
      </c>
      <c r="E74" s="2">
        <f>D74+SUMIFS(data!$H$1:$H$3925, data!$A$1:$A$3925, 'Heron Fields'!$A74, data!$D$1:$D$3925, 'Heron Fields'!$A$2, data!$E$1:$E$3925, 'Heron Fields'!E$5)</f>
        <v/>
      </c>
      <c r="F74" s="2">
        <f>E74+SUMIFS(data!$H$1:$H$3925, data!$A$1:$A$3925, 'Heron Fields'!$A74, data!$D$1:$D$3925, 'Heron Fields'!$A$2, data!$E$1:$E$3925, 'Heron Fields'!F$5)</f>
        <v/>
      </c>
      <c r="G74" s="2">
        <f>F74+SUMIFS(data!$H$1:$H$3925, data!$A$1:$A$3925, 'Heron Fields'!$A74, data!$D$1:$D$3925, 'Heron Fields'!$A$2, data!$E$1:$E$3925, 'Heron Fields'!G$5)</f>
        <v/>
      </c>
      <c r="H74" s="2">
        <f>G74+SUMIFS(data!$H$1:$H$3925, data!$A$1:$A$3925, 'Heron Fields'!$A74, data!$D$1:$D$3925, 'Heron Fields'!$A$2, data!$E$1:$E$3925, 'Heron Fields'!H$5)</f>
        <v/>
      </c>
      <c r="I74" s="2">
        <f>H74+SUMIFS(data!$H$1:$H$3925, data!$A$1:$A$3925, 'Heron Fields'!$A74, data!$D$1:$D$3925, 'Heron Fields'!$A$2, data!$E$1:$E$3925, 'Heron Fields'!I$5)</f>
        <v/>
      </c>
      <c r="J74" s="2">
        <f>I74+SUMIFS(data!$H$1:$H$3925, data!$A$1:$A$3925, 'Heron Fields'!$A74, data!$D$1:$D$3925, 'Heron Fields'!$A$2, data!$E$1:$E$3925, 'Heron Fields'!J$5)</f>
        <v/>
      </c>
      <c r="K74" s="2">
        <f>J74+SUMIFS(data!$H$1:$H$3925, data!$A$1:$A$3925, 'Heron Fields'!$A74, data!$D$1:$D$3925, 'Heron Fields'!$A$2, data!$E$1:$E$3925, 'Heron Fields'!K$5)</f>
        <v/>
      </c>
      <c r="L74" s="2">
        <f>K74+SUMIFS(data!$H$1:$H$3925, data!$A$1:$A$3925, 'Heron Fields'!$A74, data!$D$1:$D$3925, 'Heron Fields'!$A$2, data!$E$1:$E$3925, 'Heron Fields'!L$5)</f>
        <v/>
      </c>
      <c r="M74" s="2">
        <f>L74+SUMIFS(data!$H$1:$H$3925, data!$A$1:$A$3925, 'Heron Fields'!$A74, data!$D$1:$D$3925, 'Heron Fields'!$A$2, data!$E$1:$E$3925, 'Heron Fields'!M$5)</f>
        <v/>
      </c>
      <c r="N74" s="2">
        <f>M74+SUMIFS(data!$H$1:$H$3925, data!$A$1:$A$3925, 'Heron Fields'!$A74, data!$D$1:$D$3925, 'Heron Fields'!$A$2, data!$E$1:$E$3925, 'Heron Fields'!N$5)</f>
        <v/>
      </c>
      <c r="O74" s="2">
        <f>N74+SUMIFS(data!$H$1:$H$3925, data!$A$1:$A$3925, 'Heron Fields'!$A74, data!$D$1:$D$3925, 'Heron Fields'!$A$2, data!$E$1:$E$3925, 'Heron Fields'!O$5)</f>
        <v/>
      </c>
      <c r="P74" s="2">
        <f>O74+SUMIFS(data!$H$1:$H$3925, data!$A$1:$A$3925, 'Heron Fields'!$A74, data!$D$1:$D$3925, 'Heron Fields'!$A$2, data!$E$1:$E$3925, 'Heron Fields'!P$5)</f>
        <v/>
      </c>
      <c r="Q74" s="2">
        <f>P74+SUMIFS(data!$H$1:$H$3925, data!$A$1:$A$3925, 'Heron Fields'!$A74, data!$D$1:$D$3925, 'Heron Fields'!$A$2, data!$E$1:$E$3925, 'Heron Fields'!Q$5)</f>
        <v/>
      </c>
      <c r="R74" s="2">
        <f>Q74+SUMIFS(data!$H$1:$H$3925, data!$A$1:$A$3925, 'Heron Fields'!$A74, data!$D$1:$D$3925, 'Heron Fields'!$A$2, data!$E$1:$E$3925, 'Heron Fields'!R$5)</f>
        <v/>
      </c>
      <c r="S74" s="2">
        <f>R74+SUMIFS(data!$H$1:$H$3925, data!$A$1:$A$3925, 'Heron Fields'!$A74, data!$D$1:$D$3925, 'Heron Fields'!$A$2, data!$E$1:$E$3925, 'Heron Fields'!S$5)</f>
        <v/>
      </c>
      <c r="T74" s="2">
        <f>S74+SUMIFS(data!$H$1:$H$3925, data!$A$1:$A$3925, 'Heron Fields'!$A74, data!$D$1:$D$3925, 'Heron Fields'!$A$2, data!$E$1:$E$3925, 'Heron Fields'!T$5)</f>
        <v/>
      </c>
      <c r="U74" s="2">
        <f>T74+SUMIFS(data!$H$1:$H$3925, data!$A$1:$A$3925, 'Heron Fields'!$A74, data!$D$1:$D$3925, 'Heron Fields'!$A$2, data!$E$1:$E$3925, 'Heron Fields'!U$5)</f>
        <v/>
      </c>
      <c r="V74" s="2">
        <f>U74+SUMIFS(data!$H$1:$H$3925, data!$A$1:$A$3925, 'Heron Fields'!$A74, data!$D$1:$D$3925, 'Heron Fields'!$A$2, data!$E$1:$E$3925, 'Heron Fields'!V$5)</f>
        <v/>
      </c>
      <c r="W74" s="2">
        <f>V74+SUMIFS(data!$H$1:$H$3925, data!$A$1:$A$3925, 'Heron Fields'!$A74, data!$D$1:$D$3925, 'Heron Fields'!$A$2, data!$E$1:$E$3925, 'Heron Fields'!W$5)</f>
        <v/>
      </c>
      <c r="X74" s="2">
        <f>W74+SUMIFS(data!$H$1:$H$3925, data!$A$1:$A$3925, 'Heron Fields'!$A74, data!$D$1:$D$3925, 'Heron Fields'!$A$2, data!$E$1:$E$3925, 'Heron Fields'!X$5)</f>
        <v/>
      </c>
      <c r="Y74" s="2">
        <f>X74+SUMIFS(data!$H$1:$H$3925, data!$A$1:$A$3925, 'Heron Fields'!$A74, data!$D$1:$D$3925, 'Heron Fields'!$A$2, data!$E$1:$E$3925, 'Heron Fields'!Y$5)</f>
        <v/>
      </c>
      <c r="Z74" s="2">
        <f>Y74+SUMIFS(data!$H$1:$H$3925, data!$A$1:$A$3925, 'Heron Fields'!$A74, data!$D$1:$D$3925, 'Heron Fields'!$A$2, data!$E$1:$E$3925, 'Heron Fields'!Z$5)</f>
        <v/>
      </c>
      <c r="AA74" s="2">
        <f>Z74+SUMIFS(data!$H$1:$H$3925, data!$A$1:$A$3925, 'Heron Fields'!$A74, data!$D$1:$D$3925, 'Heron Fields'!$A$2, data!$E$1:$E$3925, 'Heron Fields'!AA$5)</f>
        <v/>
      </c>
      <c r="AB74" s="2">
        <f>AA74+SUMIFS(data!$H$1:$H$3925, data!$A$1:$A$3925, 'Heron Fields'!$A74, data!$D$1:$D$3925, 'Heron Fields'!$A$2, data!$E$1:$E$3925, 'Heron Fields'!AB$5)</f>
        <v/>
      </c>
      <c r="AC74" s="2">
        <f>AB74+SUMIFS(data!$H$1:$H$3925, data!$A$1:$A$3925, 'Heron Fields'!$A74, data!$D$1:$D$3925, 'Heron Fields'!$A$2, data!$E$1:$E$3925, 'Heron Fields'!AC$5)</f>
        <v/>
      </c>
      <c r="AD74" s="2">
        <f>AC74+SUMIFS(data!$H$1:$H$3925, data!$A$1:$A$3925, 'Heron Fields'!$A74, data!$D$1:$D$3925, 'Heron Fields'!$A$2, data!$E$1:$E$3925, 'Heron Fields'!AD$5)</f>
        <v/>
      </c>
      <c r="AE74" s="2">
        <f>AD74+SUMIFS(data!$H$1:$H$3925, data!$A$1:$A$3925, 'Heron Fields'!$A74, data!$D$1:$D$3925, 'Heron Fields'!$A$2, data!$E$1:$E$3925, 'Heron Fields'!AE$5)</f>
        <v/>
      </c>
      <c r="AF74" s="2">
        <f>AE74+SUMIFS(data!$H$1:$H$3925, data!$A$1:$A$3925, 'Heron Fields'!$A74, data!$D$1:$D$3925, 'Heron Fields'!$A$2, data!$E$1:$E$3925, 'Heron Fields'!AF$5)</f>
        <v/>
      </c>
      <c r="AG74" s="2">
        <f>AF74+SUMIFS(data!$H$1:$H$3925, data!$A$1:$A$3925, 'Heron Fields'!$A74, data!$D$1:$D$3925, 'Heron Fields'!$A$2, data!$E$1:$E$3925, 'Heron Fields'!AG$5)</f>
        <v/>
      </c>
      <c r="AH74" s="2">
        <f>AG74+SUMIFS(data!$H$1:$H$3925, data!$A$1:$A$3925, 'Heron Fields'!$A74, data!$D$1:$D$3925, 'Heron Fields'!$A$2, data!$E$1:$E$3925, 'Heron Fields'!AH$5)</f>
        <v/>
      </c>
      <c r="AI74" s="2">
        <f>AH74+SUMIFS(data!$H$1:$H$3925, data!$A$1:$A$3925, 'Heron Fields'!$A74, data!$D$1:$D$3925, 'Heron Fields'!$A$2, data!$E$1:$E$3925, 'Heron Fields'!AI$5)</f>
        <v/>
      </c>
      <c r="AJ74" s="2">
        <f>AI74+SUMIFS(data!$H$1:$H$3925, data!$A$1:$A$3925, 'Heron Fields'!$A74, data!$D$1:$D$3925, 'Heron Fields'!$A$2, data!$E$1:$E$3925, 'Heron Fields'!AJ$5)</f>
        <v/>
      </c>
      <c r="AK74" s="2">
        <f>AJ74+SUMIFS(data!$H$1:$H$3925, data!$A$1:$A$3925, 'Heron Fields'!$A74, data!$D$1:$D$3925, 'Heron Fields'!$A$2, data!$E$1:$E$3925, 'Heron Fields'!AK$5)</f>
        <v/>
      </c>
    </row>
    <row r="75">
      <c r="A75" t="inlineStr">
        <is>
          <t>Interest Paid - Investors @ 9%</t>
        </is>
      </c>
      <c r="C75" s="2">
        <f>SUMIFS(data!$H$1:$H$3925, data!$A$1:$A$3925, 'Heron Fields'!$A75, data!$D$1:$D$3925, 'Heron Fields'!$A$2, data!$E$1:$E$3925, 'Heron Fields'!C$5)</f>
        <v/>
      </c>
      <c r="D75" s="2">
        <f>C75+SUMIFS(data!$H$1:$H$3925, data!$A$1:$A$3925, 'Heron Fields'!$A75, data!$D$1:$D$3925, 'Heron Fields'!$A$2, data!$E$1:$E$3925, 'Heron Fields'!D$5)</f>
        <v/>
      </c>
      <c r="E75" s="2">
        <f>D75+SUMIFS(data!$H$1:$H$3925, data!$A$1:$A$3925, 'Heron Fields'!$A75, data!$D$1:$D$3925, 'Heron Fields'!$A$2, data!$E$1:$E$3925, 'Heron Fields'!E$5)</f>
        <v/>
      </c>
      <c r="F75" s="2">
        <f>E75+SUMIFS(data!$H$1:$H$3925, data!$A$1:$A$3925, 'Heron Fields'!$A75, data!$D$1:$D$3925, 'Heron Fields'!$A$2, data!$E$1:$E$3925, 'Heron Fields'!F$5)</f>
        <v/>
      </c>
      <c r="G75" s="2">
        <f>F75+SUMIFS(data!$H$1:$H$3925, data!$A$1:$A$3925, 'Heron Fields'!$A75, data!$D$1:$D$3925, 'Heron Fields'!$A$2, data!$E$1:$E$3925, 'Heron Fields'!G$5)</f>
        <v/>
      </c>
      <c r="H75" s="2">
        <f>G75+SUMIFS(data!$H$1:$H$3925, data!$A$1:$A$3925, 'Heron Fields'!$A75, data!$D$1:$D$3925, 'Heron Fields'!$A$2, data!$E$1:$E$3925, 'Heron Fields'!H$5)</f>
        <v/>
      </c>
      <c r="I75" s="2">
        <f>H75+SUMIFS(data!$H$1:$H$3925, data!$A$1:$A$3925, 'Heron Fields'!$A75, data!$D$1:$D$3925, 'Heron Fields'!$A$2, data!$E$1:$E$3925, 'Heron Fields'!I$5)</f>
        <v/>
      </c>
      <c r="J75" s="2">
        <f>I75+SUMIFS(data!$H$1:$H$3925, data!$A$1:$A$3925, 'Heron Fields'!$A75, data!$D$1:$D$3925, 'Heron Fields'!$A$2, data!$E$1:$E$3925, 'Heron Fields'!J$5)</f>
        <v/>
      </c>
      <c r="K75" s="2">
        <f>J75+SUMIFS(data!$H$1:$H$3925, data!$A$1:$A$3925, 'Heron Fields'!$A75, data!$D$1:$D$3925, 'Heron Fields'!$A$2, data!$E$1:$E$3925, 'Heron Fields'!K$5)</f>
        <v/>
      </c>
      <c r="L75" s="2">
        <f>K75+SUMIFS(data!$H$1:$H$3925, data!$A$1:$A$3925, 'Heron Fields'!$A75, data!$D$1:$D$3925, 'Heron Fields'!$A$2, data!$E$1:$E$3925, 'Heron Fields'!L$5)</f>
        <v/>
      </c>
      <c r="M75" s="2">
        <f>L75+SUMIFS(data!$H$1:$H$3925, data!$A$1:$A$3925, 'Heron Fields'!$A75, data!$D$1:$D$3925, 'Heron Fields'!$A$2, data!$E$1:$E$3925, 'Heron Fields'!M$5)</f>
        <v/>
      </c>
      <c r="N75" s="2">
        <f>M75+SUMIFS(data!$H$1:$H$3925, data!$A$1:$A$3925, 'Heron Fields'!$A75, data!$D$1:$D$3925, 'Heron Fields'!$A$2, data!$E$1:$E$3925, 'Heron Fields'!N$5)</f>
        <v/>
      </c>
      <c r="O75" s="2">
        <f>N75+SUMIFS(data!$H$1:$H$3925, data!$A$1:$A$3925, 'Heron Fields'!$A75, data!$D$1:$D$3925, 'Heron Fields'!$A$2, data!$E$1:$E$3925, 'Heron Fields'!O$5)</f>
        <v/>
      </c>
      <c r="P75" s="2">
        <f>O75+SUMIFS(data!$H$1:$H$3925, data!$A$1:$A$3925, 'Heron Fields'!$A75, data!$D$1:$D$3925, 'Heron Fields'!$A$2, data!$E$1:$E$3925, 'Heron Fields'!P$5)</f>
        <v/>
      </c>
      <c r="Q75" s="2">
        <f>P75+SUMIFS(data!$H$1:$H$3925, data!$A$1:$A$3925, 'Heron Fields'!$A75, data!$D$1:$D$3925, 'Heron Fields'!$A$2, data!$E$1:$E$3925, 'Heron Fields'!Q$5)</f>
        <v/>
      </c>
      <c r="R75" s="2">
        <f>Q75+SUMIFS(data!$H$1:$H$3925, data!$A$1:$A$3925, 'Heron Fields'!$A75, data!$D$1:$D$3925, 'Heron Fields'!$A$2, data!$E$1:$E$3925, 'Heron Fields'!R$5)</f>
        <v/>
      </c>
      <c r="S75" s="2">
        <f>R75+SUMIFS(data!$H$1:$H$3925, data!$A$1:$A$3925, 'Heron Fields'!$A75, data!$D$1:$D$3925, 'Heron Fields'!$A$2, data!$E$1:$E$3925, 'Heron Fields'!S$5)</f>
        <v/>
      </c>
      <c r="T75" s="2">
        <f>S75+SUMIFS(data!$H$1:$H$3925, data!$A$1:$A$3925, 'Heron Fields'!$A75, data!$D$1:$D$3925, 'Heron Fields'!$A$2, data!$E$1:$E$3925, 'Heron Fields'!T$5)</f>
        <v/>
      </c>
      <c r="U75" s="2">
        <f>T75+SUMIFS(data!$H$1:$H$3925, data!$A$1:$A$3925, 'Heron Fields'!$A75, data!$D$1:$D$3925, 'Heron Fields'!$A$2, data!$E$1:$E$3925, 'Heron Fields'!U$5)</f>
        <v/>
      </c>
      <c r="V75" s="2">
        <f>U75+SUMIFS(data!$H$1:$H$3925, data!$A$1:$A$3925, 'Heron Fields'!$A75, data!$D$1:$D$3925, 'Heron Fields'!$A$2, data!$E$1:$E$3925, 'Heron Fields'!V$5)</f>
        <v/>
      </c>
      <c r="W75" s="2">
        <f>V75+SUMIFS(data!$H$1:$H$3925, data!$A$1:$A$3925, 'Heron Fields'!$A75, data!$D$1:$D$3925, 'Heron Fields'!$A$2, data!$E$1:$E$3925, 'Heron Fields'!W$5)</f>
        <v/>
      </c>
      <c r="X75" s="2">
        <f>W75+SUMIFS(data!$H$1:$H$3925, data!$A$1:$A$3925, 'Heron Fields'!$A75, data!$D$1:$D$3925, 'Heron Fields'!$A$2, data!$E$1:$E$3925, 'Heron Fields'!X$5)</f>
        <v/>
      </c>
      <c r="Y75" s="2">
        <f>X75+SUMIFS(data!$H$1:$H$3925, data!$A$1:$A$3925, 'Heron Fields'!$A75, data!$D$1:$D$3925, 'Heron Fields'!$A$2, data!$E$1:$E$3925, 'Heron Fields'!Y$5)</f>
        <v/>
      </c>
      <c r="Z75" s="2">
        <f>Y75+SUMIFS(data!$H$1:$H$3925, data!$A$1:$A$3925, 'Heron Fields'!$A75, data!$D$1:$D$3925, 'Heron Fields'!$A$2, data!$E$1:$E$3925, 'Heron Fields'!Z$5)</f>
        <v/>
      </c>
      <c r="AA75" s="2">
        <f>Z75+SUMIFS(data!$H$1:$H$3925, data!$A$1:$A$3925, 'Heron Fields'!$A75, data!$D$1:$D$3925, 'Heron Fields'!$A$2, data!$E$1:$E$3925, 'Heron Fields'!AA$5)</f>
        <v/>
      </c>
      <c r="AB75" s="2">
        <f>AA75+SUMIFS(data!$H$1:$H$3925, data!$A$1:$A$3925, 'Heron Fields'!$A75, data!$D$1:$D$3925, 'Heron Fields'!$A$2, data!$E$1:$E$3925, 'Heron Fields'!AB$5)</f>
        <v/>
      </c>
      <c r="AC75" s="2">
        <f>AB75+SUMIFS(data!$H$1:$H$3925, data!$A$1:$A$3925, 'Heron Fields'!$A75, data!$D$1:$D$3925, 'Heron Fields'!$A$2, data!$E$1:$E$3925, 'Heron Fields'!AC$5)</f>
        <v/>
      </c>
      <c r="AD75" s="2">
        <f>AC75+SUMIFS(data!$H$1:$H$3925, data!$A$1:$A$3925, 'Heron Fields'!$A75, data!$D$1:$D$3925, 'Heron Fields'!$A$2, data!$E$1:$E$3925, 'Heron Fields'!AD$5)</f>
        <v/>
      </c>
      <c r="AE75" s="2">
        <f>AD75+SUMIFS(data!$H$1:$H$3925, data!$A$1:$A$3925, 'Heron Fields'!$A75, data!$D$1:$D$3925, 'Heron Fields'!$A$2, data!$E$1:$E$3925, 'Heron Fields'!AE$5)</f>
        <v/>
      </c>
      <c r="AF75" s="2">
        <f>AE75+SUMIFS(data!$H$1:$H$3925, data!$A$1:$A$3925, 'Heron Fields'!$A75, data!$D$1:$D$3925, 'Heron Fields'!$A$2, data!$E$1:$E$3925, 'Heron Fields'!AF$5)</f>
        <v/>
      </c>
      <c r="AG75" s="2">
        <f>AF75+SUMIFS(data!$H$1:$H$3925, data!$A$1:$A$3925, 'Heron Fields'!$A75, data!$D$1:$D$3925, 'Heron Fields'!$A$2, data!$E$1:$E$3925, 'Heron Fields'!AG$5)</f>
        <v/>
      </c>
      <c r="AH75" s="2">
        <f>AG75+SUMIFS(data!$H$1:$H$3925, data!$A$1:$A$3925, 'Heron Fields'!$A75, data!$D$1:$D$3925, 'Heron Fields'!$A$2, data!$E$1:$E$3925, 'Heron Fields'!AH$5)</f>
        <v/>
      </c>
      <c r="AI75" s="2">
        <f>AH75+SUMIFS(data!$H$1:$H$3925, data!$A$1:$A$3925, 'Heron Fields'!$A75, data!$D$1:$D$3925, 'Heron Fields'!$A$2, data!$E$1:$E$3925, 'Heron Fields'!AI$5)</f>
        <v/>
      </c>
      <c r="AJ75" s="2">
        <f>AI75+SUMIFS(data!$H$1:$H$3925, data!$A$1:$A$3925, 'Heron Fields'!$A75, data!$D$1:$D$3925, 'Heron Fields'!$A$2, data!$E$1:$E$3925, 'Heron Fields'!AJ$5)</f>
        <v/>
      </c>
      <c r="AK75" s="2">
        <f>AJ75+SUMIFS(data!$H$1:$H$3925, data!$A$1:$A$3925, 'Heron Fields'!$A75, data!$D$1:$D$3925, 'Heron Fields'!$A$2, data!$E$1:$E$3925, 'Heron Fields'!AK$5)</f>
        <v/>
      </c>
    </row>
    <row r="76">
      <c r="A76" t="inlineStr">
        <is>
          <t>Levies - Amari</t>
        </is>
      </c>
      <c r="C76" s="2">
        <f>SUMIFS(data!$H$1:$H$3925, data!$A$1:$A$3925, 'Heron Fields'!$A76, data!$D$1:$D$3925, 'Heron Fields'!$A$2, data!$E$1:$E$3925, 'Heron Fields'!C$5)</f>
        <v/>
      </c>
      <c r="D76" s="2">
        <f>C76+SUMIFS(data!$H$1:$H$3925, data!$A$1:$A$3925, 'Heron Fields'!$A76, data!$D$1:$D$3925, 'Heron Fields'!$A$2, data!$E$1:$E$3925, 'Heron Fields'!D$5)</f>
        <v/>
      </c>
      <c r="E76" s="2">
        <f>D76+SUMIFS(data!$H$1:$H$3925, data!$A$1:$A$3925, 'Heron Fields'!$A76, data!$D$1:$D$3925, 'Heron Fields'!$A$2, data!$E$1:$E$3925, 'Heron Fields'!E$5)</f>
        <v/>
      </c>
      <c r="F76" s="2">
        <f>E76+SUMIFS(data!$H$1:$H$3925, data!$A$1:$A$3925, 'Heron Fields'!$A76, data!$D$1:$D$3925, 'Heron Fields'!$A$2, data!$E$1:$E$3925, 'Heron Fields'!F$5)</f>
        <v/>
      </c>
      <c r="G76" s="2">
        <f>F76+SUMIFS(data!$H$1:$H$3925, data!$A$1:$A$3925, 'Heron Fields'!$A76, data!$D$1:$D$3925, 'Heron Fields'!$A$2, data!$E$1:$E$3925, 'Heron Fields'!G$5)</f>
        <v/>
      </c>
      <c r="H76" s="2">
        <f>G76+SUMIFS(data!$H$1:$H$3925, data!$A$1:$A$3925, 'Heron Fields'!$A76, data!$D$1:$D$3925, 'Heron Fields'!$A$2, data!$E$1:$E$3925, 'Heron Fields'!H$5)</f>
        <v/>
      </c>
      <c r="I76" s="2">
        <f>H76+SUMIFS(data!$H$1:$H$3925, data!$A$1:$A$3925, 'Heron Fields'!$A76, data!$D$1:$D$3925, 'Heron Fields'!$A$2, data!$E$1:$E$3925, 'Heron Fields'!I$5)</f>
        <v/>
      </c>
      <c r="J76" s="2">
        <f>I76+SUMIFS(data!$H$1:$H$3925, data!$A$1:$A$3925, 'Heron Fields'!$A76, data!$D$1:$D$3925, 'Heron Fields'!$A$2, data!$E$1:$E$3925, 'Heron Fields'!J$5)</f>
        <v/>
      </c>
      <c r="K76" s="2">
        <f>J76+SUMIFS(data!$H$1:$H$3925, data!$A$1:$A$3925, 'Heron Fields'!$A76, data!$D$1:$D$3925, 'Heron Fields'!$A$2, data!$E$1:$E$3925, 'Heron Fields'!K$5)</f>
        <v/>
      </c>
      <c r="L76" s="2">
        <f>K76+SUMIFS(data!$H$1:$H$3925, data!$A$1:$A$3925, 'Heron Fields'!$A76, data!$D$1:$D$3925, 'Heron Fields'!$A$2, data!$E$1:$E$3925, 'Heron Fields'!L$5)</f>
        <v/>
      </c>
      <c r="M76" s="2">
        <f>L76+SUMIFS(data!$H$1:$H$3925, data!$A$1:$A$3925, 'Heron Fields'!$A76, data!$D$1:$D$3925, 'Heron Fields'!$A$2, data!$E$1:$E$3925, 'Heron Fields'!M$5)</f>
        <v/>
      </c>
      <c r="N76" s="2">
        <f>M76+SUMIFS(data!$H$1:$H$3925, data!$A$1:$A$3925, 'Heron Fields'!$A76, data!$D$1:$D$3925, 'Heron Fields'!$A$2, data!$E$1:$E$3925, 'Heron Fields'!N$5)</f>
        <v/>
      </c>
      <c r="O76" s="2">
        <f>N76+SUMIFS(data!$H$1:$H$3925, data!$A$1:$A$3925, 'Heron Fields'!$A76, data!$D$1:$D$3925, 'Heron Fields'!$A$2, data!$E$1:$E$3925, 'Heron Fields'!O$5)</f>
        <v/>
      </c>
      <c r="P76" s="2">
        <f>O76+SUMIFS(data!$H$1:$H$3925, data!$A$1:$A$3925, 'Heron Fields'!$A76, data!$D$1:$D$3925, 'Heron Fields'!$A$2, data!$E$1:$E$3925, 'Heron Fields'!P$5)</f>
        <v/>
      </c>
      <c r="Q76" s="2">
        <f>P76+SUMIFS(data!$H$1:$H$3925, data!$A$1:$A$3925, 'Heron Fields'!$A76, data!$D$1:$D$3925, 'Heron Fields'!$A$2, data!$E$1:$E$3925, 'Heron Fields'!Q$5)</f>
        <v/>
      </c>
      <c r="R76" s="2">
        <f>Q76+SUMIFS(data!$H$1:$H$3925, data!$A$1:$A$3925, 'Heron Fields'!$A76, data!$D$1:$D$3925, 'Heron Fields'!$A$2, data!$E$1:$E$3925, 'Heron Fields'!R$5)</f>
        <v/>
      </c>
      <c r="S76" s="2">
        <f>R76+SUMIFS(data!$H$1:$H$3925, data!$A$1:$A$3925, 'Heron Fields'!$A76, data!$D$1:$D$3925, 'Heron Fields'!$A$2, data!$E$1:$E$3925, 'Heron Fields'!S$5)</f>
        <v/>
      </c>
      <c r="T76" s="2">
        <f>S76+SUMIFS(data!$H$1:$H$3925, data!$A$1:$A$3925, 'Heron Fields'!$A76, data!$D$1:$D$3925, 'Heron Fields'!$A$2, data!$E$1:$E$3925, 'Heron Fields'!T$5)</f>
        <v/>
      </c>
      <c r="U76" s="2">
        <f>T76+SUMIFS(data!$H$1:$H$3925, data!$A$1:$A$3925, 'Heron Fields'!$A76, data!$D$1:$D$3925, 'Heron Fields'!$A$2, data!$E$1:$E$3925, 'Heron Fields'!U$5)</f>
        <v/>
      </c>
      <c r="V76" s="2">
        <f>U76+SUMIFS(data!$H$1:$H$3925, data!$A$1:$A$3925, 'Heron Fields'!$A76, data!$D$1:$D$3925, 'Heron Fields'!$A$2, data!$E$1:$E$3925, 'Heron Fields'!V$5)</f>
        <v/>
      </c>
      <c r="W76" s="2">
        <f>V76+SUMIFS(data!$H$1:$H$3925, data!$A$1:$A$3925, 'Heron Fields'!$A76, data!$D$1:$D$3925, 'Heron Fields'!$A$2, data!$E$1:$E$3925, 'Heron Fields'!W$5)</f>
        <v/>
      </c>
      <c r="X76" s="2">
        <f>W76+SUMIFS(data!$H$1:$H$3925, data!$A$1:$A$3925, 'Heron Fields'!$A76, data!$D$1:$D$3925, 'Heron Fields'!$A$2, data!$E$1:$E$3925, 'Heron Fields'!X$5)</f>
        <v/>
      </c>
      <c r="Y76" s="2">
        <f>X76+SUMIFS(data!$H$1:$H$3925, data!$A$1:$A$3925, 'Heron Fields'!$A76, data!$D$1:$D$3925, 'Heron Fields'!$A$2, data!$E$1:$E$3925, 'Heron Fields'!Y$5)</f>
        <v/>
      </c>
      <c r="Z76" s="2">
        <f>Y76+SUMIFS(data!$H$1:$H$3925, data!$A$1:$A$3925, 'Heron Fields'!$A76, data!$D$1:$D$3925, 'Heron Fields'!$A$2, data!$E$1:$E$3925, 'Heron Fields'!Z$5)</f>
        <v/>
      </c>
      <c r="AA76" s="2">
        <f>Z76+SUMIFS(data!$H$1:$H$3925, data!$A$1:$A$3925, 'Heron Fields'!$A76, data!$D$1:$D$3925, 'Heron Fields'!$A$2, data!$E$1:$E$3925, 'Heron Fields'!AA$5)</f>
        <v/>
      </c>
      <c r="AB76" s="2">
        <f>AA76+SUMIFS(data!$H$1:$H$3925, data!$A$1:$A$3925, 'Heron Fields'!$A76, data!$D$1:$D$3925, 'Heron Fields'!$A$2, data!$E$1:$E$3925, 'Heron Fields'!AB$5)</f>
        <v/>
      </c>
      <c r="AC76" s="2">
        <f>AB76+SUMIFS(data!$H$1:$H$3925, data!$A$1:$A$3925, 'Heron Fields'!$A76, data!$D$1:$D$3925, 'Heron Fields'!$A$2, data!$E$1:$E$3925, 'Heron Fields'!AC$5)</f>
        <v/>
      </c>
      <c r="AD76" s="2">
        <f>AC76+SUMIFS(data!$H$1:$H$3925, data!$A$1:$A$3925, 'Heron Fields'!$A76, data!$D$1:$D$3925, 'Heron Fields'!$A$2, data!$E$1:$E$3925, 'Heron Fields'!AD$5)</f>
        <v/>
      </c>
      <c r="AE76" s="2">
        <f>AD76+SUMIFS(data!$H$1:$H$3925, data!$A$1:$A$3925, 'Heron Fields'!$A76, data!$D$1:$D$3925, 'Heron Fields'!$A$2, data!$E$1:$E$3925, 'Heron Fields'!AE$5)</f>
        <v/>
      </c>
      <c r="AF76" s="2">
        <f>AE76+SUMIFS(data!$H$1:$H$3925, data!$A$1:$A$3925, 'Heron Fields'!$A76, data!$D$1:$D$3925, 'Heron Fields'!$A$2, data!$E$1:$E$3925, 'Heron Fields'!AF$5)</f>
        <v/>
      </c>
      <c r="AG76" s="2">
        <f>AF76+SUMIFS(data!$H$1:$H$3925, data!$A$1:$A$3925, 'Heron Fields'!$A76, data!$D$1:$D$3925, 'Heron Fields'!$A$2, data!$E$1:$E$3925, 'Heron Fields'!AG$5)</f>
        <v/>
      </c>
      <c r="AH76" s="2">
        <f>AG76+SUMIFS(data!$H$1:$H$3925, data!$A$1:$A$3925, 'Heron Fields'!$A76, data!$D$1:$D$3925, 'Heron Fields'!$A$2, data!$E$1:$E$3925, 'Heron Fields'!AH$5)</f>
        <v/>
      </c>
      <c r="AI76" s="2">
        <f>AH76+SUMIFS(data!$H$1:$H$3925, data!$A$1:$A$3925, 'Heron Fields'!$A76, data!$D$1:$D$3925, 'Heron Fields'!$A$2, data!$E$1:$E$3925, 'Heron Fields'!AI$5)</f>
        <v/>
      </c>
      <c r="AJ76" s="2">
        <f>AI76+SUMIFS(data!$H$1:$H$3925, data!$A$1:$A$3925, 'Heron Fields'!$A76, data!$D$1:$D$3925, 'Heron Fields'!$A$2, data!$E$1:$E$3925, 'Heron Fields'!AJ$5)</f>
        <v/>
      </c>
      <c r="AK76" s="2">
        <f>AJ76+SUMIFS(data!$H$1:$H$3925, data!$A$1:$A$3925, 'Heron Fields'!$A76, data!$D$1:$D$3925, 'Heron Fields'!$A$2, data!$E$1:$E$3925, 'Heron Fields'!AK$5)</f>
        <v/>
      </c>
    </row>
    <row r="77">
      <c r="A77" t="inlineStr">
        <is>
          <t>Momentum Admin Fee</t>
        </is>
      </c>
      <c r="C77" s="2">
        <f>SUMIFS(data!$H$1:$H$3925, data!$A$1:$A$3925, 'Heron Fields'!$A77, data!$D$1:$D$3925, 'Heron Fields'!$A$2, data!$E$1:$E$3925, 'Heron Fields'!C$5)</f>
        <v/>
      </c>
      <c r="D77" s="2">
        <f>C77+SUMIFS(data!$H$1:$H$3925, data!$A$1:$A$3925, 'Heron Fields'!$A77, data!$D$1:$D$3925, 'Heron Fields'!$A$2, data!$E$1:$E$3925, 'Heron Fields'!D$5)</f>
        <v/>
      </c>
      <c r="E77" s="2">
        <f>D77+SUMIFS(data!$H$1:$H$3925, data!$A$1:$A$3925, 'Heron Fields'!$A77, data!$D$1:$D$3925, 'Heron Fields'!$A$2, data!$E$1:$E$3925, 'Heron Fields'!E$5)</f>
        <v/>
      </c>
      <c r="F77" s="2">
        <f>E77+SUMIFS(data!$H$1:$H$3925, data!$A$1:$A$3925, 'Heron Fields'!$A77, data!$D$1:$D$3925, 'Heron Fields'!$A$2, data!$E$1:$E$3925, 'Heron Fields'!F$5)</f>
        <v/>
      </c>
      <c r="G77" s="2">
        <f>F77+SUMIFS(data!$H$1:$H$3925, data!$A$1:$A$3925, 'Heron Fields'!$A77, data!$D$1:$D$3925, 'Heron Fields'!$A$2, data!$E$1:$E$3925, 'Heron Fields'!G$5)</f>
        <v/>
      </c>
      <c r="H77" s="2">
        <f>G77+SUMIFS(data!$H$1:$H$3925, data!$A$1:$A$3925, 'Heron Fields'!$A77, data!$D$1:$D$3925, 'Heron Fields'!$A$2, data!$E$1:$E$3925, 'Heron Fields'!H$5)</f>
        <v/>
      </c>
      <c r="I77" s="2">
        <f>H77+SUMIFS(data!$H$1:$H$3925, data!$A$1:$A$3925, 'Heron Fields'!$A77, data!$D$1:$D$3925, 'Heron Fields'!$A$2, data!$E$1:$E$3925, 'Heron Fields'!I$5)</f>
        <v/>
      </c>
      <c r="J77" s="2">
        <f>I77+SUMIFS(data!$H$1:$H$3925, data!$A$1:$A$3925, 'Heron Fields'!$A77, data!$D$1:$D$3925, 'Heron Fields'!$A$2, data!$E$1:$E$3925, 'Heron Fields'!J$5)</f>
        <v/>
      </c>
      <c r="K77" s="2">
        <f>J77+SUMIFS(data!$H$1:$H$3925, data!$A$1:$A$3925, 'Heron Fields'!$A77, data!$D$1:$D$3925, 'Heron Fields'!$A$2, data!$E$1:$E$3925, 'Heron Fields'!K$5)</f>
        <v/>
      </c>
      <c r="L77" s="2">
        <f>K77+SUMIFS(data!$H$1:$H$3925, data!$A$1:$A$3925, 'Heron Fields'!$A77, data!$D$1:$D$3925, 'Heron Fields'!$A$2, data!$E$1:$E$3925, 'Heron Fields'!L$5)</f>
        <v/>
      </c>
      <c r="M77" s="2">
        <f>L77+SUMIFS(data!$H$1:$H$3925, data!$A$1:$A$3925, 'Heron Fields'!$A77, data!$D$1:$D$3925, 'Heron Fields'!$A$2, data!$E$1:$E$3925, 'Heron Fields'!M$5)</f>
        <v/>
      </c>
      <c r="N77" s="2">
        <f>M77+SUMIFS(data!$H$1:$H$3925, data!$A$1:$A$3925, 'Heron Fields'!$A77, data!$D$1:$D$3925, 'Heron Fields'!$A$2, data!$E$1:$E$3925, 'Heron Fields'!N$5)</f>
        <v/>
      </c>
      <c r="O77" s="2">
        <f>N77+SUMIFS(data!$H$1:$H$3925, data!$A$1:$A$3925, 'Heron Fields'!$A77, data!$D$1:$D$3925, 'Heron Fields'!$A$2, data!$E$1:$E$3925, 'Heron Fields'!O$5)</f>
        <v/>
      </c>
      <c r="P77" s="2">
        <f>O77+SUMIFS(data!$H$1:$H$3925, data!$A$1:$A$3925, 'Heron Fields'!$A77, data!$D$1:$D$3925, 'Heron Fields'!$A$2, data!$E$1:$E$3925, 'Heron Fields'!P$5)</f>
        <v/>
      </c>
      <c r="Q77" s="2">
        <f>P77+SUMIFS(data!$H$1:$H$3925, data!$A$1:$A$3925, 'Heron Fields'!$A77, data!$D$1:$D$3925, 'Heron Fields'!$A$2, data!$E$1:$E$3925, 'Heron Fields'!Q$5)</f>
        <v/>
      </c>
      <c r="R77" s="2">
        <f>Q77+SUMIFS(data!$H$1:$H$3925, data!$A$1:$A$3925, 'Heron Fields'!$A77, data!$D$1:$D$3925, 'Heron Fields'!$A$2, data!$E$1:$E$3925, 'Heron Fields'!R$5)</f>
        <v/>
      </c>
      <c r="S77" s="2">
        <f>R77+SUMIFS(data!$H$1:$H$3925, data!$A$1:$A$3925, 'Heron Fields'!$A77, data!$D$1:$D$3925, 'Heron Fields'!$A$2, data!$E$1:$E$3925, 'Heron Fields'!S$5)</f>
        <v/>
      </c>
      <c r="T77" s="2">
        <f>S77+SUMIFS(data!$H$1:$H$3925, data!$A$1:$A$3925, 'Heron Fields'!$A77, data!$D$1:$D$3925, 'Heron Fields'!$A$2, data!$E$1:$E$3925, 'Heron Fields'!T$5)</f>
        <v/>
      </c>
      <c r="U77" s="2">
        <f>T77+SUMIFS(data!$H$1:$H$3925, data!$A$1:$A$3925, 'Heron Fields'!$A77, data!$D$1:$D$3925, 'Heron Fields'!$A$2, data!$E$1:$E$3925, 'Heron Fields'!U$5)</f>
        <v/>
      </c>
      <c r="V77" s="2">
        <f>U77+SUMIFS(data!$H$1:$H$3925, data!$A$1:$A$3925, 'Heron Fields'!$A77, data!$D$1:$D$3925, 'Heron Fields'!$A$2, data!$E$1:$E$3925, 'Heron Fields'!V$5)</f>
        <v/>
      </c>
      <c r="W77" s="2">
        <f>V77+SUMIFS(data!$H$1:$H$3925, data!$A$1:$A$3925, 'Heron Fields'!$A77, data!$D$1:$D$3925, 'Heron Fields'!$A$2, data!$E$1:$E$3925, 'Heron Fields'!W$5)</f>
        <v/>
      </c>
      <c r="X77" s="2">
        <f>W77+SUMIFS(data!$H$1:$H$3925, data!$A$1:$A$3925, 'Heron Fields'!$A77, data!$D$1:$D$3925, 'Heron Fields'!$A$2, data!$E$1:$E$3925, 'Heron Fields'!X$5)</f>
        <v/>
      </c>
      <c r="Y77" s="2">
        <f>X77+SUMIFS(data!$H$1:$H$3925, data!$A$1:$A$3925, 'Heron Fields'!$A77, data!$D$1:$D$3925, 'Heron Fields'!$A$2, data!$E$1:$E$3925, 'Heron Fields'!Y$5)</f>
        <v/>
      </c>
      <c r="Z77" s="2">
        <f>Y77+SUMIFS(data!$H$1:$H$3925, data!$A$1:$A$3925, 'Heron Fields'!$A77, data!$D$1:$D$3925, 'Heron Fields'!$A$2, data!$E$1:$E$3925, 'Heron Fields'!Z$5)</f>
        <v/>
      </c>
      <c r="AA77" s="2">
        <f>Z77+SUMIFS(data!$H$1:$H$3925, data!$A$1:$A$3925, 'Heron Fields'!$A77, data!$D$1:$D$3925, 'Heron Fields'!$A$2, data!$E$1:$E$3925, 'Heron Fields'!AA$5)</f>
        <v/>
      </c>
      <c r="AB77" s="2">
        <f>AA77+SUMIFS(data!$H$1:$H$3925, data!$A$1:$A$3925, 'Heron Fields'!$A77, data!$D$1:$D$3925, 'Heron Fields'!$A$2, data!$E$1:$E$3925, 'Heron Fields'!AB$5)</f>
        <v/>
      </c>
      <c r="AC77" s="2">
        <f>AB77+SUMIFS(data!$H$1:$H$3925, data!$A$1:$A$3925, 'Heron Fields'!$A77, data!$D$1:$D$3925, 'Heron Fields'!$A$2, data!$E$1:$E$3925, 'Heron Fields'!AC$5)</f>
        <v/>
      </c>
      <c r="AD77" s="2">
        <f>AC77+SUMIFS(data!$H$1:$H$3925, data!$A$1:$A$3925, 'Heron Fields'!$A77, data!$D$1:$D$3925, 'Heron Fields'!$A$2, data!$E$1:$E$3925, 'Heron Fields'!AD$5)</f>
        <v/>
      </c>
      <c r="AE77" s="2">
        <f>AD77+SUMIFS(data!$H$1:$H$3925, data!$A$1:$A$3925, 'Heron Fields'!$A77, data!$D$1:$D$3925, 'Heron Fields'!$A$2, data!$E$1:$E$3925, 'Heron Fields'!AE$5)</f>
        <v/>
      </c>
      <c r="AF77" s="2">
        <f>AE77+SUMIFS(data!$H$1:$H$3925, data!$A$1:$A$3925, 'Heron Fields'!$A77, data!$D$1:$D$3925, 'Heron Fields'!$A$2, data!$E$1:$E$3925, 'Heron Fields'!AF$5)</f>
        <v/>
      </c>
      <c r="AG77" s="2">
        <f>AF77+SUMIFS(data!$H$1:$H$3925, data!$A$1:$A$3925, 'Heron Fields'!$A77, data!$D$1:$D$3925, 'Heron Fields'!$A$2, data!$E$1:$E$3925, 'Heron Fields'!AG$5)</f>
        <v/>
      </c>
      <c r="AH77" s="2">
        <f>AG77+SUMIFS(data!$H$1:$H$3925, data!$A$1:$A$3925, 'Heron Fields'!$A77, data!$D$1:$D$3925, 'Heron Fields'!$A$2, data!$E$1:$E$3925, 'Heron Fields'!AH$5)</f>
        <v/>
      </c>
      <c r="AI77" s="2">
        <f>AH77+SUMIFS(data!$H$1:$H$3925, data!$A$1:$A$3925, 'Heron Fields'!$A77, data!$D$1:$D$3925, 'Heron Fields'!$A$2, data!$E$1:$E$3925, 'Heron Fields'!AI$5)</f>
        <v/>
      </c>
      <c r="AJ77" s="2">
        <f>AI77+SUMIFS(data!$H$1:$H$3925, data!$A$1:$A$3925, 'Heron Fields'!$A77, data!$D$1:$D$3925, 'Heron Fields'!$A$2, data!$E$1:$E$3925, 'Heron Fields'!AJ$5)</f>
        <v/>
      </c>
      <c r="AK77" s="2">
        <f>AJ77+SUMIFS(data!$H$1:$H$3925, data!$A$1:$A$3925, 'Heron Fields'!$A77, data!$D$1:$D$3925, 'Heron Fields'!$A$2, data!$E$1:$E$3925, 'Heron Fields'!AK$5)</f>
        <v/>
      </c>
    </row>
    <row r="78">
      <c r="A78" t="inlineStr">
        <is>
          <t>Motor Vehicle Expenses</t>
        </is>
      </c>
      <c r="C78" s="2">
        <f>SUMIFS(data!$H$1:$H$3925, data!$A$1:$A$3925, 'Heron Fields'!$A78, data!$D$1:$D$3925, 'Heron Fields'!$A$2, data!$E$1:$E$3925, 'Heron Fields'!C$5)</f>
        <v/>
      </c>
      <c r="D78" s="2">
        <f>C78+SUMIFS(data!$H$1:$H$3925, data!$A$1:$A$3925, 'Heron Fields'!$A78, data!$D$1:$D$3925, 'Heron Fields'!$A$2, data!$E$1:$E$3925, 'Heron Fields'!D$5)</f>
        <v/>
      </c>
      <c r="E78" s="2">
        <f>D78+SUMIFS(data!$H$1:$H$3925, data!$A$1:$A$3925, 'Heron Fields'!$A78, data!$D$1:$D$3925, 'Heron Fields'!$A$2, data!$E$1:$E$3925, 'Heron Fields'!E$5)</f>
        <v/>
      </c>
      <c r="F78" s="2">
        <f>E78+SUMIFS(data!$H$1:$H$3925, data!$A$1:$A$3925, 'Heron Fields'!$A78, data!$D$1:$D$3925, 'Heron Fields'!$A$2, data!$E$1:$E$3925, 'Heron Fields'!F$5)</f>
        <v/>
      </c>
      <c r="G78" s="2">
        <f>F78+SUMIFS(data!$H$1:$H$3925, data!$A$1:$A$3925, 'Heron Fields'!$A78, data!$D$1:$D$3925, 'Heron Fields'!$A$2, data!$E$1:$E$3925, 'Heron Fields'!G$5)</f>
        <v/>
      </c>
      <c r="H78" s="2">
        <f>G78+SUMIFS(data!$H$1:$H$3925, data!$A$1:$A$3925, 'Heron Fields'!$A78, data!$D$1:$D$3925, 'Heron Fields'!$A$2, data!$E$1:$E$3925, 'Heron Fields'!H$5)</f>
        <v/>
      </c>
      <c r="I78" s="2">
        <f>H78+SUMIFS(data!$H$1:$H$3925, data!$A$1:$A$3925, 'Heron Fields'!$A78, data!$D$1:$D$3925, 'Heron Fields'!$A$2, data!$E$1:$E$3925, 'Heron Fields'!I$5)</f>
        <v/>
      </c>
      <c r="J78" s="2">
        <f>I78+SUMIFS(data!$H$1:$H$3925, data!$A$1:$A$3925, 'Heron Fields'!$A78, data!$D$1:$D$3925, 'Heron Fields'!$A$2, data!$E$1:$E$3925, 'Heron Fields'!J$5)</f>
        <v/>
      </c>
      <c r="K78" s="2">
        <f>J78+SUMIFS(data!$H$1:$H$3925, data!$A$1:$A$3925, 'Heron Fields'!$A78, data!$D$1:$D$3925, 'Heron Fields'!$A$2, data!$E$1:$E$3925, 'Heron Fields'!K$5)</f>
        <v/>
      </c>
      <c r="L78" s="2">
        <f>K78+SUMIFS(data!$H$1:$H$3925, data!$A$1:$A$3925, 'Heron Fields'!$A78, data!$D$1:$D$3925, 'Heron Fields'!$A$2, data!$E$1:$E$3925, 'Heron Fields'!L$5)</f>
        <v/>
      </c>
      <c r="M78" s="2">
        <f>L78+SUMIFS(data!$H$1:$H$3925, data!$A$1:$A$3925, 'Heron Fields'!$A78, data!$D$1:$D$3925, 'Heron Fields'!$A$2, data!$E$1:$E$3925, 'Heron Fields'!M$5)</f>
        <v/>
      </c>
      <c r="N78" s="2">
        <f>M78+SUMIFS(data!$H$1:$H$3925, data!$A$1:$A$3925, 'Heron Fields'!$A78, data!$D$1:$D$3925, 'Heron Fields'!$A$2, data!$E$1:$E$3925, 'Heron Fields'!N$5)</f>
        <v/>
      </c>
      <c r="O78" s="2">
        <f>N78+SUMIFS(data!$H$1:$H$3925, data!$A$1:$A$3925, 'Heron Fields'!$A78, data!$D$1:$D$3925, 'Heron Fields'!$A$2, data!$E$1:$E$3925, 'Heron Fields'!O$5)</f>
        <v/>
      </c>
      <c r="P78" s="2">
        <f>O78+SUMIFS(data!$H$1:$H$3925, data!$A$1:$A$3925, 'Heron Fields'!$A78, data!$D$1:$D$3925, 'Heron Fields'!$A$2, data!$E$1:$E$3925, 'Heron Fields'!P$5)</f>
        <v/>
      </c>
      <c r="Q78" s="2">
        <f>P78+SUMIFS(data!$H$1:$H$3925, data!$A$1:$A$3925, 'Heron Fields'!$A78, data!$D$1:$D$3925, 'Heron Fields'!$A$2, data!$E$1:$E$3925, 'Heron Fields'!Q$5)</f>
        <v/>
      </c>
      <c r="R78" s="2">
        <f>Q78+SUMIFS(data!$H$1:$H$3925, data!$A$1:$A$3925, 'Heron Fields'!$A78, data!$D$1:$D$3925, 'Heron Fields'!$A$2, data!$E$1:$E$3925, 'Heron Fields'!R$5)</f>
        <v/>
      </c>
      <c r="S78" s="2">
        <f>R78+SUMIFS(data!$H$1:$H$3925, data!$A$1:$A$3925, 'Heron Fields'!$A78, data!$D$1:$D$3925, 'Heron Fields'!$A$2, data!$E$1:$E$3925, 'Heron Fields'!S$5)</f>
        <v/>
      </c>
      <c r="T78" s="2">
        <f>S78+SUMIFS(data!$H$1:$H$3925, data!$A$1:$A$3925, 'Heron Fields'!$A78, data!$D$1:$D$3925, 'Heron Fields'!$A$2, data!$E$1:$E$3925, 'Heron Fields'!T$5)</f>
        <v/>
      </c>
      <c r="U78" s="2">
        <f>T78+SUMIFS(data!$H$1:$H$3925, data!$A$1:$A$3925, 'Heron Fields'!$A78, data!$D$1:$D$3925, 'Heron Fields'!$A$2, data!$E$1:$E$3925, 'Heron Fields'!U$5)</f>
        <v/>
      </c>
      <c r="V78" s="2">
        <f>U78+SUMIFS(data!$H$1:$H$3925, data!$A$1:$A$3925, 'Heron Fields'!$A78, data!$D$1:$D$3925, 'Heron Fields'!$A$2, data!$E$1:$E$3925, 'Heron Fields'!V$5)</f>
        <v/>
      </c>
      <c r="W78" s="2">
        <f>V78+SUMIFS(data!$H$1:$H$3925, data!$A$1:$A$3925, 'Heron Fields'!$A78, data!$D$1:$D$3925, 'Heron Fields'!$A$2, data!$E$1:$E$3925, 'Heron Fields'!W$5)</f>
        <v/>
      </c>
      <c r="X78" s="2">
        <f>W78+SUMIFS(data!$H$1:$H$3925, data!$A$1:$A$3925, 'Heron Fields'!$A78, data!$D$1:$D$3925, 'Heron Fields'!$A$2, data!$E$1:$E$3925, 'Heron Fields'!X$5)</f>
        <v/>
      </c>
      <c r="Y78" s="2">
        <f>X78+SUMIFS(data!$H$1:$H$3925, data!$A$1:$A$3925, 'Heron Fields'!$A78, data!$D$1:$D$3925, 'Heron Fields'!$A$2, data!$E$1:$E$3925, 'Heron Fields'!Y$5)</f>
        <v/>
      </c>
      <c r="Z78" s="2">
        <f>Y78+SUMIFS(data!$H$1:$H$3925, data!$A$1:$A$3925, 'Heron Fields'!$A78, data!$D$1:$D$3925, 'Heron Fields'!$A$2, data!$E$1:$E$3925, 'Heron Fields'!Z$5)</f>
        <v/>
      </c>
      <c r="AA78" s="2">
        <f>Z78+SUMIFS(data!$H$1:$H$3925, data!$A$1:$A$3925, 'Heron Fields'!$A78, data!$D$1:$D$3925, 'Heron Fields'!$A$2, data!$E$1:$E$3925, 'Heron Fields'!AA$5)</f>
        <v/>
      </c>
      <c r="AB78" s="2">
        <f>AA78+SUMIFS(data!$H$1:$H$3925, data!$A$1:$A$3925, 'Heron Fields'!$A78, data!$D$1:$D$3925, 'Heron Fields'!$A$2, data!$E$1:$E$3925, 'Heron Fields'!AB$5)</f>
        <v/>
      </c>
      <c r="AC78" s="2">
        <f>AB78+SUMIFS(data!$H$1:$H$3925, data!$A$1:$A$3925, 'Heron Fields'!$A78, data!$D$1:$D$3925, 'Heron Fields'!$A$2, data!$E$1:$E$3925, 'Heron Fields'!AC$5)</f>
        <v/>
      </c>
      <c r="AD78" s="2">
        <f>AC78+SUMIFS(data!$H$1:$H$3925, data!$A$1:$A$3925, 'Heron Fields'!$A78, data!$D$1:$D$3925, 'Heron Fields'!$A$2, data!$E$1:$E$3925, 'Heron Fields'!AD$5)</f>
        <v/>
      </c>
      <c r="AE78" s="2">
        <f>AD78+SUMIFS(data!$H$1:$H$3925, data!$A$1:$A$3925, 'Heron Fields'!$A78, data!$D$1:$D$3925, 'Heron Fields'!$A$2, data!$E$1:$E$3925, 'Heron Fields'!AE$5)</f>
        <v/>
      </c>
      <c r="AF78" s="2">
        <f>AE78+SUMIFS(data!$H$1:$H$3925, data!$A$1:$A$3925, 'Heron Fields'!$A78, data!$D$1:$D$3925, 'Heron Fields'!$A$2, data!$E$1:$E$3925, 'Heron Fields'!AF$5)</f>
        <v/>
      </c>
      <c r="AG78" s="2">
        <f>AF78+SUMIFS(data!$H$1:$H$3925, data!$A$1:$A$3925, 'Heron Fields'!$A78, data!$D$1:$D$3925, 'Heron Fields'!$A$2, data!$E$1:$E$3925, 'Heron Fields'!AG$5)</f>
        <v/>
      </c>
      <c r="AH78" s="2">
        <f>AG78+SUMIFS(data!$H$1:$H$3925, data!$A$1:$A$3925, 'Heron Fields'!$A78, data!$D$1:$D$3925, 'Heron Fields'!$A$2, data!$E$1:$E$3925, 'Heron Fields'!AH$5)</f>
        <v/>
      </c>
      <c r="AI78" s="2">
        <f>AH78+SUMIFS(data!$H$1:$H$3925, data!$A$1:$A$3925, 'Heron Fields'!$A78, data!$D$1:$D$3925, 'Heron Fields'!$A$2, data!$E$1:$E$3925, 'Heron Fields'!AI$5)</f>
        <v/>
      </c>
      <c r="AJ78" s="2">
        <f>AI78+SUMIFS(data!$H$1:$H$3925, data!$A$1:$A$3925, 'Heron Fields'!$A78, data!$D$1:$D$3925, 'Heron Fields'!$A$2, data!$E$1:$E$3925, 'Heron Fields'!AJ$5)</f>
        <v/>
      </c>
      <c r="AK78" s="2">
        <f>AJ78+SUMIFS(data!$H$1:$H$3925, data!$A$1:$A$3925, 'Heron Fields'!$A78, data!$D$1:$D$3925, 'Heron Fields'!$A$2, data!$E$1:$E$3925, 'Heron Fields'!AK$5)</f>
        <v/>
      </c>
    </row>
    <row r="79">
      <c r="A79" t="inlineStr">
        <is>
          <t>Rates - Heron</t>
        </is>
      </c>
      <c r="C79" s="2">
        <f>SUMIFS(data!$H$1:$H$3925, data!$A$1:$A$3925, 'Heron Fields'!$A79, data!$D$1:$D$3925, 'Heron Fields'!$A$2, data!$E$1:$E$3925, 'Heron Fields'!C$5)</f>
        <v/>
      </c>
      <c r="D79" s="2">
        <f>C79+SUMIFS(data!$H$1:$H$3925, data!$A$1:$A$3925, 'Heron Fields'!$A79, data!$D$1:$D$3925, 'Heron Fields'!$A$2, data!$E$1:$E$3925, 'Heron Fields'!D$5)</f>
        <v/>
      </c>
      <c r="E79" s="2">
        <f>D79+SUMIFS(data!$H$1:$H$3925, data!$A$1:$A$3925, 'Heron Fields'!$A79, data!$D$1:$D$3925, 'Heron Fields'!$A$2, data!$E$1:$E$3925, 'Heron Fields'!E$5)</f>
        <v/>
      </c>
      <c r="F79" s="2">
        <f>E79+SUMIFS(data!$H$1:$H$3925, data!$A$1:$A$3925, 'Heron Fields'!$A79, data!$D$1:$D$3925, 'Heron Fields'!$A$2, data!$E$1:$E$3925, 'Heron Fields'!F$5)</f>
        <v/>
      </c>
      <c r="G79" s="2">
        <f>F79+SUMIFS(data!$H$1:$H$3925, data!$A$1:$A$3925, 'Heron Fields'!$A79, data!$D$1:$D$3925, 'Heron Fields'!$A$2, data!$E$1:$E$3925, 'Heron Fields'!G$5)</f>
        <v/>
      </c>
      <c r="H79" s="2">
        <f>G79+SUMIFS(data!$H$1:$H$3925, data!$A$1:$A$3925, 'Heron Fields'!$A79, data!$D$1:$D$3925, 'Heron Fields'!$A$2, data!$E$1:$E$3925, 'Heron Fields'!H$5)</f>
        <v/>
      </c>
      <c r="I79" s="2">
        <f>H79+SUMIFS(data!$H$1:$H$3925, data!$A$1:$A$3925, 'Heron Fields'!$A79, data!$D$1:$D$3925, 'Heron Fields'!$A$2, data!$E$1:$E$3925, 'Heron Fields'!I$5)</f>
        <v/>
      </c>
      <c r="J79" s="2">
        <f>I79+SUMIFS(data!$H$1:$H$3925, data!$A$1:$A$3925, 'Heron Fields'!$A79, data!$D$1:$D$3925, 'Heron Fields'!$A$2, data!$E$1:$E$3925, 'Heron Fields'!J$5)</f>
        <v/>
      </c>
      <c r="K79" s="2">
        <f>J79+SUMIFS(data!$H$1:$H$3925, data!$A$1:$A$3925, 'Heron Fields'!$A79, data!$D$1:$D$3925, 'Heron Fields'!$A$2, data!$E$1:$E$3925, 'Heron Fields'!K$5)</f>
        <v/>
      </c>
      <c r="L79" s="2">
        <f>K79+SUMIFS(data!$H$1:$H$3925, data!$A$1:$A$3925, 'Heron Fields'!$A79, data!$D$1:$D$3925, 'Heron Fields'!$A$2, data!$E$1:$E$3925, 'Heron Fields'!L$5)</f>
        <v/>
      </c>
      <c r="M79" s="2">
        <f>L79+SUMIFS(data!$H$1:$H$3925, data!$A$1:$A$3925, 'Heron Fields'!$A79, data!$D$1:$D$3925, 'Heron Fields'!$A$2, data!$E$1:$E$3925, 'Heron Fields'!M$5)</f>
        <v/>
      </c>
      <c r="N79" s="2">
        <f>M79+SUMIFS(data!$H$1:$H$3925, data!$A$1:$A$3925, 'Heron Fields'!$A79, data!$D$1:$D$3925, 'Heron Fields'!$A$2, data!$E$1:$E$3925, 'Heron Fields'!N$5)</f>
        <v/>
      </c>
      <c r="O79" s="2">
        <f>N79+SUMIFS(data!$H$1:$H$3925, data!$A$1:$A$3925, 'Heron Fields'!$A79, data!$D$1:$D$3925, 'Heron Fields'!$A$2, data!$E$1:$E$3925, 'Heron Fields'!O$5)</f>
        <v/>
      </c>
      <c r="P79" s="2">
        <f>O79+SUMIFS(data!$H$1:$H$3925, data!$A$1:$A$3925, 'Heron Fields'!$A79, data!$D$1:$D$3925, 'Heron Fields'!$A$2, data!$E$1:$E$3925, 'Heron Fields'!P$5)</f>
        <v/>
      </c>
      <c r="Q79" s="2">
        <f>P79+SUMIFS(data!$H$1:$H$3925, data!$A$1:$A$3925, 'Heron Fields'!$A79, data!$D$1:$D$3925, 'Heron Fields'!$A$2, data!$E$1:$E$3925, 'Heron Fields'!Q$5)</f>
        <v/>
      </c>
      <c r="R79" s="2">
        <f>Q79+SUMIFS(data!$H$1:$H$3925, data!$A$1:$A$3925, 'Heron Fields'!$A79, data!$D$1:$D$3925, 'Heron Fields'!$A$2, data!$E$1:$E$3925, 'Heron Fields'!R$5)</f>
        <v/>
      </c>
      <c r="S79" s="2">
        <f>R79+SUMIFS(data!$H$1:$H$3925, data!$A$1:$A$3925, 'Heron Fields'!$A79, data!$D$1:$D$3925, 'Heron Fields'!$A$2, data!$E$1:$E$3925, 'Heron Fields'!S$5)</f>
        <v/>
      </c>
      <c r="T79" s="2">
        <f>S79+SUMIFS(data!$H$1:$H$3925, data!$A$1:$A$3925, 'Heron Fields'!$A79, data!$D$1:$D$3925, 'Heron Fields'!$A$2, data!$E$1:$E$3925, 'Heron Fields'!T$5)</f>
        <v/>
      </c>
      <c r="U79" s="2">
        <f>T79+SUMIFS(data!$H$1:$H$3925, data!$A$1:$A$3925, 'Heron Fields'!$A79, data!$D$1:$D$3925, 'Heron Fields'!$A$2, data!$E$1:$E$3925, 'Heron Fields'!U$5)</f>
        <v/>
      </c>
      <c r="V79" s="2">
        <f>U79+SUMIFS(data!$H$1:$H$3925, data!$A$1:$A$3925, 'Heron Fields'!$A79, data!$D$1:$D$3925, 'Heron Fields'!$A$2, data!$E$1:$E$3925, 'Heron Fields'!V$5)</f>
        <v/>
      </c>
      <c r="W79" s="2">
        <f>V79+SUMIFS(data!$H$1:$H$3925, data!$A$1:$A$3925, 'Heron Fields'!$A79, data!$D$1:$D$3925, 'Heron Fields'!$A$2, data!$E$1:$E$3925, 'Heron Fields'!W$5)</f>
        <v/>
      </c>
      <c r="X79" s="2">
        <f>W79+SUMIFS(data!$H$1:$H$3925, data!$A$1:$A$3925, 'Heron Fields'!$A79, data!$D$1:$D$3925, 'Heron Fields'!$A$2, data!$E$1:$E$3925, 'Heron Fields'!X$5)</f>
        <v/>
      </c>
      <c r="Y79" s="2">
        <f>X79+SUMIFS(data!$H$1:$H$3925, data!$A$1:$A$3925, 'Heron Fields'!$A79, data!$D$1:$D$3925, 'Heron Fields'!$A$2, data!$E$1:$E$3925, 'Heron Fields'!Y$5)</f>
        <v/>
      </c>
      <c r="Z79" s="2">
        <f>Y79+SUMIFS(data!$H$1:$H$3925, data!$A$1:$A$3925, 'Heron Fields'!$A79, data!$D$1:$D$3925, 'Heron Fields'!$A$2, data!$E$1:$E$3925, 'Heron Fields'!Z$5)</f>
        <v/>
      </c>
      <c r="AA79" s="2">
        <f>Z79+SUMIFS(data!$H$1:$H$3925, data!$A$1:$A$3925, 'Heron Fields'!$A79, data!$D$1:$D$3925, 'Heron Fields'!$A$2, data!$E$1:$E$3925, 'Heron Fields'!AA$5)</f>
        <v/>
      </c>
      <c r="AB79" s="2">
        <f>AA79+SUMIFS(data!$H$1:$H$3925, data!$A$1:$A$3925, 'Heron Fields'!$A79, data!$D$1:$D$3925, 'Heron Fields'!$A$2, data!$E$1:$E$3925, 'Heron Fields'!AB$5)</f>
        <v/>
      </c>
      <c r="AC79" s="2">
        <f>AB79+SUMIFS(data!$H$1:$H$3925, data!$A$1:$A$3925, 'Heron Fields'!$A79, data!$D$1:$D$3925, 'Heron Fields'!$A$2, data!$E$1:$E$3925, 'Heron Fields'!AC$5)</f>
        <v/>
      </c>
      <c r="AD79" s="2">
        <f>AC79+SUMIFS(data!$H$1:$H$3925, data!$A$1:$A$3925, 'Heron Fields'!$A79, data!$D$1:$D$3925, 'Heron Fields'!$A$2, data!$E$1:$E$3925, 'Heron Fields'!AD$5)</f>
        <v/>
      </c>
      <c r="AE79" s="2">
        <f>AD79+SUMIFS(data!$H$1:$H$3925, data!$A$1:$A$3925, 'Heron Fields'!$A79, data!$D$1:$D$3925, 'Heron Fields'!$A$2, data!$E$1:$E$3925, 'Heron Fields'!AE$5)</f>
        <v/>
      </c>
      <c r="AF79" s="2">
        <f>AE79+SUMIFS(data!$H$1:$H$3925, data!$A$1:$A$3925, 'Heron Fields'!$A79, data!$D$1:$D$3925, 'Heron Fields'!$A$2, data!$E$1:$E$3925, 'Heron Fields'!AF$5)</f>
        <v/>
      </c>
      <c r="AG79" s="2">
        <f>AF79+SUMIFS(data!$H$1:$H$3925, data!$A$1:$A$3925, 'Heron Fields'!$A79, data!$D$1:$D$3925, 'Heron Fields'!$A$2, data!$E$1:$E$3925, 'Heron Fields'!AG$5)</f>
        <v/>
      </c>
      <c r="AH79" s="2">
        <f>AG79+SUMIFS(data!$H$1:$H$3925, data!$A$1:$A$3925, 'Heron Fields'!$A79, data!$D$1:$D$3925, 'Heron Fields'!$A$2, data!$E$1:$E$3925, 'Heron Fields'!AH$5)</f>
        <v/>
      </c>
      <c r="AI79" s="2">
        <f>AH79+SUMIFS(data!$H$1:$H$3925, data!$A$1:$A$3925, 'Heron Fields'!$A79, data!$D$1:$D$3925, 'Heron Fields'!$A$2, data!$E$1:$E$3925, 'Heron Fields'!AI$5)</f>
        <v/>
      </c>
      <c r="AJ79" s="2">
        <f>AI79+SUMIFS(data!$H$1:$H$3925, data!$A$1:$A$3925, 'Heron Fields'!$A79, data!$D$1:$D$3925, 'Heron Fields'!$A$2, data!$E$1:$E$3925, 'Heron Fields'!AJ$5)</f>
        <v/>
      </c>
      <c r="AK79" s="2">
        <f>AJ79+SUMIFS(data!$H$1:$H$3925, data!$A$1:$A$3925, 'Heron Fields'!$A79, data!$D$1:$D$3925, 'Heron Fields'!$A$2, data!$E$1:$E$3925, 'Heron Fields'!AK$5)</f>
        <v/>
      </c>
    </row>
    <row r="80">
      <c r="A80" t="inlineStr">
        <is>
          <t>Repairs _AND_ Maintenance</t>
        </is>
      </c>
      <c r="C80" s="2">
        <f>SUMIFS(data!$H$1:$H$3925, data!$A$1:$A$3925, 'Heron Fields'!$A80, data!$D$1:$D$3925, 'Heron Fields'!$A$2, data!$E$1:$E$3925, 'Heron Fields'!C$5)</f>
        <v/>
      </c>
      <c r="D80" s="2">
        <f>C80+SUMIFS(data!$H$1:$H$3925, data!$A$1:$A$3925, 'Heron Fields'!$A80, data!$D$1:$D$3925, 'Heron Fields'!$A$2, data!$E$1:$E$3925, 'Heron Fields'!D$5)</f>
        <v/>
      </c>
      <c r="E80" s="2">
        <f>D80+SUMIFS(data!$H$1:$H$3925, data!$A$1:$A$3925, 'Heron Fields'!$A80, data!$D$1:$D$3925, 'Heron Fields'!$A$2, data!$E$1:$E$3925, 'Heron Fields'!E$5)</f>
        <v/>
      </c>
      <c r="F80" s="2">
        <f>E80+SUMIFS(data!$H$1:$H$3925, data!$A$1:$A$3925, 'Heron Fields'!$A80, data!$D$1:$D$3925, 'Heron Fields'!$A$2, data!$E$1:$E$3925, 'Heron Fields'!F$5)</f>
        <v/>
      </c>
      <c r="G80" s="2">
        <f>F80+SUMIFS(data!$H$1:$H$3925, data!$A$1:$A$3925, 'Heron Fields'!$A80, data!$D$1:$D$3925, 'Heron Fields'!$A$2, data!$E$1:$E$3925, 'Heron Fields'!G$5)</f>
        <v/>
      </c>
      <c r="H80" s="2">
        <f>G80+SUMIFS(data!$H$1:$H$3925, data!$A$1:$A$3925, 'Heron Fields'!$A80, data!$D$1:$D$3925, 'Heron Fields'!$A$2, data!$E$1:$E$3925, 'Heron Fields'!H$5)</f>
        <v/>
      </c>
      <c r="I80" s="2">
        <f>H80+SUMIFS(data!$H$1:$H$3925, data!$A$1:$A$3925, 'Heron Fields'!$A80, data!$D$1:$D$3925, 'Heron Fields'!$A$2, data!$E$1:$E$3925, 'Heron Fields'!I$5)</f>
        <v/>
      </c>
      <c r="J80" s="2">
        <f>I80+SUMIFS(data!$H$1:$H$3925, data!$A$1:$A$3925, 'Heron Fields'!$A80, data!$D$1:$D$3925, 'Heron Fields'!$A$2, data!$E$1:$E$3925, 'Heron Fields'!J$5)</f>
        <v/>
      </c>
      <c r="K80" s="2">
        <f>J80+SUMIFS(data!$H$1:$H$3925, data!$A$1:$A$3925, 'Heron Fields'!$A80, data!$D$1:$D$3925, 'Heron Fields'!$A$2, data!$E$1:$E$3925, 'Heron Fields'!K$5)</f>
        <v/>
      </c>
      <c r="L80" s="2">
        <f>K80+SUMIFS(data!$H$1:$H$3925, data!$A$1:$A$3925, 'Heron Fields'!$A80, data!$D$1:$D$3925, 'Heron Fields'!$A$2, data!$E$1:$E$3925, 'Heron Fields'!L$5)</f>
        <v/>
      </c>
      <c r="M80" s="2">
        <f>L80+SUMIFS(data!$H$1:$H$3925, data!$A$1:$A$3925, 'Heron Fields'!$A80, data!$D$1:$D$3925, 'Heron Fields'!$A$2, data!$E$1:$E$3925, 'Heron Fields'!M$5)</f>
        <v/>
      </c>
      <c r="N80" s="2">
        <f>M80+SUMIFS(data!$H$1:$H$3925, data!$A$1:$A$3925, 'Heron Fields'!$A80, data!$D$1:$D$3925, 'Heron Fields'!$A$2, data!$E$1:$E$3925, 'Heron Fields'!N$5)</f>
        <v/>
      </c>
      <c r="O80" s="2">
        <f>N80+SUMIFS(data!$H$1:$H$3925, data!$A$1:$A$3925, 'Heron Fields'!$A80, data!$D$1:$D$3925, 'Heron Fields'!$A$2, data!$E$1:$E$3925, 'Heron Fields'!O$5)</f>
        <v/>
      </c>
      <c r="P80" s="2">
        <f>O80+SUMIFS(data!$H$1:$H$3925, data!$A$1:$A$3925, 'Heron Fields'!$A80, data!$D$1:$D$3925, 'Heron Fields'!$A$2, data!$E$1:$E$3925, 'Heron Fields'!P$5)</f>
        <v/>
      </c>
      <c r="Q80" s="2">
        <f>P80+SUMIFS(data!$H$1:$H$3925, data!$A$1:$A$3925, 'Heron Fields'!$A80, data!$D$1:$D$3925, 'Heron Fields'!$A$2, data!$E$1:$E$3925, 'Heron Fields'!Q$5)</f>
        <v/>
      </c>
      <c r="R80" s="2">
        <f>Q80+SUMIFS(data!$H$1:$H$3925, data!$A$1:$A$3925, 'Heron Fields'!$A80, data!$D$1:$D$3925, 'Heron Fields'!$A$2, data!$E$1:$E$3925, 'Heron Fields'!R$5)</f>
        <v/>
      </c>
      <c r="S80" s="2">
        <f>R80+SUMIFS(data!$H$1:$H$3925, data!$A$1:$A$3925, 'Heron Fields'!$A80, data!$D$1:$D$3925, 'Heron Fields'!$A$2, data!$E$1:$E$3925, 'Heron Fields'!S$5)</f>
        <v/>
      </c>
      <c r="T80" s="2">
        <f>S80+SUMIFS(data!$H$1:$H$3925, data!$A$1:$A$3925, 'Heron Fields'!$A80, data!$D$1:$D$3925, 'Heron Fields'!$A$2, data!$E$1:$E$3925, 'Heron Fields'!T$5)</f>
        <v/>
      </c>
      <c r="U80" s="2">
        <f>T80+SUMIFS(data!$H$1:$H$3925, data!$A$1:$A$3925, 'Heron Fields'!$A80, data!$D$1:$D$3925, 'Heron Fields'!$A$2, data!$E$1:$E$3925, 'Heron Fields'!U$5)</f>
        <v/>
      </c>
      <c r="V80" s="2">
        <f>U80+SUMIFS(data!$H$1:$H$3925, data!$A$1:$A$3925, 'Heron Fields'!$A80, data!$D$1:$D$3925, 'Heron Fields'!$A$2, data!$E$1:$E$3925, 'Heron Fields'!V$5)</f>
        <v/>
      </c>
      <c r="W80" s="2">
        <f>V80+SUMIFS(data!$H$1:$H$3925, data!$A$1:$A$3925, 'Heron Fields'!$A80, data!$D$1:$D$3925, 'Heron Fields'!$A$2, data!$E$1:$E$3925, 'Heron Fields'!W$5)</f>
        <v/>
      </c>
      <c r="X80" s="2">
        <f>W80+SUMIFS(data!$H$1:$H$3925, data!$A$1:$A$3925, 'Heron Fields'!$A80, data!$D$1:$D$3925, 'Heron Fields'!$A$2, data!$E$1:$E$3925, 'Heron Fields'!X$5)</f>
        <v/>
      </c>
      <c r="Y80" s="2">
        <f>X80+SUMIFS(data!$H$1:$H$3925, data!$A$1:$A$3925, 'Heron Fields'!$A80, data!$D$1:$D$3925, 'Heron Fields'!$A$2, data!$E$1:$E$3925, 'Heron Fields'!Y$5)</f>
        <v/>
      </c>
      <c r="Z80" s="2">
        <f>Y80+SUMIFS(data!$H$1:$H$3925, data!$A$1:$A$3925, 'Heron Fields'!$A80, data!$D$1:$D$3925, 'Heron Fields'!$A$2, data!$E$1:$E$3925, 'Heron Fields'!Z$5)</f>
        <v/>
      </c>
      <c r="AA80" s="2">
        <f>Z80+SUMIFS(data!$H$1:$H$3925, data!$A$1:$A$3925, 'Heron Fields'!$A80, data!$D$1:$D$3925, 'Heron Fields'!$A$2, data!$E$1:$E$3925, 'Heron Fields'!AA$5)</f>
        <v/>
      </c>
      <c r="AB80" s="2">
        <f>AA80+SUMIFS(data!$H$1:$H$3925, data!$A$1:$A$3925, 'Heron Fields'!$A80, data!$D$1:$D$3925, 'Heron Fields'!$A$2, data!$E$1:$E$3925, 'Heron Fields'!AB$5)</f>
        <v/>
      </c>
      <c r="AC80" s="2">
        <f>AB80+SUMIFS(data!$H$1:$H$3925, data!$A$1:$A$3925, 'Heron Fields'!$A80, data!$D$1:$D$3925, 'Heron Fields'!$A$2, data!$E$1:$E$3925, 'Heron Fields'!AC$5)</f>
        <v/>
      </c>
      <c r="AD80" s="2">
        <f>AC80+SUMIFS(data!$H$1:$H$3925, data!$A$1:$A$3925, 'Heron Fields'!$A80, data!$D$1:$D$3925, 'Heron Fields'!$A$2, data!$E$1:$E$3925, 'Heron Fields'!AD$5)</f>
        <v/>
      </c>
      <c r="AE80" s="2">
        <f>AD80+SUMIFS(data!$H$1:$H$3925, data!$A$1:$A$3925, 'Heron Fields'!$A80, data!$D$1:$D$3925, 'Heron Fields'!$A$2, data!$E$1:$E$3925, 'Heron Fields'!AE$5)</f>
        <v/>
      </c>
      <c r="AF80" s="2">
        <f>AE80+SUMIFS(data!$H$1:$H$3925, data!$A$1:$A$3925, 'Heron Fields'!$A80, data!$D$1:$D$3925, 'Heron Fields'!$A$2, data!$E$1:$E$3925, 'Heron Fields'!AF$5)</f>
        <v/>
      </c>
      <c r="AG80" s="2">
        <f>AF80+SUMIFS(data!$H$1:$H$3925, data!$A$1:$A$3925, 'Heron Fields'!$A80, data!$D$1:$D$3925, 'Heron Fields'!$A$2, data!$E$1:$E$3925, 'Heron Fields'!AG$5)</f>
        <v/>
      </c>
      <c r="AH80" s="2">
        <f>AG80+SUMIFS(data!$H$1:$H$3925, data!$A$1:$A$3925, 'Heron Fields'!$A80, data!$D$1:$D$3925, 'Heron Fields'!$A$2, data!$E$1:$E$3925, 'Heron Fields'!AH$5)</f>
        <v/>
      </c>
      <c r="AI80" s="2">
        <f>AH80+SUMIFS(data!$H$1:$H$3925, data!$A$1:$A$3925, 'Heron Fields'!$A80, data!$D$1:$D$3925, 'Heron Fields'!$A$2, data!$E$1:$E$3925, 'Heron Fields'!AI$5)</f>
        <v/>
      </c>
      <c r="AJ80" s="2">
        <f>AI80+SUMIFS(data!$H$1:$H$3925, data!$A$1:$A$3925, 'Heron Fields'!$A80, data!$D$1:$D$3925, 'Heron Fields'!$A$2, data!$E$1:$E$3925, 'Heron Fields'!AJ$5)</f>
        <v/>
      </c>
      <c r="AK80" s="2">
        <f>AJ80+SUMIFS(data!$H$1:$H$3925, data!$A$1:$A$3925, 'Heron Fields'!$A80, data!$D$1:$D$3925, 'Heron Fields'!$A$2, data!$E$1:$E$3925, 'Heron Fields'!AK$5)</f>
        <v/>
      </c>
    </row>
    <row r="81">
      <c r="A81" t="inlineStr">
        <is>
          <t>Security</t>
        </is>
      </c>
      <c r="C81" s="2">
        <f>SUMIFS(data!$H$1:$H$3925, data!$A$1:$A$3925, 'Heron Fields'!$A81, data!$D$1:$D$3925, 'Heron Fields'!$A$2, data!$E$1:$E$3925, 'Heron Fields'!C$5)</f>
        <v/>
      </c>
      <c r="D81" s="2">
        <f>C81+SUMIFS(data!$H$1:$H$3925, data!$A$1:$A$3925, 'Heron Fields'!$A81, data!$D$1:$D$3925, 'Heron Fields'!$A$2, data!$E$1:$E$3925, 'Heron Fields'!D$5)</f>
        <v/>
      </c>
      <c r="E81" s="2">
        <f>D81+SUMIFS(data!$H$1:$H$3925, data!$A$1:$A$3925, 'Heron Fields'!$A81, data!$D$1:$D$3925, 'Heron Fields'!$A$2, data!$E$1:$E$3925, 'Heron Fields'!E$5)</f>
        <v/>
      </c>
      <c r="F81" s="2">
        <f>E81+SUMIFS(data!$H$1:$H$3925, data!$A$1:$A$3925, 'Heron Fields'!$A81, data!$D$1:$D$3925, 'Heron Fields'!$A$2, data!$E$1:$E$3925, 'Heron Fields'!F$5)</f>
        <v/>
      </c>
      <c r="G81" s="2">
        <f>F81+SUMIFS(data!$H$1:$H$3925, data!$A$1:$A$3925, 'Heron Fields'!$A81, data!$D$1:$D$3925, 'Heron Fields'!$A$2, data!$E$1:$E$3925, 'Heron Fields'!G$5)</f>
        <v/>
      </c>
      <c r="H81" s="2">
        <f>G81+SUMIFS(data!$H$1:$H$3925, data!$A$1:$A$3925, 'Heron Fields'!$A81, data!$D$1:$D$3925, 'Heron Fields'!$A$2, data!$E$1:$E$3925, 'Heron Fields'!H$5)</f>
        <v/>
      </c>
      <c r="I81" s="2">
        <f>H81+SUMIFS(data!$H$1:$H$3925, data!$A$1:$A$3925, 'Heron Fields'!$A81, data!$D$1:$D$3925, 'Heron Fields'!$A$2, data!$E$1:$E$3925, 'Heron Fields'!I$5)</f>
        <v/>
      </c>
      <c r="J81" s="2">
        <f>I81+SUMIFS(data!$H$1:$H$3925, data!$A$1:$A$3925, 'Heron Fields'!$A81, data!$D$1:$D$3925, 'Heron Fields'!$A$2, data!$E$1:$E$3925, 'Heron Fields'!J$5)</f>
        <v/>
      </c>
      <c r="K81" s="2">
        <f>J81+SUMIFS(data!$H$1:$H$3925, data!$A$1:$A$3925, 'Heron Fields'!$A81, data!$D$1:$D$3925, 'Heron Fields'!$A$2, data!$E$1:$E$3925, 'Heron Fields'!K$5)</f>
        <v/>
      </c>
      <c r="L81" s="2">
        <f>K81+SUMIFS(data!$H$1:$H$3925, data!$A$1:$A$3925, 'Heron Fields'!$A81, data!$D$1:$D$3925, 'Heron Fields'!$A$2, data!$E$1:$E$3925, 'Heron Fields'!L$5)</f>
        <v/>
      </c>
      <c r="M81" s="2">
        <f>L81+SUMIFS(data!$H$1:$H$3925, data!$A$1:$A$3925, 'Heron Fields'!$A81, data!$D$1:$D$3925, 'Heron Fields'!$A$2, data!$E$1:$E$3925, 'Heron Fields'!M$5)</f>
        <v/>
      </c>
      <c r="N81" s="2">
        <f>M81+SUMIFS(data!$H$1:$H$3925, data!$A$1:$A$3925, 'Heron Fields'!$A81, data!$D$1:$D$3925, 'Heron Fields'!$A$2, data!$E$1:$E$3925, 'Heron Fields'!N$5)</f>
        <v/>
      </c>
      <c r="O81" s="2">
        <f>N81+SUMIFS(data!$H$1:$H$3925, data!$A$1:$A$3925, 'Heron Fields'!$A81, data!$D$1:$D$3925, 'Heron Fields'!$A$2, data!$E$1:$E$3925, 'Heron Fields'!O$5)</f>
        <v/>
      </c>
      <c r="P81" s="2">
        <f>O81+SUMIFS(data!$H$1:$H$3925, data!$A$1:$A$3925, 'Heron Fields'!$A81, data!$D$1:$D$3925, 'Heron Fields'!$A$2, data!$E$1:$E$3925, 'Heron Fields'!P$5)</f>
        <v/>
      </c>
      <c r="Q81" s="2">
        <f>P81+SUMIFS(data!$H$1:$H$3925, data!$A$1:$A$3925, 'Heron Fields'!$A81, data!$D$1:$D$3925, 'Heron Fields'!$A$2, data!$E$1:$E$3925, 'Heron Fields'!Q$5)</f>
        <v/>
      </c>
      <c r="R81" s="2">
        <f>Q81+SUMIFS(data!$H$1:$H$3925, data!$A$1:$A$3925, 'Heron Fields'!$A81, data!$D$1:$D$3925, 'Heron Fields'!$A$2, data!$E$1:$E$3925, 'Heron Fields'!R$5)</f>
        <v/>
      </c>
      <c r="S81" s="2">
        <f>R81+SUMIFS(data!$H$1:$H$3925, data!$A$1:$A$3925, 'Heron Fields'!$A81, data!$D$1:$D$3925, 'Heron Fields'!$A$2, data!$E$1:$E$3925, 'Heron Fields'!S$5)</f>
        <v/>
      </c>
      <c r="T81" s="2">
        <f>S81+SUMIFS(data!$H$1:$H$3925, data!$A$1:$A$3925, 'Heron Fields'!$A81, data!$D$1:$D$3925, 'Heron Fields'!$A$2, data!$E$1:$E$3925, 'Heron Fields'!T$5)</f>
        <v/>
      </c>
      <c r="U81" s="2">
        <f>T81+SUMIFS(data!$H$1:$H$3925, data!$A$1:$A$3925, 'Heron Fields'!$A81, data!$D$1:$D$3925, 'Heron Fields'!$A$2, data!$E$1:$E$3925, 'Heron Fields'!U$5)</f>
        <v/>
      </c>
      <c r="V81" s="2">
        <f>U81+SUMIFS(data!$H$1:$H$3925, data!$A$1:$A$3925, 'Heron Fields'!$A81, data!$D$1:$D$3925, 'Heron Fields'!$A$2, data!$E$1:$E$3925, 'Heron Fields'!V$5)</f>
        <v/>
      </c>
      <c r="W81" s="2">
        <f>V81+SUMIFS(data!$H$1:$H$3925, data!$A$1:$A$3925, 'Heron Fields'!$A81, data!$D$1:$D$3925, 'Heron Fields'!$A$2, data!$E$1:$E$3925, 'Heron Fields'!W$5)</f>
        <v/>
      </c>
      <c r="X81" s="2">
        <f>W81+SUMIFS(data!$H$1:$H$3925, data!$A$1:$A$3925, 'Heron Fields'!$A81, data!$D$1:$D$3925, 'Heron Fields'!$A$2, data!$E$1:$E$3925, 'Heron Fields'!X$5)</f>
        <v/>
      </c>
      <c r="Y81" s="2">
        <f>X81+SUMIFS(data!$H$1:$H$3925, data!$A$1:$A$3925, 'Heron Fields'!$A81, data!$D$1:$D$3925, 'Heron Fields'!$A$2, data!$E$1:$E$3925, 'Heron Fields'!Y$5)</f>
        <v/>
      </c>
      <c r="Z81" s="2">
        <f>Y81+SUMIFS(data!$H$1:$H$3925, data!$A$1:$A$3925, 'Heron Fields'!$A81, data!$D$1:$D$3925, 'Heron Fields'!$A$2, data!$E$1:$E$3925, 'Heron Fields'!Z$5)</f>
        <v/>
      </c>
      <c r="AA81" s="2">
        <f>Z81+SUMIFS(data!$H$1:$H$3925, data!$A$1:$A$3925, 'Heron Fields'!$A81, data!$D$1:$D$3925, 'Heron Fields'!$A$2, data!$E$1:$E$3925, 'Heron Fields'!AA$5)</f>
        <v/>
      </c>
      <c r="AB81" s="2">
        <f>AA81+SUMIFS(data!$H$1:$H$3925, data!$A$1:$A$3925, 'Heron Fields'!$A81, data!$D$1:$D$3925, 'Heron Fields'!$A$2, data!$E$1:$E$3925, 'Heron Fields'!AB$5)</f>
        <v/>
      </c>
      <c r="AC81" s="2">
        <f>AB81+SUMIFS(data!$H$1:$H$3925, data!$A$1:$A$3925, 'Heron Fields'!$A81, data!$D$1:$D$3925, 'Heron Fields'!$A$2, data!$E$1:$E$3925, 'Heron Fields'!AC$5)</f>
        <v/>
      </c>
      <c r="AD81" s="2">
        <f>AC81+SUMIFS(data!$H$1:$H$3925, data!$A$1:$A$3925, 'Heron Fields'!$A81, data!$D$1:$D$3925, 'Heron Fields'!$A$2, data!$E$1:$E$3925, 'Heron Fields'!AD$5)</f>
        <v/>
      </c>
      <c r="AE81" s="2">
        <f>AD81+SUMIFS(data!$H$1:$H$3925, data!$A$1:$A$3925, 'Heron Fields'!$A81, data!$D$1:$D$3925, 'Heron Fields'!$A$2, data!$E$1:$E$3925, 'Heron Fields'!AE$5)</f>
        <v/>
      </c>
      <c r="AF81" s="2">
        <f>AE81+SUMIFS(data!$H$1:$H$3925, data!$A$1:$A$3925, 'Heron Fields'!$A81, data!$D$1:$D$3925, 'Heron Fields'!$A$2, data!$E$1:$E$3925, 'Heron Fields'!AF$5)</f>
        <v/>
      </c>
      <c r="AG81" s="2">
        <f>AF81+SUMIFS(data!$H$1:$H$3925, data!$A$1:$A$3925, 'Heron Fields'!$A81, data!$D$1:$D$3925, 'Heron Fields'!$A$2, data!$E$1:$E$3925, 'Heron Fields'!AG$5)</f>
        <v/>
      </c>
      <c r="AH81" s="2">
        <f>AG81+SUMIFS(data!$H$1:$H$3925, data!$A$1:$A$3925, 'Heron Fields'!$A81, data!$D$1:$D$3925, 'Heron Fields'!$A$2, data!$E$1:$E$3925, 'Heron Fields'!AH$5)</f>
        <v/>
      </c>
      <c r="AI81" s="2">
        <f>AH81+SUMIFS(data!$H$1:$H$3925, data!$A$1:$A$3925, 'Heron Fields'!$A81, data!$D$1:$D$3925, 'Heron Fields'!$A$2, data!$E$1:$E$3925, 'Heron Fields'!AI$5)</f>
        <v/>
      </c>
      <c r="AJ81" s="2">
        <f>AI81+SUMIFS(data!$H$1:$H$3925, data!$A$1:$A$3925, 'Heron Fields'!$A81, data!$D$1:$D$3925, 'Heron Fields'!$A$2, data!$E$1:$E$3925, 'Heron Fields'!AJ$5)</f>
        <v/>
      </c>
      <c r="AK81" s="2">
        <f>AJ81+SUMIFS(data!$H$1:$H$3925, data!$A$1:$A$3925, 'Heron Fields'!$A81, data!$D$1:$D$3925, 'Heron Fields'!$A$2, data!$E$1:$E$3925, 'Heron Fields'!AK$5)</f>
        <v/>
      </c>
    </row>
    <row r="82">
      <c r="A82" t="inlineStr">
        <is>
          <t>Security - ADT</t>
        </is>
      </c>
      <c r="C82" s="2">
        <f>SUMIFS(data!$H$1:$H$3925, data!$A$1:$A$3925, 'Heron Fields'!$A82, data!$D$1:$D$3925, 'Heron Fields'!$A$2, data!$E$1:$E$3925, 'Heron Fields'!C$5)</f>
        <v/>
      </c>
      <c r="D82" s="2">
        <f>C82+SUMIFS(data!$H$1:$H$3925, data!$A$1:$A$3925, 'Heron Fields'!$A82, data!$D$1:$D$3925, 'Heron Fields'!$A$2, data!$E$1:$E$3925, 'Heron Fields'!D$5)</f>
        <v/>
      </c>
      <c r="E82" s="2">
        <f>D82+SUMIFS(data!$H$1:$H$3925, data!$A$1:$A$3925, 'Heron Fields'!$A82, data!$D$1:$D$3925, 'Heron Fields'!$A$2, data!$E$1:$E$3925, 'Heron Fields'!E$5)</f>
        <v/>
      </c>
      <c r="F82" s="2">
        <f>E82+SUMIFS(data!$H$1:$H$3925, data!$A$1:$A$3925, 'Heron Fields'!$A82, data!$D$1:$D$3925, 'Heron Fields'!$A$2, data!$E$1:$E$3925, 'Heron Fields'!F$5)</f>
        <v/>
      </c>
      <c r="G82" s="2">
        <f>F82+SUMIFS(data!$H$1:$H$3925, data!$A$1:$A$3925, 'Heron Fields'!$A82, data!$D$1:$D$3925, 'Heron Fields'!$A$2, data!$E$1:$E$3925, 'Heron Fields'!G$5)</f>
        <v/>
      </c>
      <c r="H82" s="2">
        <f>G82+SUMIFS(data!$H$1:$H$3925, data!$A$1:$A$3925, 'Heron Fields'!$A82, data!$D$1:$D$3925, 'Heron Fields'!$A$2, data!$E$1:$E$3925, 'Heron Fields'!H$5)</f>
        <v/>
      </c>
      <c r="I82" s="2">
        <f>H82+SUMIFS(data!$H$1:$H$3925, data!$A$1:$A$3925, 'Heron Fields'!$A82, data!$D$1:$D$3925, 'Heron Fields'!$A$2, data!$E$1:$E$3925, 'Heron Fields'!I$5)</f>
        <v/>
      </c>
      <c r="J82" s="2">
        <f>I82+SUMIFS(data!$H$1:$H$3925, data!$A$1:$A$3925, 'Heron Fields'!$A82, data!$D$1:$D$3925, 'Heron Fields'!$A$2, data!$E$1:$E$3925, 'Heron Fields'!J$5)</f>
        <v/>
      </c>
      <c r="K82" s="2">
        <f>J82+SUMIFS(data!$H$1:$H$3925, data!$A$1:$A$3925, 'Heron Fields'!$A82, data!$D$1:$D$3925, 'Heron Fields'!$A$2, data!$E$1:$E$3925, 'Heron Fields'!K$5)</f>
        <v/>
      </c>
      <c r="L82" s="2">
        <f>K82+SUMIFS(data!$H$1:$H$3925, data!$A$1:$A$3925, 'Heron Fields'!$A82, data!$D$1:$D$3925, 'Heron Fields'!$A$2, data!$E$1:$E$3925, 'Heron Fields'!L$5)</f>
        <v/>
      </c>
      <c r="M82" s="2">
        <f>L82+SUMIFS(data!$H$1:$H$3925, data!$A$1:$A$3925, 'Heron Fields'!$A82, data!$D$1:$D$3925, 'Heron Fields'!$A$2, data!$E$1:$E$3925, 'Heron Fields'!M$5)</f>
        <v/>
      </c>
      <c r="N82" s="2">
        <f>M82+SUMIFS(data!$H$1:$H$3925, data!$A$1:$A$3925, 'Heron Fields'!$A82, data!$D$1:$D$3925, 'Heron Fields'!$A$2, data!$E$1:$E$3925, 'Heron Fields'!N$5)</f>
        <v/>
      </c>
      <c r="O82" s="2">
        <f>N82+SUMIFS(data!$H$1:$H$3925, data!$A$1:$A$3925, 'Heron Fields'!$A82, data!$D$1:$D$3925, 'Heron Fields'!$A$2, data!$E$1:$E$3925, 'Heron Fields'!O$5)</f>
        <v/>
      </c>
      <c r="P82" s="2">
        <f>O82+SUMIFS(data!$H$1:$H$3925, data!$A$1:$A$3925, 'Heron Fields'!$A82, data!$D$1:$D$3925, 'Heron Fields'!$A$2, data!$E$1:$E$3925, 'Heron Fields'!P$5)</f>
        <v/>
      </c>
      <c r="Q82" s="2">
        <f>P82+SUMIFS(data!$H$1:$H$3925, data!$A$1:$A$3925, 'Heron Fields'!$A82, data!$D$1:$D$3925, 'Heron Fields'!$A$2, data!$E$1:$E$3925, 'Heron Fields'!Q$5)</f>
        <v/>
      </c>
      <c r="R82" s="2">
        <f>Q82+SUMIFS(data!$H$1:$H$3925, data!$A$1:$A$3925, 'Heron Fields'!$A82, data!$D$1:$D$3925, 'Heron Fields'!$A$2, data!$E$1:$E$3925, 'Heron Fields'!R$5)</f>
        <v/>
      </c>
      <c r="S82" s="2">
        <f>R82+SUMIFS(data!$H$1:$H$3925, data!$A$1:$A$3925, 'Heron Fields'!$A82, data!$D$1:$D$3925, 'Heron Fields'!$A$2, data!$E$1:$E$3925, 'Heron Fields'!S$5)</f>
        <v/>
      </c>
      <c r="T82" s="2">
        <f>S82+SUMIFS(data!$H$1:$H$3925, data!$A$1:$A$3925, 'Heron Fields'!$A82, data!$D$1:$D$3925, 'Heron Fields'!$A$2, data!$E$1:$E$3925, 'Heron Fields'!T$5)</f>
        <v/>
      </c>
      <c r="U82" s="2">
        <f>T82+SUMIFS(data!$H$1:$H$3925, data!$A$1:$A$3925, 'Heron Fields'!$A82, data!$D$1:$D$3925, 'Heron Fields'!$A$2, data!$E$1:$E$3925, 'Heron Fields'!U$5)</f>
        <v/>
      </c>
      <c r="V82" s="2">
        <f>U82+SUMIFS(data!$H$1:$H$3925, data!$A$1:$A$3925, 'Heron Fields'!$A82, data!$D$1:$D$3925, 'Heron Fields'!$A$2, data!$E$1:$E$3925, 'Heron Fields'!V$5)</f>
        <v/>
      </c>
      <c r="W82" s="2">
        <f>V82+SUMIFS(data!$H$1:$H$3925, data!$A$1:$A$3925, 'Heron Fields'!$A82, data!$D$1:$D$3925, 'Heron Fields'!$A$2, data!$E$1:$E$3925, 'Heron Fields'!W$5)</f>
        <v/>
      </c>
      <c r="X82" s="2">
        <f>W82+SUMIFS(data!$H$1:$H$3925, data!$A$1:$A$3925, 'Heron Fields'!$A82, data!$D$1:$D$3925, 'Heron Fields'!$A$2, data!$E$1:$E$3925, 'Heron Fields'!X$5)</f>
        <v/>
      </c>
      <c r="Y82" s="2">
        <f>X82+SUMIFS(data!$H$1:$H$3925, data!$A$1:$A$3925, 'Heron Fields'!$A82, data!$D$1:$D$3925, 'Heron Fields'!$A$2, data!$E$1:$E$3925, 'Heron Fields'!Y$5)</f>
        <v/>
      </c>
      <c r="Z82" s="2">
        <f>Y82+SUMIFS(data!$H$1:$H$3925, data!$A$1:$A$3925, 'Heron Fields'!$A82, data!$D$1:$D$3925, 'Heron Fields'!$A$2, data!$E$1:$E$3925, 'Heron Fields'!Z$5)</f>
        <v/>
      </c>
      <c r="AA82" s="2">
        <f>Z82+SUMIFS(data!$H$1:$H$3925, data!$A$1:$A$3925, 'Heron Fields'!$A82, data!$D$1:$D$3925, 'Heron Fields'!$A$2, data!$E$1:$E$3925, 'Heron Fields'!AA$5)</f>
        <v/>
      </c>
      <c r="AB82" s="2">
        <f>AA82+SUMIFS(data!$H$1:$H$3925, data!$A$1:$A$3925, 'Heron Fields'!$A82, data!$D$1:$D$3925, 'Heron Fields'!$A$2, data!$E$1:$E$3925, 'Heron Fields'!AB$5)</f>
        <v/>
      </c>
      <c r="AC82" s="2">
        <f>AB82+SUMIFS(data!$H$1:$H$3925, data!$A$1:$A$3925, 'Heron Fields'!$A82, data!$D$1:$D$3925, 'Heron Fields'!$A$2, data!$E$1:$E$3925, 'Heron Fields'!AC$5)</f>
        <v/>
      </c>
      <c r="AD82" s="2">
        <f>AC82+SUMIFS(data!$H$1:$H$3925, data!$A$1:$A$3925, 'Heron Fields'!$A82, data!$D$1:$D$3925, 'Heron Fields'!$A$2, data!$E$1:$E$3925, 'Heron Fields'!AD$5)</f>
        <v/>
      </c>
      <c r="AE82" s="2">
        <f>AD82+SUMIFS(data!$H$1:$H$3925, data!$A$1:$A$3925, 'Heron Fields'!$A82, data!$D$1:$D$3925, 'Heron Fields'!$A$2, data!$E$1:$E$3925, 'Heron Fields'!AE$5)</f>
        <v/>
      </c>
      <c r="AF82" s="2">
        <f>AE82+SUMIFS(data!$H$1:$H$3925, data!$A$1:$A$3925, 'Heron Fields'!$A82, data!$D$1:$D$3925, 'Heron Fields'!$A$2, data!$E$1:$E$3925, 'Heron Fields'!AF$5)</f>
        <v/>
      </c>
      <c r="AG82" s="2">
        <f>AF82+SUMIFS(data!$H$1:$H$3925, data!$A$1:$A$3925, 'Heron Fields'!$A82, data!$D$1:$D$3925, 'Heron Fields'!$A$2, data!$E$1:$E$3925, 'Heron Fields'!AG$5)</f>
        <v/>
      </c>
      <c r="AH82" s="2">
        <f>AG82+SUMIFS(data!$H$1:$H$3925, data!$A$1:$A$3925, 'Heron Fields'!$A82, data!$D$1:$D$3925, 'Heron Fields'!$A$2, data!$E$1:$E$3925, 'Heron Fields'!AH$5)</f>
        <v/>
      </c>
      <c r="AI82" s="2">
        <f>AH82+SUMIFS(data!$H$1:$H$3925, data!$A$1:$A$3925, 'Heron Fields'!$A82, data!$D$1:$D$3925, 'Heron Fields'!$A$2, data!$E$1:$E$3925, 'Heron Fields'!AI$5)</f>
        <v/>
      </c>
      <c r="AJ82" s="2">
        <f>AI82+SUMIFS(data!$H$1:$H$3925, data!$A$1:$A$3925, 'Heron Fields'!$A82, data!$D$1:$D$3925, 'Heron Fields'!$A$2, data!$E$1:$E$3925, 'Heron Fields'!AJ$5)</f>
        <v/>
      </c>
      <c r="AK82" s="2">
        <f>AJ82+SUMIFS(data!$H$1:$H$3925, data!$A$1:$A$3925, 'Heron Fields'!$A82, data!$D$1:$D$3925, 'Heron Fields'!$A$2, data!$E$1:$E$3925, 'Heron Fields'!AK$5)</f>
        <v/>
      </c>
    </row>
    <row r="83">
      <c r="A83" t="inlineStr">
        <is>
          <t>Subscription - NHBRC</t>
        </is>
      </c>
      <c r="C83" s="2">
        <f>SUMIFS(data!$H$1:$H$3925, data!$A$1:$A$3925, 'Heron Fields'!$A83, data!$D$1:$D$3925, 'Heron Fields'!$A$2, data!$E$1:$E$3925, 'Heron Fields'!C$5)</f>
        <v/>
      </c>
      <c r="D83" s="2">
        <f>C83+SUMIFS(data!$H$1:$H$3925, data!$A$1:$A$3925, 'Heron Fields'!$A83, data!$D$1:$D$3925, 'Heron Fields'!$A$2, data!$E$1:$E$3925, 'Heron Fields'!D$5)</f>
        <v/>
      </c>
      <c r="E83" s="2">
        <f>D83+SUMIFS(data!$H$1:$H$3925, data!$A$1:$A$3925, 'Heron Fields'!$A83, data!$D$1:$D$3925, 'Heron Fields'!$A$2, data!$E$1:$E$3925, 'Heron Fields'!E$5)</f>
        <v/>
      </c>
      <c r="F83" s="2">
        <f>E83+SUMIFS(data!$H$1:$H$3925, data!$A$1:$A$3925, 'Heron Fields'!$A83, data!$D$1:$D$3925, 'Heron Fields'!$A$2, data!$E$1:$E$3925, 'Heron Fields'!F$5)</f>
        <v/>
      </c>
      <c r="G83" s="2">
        <f>F83+SUMIFS(data!$H$1:$H$3925, data!$A$1:$A$3925, 'Heron Fields'!$A83, data!$D$1:$D$3925, 'Heron Fields'!$A$2, data!$E$1:$E$3925, 'Heron Fields'!G$5)</f>
        <v/>
      </c>
      <c r="H83" s="2">
        <f>G83+SUMIFS(data!$H$1:$H$3925, data!$A$1:$A$3925, 'Heron Fields'!$A83, data!$D$1:$D$3925, 'Heron Fields'!$A$2, data!$E$1:$E$3925, 'Heron Fields'!H$5)</f>
        <v/>
      </c>
      <c r="I83" s="2">
        <f>H83+SUMIFS(data!$H$1:$H$3925, data!$A$1:$A$3925, 'Heron Fields'!$A83, data!$D$1:$D$3925, 'Heron Fields'!$A$2, data!$E$1:$E$3925, 'Heron Fields'!I$5)</f>
        <v/>
      </c>
      <c r="J83" s="2">
        <f>I83+SUMIFS(data!$H$1:$H$3925, data!$A$1:$A$3925, 'Heron Fields'!$A83, data!$D$1:$D$3925, 'Heron Fields'!$A$2, data!$E$1:$E$3925, 'Heron Fields'!J$5)</f>
        <v/>
      </c>
      <c r="K83" s="2">
        <f>J83+SUMIFS(data!$H$1:$H$3925, data!$A$1:$A$3925, 'Heron Fields'!$A83, data!$D$1:$D$3925, 'Heron Fields'!$A$2, data!$E$1:$E$3925, 'Heron Fields'!K$5)</f>
        <v/>
      </c>
      <c r="L83" s="2">
        <f>K83+SUMIFS(data!$H$1:$H$3925, data!$A$1:$A$3925, 'Heron Fields'!$A83, data!$D$1:$D$3925, 'Heron Fields'!$A$2, data!$E$1:$E$3925, 'Heron Fields'!L$5)</f>
        <v/>
      </c>
      <c r="M83" s="2">
        <f>L83+SUMIFS(data!$H$1:$H$3925, data!$A$1:$A$3925, 'Heron Fields'!$A83, data!$D$1:$D$3925, 'Heron Fields'!$A$2, data!$E$1:$E$3925, 'Heron Fields'!M$5)</f>
        <v/>
      </c>
      <c r="N83" s="2">
        <f>M83+SUMIFS(data!$H$1:$H$3925, data!$A$1:$A$3925, 'Heron Fields'!$A83, data!$D$1:$D$3925, 'Heron Fields'!$A$2, data!$E$1:$E$3925, 'Heron Fields'!N$5)</f>
        <v/>
      </c>
      <c r="O83" s="2">
        <f>N83+SUMIFS(data!$H$1:$H$3925, data!$A$1:$A$3925, 'Heron Fields'!$A83, data!$D$1:$D$3925, 'Heron Fields'!$A$2, data!$E$1:$E$3925, 'Heron Fields'!O$5)</f>
        <v/>
      </c>
      <c r="P83" s="2">
        <f>O83+SUMIFS(data!$H$1:$H$3925, data!$A$1:$A$3925, 'Heron Fields'!$A83, data!$D$1:$D$3925, 'Heron Fields'!$A$2, data!$E$1:$E$3925, 'Heron Fields'!P$5)</f>
        <v/>
      </c>
      <c r="Q83" s="2">
        <f>P83+SUMIFS(data!$H$1:$H$3925, data!$A$1:$A$3925, 'Heron Fields'!$A83, data!$D$1:$D$3925, 'Heron Fields'!$A$2, data!$E$1:$E$3925, 'Heron Fields'!Q$5)</f>
        <v/>
      </c>
      <c r="R83" s="2">
        <f>Q83+SUMIFS(data!$H$1:$H$3925, data!$A$1:$A$3925, 'Heron Fields'!$A83, data!$D$1:$D$3925, 'Heron Fields'!$A$2, data!$E$1:$E$3925, 'Heron Fields'!R$5)</f>
        <v/>
      </c>
      <c r="S83" s="2">
        <f>R83+SUMIFS(data!$H$1:$H$3925, data!$A$1:$A$3925, 'Heron Fields'!$A83, data!$D$1:$D$3925, 'Heron Fields'!$A$2, data!$E$1:$E$3925, 'Heron Fields'!S$5)</f>
        <v/>
      </c>
      <c r="T83" s="2">
        <f>S83+SUMIFS(data!$H$1:$H$3925, data!$A$1:$A$3925, 'Heron Fields'!$A83, data!$D$1:$D$3925, 'Heron Fields'!$A$2, data!$E$1:$E$3925, 'Heron Fields'!T$5)</f>
        <v/>
      </c>
      <c r="U83" s="2">
        <f>T83+SUMIFS(data!$H$1:$H$3925, data!$A$1:$A$3925, 'Heron Fields'!$A83, data!$D$1:$D$3925, 'Heron Fields'!$A$2, data!$E$1:$E$3925, 'Heron Fields'!U$5)</f>
        <v/>
      </c>
      <c r="V83" s="2">
        <f>U83+SUMIFS(data!$H$1:$H$3925, data!$A$1:$A$3925, 'Heron Fields'!$A83, data!$D$1:$D$3925, 'Heron Fields'!$A$2, data!$E$1:$E$3925, 'Heron Fields'!V$5)</f>
        <v/>
      </c>
      <c r="W83" s="2">
        <f>V83+SUMIFS(data!$H$1:$H$3925, data!$A$1:$A$3925, 'Heron Fields'!$A83, data!$D$1:$D$3925, 'Heron Fields'!$A$2, data!$E$1:$E$3925, 'Heron Fields'!W$5)</f>
        <v/>
      </c>
      <c r="X83" s="2">
        <f>W83+SUMIFS(data!$H$1:$H$3925, data!$A$1:$A$3925, 'Heron Fields'!$A83, data!$D$1:$D$3925, 'Heron Fields'!$A$2, data!$E$1:$E$3925, 'Heron Fields'!X$5)</f>
        <v/>
      </c>
      <c r="Y83" s="2">
        <f>X83+SUMIFS(data!$H$1:$H$3925, data!$A$1:$A$3925, 'Heron Fields'!$A83, data!$D$1:$D$3925, 'Heron Fields'!$A$2, data!$E$1:$E$3925, 'Heron Fields'!Y$5)</f>
        <v/>
      </c>
      <c r="Z83" s="2">
        <f>Y83+SUMIFS(data!$H$1:$H$3925, data!$A$1:$A$3925, 'Heron Fields'!$A83, data!$D$1:$D$3925, 'Heron Fields'!$A$2, data!$E$1:$E$3925, 'Heron Fields'!Z$5)</f>
        <v/>
      </c>
      <c r="AA83" s="2">
        <f>Z83+SUMIFS(data!$H$1:$H$3925, data!$A$1:$A$3925, 'Heron Fields'!$A83, data!$D$1:$D$3925, 'Heron Fields'!$A$2, data!$E$1:$E$3925, 'Heron Fields'!AA$5)</f>
        <v/>
      </c>
      <c r="AB83" s="2">
        <f>AA83+SUMIFS(data!$H$1:$H$3925, data!$A$1:$A$3925, 'Heron Fields'!$A83, data!$D$1:$D$3925, 'Heron Fields'!$A$2, data!$E$1:$E$3925, 'Heron Fields'!AB$5)</f>
        <v/>
      </c>
      <c r="AC83" s="2">
        <f>AB83+SUMIFS(data!$H$1:$H$3925, data!$A$1:$A$3925, 'Heron Fields'!$A83, data!$D$1:$D$3925, 'Heron Fields'!$A$2, data!$E$1:$E$3925, 'Heron Fields'!AC$5)</f>
        <v/>
      </c>
      <c r="AD83" s="2">
        <f>AC83+SUMIFS(data!$H$1:$H$3925, data!$A$1:$A$3925, 'Heron Fields'!$A83, data!$D$1:$D$3925, 'Heron Fields'!$A$2, data!$E$1:$E$3925, 'Heron Fields'!AD$5)</f>
        <v/>
      </c>
      <c r="AE83" s="2">
        <f>AD83+SUMIFS(data!$H$1:$H$3925, data!$A$1:$A$3925, 'Heron Fields'!$A83, data!$D$1:$D$3925, 'Heron Fields'!$A$2, data!$E$1:$E$3925, 'Heron Fields'!AE$5)</f>
        <v/>
      </c>
      <c r="AF83" s="2">
        <f>AE83+SUMIFS(data!$H$1:$H$3925, data!$A$1:$A$3925, 'Heron Fields'!$A83, data!$D$1:$D$3925, 'Heron Fields'!$A$2, data!$E$1:$E$3925, 'Heron Fields'!AF$5)</f>
        <v/>
      </c>
      <c r="AG83" s="2">
        <f>AF83+SUMIFS(data!$H$1:$H$3925, data!$A$1:$A$3925, 'Heron Fields'!$A83, data!$D$1:$D$3925, 'Heron Fields'!$A$2, data!$E$1:$E$3925, 'Heron Fields'!AG$5)</f>
        <v/>
      </c>
      <c r="AH83" s="2">
        <f>AG83+SUMIFS(data!$H$1:$H$3925, data!$A$1:$A$3925, 'Heron Fields'!$A83, data!$D$1:$D$3925, 'Heron Fields'!$A$2, data!$E$1:$E$3925, 'Heron Fields'!AH$5)</f>
        <v/>
      </c>
      <c r="AI83" s="2">
        <f>AH83+SUMIFS(data!$H$1:$H$3925, data!$A$1:$A$3925, 'Heron Fields'!$A83, data!$D$1:$D$3925, 'Heron Fields'!$A$2, data!$E$1:$E$3925, 'Heron Fields'!AI$5)</f>
        <v/>
      </c>
      <c r="AJ83" s="2">
        <f>AI83+SUMIFS(data!$H$1:$H$3925, data!$A$1:$A$3925, 'Heron Fields'!$A83, data!$D$1:$D$3925, 'Heron Fields'!$A$2, data!$E$1:$E$3925, 'Heron Fields'!AJ$5)</f>
        <v/>
      </c>
      <c r="AK83" s="2">
        <f>AJ83+SUMIFS(data!$H$1:$H$3925, data!$A$1:$A$3925, 'Heron Fields'!$A83, data!$D$1:$D$3925, 'Heron Fields'!$A$2, data!$E$1:$E$3925, 'Heron Fields'!AK$5)</f>
        <v/>
      </c>
    </row>
    <row r="84">
      <c r="A84" t="inlineStr">
        <is>
          <t>Subscriptions - Xero</t>
        </is>
      </c>
      <c r="C84" s="2">
        <f>SUMIFS(data!$H$1:$H$3925, data!$A$1:$A$3925, 'Heron Fields'!$A84, data!$D$1:$D$3925, 'Heron Fields'!$A$2, data!$E$1:$E$3925, 'Heron Fields'!C$5)</f>
        <v/>
      </c>
      <c r="D84" s="2">
        <f>C84+SUMIFS(data!$H$1:$H$3925, data!$A$1:$A$3925, 'Heron Fields'!$A84, data!$D$1:$D$3925, 'Heron Fields'!$A$2, data!$E$1:$E$3925, 'Heron Fields'!D$5)</f>
        <v/>
      </c>
      <c r="E84" s="2">
        <f>D84+SUMIFS(data!$H$1:$H$3925, data!$A$1:$A$3925, 'Heron Fields'!$A84, data!$D$1:$D$3925, 'Heron Fields'!$A$2, data!$E$1:$E$3925, 'Heron Fields'!E$5)</f>
        <v/>
      </c>
      <c r="F84" s="2">
        <f>E84+SUMIFS(data!$H$1:$H$3925, data!$A$1:$A$3925, 'Heron Fields'!$A84, data!$D$1:$D$3925, 'Heron Fields'!$A$2, data!$E$1:$E$3925, 'Heron Fields'!F$5)</f>
        <v/>
      </c>
      <c r="G84" s="2">
        <f>F84+SUMIFS(data!$H$1:$H$3925, data!$A$1:$A$3925, 'Heron Fields'!$A84, data!$D$1:$D$3925, 'Heron Fields'!$A$2, data!$E$1:$E$3925, 'Heron Fields'!G$5)</f>
        <v/>
      </c>
      <c r="H84" s="2">
        <f>G84+SUMIFS(data!$H$1:$H$3925, data!$A$1:$A$3925, 'Heron Fields'!$A84, data!$D$1:$D$3925, 'Heron Fields'!$A$2, data!$E$1:$E$3925, 'Heron Fields'!H$5)</f>
        <v/>
      </c>
      <c r="I84" s="2">
        <f>H84+SUMIFS(data!$H$1:$H$3925, data!$A$1:$A$3925, 'Heron Fields'!$A84, data!$D$1:$D$3925, 'Heron Fields'!$A$2, data!$E$1:$E$3925, 'Heron Fields'!I$5)</f>
        <v/>
      </c>
      <c r="J84" s="2">
        <f>I84+SUMIFS(data!$H$1:$H$3925, data!$A$1:$A$3925, 'Heron Fields'!$A84, data!$D$1:$D$3925, 'Heron Fields'!$A$2, data!$E$1:$E$3925, 'Heron Fields'!J$5)</f>
        <v/>
      </c>
      <c r="K84" s="2">
        <f>J84+SUMIFS(data!$H$1:$H$3925, data!$A$1:$A$3925, 'Heron Fields'!$A84, data!$D$1:$D$3925, 'Heron Fields'!$A$2, data!$E$1:$E$3925, 'Heron Fields'!K$5)</f>
        <v/>
      </c>
      <c r="L84" s="2">
        <f>K84+SUMIFS(data!$H$1:$H$3925, data!$A$1:$A$3925, 'Heron Fields'!$A84, data!$D$1:$D$3925, 'Heron Fields'!$A$2, data!$E$1:$E$3925, 'Heron Fields'!L$5)</f>
        <v/>
      </c>
      <c r="M84" s="2">
        <f>L84+SUMIFS(data!$H$1:$H$3925, data!$A$1:$A$3925, 'Heron Fields'!$A84, data!$D$1:$D$3925, 'Heron Fields'!$A$2, data!$E$1:$E$3925, 'Heron Fields'!M$5)</f>
        <v/>
      </c>
      <c r="N84" s="2">
        <f>M84+SUMIFS(data!$H$1:$H$3925, data!$A$1:$A$3925, 'Heron Fields'!$A84, data!$D$1:$D$3925, 'Heron Fields'!$A$2, data!$E$1:$E$3925, 'Heron Fields'!N$5)</f>
        <v/>
      </c>
      <c r="O84" s="2">
        <f>N84+SUMIFS(data!$H$1:$H$3925, data!$A$1:$A$3925, 'Heron Fields'!$A84, data!$D$1:$D$3925, 'Heron Fields'!$A$2, data!$E$1:$E$3925, 'Heron Fields'!O$5)</f>
        <v/>
      </c>
      <c r="P84" s="2">
        <f>O84+SUMIFS(data!$H$1:$H$3925, data!$A$1:$A$3925, 'Heron Fields'!$A84, data!$D$1:$D$3925, 'Heron Fields'!$A$2, data!$E$1:$E$3925, 'Heron Fields'!P$5)</f>
        <v/>
      </c>
      <c r="Q84" s="2">
        <f>P84+SUMIFS(data!$H$1:$H$3925, data!$A$1:$A$3925, 'Heron Fields'!$A84, data!$D$1:$D$3925, 'Heron Fields'!$A$2, data!$E$1:$E$3925, 'Heron Fields'!Q$5)</f>
        <v/>
      </c>
      <c r="R84" s="2">
        <f>Q84+SUMIFS(data!$H$1:$H$3925, data!$A$1:$A$3925, 'Heron Fields'!$A84, data!$D$1:$D$3925, 'Heron Fields'!$A$2, data!$E$1:$E$3925, 'Heron Fields'!R$5)</f>
        <v/>
      </c>
      <c r="S84" s="2">
        <f>R84+SUMIFS(data!$H$1:$H$3925, data!$A$1:$A$3925, 'Heron Fields'!$A84, data!$D$1:$D$3925, 'Heron Fields'!$A$2, data!$E$1:$E$3925, 'Heron Fields'!S$5)</f>
        <v/>
      </c>
      <c r="T84" s="2">
        <f>S84+SUMIFS(data!$H$1:$H$3925, data!$A$1:$A$3925, 'Heron Fields'!$A84, data!$D$1:$D$3925, 'Heron Fields'!$A$2, data!$E$1:$E$3925, 'Heron Fields'!T$5)</f>
        <v/>
      </c>
      <c r="U84" s="2">
        <f>T84+SUMIFS(data!$H$1:$H$3925, data!$A$1:$A$3925, 'Heron Fields'!$A84, data!$D$1:$D$3925, 'Heron Fields'!$A$2, data!$E$1:$E$3925, 'Heron Fields'!U$5)</f>
        <v/>
      </c>
      <c r="V84" s="2">
        <f>U84+SUMIFS(data!$H$1:$H$3925, data!$A$1:$A$3925, 'Heron Fields'!$A84, data!$D$1:$D$3925, 'Heron Fields'!$A$2, data!$E$1:$E$3925, 'Heron Fields'!V$5)</f>
        <v/>
      </c>
      <c r="W84" s="2">
        <f>V84+SUMIFS(data!$H$1:$H$3925, data!$A$1:$A$3925, 'Heron Fields'!$A84, data!$D$1:$D$3925, 'Heron Fields'!$A$2, data!$E$1:$E$3925, 'Heron Fields'!W$5)</f>
        <v/>
      </c>
      <c r="X84" s="2">
        <f>W84+SUMIFS(data!$H$1:$H$3925, data!$A$1:$A$3925, 'Heron Fields'!$A84, data!$D$1:$D$3925, 'Heron Fields'!$A$2, data!$E$1:$E$3925, 'Heron Fields'!X$5)</f>
        <v/>
      </c>
      <c r="Y84" s="2">
        <f>X84+SUMIFS(data!$H$1:$H$3925, data!$A$1:$A$3925, 'Heron Fields'!$A84, data!$D$1:$D$3925, 'Heron Fields'!$A$2, data!$E$1:$E$3925, 'Heron Fields'!Y$5)</f>
        <v/>
      </c>
      <c r="Z84" s="2">
        <f>Y84+SUMIFS(data!$H$1:$H$3925, data!$A$1:$A$3925, 'Heron Fields'!$A84, data!$D$1:$D$3925, 'Heron Fields'!$A$2, data!$E$1:$E$3925, 'Heron Fields'!Z$5)</f>
        <v/>
      </c>
      <c r="AA84" s="2">
        <f>Z84+SUMIFS(data!$H$1:$H$3925, data!$A$1:$A$3925, 'Heron Fields'!$A84, data!$D$1:$D$3925, 'Heron Fields'!$A$2, data!$E$1:$E$3925, 'Heron Fields'!AA$5)</f>
        <v/>
      </c>
      <c r="AB84" s="2">
        <f>AA84+SUMIFS(data!$H$1:$H$3925, data!$A$1:$A$3925, 'Heron Fields'!$A84, data!$D$1:$D$3925, 'Heron Fields'!$A$2, data!$E$1:$E$3925, 'Heron Fields'!AB$5)</f>
        <v/>
      </c>
      <c r="AC84" s="2">
        <f>AB84+SUMIFS(data!$H$1:$H$3925, data!$A$1:$A$3925, 'Heron Fields'!$A84, data!$D$1:$D$3925, 'Heron Fields'!$A$2, data!$E$1:$E$3925, 'Heron Fields'!AC$5)</f>
        <v/>
      </c>
      <c r="AD84" s="2">
        <f>AC84+SUMIFS(data!$H$1:$H$3925, data!$A$1:$A$3925, 'Heron Fields'!$A84, data!$D$1:$D$3925, 'Heron Fields'!$A$2, data!$E$1:$E$3925, 'Heron Fields'!AD$5)</f>
        <v/>
      </c>
      <c r="AE84" s="2">
        <f>AD84+SUMIFS(data!$H$1:$H$3925, data!$A$1:$A$3925, 'Heron Fields'!$A84, data!$D$1:$D$3925, 'Heron Fields'!$A$2, data!$E$1:$E$3925, 'Heron Fields'!AE$5)</f>
        <v/>
      </c>
      <c r="AF84" s="2">
        <f>AE84+SUMIFS(data!$H$1:$H$3925, data!$A$1:$A$3925, 'Heron Fields'!$A84, data!$D$1:$D$3925, 'Heron Fields'!$A$2, data!$E$1:$E$3925, 'Heron Fields'!AF$5)</f>
        <v/>
      </c>
      <c r="AG84" s="2">
        <f>AF84+SUMIFS(data!$H$1:$H$3925, data!$A$1:$A$3925, 'Heron Fields'!$A84, data!$D$1:$D$3925, 'Heron Fields'!$A$2, data!$E$1:$E$3925, 'Heron Fields'!AG$5)</f>
        <v/>
      </c>
      <c r="AH84" s="2">
        <f>AG84+SUMIFS(data!$H$1:$H$3925, data!$A$1:$A$3925, 'Heron Fields'!$A84, data!$D$1:$D$3925, 'Heron Fields'!$A$2, data!$E$1:$E$3925, 'Heron Fields'!AH$5)</f>
        <v/>
      </c>
      <c r="AI84" s="2">
        <f>AH84+SUMIFS(data!$H$1:$H$3925, data!$A$1:$A$3925, 'Heron Fields'!$A84, data!$D$1:$D$3925, 'Heron Fields'!$A$2, data!$E$1:$E$3925, 'Heron Fields'!AI$5)</f>
        <v/>
      </c>
      <c r="AJ84" s="2">
        <f>AI84+SUMIFS(data!$H$1:$H$3925, data!$A$1:$A$3925, 'Heron Fields'!$A84, data!$D$1:$D$3925, 'Heron Fields'!$A$2, data!$E$1:$E$3925, 'Heron Fields'!AJ$5)</f>
        <v/>
      </c>
      <c r="AK84" s="2">
        <f>AJ84+SUMIFS(data!$H$1:$H$3925, data!$A$1:$A$3925, 'Heron Fields'!$A84, data!$D$1:$D$3925, 'Heron Fields'!$A$2, data!$E$1:$E$3925, 'Heron Fields'!AK$5)</f>
        <v/>
      </c>
    </row>
    <row r="85">
      <c r="A85" s="5" t="inlineStr">
        <is>
          <t>Total Operating Expenses</t>
        </is>
      </c>
      <c r="C85" s="6">
        <f>SUM(C50:C84)</f>
        <v/>
      </c>
      <c r="D85" s="6">
        <f>SUM(D50:D84)</f>
        <v/>
      </c>
      <c r="E85" s="6">
        <f>SUM(E50:E84)</f>
        <v/>
      </c>
      <c r="F85" s="6">
        <f>SUM(F50:F84)</f>
        <v/>
      </c>
      <c r="G85" s="6">
        <f>SUM(G50:G84)</f>
        <v/>
      </c>
      <c r="H85" s="6">
        <f>SUM(H50:H84)</f>
        <v/>
      </c>
      <c r="I85" s="6">
        <f>SUM(I50:I84)</f>
        <v/>
      </c>
      <c r="J85" s="6">
        <f>SUM(J50:J84)</f>
        <v/>
      </c>
      <c r="K85" s="6">
        <f>SUM(K50:K84)</f>
        <v/>
      </c>
      <c r="L85" s="6">
        <f>SUM(L50:L84)</f>
        <v/>
      </c>
      <c r="M85" s="6">
        <f>SUM(M50:M84)</f>
        <v/>
      </c>
      <c r="N85" s="6">
        <f>SUM(N50:N84)</f>
        <v/>
      </c>
      <c r="O85" s="6">
        <f>SUM(O50:O84)</f>
        <v/>
      </c>
      <c r="P85" s="6">
        <f>SUM(P50:P84)</f>
        <v/>
      </c>
      <c r="Q85" s="6">
        <f>SUM(Q50:Q84)</f>
        <v/>
      </c>
      <c r="R85" s="6">
        <f>SUM(R50:R84)</f>
        <v/>
      </c>
      <c r="S85" s="6">
        <f>SUM(S50:S84)</f>
        <v/>
      </c>
      <c r="T85" s="6">
        <f>SUM(T50:T84)</f>
        <v/>
      </c>
      <c r="U85" s="6">
        <f>SUM(U50:U84)</f>
        <v/>
      </c>
      <c r="V85" s="6">
        <f>SUM(V50:V84)</f>
        <v/>
      </c>
      <c r="W85" s="6">
        <f>SUM(W50:W84)</f>
        <v/>
      </c>
      <c r="X85" s="6">
        <f>SUM(X50:X84)</f>
        <v/>
      </c>
      <c r="Y85" s="6">
        <f>SUM(Y50:Y84)</f>
        <v/>
      </c>
      <c r="Z85" s="6">
        <f>SUM(Z50:Z84)</f>
        <v/>
      </c>
      <c r="AA85" s="6">
        <f>SUM(AA50:AA84)</f>
        <v/>
      </c>
      <c r="AB85" s="6">
        <f>SUM(AB50:AB84)</f>
        <v/>
      </c>
      <c r="AC85" s="6">
        <f>SUM(AC50:AC84)</f>
        <v/>
      </c>
      <c r="AD85" s="6">
        <f>SUM(AD50:AD84)</f>
        <v/>
      </c>
      <c r="AE85" s="6">
        <f>SUM(AE50:AE84)</f>
        <v/>
      </c>
      <c r="AF85" s="6">
        <f>SUM(AF50:AF84)</f>
        <v/>
      </c>
      <c r="AG85" s="6">
        <f>SUM(AG50:AG84)</f>
        <v/>
      </c>
      <c r="AH85" s="6">
        <f>SUM(AH50:AH84)</f>
        <v/>
      </c>
      <c r="AI85" s="6">
        <f>SUM(AI50:AI84)</f>
        <v/>
      </c>
      <c r="AJ85" s="6">
        <f>SUM(AJ50:AJ84)</f>
        <v/>
      </c>
      <c r="AK85" s="6">
        <f>SUM(AK50:AK84)</f>
        <v/>
      </c>
    </row>
    <row r="86">
      <c r="A86" t="inlineStr"/>
    </row>
    <row r="87">
      <c r="A87" t="inlineStr"/>
    </row>
    <row r="88">
      <c r="A88" s="5" t="inlineStr">
        <is>
          <t>Nett Profit</t>
        </is>
      </c>
      <c r="C88" s="8">
        <f>+C46-C85</f>
        <v/>
      </c>
      <c r="D88" s="8">
        <f>+D46-D85</f>
        <v/>
      </c>
      <c r="E88" s="8">
        <f>+E46-E85</f>
        <v/>
      </c>
      <c r="F88" s="8">
        <f>+F46-F85</f>
        <v/>
      </c>
      <c r="G88" s="8">
        <f>+G46-G85</f>
        <v/>
      </c>
      <c r="H88" s="8">
        <f>+H46-H85</f>
        <v/>
      </c>
      <c r="I88" s="8">
        <f>+I46-I85</f>
        <v/>
      </c>
      <c r="J88" s="8">
        <f>+J46-J85</f>
        <v/>
      </c>
      <c r="K88" s="8">
        <f>+K46-K85</f>
        <v/>
      </c>
      <c r="L88" s="8">
        <f>+L46-L85</f>
        <v/>
      </c>
      <c r="M88" s="8">
        <f>+M46-M85</f>
        <v/>
      </c>
      <c r="N88" s="8">
        <f>+N46-N85</f>
        <v/>
      </c>
      <c r="O88" s="8">
        <f>+O46-O85</f>
        <v/>
      </c>
      <c r="P88" s="8">
        <f>+P46-P85</f>
        <v/>
      </c>
      <c r="Q88" s="8">
        <f>+Q46-Q85</f>
        <v/>
      </c>
      <c r="R88" s="8">
        <f>+R46-R85</f>
        <v/>
      </c>
      <c r="S88" s="8">
        <f>+S46-S85</f>
        <v/>
      </c>
      <c r="T88" s="8">
        <f>+T46-T85</f>
        <v/>
      </c>
      <c r="U88" s="8">
        <f>+U46-U85</f>
        <v/>
      </c>
      <c r="V88" s="8">
        <f>+V46-V85</f>
        <v/>
      </c>
      <c r="W88" s="8">
        <f>+W46-W85</f>
        <v/>
      </c>
      <c r="X88" s="8">
        <f>+X46-X85</f>
        <v/>
      </c>
      <c r="Y88" s="8">
        <f>+Y46-Y85</f>
        <v/>
      </c>
      <c r="Z88" s="8">
        <f>+Z46-Z85</f>
        <v/>
      </c>
      <c r="AA88" s="8">
        <f>+AA46-AA85</f>
        <v/>
      </c>
      <c r="AB88" s="8">
        <f>+AB46-AB85</f>
        <v/>
      </c>
      <c r="AC88" s="8">
        <f>+AC46-AC85</f>
        <v/>
      </c>
      <c r="AD88" s="8">
        <f>+AD46-AD85</f>
        <v/>
      </c>
      <c r="AE88" s="8">
        <f>+AE46-AE85</f>
        <v/>
      </c>
      <c r="AF88" s="8">
        <f>+AF46-AF85</f>
        <v/>
      </c>
      <c r="AG88" s="8">
        <f>+AG46-AG85</f>
        <v/>
      </c>
      <c r="AH88" s="8">
        <f>+AH46-AH85</f>
        <v/>
      </c>
      <c r="AI88" s="8">
        <f>+AI46-AI85</f>
        <v/>
      </c>
      <c r="AJ88" s="8">
        <f>+AJ46-AJ85</f>
        <v/>
      </c>
      <c r="AK88" s="8">
        <f>+AK46-AK85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tabColor rgb="00FF0000"/>
    <outlinePr summaryBelow="1" summaryRight="1"/>
    <pageSetUpPr/>
  </sheetPr>
  <dimension ref="A1:AR83"/>
  <sheetViews>
    <sheetView workbookViewId="0">
      <pane xSplit="1" ySplit="5" topLeftCell="B6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8" customWidth="1" min="1" max="1"/>
    <col width="4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  <col width="15" customWidth="1" min="29" max="29"/>
    <col width="15" customWidth="1" min="30" max="30"/>
    <col width="15" customWidth="1" min="31" max="31"/>
    <col width="15" customWidth="1" min="32" max="32"/>
    <col width="15" customWidth="1" min="33" max="33"/>
    <col width="15" customWidth="1" min="34" max="34"/>
    <col width="15" customWidth="1" min="35" max="35"/>
    <col width="15" customWidth="1" min="36" max="36"/>
    <col width="15" customWidth="1" min="37" max="37"/>
    <col width="15" customWidth="1" min="38" max="38"/>
    <col width="15" customWidth="1" min="39" max="39"/>
    <col width="15" customWidth="1" min="40" max="40"/>
    <col width="15" customWidth="1" min="41" max="41"/>
    <col width="15" customWidth="1" min="42" max="42"/>
    <col width="15" customWidth="1" min="43" max="43"/>
    <col width="15" customWidth="1" min="44" max="44"/>
  </cols>
  <sheetData>
    <row r="1">
      <c r="A1" t="inlineStr">
        <is>
          <t>Profit and Loss</t>
        </is>
      </c>
    </row>
    <row r="2">
      <c r="A2" t="inlineStr">
        <is>
          <t>Heron View</t>
        </is>
      </c>
    </row>
    <row r="3">
      <c r="A3" t="inlineStr"/>
    </row>
    <row r="4">
      <c r="A4" t="inlineStr"/>
    </row>
    <row r="5">
      <c r="A5" s="3" t="inlineStr"/>
      <c r="B5" s="3" t="inlineStr"/>
      <c r="C5" s="3" t="inlineStr">
        <is>
          <t>2022-03-31</t>
        </is>
      </c>
      <c r="D5" s="3" t="inlineStr">
        <is>
          <t>2022-04-30</t>
        </is>
      </c>
      <c r="E5" s="3" t="inlineStr">
        <is>
          <t>2022-05-31</t>
        </is>
      </c>
      <c r="F5" s="3" t="inlineStr">
        <is>
          <t>2022-06-30</t>
        </is>
      </c>
      <c r="G5" s="3" t="inlineStr">
        <is>
          <t>2022-07-31</t>
        </is>
      </c>
      <c r="H5" s="3" t="inlineStr">
        <is>
          <t>2022-08-31</t>
        </is>
      </c>
      <c r="I5" s="3" t="inlineStr">
        <is>
          <t>2022-09-30</t>
        </is>
      </c>
      <c r="J5" s="3" t="inlineStr">
        <is>
          <t>2022-10-31</t>
        </is>
      </c>
      <c r="K5" s="3" t="inlineStr">
        <is>
          <t>2022-11-30</t>
        </is>
      </c>
      <c r="L5" s="3" t="inlineStr">
        <is>
          <t>2022-12-31</t>
        </is>
      </c>
      <c r="M5" s="3" t="inlineStr">
        <is>
          <t>2023-01-31</t>
        </is>
      </c>
      <c r="N5" s="3" t="inlineStr">
        <is>
          <t>2023-02-28</t>
        </is>
      </c>
      <c r="O5" s="3" t="inlineStr">
        <is>
          <t>2023-03-31</t>
        </is>
      </c>
      <c r="P5" s="3" t="inlineStr">
        <is>
          <t>2023-04-30</t>
        </is>
      </c>
      <c r="Q5" s="3" t="inlineStr">
        <is>
          <t>2023-05-31</t>
        </is>
      </c>
      <c r="R5" s="3" t="inlineStr">
        <is>
          <t>2023-06-30</t>
        </is>
      </c>
      <c r="S5" s="3" t="inlineStr">
        <is>
          <t>2023-07-31</t>
        </is>
      </c>
      <c r="T5" s="3" t="inlineStr">
        <is>
          <t>2023-08-31</t>
        </is>
      </c>
      <c r="U5" s="3" t="inlineStr">
        <is>
          <t>2023-09-30</t>
        </is>
      </c>
      <c r="V5" s="3" t="inlineStr">
        <is>
          <t>2023-10-31</t>
        </is>
      </c>
      <c r="W5" s="3" t="inlineStr">
        <is>
          <t>2023-11-30</t>
        </is>
      </c>
      <c r="X5" s="3" t="inlineStr">
        <is>
          <t>2023-12-31</t>
        </is>
      </c>
      <c r="Y5" s="3" t="inlineStr">
        <is>
          <t>2024-01-31</t>
        </is>
      </c>
      <c r="Z5" s="3" t="inlineStr">
        <is>
          <t>2024-02-29</t>
        </is>
      </c>
      <c r="AA5" s="3" t="inlineStr">
        <is>
          <t>2024-03-31</t>
        </is>
      </c>
      <c r="AB5" s="3" t="inlineStr">
        <is>
          <t>2024-04-30</t>
        </is>
      </c>
      <c r="AC5" s="3" t="inlineStr">
        <is>
          <t>2024-05-31</t>
        </is>
      </c>
      <c r="AD5" s="3" t="inlineStr">
        <is>
          <t>2024-06-30</t>
        </is>
      </c>
      <c r="AE5" s="3" t="inlineStr">
        <is>
          <t>2024-07-31</t>
        </is>
      </c>
      <c r="AF5" s="3" t="inlineStr">
        <is>
          <t>2024-08-31</t>
        </is>
      </c>
      <c r="AG5" s="3" t="inlineStr">
        <is>
          <t>2024-09-30</t>
        </is>
      </c>
      <c r="AH5" s="3" t="inlineStr">
        <is>
          <t>2024-10-31</t>
        </is>
      </c>
      <c r="AI5" s="3" t="inlineStr">
        <is>
          <t>2024-11-30</t>
        </is>
      </c>
      <c r="AJ5" s="3" t="inlineStr">
        <is>
          <t>2024-12-31</t>
        </is>
      </c>
      <c r="AK5" s="3" t="inlineStr">
        <is>
          <t>2025-01-31</t>
        </is>
      </c>
      <c r="AL5" s="3" t="inlineStr">
        <is>
          <t>2025-02-28</t>
        </is>
      </c>
      <c r="AM5" s="3" t="inlineStr">
        <is>
          <t>2025-03-31</t>
        </is>
      </c>
      <c r="AN5" s="3" t="inlineStr">
        <is>
          <t>2025-04-30</t>
        </is>
      </c>
      <c r="AO5" s="3" t="inlineStr">
        <is>
          <t>2025-05-31</t>
        </is>
      </c>
      <c r="AP5" s="3" t="inlineStr">
        <is>
          <t>2025-06-30</t>
        </is>
      </c>
      <c r="AQ5" s="3" t="inlineStr">
        <is>
          <t>2025-07-31</t>
        </is>
      </c>
      <c r="AR5" s="3" t="inlineStr">
        <is>
          <t>2025-08-31</t>
        </is>
      </c>
    </row>
    <row r="6">
      <c r="A6" s="4" t="inlineStr">
        <is>
          <t>Trading Income</t>
        </is>
      </c>
    </row>
    <row r="7">
      <c r="A7" t="inlineStr">
        <is>
          <t>Sales - Heron View Occupational Rent</t>
        </is>
      </c>
      <c r="C7" s="2">
        <f>SUMIFS(data!$H$1:$H$3925, data!$A$1:$A$3925, 'Heron View'!$A7, data!$D$1:$D$3925, 'Heron View'!$A$2, data!$E$1:$E$3925, 'Heron View'!C$5)</f>
        <v/>
      </c>
      <c r="D7" s="2">
        <f>C7+SUMIFS(data!$H$1:$H$3925, data!$A$1:$A$3925, 'Heron View'!$A7, data!$D$1:$D$3925, 'Heron View'!$A$2, data!$E$1:$E$3925, 'Heron View'!D$5)</f>
        <v/>
      </c>
      <c r="E7" s="2">
        <f>D7+SUMIFS(data!$H$1:$H$3925, data!$A$1:$A$3925, 'Heron View'!$A7, data!$D$1:$D$3925, 'Heron View'!$A$2, data!$E$1:$E$3925, 'Heron View'!E$5)</f>
        <v/>
      </c>
      <c r="F7" s="2">
        <f>E7+SUMIFS(data!$H$1:$H$3925, data!$A$1:$A$3925, 'Heron View'!$A7, data!$D$1:$D$3925, 'Heron View'!$A$2, data!$E$1:$E$3925, 'Heron View'!F$5)</f>
        <v/>
      </c>
      <c r="G7" s="2">
        <f>F7+SUMIFS(data!$H$1:$H$3925, data!$A$1:$A$3925, 'Heron View'!$A7, data!$D$1:$D$3925, 'Heron View'!$A$2, data!$E$1:$E$3925, 'Heron View'!G$5)</f>
        <v/>
      </c>
      <c r="H7" s="2">
        <f>G7+SUMIFS(data!$H$1:$H$3925, data!$A$1:$A$3925, 'Heron View'!$A7, data!$D$1:$D$3925, 'Heron View'!$A$2, data!$E$1:$E$3925, 'Heron View'!H$5)</f>
        <v/>
      </c>
      <c r="I7" s="2">
        <f>H7+SUMIFS(data!$H$1:$H$3925, data!$A$1:$A$3925, 'Heron View'!$A7, data!$D$1:$D$3925, 'Heron View'!$A$2, data!$E$1:$E$3925, 'Heron View'!I$5)</f>
        <v/>
      </c>
      <c r="J7" s="2">
        <f>I7+SUMIFS(data!$H$1:$H$3925, data!$A$1:$A$3925, 'Heron View'!$A7, data!$D$1:$D$3925, 'Heron View'!$A$2, data!$E$1:$E$3925, 'Heron View'!J$5)</f>
        <v/>
      </c>
      <c r="K7" s="2">
        <f>J7+SUMIFS(data!$H$1:$H$3925, data!$A$1:$A$3925, 'Heron View'!$A7, data!$D$1:$D$3925, 'Heron View'!$A$2, data!$E$1:$E$3925, 'Heron View'!K$5)</f>
        <v/>
      </c>
      <c r="L7" s="2">
        <f>K7+SUMIFS(data!$H$1:$H$3925, data!$A$1:$A$3925, 'Heron View'!$A7, data!$D$1:$D$3925, 'Heron View'!$A$2, data!$E$1:$E$3925, 'Heron View'!L$5)</f>
        <v/>
      </c>
      <c r="M7" s="2">
        <f>L7+SUMIFS(data!$H$1:$H$3925, data!$A$1:$A$3925, 'Heron View'!$A7, data!$D$1:$D$3925, 'Heron View'!$A$2, data!$E$1:$E$3925, 'Heron View'!M$5)</f>
        <v/>
      </c>
      <c r="N7" s="2">
        <f>M7+SUMIFS(data!$H$1:$H$3925, data!$A$1:$A$3925, 'Heron View'!$A7, data!$D$1:$D$3925, 'Heron View'!$A$2, data!$E$1:$E$3925, 'Heron View'!N$5)</f>
        <v/>
      </c>
      <c r="O7" s="2">
        <f>N7+SUMIFS(data!$H$1:$H$3925, data!$A$1:$A$3925, 'Heron View'!$A7, data!$D$1:$D$3925, 'Heron View'!$A$2, data!$E$1:$E$3925, 'Heron View'!O$5)</f>
        <v/>
      </c>
      <c r="P7" s="2">
        <f>O7+SUMIFS(data!$H$1:$H$3925, data!$A$1:$A$3925, 'Heron View'!$A7, data!$D$1:$D$3925, 'Heron View'!$A$2, data!$E$1:$E$3925, 'Heron View'!P$5)</f>
        <v/>
      </c>
      <c r="Q7" s="2">
        <f>P7+SUMIFS(data!$H$1:$H$3925, data!$A$1:$A$3925, 'Heron View'!$A7, data!$D$1:$D$3925, 'Heron View'!$A$2, data!$E$1:$E$3925, 'Heron View'!Q$5)</f>
        <v/>
      </c>
      <c r="R7" s="2">
        <f>Q7+SUMIFS(data!$H$1:$H$3925, data!$A$1:$A$3925, 'Heron View'!$A7, data!$D$1:$D$3925, 'Heron View'!$A$2, data!$E$1:$E$3925, 'Heron View'!R$5)</f>
        <v/>
      </c>
      <c r="S7" s="2">
        <f>R7+SUMIFS(data!$H$1:$H$3925, data!$A$1:$A$3925, 'Heron View'!$A7, data!$D$1:$D$3925, 'Heron View'!$A$2, data!$E$1:$E$3925, 'Heron View'!S$5)</f>
        <v/>
      </c>
      <c r="T7" s="2">
        <f>S7+SUMIFS(data!$H$1:$H$3925, data!$A$1:$A$3925, 'Heron View'!$A7, data!$D$1:$D$3925, 'Heron View'!$A$2, data!$E$1:$E$3925, 'Heron View'!T$5)</f>
        <v/>
      </c>
      <c r="U7" s="2">
        <f>T7+SUMIFS(data!$H$1:$H$3925, data!$A$1:$A$3925, 'Heron View'!$A7, data!$D$1:$D$3925, 'Heron View'!$A$2, data!$E$1:$E$3925, 'Heron View'!U$5)</f>
        <v/>
      </c>
      <c r="V7" s="2">
        <f>U7+SUMIFS(data!$H$1:$H$3925, data!$A$1:$A$3925, 'Heron View'!$A7, data!$D$1:$D$3925, 'Heron View'!$A$2, data!$E$1:$E$3925, 'Heron View'!V$5)</f>
        <v/>
      </c>
      <c r="W7" s="2">
        <f>V7+SUMIFS(data!$H$1:$H$3925, data!$A$1:$A$3925, 'Heron View'!$A7, data!$D$1:$D$3925, 'Heron View'!$A$2, data!$E$1:$E$3925, 'Heron View'!W$5)</f>
        <v/>
      </c>
      <c r="X7" s="2">
        <f>W7+SUMIFS(data!$H$1:$H$3925, data!$A$1:$A$3925, 'Heron View'!$A7, data!$D$1:$D$3925, 'Heron View'!$A$2, data!$E$1:$E$3925, 'Heron View'!X$5)</f>
        <v/>
      </c>
      <c r="Y7" s="2">
        <f>X7+SUMIFS(data!$H$1:$H$3925, data!$A$1:$A$3925, 'Heron View'!$A7, data!$D$1:$D$3925, 'Heron View'!$A$2, data!$E$1:$E$3925, 'Heron View'!Y$5)</f>
        <v/>
      </c>
      <c r="Z7" s="2">
        <f>Y7+SUMIFS(data!$H$1:$H$3925, data!$A$1:$A$3925, 'Heron View'!$A7, data!$D$1:$D$3925, 'Heron View'!$A$2, data!$E$1:$E$3925, 'Heron View'!Z$5)</f>
        <v/>
      </c>
      <c r="AA7" s="2">
        <f>Z7+SUMIFS(data!$H$1:$H$3925, data!$A$1:$A$3925, 'Heron View'!$A7, data!$D$1:$D$3925, 'Heron View'!$A$2, data!$E$1:$E$3925, 'Heron View'!AA$5)</f>
        <v/>
      </c>
      <c r="AB7" s="2">
        <f>AA7+SUMIFS(data!$H$1:$H$3925, data!$A$1:$A$3925, 'Heron View'!$A7, data!$D$1:$D$3925, 'Heron View'!$A$2, data!$E$1:$E$3925, 'Heron View'!AB$5)</f>
        <v/>
      </c>
      <c r="AC7" s="2">
        <f>AB7+SUMIFS(data!$H$1:$H$3925, data!$A$1:$A$3925, 'Heron View'!$A7, data!$D$1:$D$3925, 'Heron View'!$A$2, data!$E$1:$E$3925, 'Heron View'!AC$5)</f>
        <v/>
      </c>
      <c r="AD7" s="2">
        <f>AC7+SUMIFS(data!$H$1:$H$3925, data!$A$1:$A$3925, 'Heron View'!$A7, data!$D$1:$D$3925, 'Heron View'!$A$2, data!$E$1:$E$3925, 'Heron View'!AD$5)</f>
        <v/>
      </c>
      <c r="AE7" s="2">
        <f>AD7+SUMIFS(data!$H$1:$H$3925, data!$A$1:$A$3925, 'Heron View'!$A7, data!$D$1:$D$3925, 'Heron View'!$A$2, data!$E$1:$E$3925, 'Heron View'!AE$5)</f>
        <v/>
      </c>
      <c r="AF7" s="2">
        <f>AE7+SUMIFS(data!$H$1:$H$3925, data!$A$1:$A$3925, 'Heron View'!$A7, data!$D$1:$D$3925, 'Heron View'!$A$2, data!$E$1:$E$3925, 'Heron View'!AF$5)</f>
        <v/>
      </c>
      <c r="AG7" s="2">
        <f>AF7+SUMIFS(data!$H$1:$H$3925, data!$A$1:$A$3925, 'Heron View'!$A7, data!$D$1:$D$3925, 'Heron View'!$A$2, data!$E$1:$E$3925, 'Heron View'!AG$5)</f>
        <v/>
      </c>
      <c r="AH7" s="2">
        <f>AG7+SUMIFS(data!$H$1:$H$3925, data!$A$1:$A$3925, 'Heron View'!$A7, data!$D$1:$D$3925, 'Heron View'!$A$2, data!$E$1:$E$3925, 'Heron View'!AH$5)</f>
        <v/>
      </c>
      <c r="AI7" s="2">
        <f>AH7+SUMIFS(data!$H$1:$H$3925, data!$A$1:$A$3925, 'Heron View'!$A7, data!$D$1:$D$3925, 'Heron View'!$A$2, data!$E$1:$E$3925, 'Heron View'!AI$5)</f>
        <v/>
      </c>
      <c r="AJ7" s="2">
        <f>AI7+SUMIFS(data!$H$1:$H$3925, data!$A$1:$A$3925, 'Heron View'!$A7, data!$D$1:$D$3925, 'Heron View'!$A$2, data!$E$1:$E$3925, 'Heron View'!AJ$5)</f>
        <v/>
      </c>
      <c r="AK7" s="2">
        <f>AJ7+SUMIFS(data!$H$1:$H$3925, data!$A$1:$A$3925, 'Heron View'!$A7, data!$D$1:$D$3925, 'Heron View'!$A$2, data!$E$1:$E$3925, 'Heron View'!AK$5)</f>
        <v/>
      </c>
      <c r="AL7" s="2">
        <f>AK7+SUMIFS(data!$H$1:$H$3925, data!$A$1:$A$3925, 'Heron View'!$A7, data!$D$1:$D$3925, 'Heron View'!$A$2, data!$E$1:$E$3925, 'Heron View'!AL$5)</f>
        <v/>
      </c>
      <c r="AM7" s="2">
        <f>AL7+SUMIFS(data!$H$1:$H$3925, data!$A$1:$A$3925, 'Heron View'!$A7, data!$D$1:$D$3925, 'Heron View'!$A$2, data!$E$1:$E$3925, 'Heron View'!AM$5)</f>
        <v/>
      </c>
      <c r="AN7" s="2">
        <f>AM7+SUMIFS(data!$H$1:$H$3925, data!$A$1:$A$3925, 'Heron View'!$A7, data!$D$1:$D$3925, 'Heron View'!$A$2, data!$E$1:$E$3925, 'Heron View'!AN$5)</f>
        <v/>
      </c>
      <c r="AO7" s="2">
        <f>AN7+SUMIFS(data!$H$1:$H$3925, data!$A$1:$A$3925, 'Heron View'!$A7, data!$D$1:$D$3925, 'Heron View'!$A$2, data!$E$1:$E$3925, 'Heron View'!AO$5)</f>
        <v/>
      </c>
      <c r="AP7" s="2">
        <f>AO7+SUMIFS(data!$H$1:$H$3925, data!$A$1:$A$3925, 'Heron View'!$A7, data!$D$1:$D$3925, 'Heron View'!$A$2, data!$E$1:$E$3925, 'Heron View'!AP$5)</f>
        <v/>
      </c>
      <c r="AQ7" s="2">
        <f>AP7+SUMIFS(data!$H$1:$H$3925, data!$A$1:$A$3925, 'Heron View'!$A7, data!$D$1:$D$3925, 'Heron View'!$A$2, data!$E$1:$E$3925, 'Heron View'!AQ$5)</f>
        <v/>
      </c>
      <c r="AR7" s="2">
        <f>AQ7+SUMIFS(data!$H$1:$H$3925, data!$A$1:$A$3925, 'Heron View'!$A7, data!$D$1:$D$3925, 'Heron View'!$A$2, data!$E$1:$E$3925, 'Heron View'!AR$5)</f>
        <v/>
      </c>
    </row>
    <row r="8">
      <c r="A8" t="inlineStr">
        <is>
          <t>Sales - Heron View Sales</t>
        </is>
      </c>
      <c r="C8" s="2">
        <f>SUMIFS(data!$H$1:$H$3925, data!$A$1:$A$3925, 'Heron View'!$A8, data!$D$1:$D$3925, 'Heron View'!$A$2, data!$E$1:$E$3925, 'Heron View'!C$5)</f>
        <v/>
      </c>
      <c r="D8" s="2">
        <f>C8+SUMIFS(data!$H$1:$H$3925, data!$A$1:$A$3925, 'Heron View'!$A8, data!$D$1:$D$3925, 'Heron View'!$A$2, data!$E$1:$E$3925, 'Heron View'!D$5)</f>
        <v/>
      </c>
      <c r="E8" s="2">
        <f>D8+SUMIFS(data!$H$1:$H$3925, data!$A$1:$A$3925, 'Heron View'!$A8, data!$D$1:$D$3925, 'Heron View'!$A$2, data!$E$1:$E$3925, 'Heron View'!E$5)</f>
        <v/>
      </c>
      <c r="F8" s="2">
        <f>E8+SUMIFS(data!$H$1:$H$3925, data!$A$1:$A$3925, 'Heron View'!$A8, data!$D$1:$D$3925, 'Heron View'!$A$2, data!$E$1:$E$3925, 'Heron View'!F$5)</f>
        <v/>
      </c>
      <c r="G8" s="2">
        <f>F8+SUMIFS(data!$H$1:$H$3925, data!$A$1:$A$3925, 'Heron View'!$A8, data!$D$1:$D$3925, 'Heron View'!$A$2, data!$E$1:$E$3925, 'Heron View'!G$5)</f>
        <v/>
      </c>
      <c r="H8" s="2">
        <f>G8+SUMIFS(data!$H$1:$H$3925, data!$A$1:$A$3925, 'Heron View'!$A8, data!$D$1:$D$3925, 'Heron View'!$A$2, data!$E$1:$E$3925, 'Heron View'!H$5)</f>
        <v/>
      </c>
      <c r="I8" s="2">
        <f>H8+SUMIFS(data!$H$1:$H$3925, data!$A$1:$A$3925, 'Heron View'!$A8, data!$D$1:$D$3925, 'Heron View'!$A$2, data!$E$1:$E$3925, 'Heron View'!I$5)</f>
        <v/>
      </c>
      <c r="J8" s="2">
        <f>I8+SUMIFS(data!$H$1:$H$3925, data!$A$1:$A$3925, 'Heron View'!$A8, data!$D$1:$D$3925, 'Heron View'!$A$2, data!$E$1:$E$3925, 'Heron View'!J$5)</f>
        <v/>
      </c>
      <c r="K8" s="2">
        <f>J8+SUMIFS(data!$H$1:$H$3925, data!$A$1:$A$3925, 'Heron View'!$A8, data!$D$1:$D$3925, 'Heron View'!$A$2, data!$E$1:$E$3925, 'Heron View'!K$5)</f>
        <v/>
      </c>
      <c r="L8" s="2">
        <f>K8+SUMIFS(data!$H$1:$H$3925, data!$A$1:$A$3925, 'Heron View'!$A8, data!$D$1:$D$3925, 'Heron View'!$A$2, data!$E$1:$E$3925, 'Heron View'!L$5)</f>
        <v/>
      </c>
      <c r="M8" s="2">
        <f>L8+SUMIFS(data!$H$1:$H$3925, data!$A$1:$A$3925, 'Heron View'!$A8, data!$D$1:$D$3925, 'Heron View'!$A$2, data!$E$1:$E$3925, 'Heron View'!M$5)</f>
        <v/>
      </c>
      <c r="N8" s="2">
        <f>M8+SUMIFS(data!$H$1:$H$3925, data!$A$1:$A$3925, 'Heron View'!$A8, data!$D$1:$D$3925, 'Heron View'!$A$2, data!$E$1:$E$3925, 'Heron View'!N$5)</f>
        <v/>
      </c>
      <c r="O8" s="2">
        <f>N8+SUMIFS(data!$H$1:$H$3925, data!$A$1:$A$3925, 'Heron View'!$A8, data!$D$1:$D$3925, 'Heron View'!$A$2, data!$E$1:$E$3925, 'Heron View'!O$5)</f>
        <v/>
      </c>
      <c r="P8" s="2">
        <f>O8+SUMIFS(data!$H$1:$H$3925, data!$A$1:$A$3925, 'Heron View'!$A8, data!$D$1:$D$3925, 'Heron View'!$A$2, data!$E$1:$E$3925, 'Heron View'!P$5)</f>
        <v/>
      </c>
      <c r="Q8" s="2">
        <f>P8+SUMIFS(data!$H$1:$H$3925, data!$A$1:$A$3925, 'Heron View'!$A8, data!$D$1:$D$3925, 'Heron View'!$A$2, data!$E$1:$E$3925, 'Heron View'!Q$5)</f>
        <v/>
      </c>
      <c r="R8" s="2">
        <f>Q8+SUMIFS(data!$H$1:$H$3925, data!$A$1:$A$3925, 'Heron View'!$A8, data!$D$1:$D$3925, 'Heron View'!$A$2, data!$E$1:$E$3925, 'Heron View'!R$5)</f>
        <v/>
      </c>
      <c r="S8" s="2">
        <f>R8+SUMIFS(data!$H$1:$H$3925, data!$A$1:$A$3925, 'Heron View'!$A8, data!$D$1:$D$3925, 'Heron View'!$A$2, data!$E$1:$E$3925, 'Heron View'!S$5)</f>
        <v/>
      </c>
      <c r="T8" s="2">
        <f>S8+SUMIFS(data!$H$1:$H$3925, data!$A$1:$A$3925, 'Heron View'!$A8, data!$D$1:$D$3925, 'Heron View'!$A$2, data!$E$1:$E$3925, 'Heron View'!T$5)</f>
        <v/>
      </c>
      <c r="U8" s="2">
        <f>T8+SUMIFS(data!$H$1:$H$3925, data!$A$1:$A$3925, 'Heron View'!$A8, data!$D$1:$D$3925, 'Heron View'!$A$2, data!$E$1:$E$3925, 'Heron View'!U$5)</f>
        <v/>
      </c>
      <c r="V8" s="2">
        <f>U8+SUMIFS(data!$H$1:$H$3925, data!$A$1:$A$3925, 'Heron View'!$A8, data!$D$1:$D$3925, 'Heron View'!$A$2, data!$E$1:$E$3925, 'Heron View'!V$5)</f>
        <v/>
      </c>
      <c r="W8" s="2">
        <f>V8+SUMIFS(data!$H$1:$H$3925, data!$A$1:$A$3925, 'Heron View'!$A8, data!$D$1:$D$3925, 'Heron View'!$A$2, data!$E$1:$E$3925, 'Heron View'!W$5)</f>
        <v/>
      </c>
      <c r="X8" s="2">
        <f>W8+SUMIFS(data!$H$1:$H$3925, data!$A$1:$A$3925, 'Heron View'!$A8, data!$D$1:$D$3925, 'Heron View'!$A$2, data!$E$1:$E$3925, 'Heron View'!X$5)</f>
        <v/>
      </c>
      <c r="Y8" s="2">
        <f>X8+SUMIFS(data!$H$1:$H$3925, data!$A$1:$A$3925, 'Heron View'!$A8, data!$D$1:$D$3925, 'Heron View'!$A$2, data!$E$1:$E$3925, 'Heron View'!Y$5)</f>
        <v/>
      </c>
      <c r="Z8" s="2">
        <f>Y8+SUMIFS(data!$H$1:$H$3925, data!$A$1:$A$3925, 'Heron View'!$A8, data!$D$1:$D$3925, 'Heron View'!$A$2, data!$E$1:$E$3925, 'Heron View'!Z$5)</f>
        <v/>
      </c>
      <c r="AA8" s="2">
        <f>Z8+SUMIFS(data!$H$1:$H$3925, data!$A$1:$A$3925, 'Heron View'!$A8, data!$D$1:$D$3925, 'Heron View'!$A$2, data!$E$1:$E$3925, 'Heron View'!AA$5)</f>
        <v/>
      </c>
      <c r="AB8" s="2">
        <f>AA8+SUMIFS(data!$H$1:$H$3925, data!$A$1:$A$3925, 'Heron View'!$A8, data!$D$1:$D$3925, 'Heron View'!$A$2, data!$E$1:$E$3925, 'Heron View'!AB$5)</f>
        <v/>
      </c>
      <c r="AC8" s="2">
        <f>AB8+SUMIFS(data!$H$1:$H$3925, data!$A$1:$A$3925, 'Heron View'!$A8, data!$D$1:$D$3925, 'Heron View'!$A$2, data!$E$1:$E$3925, 'Heron View'!AC$5)</f>
        <v/>
      </c>
      <c r="AD8" s="2">
        <f>AC8+SUMIFS(data!$H$1:$H$3925, data!$A$1:$A$3925, 'Heron View'!$A8, data!$D$1:$D$3925, 'Heron View'!$A$2, data!$E$1:$E$3925, 'Heron View'!AD$5)</f>
        <v/>
      </c>
      <c r="AE8" s="2">
        <f>AD8+SUMIFS(data!$H$1:$H$3925, data!$A$1:$A$3925, 'Heron View'!$A8, data!$D$1:$D$3925, 'Heron View'!$A$2, data!$E$1:$E$3925, 'Heron View'!AE$5)</f>
        <v/>
      </c>
      <c r="AF8" s="2">
        <f>AE8+SUMIFS(data!$H$1:$H$3925, data!$A$1:$A$3925, 'Heron View'!$A8, data!$D$1:$D$3925, 'Heron View'!$A$2, data!$E$1:$E$3925, 'Heron View'!AF$5)</f>
        <v/>
      </c>
      <c r="AG8" s="2">
        <f>AF8+SUMIFS(data!$H$1:$H$3925, data!$A$1:$A$3925, 'Heron View'!$A8, data!$D$1:$D$3925, 'Heron View'!$A$2, data!$E$1:$E$3925, 'Heron View'!AG$5)</f>
        <v/>
      </c>
      <c r="AH8" s="2">
        <f>AG8+SUMIFS(data!$H$1:$H$3925, data!$A$1:$A$3925, 'Heron View'!$A8, data!$D$1:$D$3925, 'Heron View'!$A$2, data!$E$1:$E$3925, 'Heron View'!AH$5)</f>
        <v/>
      </c>
      <c r="AI8" s="2">
        <f>AH8+SUMIFS(data!$H$1:$H$3925, data!$A$1:$A$3925, 'Heron View'!$A8, data!$D$1:$D$3925, 'Heron View'!$A$2, data!$E$1:$E$3925, 'Heron View'!AI$5)</f>
        <v/>
      </c>
      <c r="AJ8" s="2">
        <f>AI8+SUMIFS(data!$H$1:$H$3925, data!$A$1:$A$3925, 'Heron View'!$A8, data!$D$1:$D$3925, 'Heron View'!$A$2, data!$E$1:$E$3925, 'Heron View'!AJ$5)</f>
        <v/>
      </c>
      <c r="AK8" s="2">
        <f>AJ8+SUMIFS(data!$H$1:$H$3925, data!$A$1:$A$3925, 'Heron View'!$A8, data!$D$1:$D$3925, 'Heron View'!$A$2, data!$E$1:$E$3925, 'Heron View'!AK$5)</f>
        <v/>
      </c>
      <c r="AL8" s="2">
        <f>AK8+SUMIFS(data!$H$1:$H$3925, data!$A$1:$A$3925, 'Heron View'!$A8, data!$D$1:$D$3925, 'Heron View'!$A$2, data!$E$1:$E$3925, 'Heron View'!AL$5)</f>
        <v/>
      </c>
      <c r="AM8" s="2">
        <f>AL8+SUMIFS(data!$H$1:$H$3925, data!$A$1:$A$3925, 'Heron View'!$A8, data!$D$1:$D$3925, 'Heron View'!$A$2, data!$E$1:$E$3925, 'Heron View'!AM$5)</f>
        <v/>
      </c>
      <c r="AN8" s="2">
        <f>AM8+SUMIFS(data!$H$1:$H$3925, data!$A$1:$A$3925, 'Heron View'!$A8, data!$D$1:$D$3925, 'Heron View'!$A$2, data!$E$1:$E$3925, 'Heron View'!AN$5)</f>
        <v/>
      </c>
      <c r="AO8" s="2">
        <f>AN8+SUMIFS(data!$H$1:$H$3925, data!$A$1:$A$3925, 'Heron View'!$A8, data!$D$1:$D$3925, 'Heron View'!$A$2, data!$E$1:$E$3925, 'Heron View'!AO$5)</f>
        <v/>
      </c>
      <c r="AP8" s="2">
        <f>AO8+SUMIFS(data!$H$1:$H$3925, data!$A$1:$A$3925, 'Heron View'!$A8, data!$D$1:$D$3925, 'Heron View'!$A$2, data!$E$1:$E$3925, 'Heron View'!AP$5)</f>
        <v/>
      </c>
      <c r="AQ8" s="2">
        <f>AP8+SUMIFS(data!$H$1:$H$3925, data!$A$1:$A$3925, 'Heron View'!$A8, data!$D$1:$D$3925, 'Heron View'!$A$2, data!$E$1:$E$3925, 'Heron View'!AQ$5)</f>
        <v/>
      </c>
      <c r="AR8" s="2">
        <f>AQ8+SUMIFS(data!$H$1:$H$3925, data!$A$1:$A$3925, 'Heron View'!$A8, data!$D$1:$D$3925, 'Heron View'!$A$2, data!$E$1:$E$3925, 'Heron View'!AR$5)</f>
        <v/>
      </c>
    </row>
    <row r="9">
      <c r="A9" s="5" t="inlineStr">
        <is>
          <t>Total Trading Income</t>
        </is>
      </c>
      <c r="C9" s="6">
        <f>SUM(C7:C8)</f>
        <v/>
      </c>
      <c r="D9" s="6">
        <f>SUM(D7:D8)</f>
        <v/>
      </c>
      <c r="E9" s="6">
        <f>SUM(E7:E8)</f>
        <v/>
      </c>
      <c r="F9" s="6">
        <f>SUM(F7:F8)</f>
        <v/>
      </c>
      <c r="G9" s="6">
        <f>SUM(G7:G8)</f>
        <v/>
      </c>
      <c r="H9" s="6">
        <f>SUM(H7:H8)</f>
        <v/>
      </c>
      <c r="I9" s="6">
        <f>SUM(I7:I8)</f>
        <v/>
      </c>
      <c r="J9" s="6">
        <f>SUM(J7:J8)</f>
        <v/>
      </c>
      <c r="K9" s="6">
        <f>SUM(K7:K8)</f>
        <v/>
      </c>
      <c r="L9" s="6">
        <f>SUM(L7:L8)</f>
        <v/>
      </c>
      <c r="M9" s="6">
        <f>SUM(M7:M8)</f>
        <v/>
      </c>
      <c r="N9" s="6">
        <f>SUM(N7:N8)</f>
        <v/>
      </c>
      <c r="O9" s="6">
        <f>SUM(O7:O8)</f>
        <v/>
      </c>
      <c r="P9" s="6">
        <f>SUM(P7:P8)</f>
        <v/>
      </c>
      <c r="Q9" s="6">
        <f>SUM(Q7:Q8)</f>
        <v/>
      </c>
      <c r="R9" s="6">
        <f>SUM(R7:R8)</f>
        <v/>
      </c>
      <c r="S9" s="6">
        <f>SUM(S7:S8)</f>
        <v/>
      </c>
      <c r="T9" s="6">
        <f>SUM(T7:T8)</f>
        <v/>
      </c>
      <c r="U9" s="6">
        <f>SUM(U7:U8)</f>
        <v/>
      </c>
      <c r="V9" s="6">
        <f>SUM(V7:V8)</f>
        <v/>
      </c>
      <c r="W9" s="6">
        <f>SUM(W7:W8)</f>
        <v/>
      </c>
      <c r="X9" s="6">
        <f>SUM(X7:X8)</f>
        <v/>
      </c>
      <c r="Y9" s="6">
        <f>SUM(Y7:Y8)</f>
        <v/>
      </c>
      <c r="Z9" s="6">
        <f>SUM(Z7:Z8)</f>
        <v/>
      </c>
      <c r="AA9" s="6">
        <f>SUM(AA7:AA8)</f>
        <v/>
      </c>
      <c r="AB9" s="6">
        <f>SUM(AB7:AB8)</f>
        <v/>
      </c>
      <c r="AC9" s="6">
        <f>SUM(AC7:AC8)</f>
        <v/>
      </c>
      <c r="AD9" s="6">
        <f>SUM(AD7:AD8)</f>
        <v/>
      </c>
      <c r="AE9" s="6">
        <f>SUM(AE7:AE8)</f>
        <v/>
      </c>
      <c r="AF9" s="6">
        <f>SUM(AF7:AF8)</f>
        <v/>
      </c>
      <c r="AG9" s="6">
        <f>SUM(AG7:AG8)</f>
        <v/>
      </c>
      <c r="AH9" s="6">
        <f>SUM(AH7:AH8)</f>
        <v/>
      </c>
      <c r="AI9" s="6">
        <f>SUM(AI7:AI8)</f>
        <v/>
      </c>
      <c r="AJ9" s="6">
        <f>SUM(AJ7:AJ8)</f>
        <v/>
      </c>
      <c r="AK9" s="6">
        <f>SUM(AK7:AK8)</f>
        <v/>
      </c>
      <c r="AL9" s="6">
        <f>SUM(AL7:AL8)</f>
        <v/>
      </c>
      <c r="AM9" s="6">
        <f>SUM(AM7:AM8)</f>
        <v/>
      </c>
      <c r="AN9" s="6">
        <f>SUM(AN7:AN8)</f>
        <v/>
      </c>
      <c r="AO9" s="6">
        <f>SUM(AO7:AO8)</f>
        <v/>
      </c>
      <c r="AP9" s="6">
        <f>SUM(AP7:AP8)</f>
        <v/>
      </c>
      <c r="AQ9" s="6">
        <f>SUM(AQ7:AQ8)</f>
        <v/>
      </c>
      <c r="AR9" s="6">
        <f>SUM(AR7:AR8)</f>
        <v/>
      </c>
    </row>
    <row r="10">
      <c r="A10" t="inlineStr"/>
    </row>
    <row r="11">
      <c r="A11" t="inlineStr"/>
    </row>
    <row r="12">
      <c r="A12" s="4" t="inlineStr">
        <is>
          <t>Other Income</t>
        </is>
      </c>
    </row>
    <row r="13">
      <c r="A13" t="inlineStr">
        <is>
          <t>Interest Received - Momentum</t>
        </is>
      </c>
      <c r="C13" s="2">
        <f>SUMIFS(data!$H$1:$H$3925, data!$A$1:$A$3925, 'Heron View'!$A13, data!$D$1:$D$3925, 'Heron View'!$A$2, data!$E$1:$E$3925, 'Heron View'!C$5)</f>
        <v/>
      </c>
      <c r="D13" s="2">
        <f>C13+SUMIFS(data!$H$1:$H$3925, data!$A$1:$A$3925, 'Heron View'!$A13, data!$D$1:$D$3925, 'Heron View'!$A$2, data!$E$1:$E$3925, 'Heron View'!D$5)</f>
        <v/>
      </c>
      <c r="E13" s="2">
        <f>D13+SUMIFS(data!$H$1:$H$3925, data!$A$1:$A$3925, 'Heron View'!$A13, data!$D$1:$D$3925, 'Heron View'!$A$2, data!$E$1:$E$3925, 'Heron View'!E$5)</f>
        <v/>
      </c>
      <c r="F13" s="2">
        <f>E13+SUMIFS(data!$H$1:$H$3925, data!$A$1:$A$3925, 'Heron View'!$A13, data!$D$1:$D$3925, 'Heron View'!$A$2, data!$E$1:$E$3925, 'Heron View'!F$5)</f>
        <v/>
      </c>
      <c r="G13" s="2">
        <f>F13+SUMIFS(data!$H$1:$H$3925, data!$A$1:$A$3925, 'Heron View'!$A13, data!$D$1:$D$3925, 'Heron View'!$A$2, data!$E$1:$E$3925, 'Heron View'!G$5)</f>
        <v/>
      </c>
      <c r="H13" s="2">
        <f>G13+SUMIFS(data!$H$1:$H$3925, data!$A$1:$A$3925, 'Heron View'!$A13, data!$D$1:$D$3925, 'Heron View'!$A$2, data!$E$1:$E$3925, 'Heron View'!H$5)</f>
        <v/>
      </c>
      <c r="I13" s="2">
        <f>H13+SUMIFS(data!$H$1:$H$3925, data!$A$1:$A$3925, 'Heron View'!$A13, data!$D$1:$D$3925, 'Heron View'!$A$2, data!$E$1:$E$3925, 'Heron View'!I$5)</f>
        <v/>
      </c>
      <c r="J13" s="2">
        <f>I13+SUMIFS(data!$H$1:$H$3925, data!$A$1:$A$3925, 'Heron View'!$A13, data!$D$1:$D$3925, 'Heron View'!$A$2, data!$E$1:$E$3925, 'Heron View'!J$5)</f>
        <v/>
      </c>
      <c r="K13" s="2">
        <f>J13+SUMIFS(data!$H$1:$H$3925, data!$A$1:$A$3925, 'Heron View'!$A13, data!$D$1:$D$3925, 'Heron View'!$A$2, data!$E$1:$E$3925, 'Heron View'!K$5)</f>
        <v/>
      </c>
      <c r="L13" s="2">
        <f>K13+SUMIFS(data!$H$1:$H$3925, data!$A$1:$A$3925, 'Heron View'!$A13, data!$D$1:$D$3925, 'Heron View'!$A$2, data!$E$1:$E$3925, 'Heron View'!L$5)</f>
        <v/>
      </c>
      <c r="M13" s="2">
        <f>L13+SUMIFS(data!$H$1:$H$3925, data!$A$1:$A$3925, 'Heron View'!$A13, data!$D$1:$D$3925, 'Heron View'!$A$2, data!$E$1:$E$3925, 'Heron View'!M$5)</f>
        <v/>
      </c>
      <c r="N13" s="2">
        <f>M13+SUMIFS(data!$H$1:$H$3925, data!$A$1:$A$3925, 'Heron View'!$A13, data!$D$1:$D$3925, 'Heron View'!$A$2, data!$E$1:$E$3925, 'Heron View'!N$5)</f>
        <v/>
      </c>
      <c r="O13" s="2">
        <f>N13+SUMIFS(data!$H$1:$H$3925, data!$A$1:$A$3925, 'Heron View'!$A13, data!$D$1:$D$3925, 'Heron View'!$A$2, data!$E$1:$E$3925, 'Heron View'!O$5)</f>
        <v/>
      </c>
      <c r="P13" s="2">
        <f>O13+SUMIFS(data!$H$1:$H$3925, data!$A$1:$A$3925, 'Heron View'!$A13, data!$D$1:$D$3925, 'Heron View'!$A$2, data!$E$1:$E$3925, 'Heron View'!P$5)</f>
        <v/>
      </c>
      <c r="Q13" s="2">
        <f>P13+SUMIFS(data!$H$1:$H$3925, data!$A$1:$A$3925, 'Heron View'!$A13, data!$D$1:$D$3925, 'Heron View'!$A$2, data!$E$1:$E$3925, 'Heron View'!Q$5)</f>
        <v/>
      </c>
      <c r="R13" s="2">
        <f>Q13+SUMIFS(data!$H$1:$H$3925, data!$A$1:$A$3925, 'Heron View'!$A13, data!$D$1:$D$3925, 'Heron View'!$A$2, data!$E$1:$E$3925, 'Heron View'!R$5)</f>
        <v/>
      </c>
      <c r="S13" s="2">
        <f>R13+SUMIFS(data!$H$1:$H$3925, data!$A$1:$A$3925, 'Heron View'!$A13, data!$D$1:$D$3925, 'Heron View'!$A$2, data!$E$1:$E$3925, 'Heron View'!S$5)</f>
        <v/>
      </c>
      <c r="T13" s="2">
        <f>S13+SUMIFS(data!$H$1:$H$3925, data!$A$1:$A$3925, 'Heron View'!$A13, data!$D$1:$D$3925, 'Heron View'!$A$2, data!$E$1:$E$3925, 'Heron View'!T$5)</f>
        <v/>
      </c>
      <c r="U13" s="2">
        <f>T13+SUMIFS(data!$H$1:$H$3925, data!$A$1:$A$3925, 'Heron View'!$A13, data!$D$1:$D$3925, 'Heron View'!$A$2, data!$E$1:$E$3925, 'Heron View'!U$5)</f>
        <v/>
      </c>
      <c r="V13" s="2">
        <f>U13+SUMIFS(data!$H$1:$H$3925, data!$A$1:$A$3925, 'Heron View'!$A13, data!$D$1:$D$3925, 'Heron View'!$A$2, data!$E$1:$E$3925, 'Heron View'!V$5)</f>
        <v/>
      </c>
      <c r="W13" s="2">
        <f>V13+SUMIFS(data!$H$1:$H$3925, data!$A$1:$A$3925, 'Heron View'!$A13, data!$D$1:$D$3925, 'Heron View'!$A$2, data!$E$1:$E$3925, 'Heron View'!W$5)</f>
        <v/>
      </c>
      <c r="X13" s="2">
        <f>W13+SUMIFS(data!$H$1:$H$3925, data!$A$1:$A$3925, 'Heron View'!$A13, data!$D$1:$D$3925, 'Heron View'!$A$2, data!$E$1:$E$3925, 'Heron View'!X$5)</f>
        <v/>
      </c>
      <c r="Y13" s="2">
        <f>X13+SUMIFS(data!$H$1:$H$3925, data!$A$1:$A$3925, 'Heron View'!$A13, data!$D$1:$D$3925, 'Heron View'!$A$2, data!$E$1:$E$3925, 'Heron View'!Y$5)</f>
        <v/>
      </c>
      <c r="Z13" s="2">
        <f>Y13+SUMIFS(data!$H$1:$H$3925, data!$A$1:$A$3925, 'Heron View'!$A13, data!$D$1:$D$3925, 'Heron View'!$A$2, data!$E$1:$E$3925, 'Heron View'!Z$5)</f>
        <v/>
      </c>
      <c r="AA13" s="2">
        <f>Z13+SUMIFS(data!$H$1:$H$3925, data!$A$1:$A$3925, 'Heron View'!$A13, data!$D$1:$D$3925, 'Heron View'!$A$2, data!$E$1:$E$3925, 'Heron View'!AA$5)</f>
        <v/>
      </c>
      <c r="AB13" s="2">
        <f>AA13+SUMIFS(data!$H$1:$H$3925, data!$A$1:$A$3925, 'Heron View'!$A13, data!$D$1:$D$3925, 'Heron View'!$A$2, data!$E$1:$E$3925, 'Heron View'!AB$5)</f>
        <v/>
      </c>
      <c r="AC13" s="2">
        <f>AB13+SUMIFS(data!$H$1:$H$3925, data!$A$1:$A$3925, 'Heron View'!$A13, data!$D$1:$D$3925, 'Heron View'!$A$2, data!$E$1:$E$3925, 'Heron View'!AC$5)</f>
        <v/>
      </c>
      <c r="AD13" s="2">
        <f>AC13+SUMIFS(data!$H$1:$H$3925, data!$A$1:$A$3925, 'Heron View'!$A13, data!$D$1:$D$3925, 'Heron View'!$A$2, data!$E$1:$E$3925, 'Heron View'!AD$5)</f>
        <v/>
      </c>
      <c r="AE13" s="2">
        <f>AD13+SUMIFS(data!$H$1:$H$3925, data!$A$1:$A$3925, 'Heron View'!$A13, data!$D$1:$D$3925, 'Heron View'!$A$2, data!$E$1:$E$3925, 'Heron View'!AE$5)</f>
        <v/>
      </c>
      <c r="AF13" s="2">
        <f>AE13+SUMIFS(data!$H$1:$H$3925, data!$A$1:$A$3925, 'Heron View'!$A13, data!$D$1:$D$3925, 'Heron View'!$A$2, data!$E$1:$E$3925, 'Heron View'!AF$5)</f>
        <v/>
      </c>
      <c r="AG13" s="2">
        <f>AF13+SUMIFS(data!$H$1:$H$3925, data!$A$1:$A$3925, 'Heron View'!$A13, data!$D$1:$D$3925, 'Heron View'!$A$2, data!$E$1:$E$3925, 'Heron View'!AG$5)</f>
        <v/>
      </c>
      <c r="AH13" s="2">
        <f>AG13+SUMIFS(data!$H$1:$H$3925, data!$A$1:$A$3925, 'Heron View'!$A13, data!$D$1:$D$3925, 'Heron View'!$A$2, data!$E$1:$E$3925, 'Heron View'!AH$5)</f>
        <v/>
      </c>
      <c r="AI13" s="2">
        <f>AH13+SUMIFS(data!$H$1:$H$3925, data!$A$1:$A$3925, 'Heron View'!$A13, data!$D$1:$D$3925, 'Heron View'!$A$2, data!$E$1:$E$3925, 'Heron View'!AI$5)</f>
        <v/>
      </c>
      <c r="AJ13" s="2">
        <f>AI13+SUMIFS(data!$H$1:$H$3925, data!$A$1:$A$3925, 'Heron View'!$A13, data!$D$1:$D$3925, 'Heron View'!$A$2, data!$E$1:$E$3925, 'Heron View'!AJ$5)</f>
        <v/>
      </c>
      <c r="AK13" s="2">
        <f>AJ13+SUMIFS(data!$H$1:$H$3925, data!$A$1:$A$3925, 'Heron View'!$A13, data!$D$1:$D$3925, 'Heron View'!$A$2, data!$E$1:$E$3925, 'Heron View'!AK$5)</f>
        <v/>
      </c>
      <c r="AL13" s="2">
        <f>AK13+SUMIFS(data!$H$1:$H$3925, data!$A$1:$A$3925, 'Heron View'!$A13, data!$D$1:$D$3925, 'Heron View'!$A$2, data!$E$1:$E$3925, 'Heron View'!AL$5)</f>
        <v/>
      </c>
      <c r="AM13" s="2">
        <f>AL13+SUMIFS(data!$H$1:$H$3925, data!$A$1:$A$3925, 'Heron View'!$A13, data!$D$1:$D$3925, 'Heron View'!$A$2, data!$E$1:$E$3925, 'Heron View'!AM$5)</f>
        <v/>
      </c>
      <c r="AN13" s="2">
        <f>AM13+SUMIFS(data!$H$1:$H$3925, data!$A$1:$A$3925, 'Heron View'!$A13, data!$D$1:$D$3925, 'Heron View'!$A$2, data!$E$1:$E$3925, 'Heron View'!AN$5)</f>
        <v/>
      </c>
      <c r="AO13" s="2">
        <f>AN13+SUMIFS(data!$H$1:$H$3925, data!$A$1:$A$3925, 'Heron View'!$A13, data!$D$1:$D$3925, 'Heron View'!$A$2, data!$E$1:$E$3925, 'Heron View'!AO$5)</f>
        <v/>
      </c>
      <c r="AP13" s="2">
        <f>AO13+SUMIFS(data!$H$1:$H$3925, data!$A$1:$A$3925, 'Heron View'!$A13, data!$D$1:$D$3925, 'Heron View'!$A$2, data!$E$1:$E$3925, 'Heron View'!AP$5)</f>
        <v/>
      </c>
      <c r="AQ13" s="2">
        <f>AP13+SUMIFS(data!$H$1:$H$3925, data!$A$1:$A$3925, 'Heron View'!$A13, data!$D$1:$D$3925, 'Heron View'!$A$2, data!$E$1:$E$3925, 'Heron View'!AQ$5)</f>
        <v/>
      </c>
      <c r="AR13" s="2">
        <f>AQ13+SUMIFS(data!$H$1:$H$3925, data!$A$1:$A$3925, 'Heron View'!$A13, data!$D$1:$D$3925, 'Heron View'!$A$2, data!$E$1:$E$3925, 'Heron View'!AR$5)</f>
        <v/>
      </c>
    </row>
    <row r="14">
      <c r="A14" t="inlineStr">
        <is>
          <t>Rental Income</t>
        </is>
      </c>
      <c r="C14" s="2">
        <f>SUMIFS(data!$H$1:$H$3925, data!$A$1:$A$3925, 'Heron View'!$A14, data!$D$1:$D$3925, 'Heron View'!$A$2, data!$E$1:$E$3925, 'Heron View'!C$5)</f>
        <v/>
      </c>
      <c r="D14" s="2">
        <f>C14+SUMIFS(data!$H$1:$H$3925, data!$A$1:$A$3925, 'Heron View'!$A14, data!$D$1:$D$3925, 'Heron View'!$A$2, data!$E$1:$E$3925, 'Heron View'!D$5)</f>
        <v/>
      </c>
      <c r="E14" s="2">
        <f>D14+SUMIFS(data!$H$1:$H$3925, data!$A$1:$A$3925, 'Heron View'!$A14, data!$D$1:$D$3925, 'Heron View'!$A$2, data!$E$1:$E$3925, 'Heron View'!E$5)</f>
        <v/>
      </c>
      <c r="F14" s="2">
        <f>E14+SUMIFS(data!$H$1:$H$3925, data!$A$1:$A$3925, 'Heron View'!$A14, data!$D$1:$D$3925, 'Heron View'!$A$2, data!$E$1:$E$3925, 'Heron View'!F$5)</f>
        <v/>
      </c>
      <c r="G14" s="2">
        <f>F14+SUMIFS(data!$H$1:$H$3925, data!$A$1:$A$3925, 'Heron View'!$A14, data!$D$1:$D$3925, 'Heron View'!$A$2, data!$E$1:$E$3925, 'Heron View'!G$5)</f>
        <v/>
      </c>
      <c r="H14" s="2">
        <f>G14+SUMIFS(data!$H$1:$H$3925, data!$A$1:$A$3925, 'Heron View'!$A14, data!$D$1:$D$3925, 'Heron View'!$A$2, data!$E$1:$E$3925, 'Heron View'!H$5)</f>
        <v/>
      </c>
      <c r="I14" s="2">
        <f>H14+SUMIFS(data!$H$1:$H$3925, data!$A$1:$A$3925, 'Heron View'!$A14, data!$D$1:$D$3925, 'Heron View'!$A$2, data!$E$1:$E$3925, 'Heron View'!I$5)</f>
        <v/>
      </c>
      <c r="J14" s="2">
        <f>I14+SUMIFS(data!$H$1:$H$3925, data!$A$1:$A$3925, 'Heron View'!$A14, data!$D$1:$D$3925, 'Heron View'!$A$2, data!$E$1:$E$3925, 'Heron View'!J$5)</f>
        <v/>
      </c>
      <c r="K14" s="2">
        <f>J14+SUMIFS(data!$H$1:$H$3925, data!$A$1:$A$3925, 'Heron View'!$A14, data!$D$1:$D$3925, 'Heron View'!$A$2, data!$E$1:$E$3925, 'Heron View'!K$5)</f>
        <v/>
      </c>
      <c r="L14" s="2">
        <f>K14+SUMIFS(data!$H$1:$H$3925, data!$A$1:$A$3925, 'Heron View'!$A14, data!$D$1:$D$3925, 'Heron View'!$A$2, data!$E$1:$E$3925, 'Heron View'!L$5)</f>
        <v/>
      </c>
      <c r="M14" s="2">
        <f>L14+SUMIFS(data!$H$1:$H$3925, data!$A$1:$A$3925, 'Heron View'!$A14, data!$D$1:$D$3925, 'Heron View'!$A$2, data!$E$1:$E$3925, 'Heron View'!M$5)</f>
        <v/>
      </c>
      <c r="N14" s="2">
        <f>M14+SUMIFS(data!$H$1:$H$3925, data!$A$1:$A$3925, 'Heron View'!$A14, data!$D$1:$D$3925, 'Heron View'!$A$2, data!$E$1:$E$3925, 'Heron View'!N$5)</f>
        <v/>
      </c>
      <c r="O14" s="2">
        <f>N14+SUMIFS(data!$H$1:$H$3925, data!$A$1:$A$3925, 'Heron View'!$A14, data!$D$1:$D$3925, 'Heron View'!$A$2, data!$E$1:$E$3925, 'Heron View'!O$5)</f>
        <v/>
      </c>
      <c r="P14" s="2">
        <f>O14+SUMIFS(data!$H$1:$H$3925, data!$A$1:$A$3925, 'Heron View'!$A14, data!$D$1:$D$3925, 'Heron View'!$A$2, data!$E$1:$E$3925, 'Heron View'!P$5)</f>
        <v/>
      </c>
      <c r="Q14" s="2">
        <f>P14+SUMIFS(data!$H$1:$H$3925, data!$A$1:$A$3925, 'Heron View'!$A14, data!$D$1:$D$3925, 'Heron View'!$A$2, data!$E$1:$E$3925, 'Heron View'!Q$5)</f>
        <v/>
      </c>
      <c r="R14" s="2">
        <f>Q14+SUMIFS(data!$H$1:$H$3925, data!$A$1:$A$3925, 'Heron View'!$A14, data!$D$1:$D$3925, 'Heron View'!$A$2, data!$E$1:$E$3925, 'Heron View'!R$5)</f>
        <v/>
      </c>
      <c r="S14" s="2">
        <f>R14+SUMIFS(data!$H$1:$H$3925, data!$A$1:$A$3925, 'Heron View'!$A14, data!$D$1:$D$3925, 'Heron View'!$A$2, data!$E$1:$E$3925, 'Heron View'!S$5)</f>
        <v/>
      </c>
      <c r="T14" s="2">
        <f>S14+SUMIFS(data!$H$1:$H$3925, data!$A$1:$A$3925, 'Heron View'!$A14, data!$D$1:$D$3925, 'Heron View'!$A$2, data!$E$1:$E$3925, 'Heron View'!T$5)</f>
        <v/>
      </c>
      <c r="U14" s="2">
        <f>T14+SUMIFS(data!$H$1:$H$3925, data!$A$1:$A$3925, 'Heron View'!$A14, data!$D$1:$D$3925, 'Heron View'!$A$2, data!$E$1:$E$3925, 'Heron View'!U$5)</f>
        <v/>
      </c>
      <c r="V14" s="2">
        <f>U14+SUMIFS(data!$H$1:$H$3925, data!$A$1:$A$3925, 'Heron View'!$A14, data!$D$1:$D$3925, 'Heron View'!$A$2, data!$E$1:$E$3925, 'Heron View'!V$5)</f>
        <v/>
      </c>
      <c r="W14" s="2">
        <f>V14+SUMIFS(data!$H$1:$H$3925, data!$A$1:$A$3925, 'Heron View'!$A14, data!$D$1:$D$3925, 'Heron View'!$A$2, data!$E$1:$E$3925, 'Heron View'!W$5)</f>
        <v/>
      </c>
      <c r="X14" s="2">
        <f>W14+SUMIFS(data!$H$1:$H$3925, data!$A$1:$A$3925, 'Heron View'!$A14, data!$D$1:$D$3925, 'Heron View'!$A$2, data!$E$1:$E$3925, 'Heron View'!X$5)</f>
        <v/>
      </c>
      <c r="Y14" s="2">
        <f>X14+SUMIFS(data!$H$1:$H$3925, data!$A$1:$A$3925, 'Heron View'!$A14, data!$D$1:$D$3925, 'Heron View'!$A$2, data!$E$1:$E$3925, 'Heron View'!Y$5)</f>
        <v/>
      </c>
      <c r="Z14" s="2">
        <f>Y14+SUMIFS(data!$H$1:$H$3925, data!$A$1:$A$3925, 'Heron View'!$A14, data!$D$1:$D$3925, 'Heron View'!$A$2, data!$E$1:$E$3925, 'Heron View'!Z$5)</f>
        <v/>
      </c>
      <c r="AA14" s="2">
        <f>Z14+SUMIFS(data!$H$1:$H$3925, data!$A$1:$A$3925, 'Heron View'!$A14, data!$D$1:$D$3925, 'Heron View'!$A$2, data!$E$1:$E$3925, 'Heron View'!AA$5)</f>
        <v/>
      </c>
      <c r="AB14" s="2">
        <f>AA14+SUMIFS(data!$H$1:$H$3925, data!$A$1:$A$3925, 'Heron View'!$A14, data!$D$1:$D$3925, 'Heron View'!$A$2, data!$E$1:$E$3925, 'Heron View'!AB$5)</f>
        <v/>
      </c>
      <c r="AC14" s="2">
        <f>AB14+SUMIFS(data!$H$1:$H$3925, data!$A$1:$A$3925, 'Heron View'!$A14, data!$D$1:$D$3925, 'Heron View'!$A$2, data!$E$1:$E$3925, 'Heron View'!AC$5)</f>
        <v/>
      </c>
      <c r="AD14" s="2">
        <f>AC14+SUMIFS(data!$H$1:$H$3925, data!$A$1:$A$3925, 'Heron View'!$A14, data!$D$1:$D$3925, 'Heron View'!$A$2, data!$E$1:$E$3925, 'Heron View'!AD$5)</f>
        <v/>
      </c>
      <c r="AE14" s="2">
        <f>AD14+SUMIFS(data!$H$1:$H$3925, data!$A$1:$A$3925, 'Heron View'!$A14, data!$D$1:$D$3925, 'Heron View'!$A$2, data!$E$1:$E$3925, 'Heron View'!AE$5)</f>
        <v/>
      </c>
      <c r="AF14" s="2">
        <f>AE14+SUMIFS(data!$H$1:$H$3925, data!$A$1:$A$3925, 'Heron View'!$A14, data!$D$1:$D$3925, 'Heron View'!$A$2, data!$E$1:$E$3925, 'Heron View'!AF$5)</f>
        <v/>
      </c>
      <c r="AG14" s="2">
        <f>AF14+SUMIFS(data!$H$1:$H$3925, data!$A$1:$A$3925, 'Heron View'!$A14, data!$D$1:$D$3925, 'Heron View'!$A$2, data!$E$1:$E$3925, 'Heron View'!AG$5)</f>
        <v/>
      </c>
      <c r="AH14" s="2">
        <f>AG14+SUMIFS(data!$H$1:$H$3925, data!$A$1:$A$3925, 'Heron View'!$A14, data!$D$1:$D$3925, 'Heron View'!$A$2, data!$E$1:$E$3925, 'Heron View'!AH$5)</f>
        <v/>
      </c>
      <c r="AI14" s="2">
        <f>AH14+SUMIFS(data!$H$1:$H$3925, data!$A$1:$A$3925, 'Heron View'!$A14, data!$D$1:$D$3925, 'Heron View'!$A$2, data!$E$1:$E$3925, 'Heron View'!AI$5)</f>
        <v/>
      </c>
      <c r="AJ14" s="2">
        <f>AI14+SUMIFS(data!$H$1:$H$3925, data!$A$1:$A$3925, 'Heron View'!$A14, data!$D$1:$D$3925, 'Heron View'!$A$2, data!$E$1:$E$3925, 'Heron View'!AJ$5)</f>
        <v/>
      </c>
      <c r="AK14" s="2">
        <f>AJ14+SUMIFS(data!$H$1:$H$3925, data!$A$1:$A$3925, 'Heron View'!$A14, data!$D$1:$D$3925, 'Heron View'!$A$2, data!$E$1:$E$3925, 'Heron View'!AK$5)</f>
        <v/>
      </c>
      <c r="AL14" s="2">
        <f>AK14+SUMIFS(data!$H$1:$H$3925, data!$A$1:$A$3925, 'Heron View'!$A14, data!$D$1:$D$3925, 'Heron View'!$A$2, data!$E$1:$E$3925, 'Heron View'!AL$5)</f>
        <v/>
      </c>
      <c r="AM14" s="2">
        <f>AL14+SUMIFS(data!$H$1:$H$3925, data!$A$1:$A$3925, 'Heron View'!$A14, data!$D$1:$D$3925, 'Heron View'!$A$2, data!$E$1:$E$3925, 'Heron View'!AM$5)</f>
        <v/>
      </c>
      <c r="AN14" s="2">
        <f>AM14+SUMIFS(data!$H$1:$H$3925, data!$A$1:$A$3925, 'Heron View'!$A14, data!$D$1:$D$3925, 'Heron View'!$A$2, data!$E$1:$E$3925, 'Heron View'!AN$5)</f>
        <v/>
      </c>
      <c r="AO14" s="2">
        <f>AN14+SUMIFS(data!$H$1:$H$3925, data!$A$1:$A$3925, 'Heron View'!$A14, data!$D$1:$D$3925, 'Heron View'!$A$2, data!$E$1:$E$3925, 'Heron View'!AO$5)</f>
        <v/>
      </c>
      <c r="AP14" s="2">
        <f>AO14+SUMIFS(data!$H$1:$H$3925, data!$A$1:$A$3925, 'Heron View'!$A14, data!$D$1:$D$3925, 'Heron View'!$A$2, data!$E$1:$E$3925, 'Heron View'!AP$5)</f>
        <v/>
      </c>
      <c r="AQ14" s="2">
        <f>AP14+SUMIFS(data!$H$1:$H$3925, data!$A$1:$A$3925, 'Heron View'!$A14, data!$D$1:$D$3925, 'Heron View'!$A$2, data!$E$1:$E$3925, 'Heron View'!AQ$5)</f>
        <v/>
      </c>
      <c r="AR14" s="2">
        <f>AQ14+SUMIFS(data!$H$1:$H$3925, data!$A$1:$A$3925, 'Heron View'!$A14, data!$D$1:$D$3925, 'Heron View'!$A$2, data!$E$1:$E$3925, 'Heron View'!AR$5)</f>
        <v/>
      </c>
    </row>
    <row r="15">
      <c r="A15" s="5" t="inlineStr">
        <is>
          <t>Total Other Income</t>
        </is>
      </c>
      <c r="C15" s="6">
        <f>SUM(C13:C14)</f>
        <v/>
      </c>
      <c r="D15" s="6">
        <f>SUM(D13:D14)</f>
        <v/>
      </c>
      <c r="E15" s="6">
        <f>SUM(E13:E14)</f>
        <v/>
      </c>
      <c r="F15" s="6">
        <f>SUM(F13:F14)</f>
        <v/>
      </c>
      <c r="G15" s="6">
        <f>SUM(G13:G14)</f>
        <v/>
      </c>
      <c r="H15" s="6">
        <f>SUM(H13:H14)</f>
        <v/>
      </c>
      <c r="I15" s="6">
        <f>SUM(I13:I14)</f>
        <v/>
      </c>
      <c r="J15" s="6">
        <f>SUM(J13:J14)</f>
        <v/>
      </c>
      <c r="K15" s="6">
        <f>SUM(K13:K14)</f>
        <v/>
      </c>
      <c r="L15" s="6">
        <f>SUM(L13:L14)</f>
        <v/>
      </c>
      <c r="M15" s="6">
        <f>SUM(M13:M14)</f>
        <v/>
      </c>
      <c r="N15" s="6">
        <f>SUM(N13:N14)</f>
        <v/>
      </c>
      <c r="O15" s="6">
        <f>SUM(O13:O14)</f>
        <v/>
      </c>
      <c r="P15" s="6">
        <f>SUM(P13:P14)</f>
        <v/>
      </c>
      <c r="Q15" s="6">
        <f>SUM(Q13:Q14)</f>
        <v/>
      </c>
      <c r="R15" s="6">
        <f>SUM(R13:R14)</f>
        <v/>
      </c>
      <c r="S15" s="6">
        <f>SUM(S13:S14)</f>
        <v/>
      </c>
      <c r="T15" s="6">
        <f>SUM(T13:T14)</f>
        <v/>
      </c>
      <c r="U15" s="6">
        <f>SUM(U13:U14)</f>
        <v/>
      </c>
      <c r="V15" s="6">
        <f>SUM(V13:V14)</f>
        <v/>
      </c>
      <c r="W15" s="6">
        <f>SUM(W13:W14)</f>
        <v/>
      </c>
      <c r="X15" s="6">
        <f>SUM(X13:X14)</f>
        <v/>
      </c>
      <c r="Y15" s="6">
        <f>SUM(Y13:Y14)</f>
        <v/>
      </c>
      <c r="Z15" s="6">
        <f>SUM(Z13:Z14)</f>
        <v/>
      </c>
      <c r="AA15" s="6">
        <f>SUM(AA13:AA14)</f>
        <v/>
      </c>
      <c r="AB15" s="6">
        <f>SUM(AB13:AB14)</f>
        <v/>
      </c>
      <c r="AC15" s="6">
        <f>SUM(AC13:AC14)</f>
        <v/>
      </c>
      <c r="AD15" s="6">
        <f>SUM(AD13:AD14)</f>
        <v/>
      </c>
      <c r="AE15" s="6">
        <f>SUM(AE13:AE14)</f>
        <v/>
      </c>
      <c r="AF15" s="6">
        <f>SUM(AF13:AF14)</f>
        <v/>
      </c>
      <c r="AG15" s="6">
        <f>SUM(AG13:AG14)</f>
        <v/>
      </c>
      <c r="AH15" s="6">
        <f>SUM(AH13:AH14)</f>
        <v/>
      </c>
      <c r="AI15" s="6">
        <f>SUM(AI13:AI14)</f>
        <v/>
      </c>
      <c r="AJ15" s="6">
        <f>SUM(AJ13:AJ14)</f>
        <v/>
      </c>
      <c r="AK15" s="6">
        <f>SUM(AK13:AK14)</f>
        <v/>
      </c>
      <c r="AL15" s="6">
        <f>SUM(AL13:AL14)</f>
        <v/>
      </c>
      <c r="AM15" s="6">
        <f>SUM(AM13:AM14)</f>
        <v/>
      </c>
      <c r="AN15" s="6">
        <f>SUM(AN13:AN14)</f>
        <v/>
      </c>
      <c r="AO15" s="6">
        <f>SUM(AO13:AO14)</f>
        <v/>
      </c>
      <c r="AP15" s="6">
        <f>SUM(AP13:AP14)</f>
        <v/>
      </c>
      <c r="AQ15" s="6">
        <f>SUM(AQ13:AQ14)</f>
        <v/>
      </c>
      <c r="AR15" s="6">
        <f>SUM(AR13:AR14)</f>
        <v/>
      </c>
    </row>
    <row r="16">
      <c r="A16" t="inlineStr"/>
    </row>
    <row r="17">
      <c r="A17" t="inlineStr"/>
    </row>
    <row r="18">
      <c r="A18" s="4" t="inlineStr">
        <is>
          <t>COS</t>
        </is>
      </c>
    </row>
    <row r="19">
      <c r="A19" t="inlineStr">
        <is>
          <t>COS - Commission HV Units</t>
        </is>
      </c>
      <c r="C19" s="2">
        <f>SUMIFS(data!$H$1:$H$3925, data!$A$1:$A$3925, 'Heron View'!$A19, data!$D$1:$D$3925, 'Heron View'!$A$2, data!$E$1:$E$3925, 'Heron View'!C$5)</f>
        <v/>
      </c>
      <c r="D19" s="2">
        <f>C19+SUMIFS(data!$H$1:$H$3925, data!$A$1:$A$3925, 'Heron View'!$A19, data!$D$1:$D$3925, 'Heron View'!$A$2, data!$E$1:$E$3925, 'Heron View'!D$5)</f>
        <v/>
      </c>
      <c r="E19" s="2">
        <f>D19+SUMIFS(data!$H$1:$H$3925, data!$A$1:$A$3925, 'Heron View'!$A19, data!$D$1:$D$3925, 'Heron View'!$A$2, data!$E$1:$E$3925, 'Heron View'!E$5)</f>
        <v/>
      </c>
      <c r="F19" s="2">
        <f>E19+SUMIFS(data!$H$1:$H$3925, data!$A$1:$A$3925, 'Heron View'!$A19, data!$D$1:$D$3925, 'Heron View'!$A$2, data!$E$1:$E$3925, 'Heron View'!F$5)</f>
        <v/>
      </c>
      <c r="G19" s="2">
        <f>F19+SUMIFS(data!$H$1:$H$3925, data!$A$1:$A$3925, 'Heron View'!$A19, data!$D$1:$D$3925, 'Heron View'!$A$2, data!$E$1:$E$3925, 'Heron View'!G$5)</f>
        <v/>
      </c>
      <c r="H19" s="2">
        <f>G19+SUMIFS(data!$H$1:$H$3925, data!$A$1:$A$3925, 'Heron View'!$A19, data!$D$1:$D$3925, 'Heron View'!$A$2, data!$E$1:$E$3925, 'Heron View'!H$5)</f>
        <v/>
      </c>
      <c r="I19" s="2">
        <f>H19+SUMIFS(data!$H$1:$H$3925, data!$A$1:$A$3925, 'Heron View'!$A19, data!$D$1:$D$3925, 'Heron View'!$A$2, data!$E$1:$E$3925, 'Heron View'!I$5)</f>
        <v/>
      </c>
      <c r="J19" s="2">
        <f>I19+SUMIFS(data!$H$1:$H$3925, data!$A$1:$A$3925, 'Heron View'!$A19, data!$D$1:$D$3925, 'Heron View'!$A$2, data!$E$1:$E$3925, 'Heron View'!J$5)</f>
        <v/>
      </c>
      <c r="K19" s="2">
        <f>J19+SUMIFS(data!$H$1:$H$3925, data!$A$1:$A$3925, 'Heron View'!$A19, data!$D$1:$D$3925, 'Heron View'!$A$2, data!$E$1:$E$3925, 'Heron View'!K$5)</f>
        <v/>
      </c>
      <c r="L19" s="2">
        <f>K19+SUMIFS(data!$H$1:$H$3925, data!$A$1:$A$3925, 'Heron View'!$A19, data!$D$1:$D$3925, 'Heron View'!$A$2, data!$E$1:$E$3925, 'Heron View'!L$5)</f>
        <v/>
      </c>
      <c r="M19" s="2">
        <f>L19+SUMIFS(data!$H$1:$H$3925, data!$A$1:$A$3925, 'Heron View'!$A19, data!$D$1:$D$3925, 'Heron View'!$A$2, data!$E$1:$E$3925, 'Heron View'!M$5)</f>
        <v/>
      </c>
      <c r="N19" s="2">
        <f>M19+SUMIFS(data!$H$1:$H$3925, data!$A$1:$A$3925, 'Heron View'!$A19, data!$D$1:$D$3925, 'Heron View'!$A$2, data!$E$1:$E$3925, 'Heron View'!N$5)</f>
        <v/>
      </c>
      <c r="O19" s="2">
        <f>N19+SUMIFS(data!$H$1:$H$3925, data!$A$1:$A$3925, 'Heron View'!$A19, data!$D$1:$D$3925, 'Heron View'!$A$2, data!$E$1:$E$3925, 'Heron View'!O$5)</f>
        <v/>
      </c>
      <c r="P19" s="2">
        <f>O19+SUMIFS(data!$H$1:$H$3925, data!$A$1:$A$3925, 'Heron View'!$A19, data!$D$1:$D$3925, 'Heron View'!$A$2, data!$E$1:$E$3925, 'Heron View'!P$5)</f>
        <v/>
      </c>
      <c r="Q19" s="2">
        <f>P19+SUMIFS(data!$H$1:$H$3925, data!$A$1:$A$3925, 'Heron View'!$A19, data!$D$1:$D$3925, 'Heron View'!$A$2, data!$E$1:$E$3925, 'Heron View'!Q$5)</f>
        <v/>
      </c>
      <c r="R19" s="2">
        <f>Q19+SUMIFS(data!$H$1:$H$3925, data!$A$1:$A$3925, 'Heron View'!$A19, data!$D$1:$D$3925, 'Heron View'!$A$2, data!$E$1:$E$3925, 'Heron View'!R$5)</f>
        <v/>
      </c>
      <c r="S19" s="2">
        <f>R19+SUMIFS(data!$H$1:$H$3925, data!$A$1:$A$3925, 'Heron View'!$A19, data!$D$1:$D$3925, 'Heron View'!$A$2, data!$E$1:$E$3925, 'Heron View'!S$5)</f>
        <v/>
      </c>
      <c r="T19" s="2">
        <f>S19+SUMIFS(data!$H$1:$H$3925, data!$A$1:$A$3925, 'Heron View'!$A19, data!$D$1:$D$3925, 'Heron View'!$A$2, data!$E$1:$E$3925, 'Heron View'!T$5)</f>
        <v/>
      </c>
      <c r="U19" s="2">
        <f>T19+SUMIFS(data!$H$1:$H$3925, data!$A$1:$A$3925, 'Heron View'!$A19, data!$D$1:$D$3925, 'Heron View'!$A$2, data!$E$1:$E$3925, 'Heron View'!U$5)</f>
        <v/>
      </c>
      <c r="V19" s="2">
        <f>U19+SUMIFS(data!$H$1:$H$3925, data!$A$1:$A$3925, 'Heron View'!$A19, data!$D$1:$D$3925, 'Heron View'!$A$2, data!$E$1:$E$3925, 'Heron View'!V$5)</f>
        <v/>
      </c>
      <c r="W19" s="2">
        <f>V19+SUMIFS(data!$H$1:$H$3925, data!$A$1:$A$3925, 'Heron View'!$A19, data!$D$1:$D$3925, 'Heron View'!$A$2, data!$E$1:$E$3925, 'Heron View'!W$5)</f>
        <v/>
      </c>
      <c r="X19" s="2">
        <f>W19+SUMIFS(data!$H$1:$H$3925, data!$A$1:$A$3925, 'Heron View'!$A19, data!$D$1:$D$3925, 'Heron View'!$A$2, data!$E$1:$E$3925, 'Heron View'!X$5)</f>
        <v/>
      </c>
      <c r="Y19" s="2">
        <f>X19+SUMIFS(data!$H$1:$H$3925, data!$A$1:$A$3925, 'Heron View'!$A19, data!$D$1:$D$3925, 'Heron View'!$A$2, data!$E$1:$E$3925, 'Heron View'!Y$5)</f>
        <v/>
      </c>
      <c r="Z19" s="2">
        <f>Y19+SUMIFS(data!$H$1:$H$3925, data!$A$1:$A$3925, 'Heron View'!$A19, data!$D$1:$D$3925, 'Heron View'!$A$2, data!$E$1:$E$3925, 'Heron View'!Z$5)</f>
        <v/>
      </c>
      <c r="AA19" s="2">
        <f>Z19+SUMIFS(data!$H$1:$H$3925, data!$A$1:$A$3925, 'Heron View'!$A19, data!$D$1:$D$3925, 'Heron View'!$A$2, data!$E$1:$E$3925, 'Heron View'!AA$5)</f>
        <v/>
      </c>
      <c r="AB19" s="2">
        <f>AA19+SUMIFS(data!$H$1:$H$3925, data!$A$1:$A$3925, 'Heron View'!$A19, data!$D$1:$D$3925, 'Heron View'!$A$2, data!$E$1:$E$3925, 'Heron View'!AB$5)</f>
        <v/>
      </c>
      <c r="AC19" s="2">
        <f>AB19+SUMIFS(data!$H$1:$H$3925, data!$A$1:$A$3925, 'Heron View'!$A19, data!$D$1:$D$3925, 'Heron View'!$A$2, data!$E$1:$E$3925, 'Heron View'!AC$5)</f>
        <v/>
      </c>
      <c r="AD19" s="2">
        <f>AC19+SUMIFS(data!$H$1:$H$3925, data!$A$1:$A$3925, 'Heron View'!$A19, data!$D$1:$D$3925, 'Heron View'!$A$2, data!$E$1:$E$3925, 'Heron View'!AD$5)</f>
        <v/>
      </c>
      <c r="AE19" s="2">
        <f>AD19+SUMIFS(data!$H$1:$H$3925, data!$A$1:$A$3925, 'Heron View'!$A19, data!$D$1:$D$3925, 'Heron View'!$A$2, data!$E$1:$E$3925, 'Heron View'!AE$5)</f>
        <v/>
      </c>
      <c r="AF19" s="2">
        <f>AE19+SUMIFS(data!$H$1:$H$3925, data!$A$1:$A$3925, 'Heron View'!$A19, data!$D$1:$D$3925, 'Heron View'!$A$2, data!$E$1:$E$3925, 'Heron View'!AF$5)</f>
        <v/>
      </c>
      <c r="AG19" s="2">
        <f>AF19+SUMIFS(data!$H$1:$H$3925, data!$A$1:$A$3925, 'Heron View'!$A19, data!$D$1:$D$3925, 'Heron View'!$A$2, data!$E$1:$E$3925, 'Heron View'!AG$5)</f>
        <v/>
      </c>
      <c r="AH19" s="2">
        <f>AG19+SUMIFS(data!$H$1:$H$3925, data!$A$1:$A$3925, 'Heron View'!$A19, data!$D$1:$D$3925, 'Heron View'!$A$2, data!$E$1:$E$3925, 'Heron View'!AH$5)</f>
        <v/>
      </c>
      <c r="AI19" s="2">
        <f>AH19+SUMIFS(data!$H$1:$H$3925, data!$A$1:$A$3925, 'Heron View'!$A19, data!$D$1:$D$3925, 'Heron View'!$A$2, data!$E$1:$E$3925, 'Heron View'!AI$5)</f>
        <v/>
      </c>
      <c r="AJ19" s="2">
        <f>AI19+SUMIFS(data!$H$1:$H$3925, data!$A$1:$A$3925, 'Heron View'!$A19, data!$D$1:$D$3925, 'Heron View'!$A$2, data!$E$1:$E$3925, 'Heron View'!AJ$5)</f>
        <v/>
      </c>
      <c r="AK19" s="2">
        <f>AJ19+SUMIFS(data!$H$1:$H$3925, data!$A$1:$A$3925, 'Heron View'!$A19, data!$D$1:$D$3925, 'Heron View'!$A$2, data!$E$1:$E$3925, 'Heron View'!AK$5)</f>
        <v/>
      </c>
      <c r="AL19" s="2">
        <f>AK19+SUMIFS(data!$H$1:$H$3925, data!$A$1:$A$3925, 'Heron View'!$A19, data!$D$1:$D$3925, 'Heron View'!$A$2, data!$E$1:$E$3925, 'Heron View'!AL$5)</f>
        <v/>
      </c>
      <c r="AM19" s="2">
        <f>AL19+SUMIFS(data!$H$1:$H$3925, data!$A$1:$A$3925, 'Heron View'!$A19, data!$D$1:$D$3925, 'Heron View'!$A$2, data!$E$1:$E$3925, 'Heron View'!AM$5)</f>
        <v/>
      </c>
      <c r="AN19" s="2">
        <f>AM19+SUMIFS(data!$H$1:$H$3925, data!$A$1:$A$3925, 'Heron View'!$A19, data!$D$1:$D$3925, 'Heron View'!$A$2, data!$E$1:$E$3925, 'Heron View'!AN$5)</f>
        <v/>
      </c>
      <c r="AO19" s="2">
        <f>AN19+SUMIFS(data!$H$1:$H$3925, data!$A$1:$A$3925, 'Heron View'!$A19, data!$D$1:$D$3925, 'Heron View'!$A$2, data!$E$1:$E$3925, 'Heron View'!AO$5)</f>
        <v/>
      </c>
      <c r="AP19" s="2">
        <f>AO19+SUMIFS(data!$H$1:$H$3925, data!$A$1:$A$3925, 'Heron View'!$A19, data!$D$1:$D$3925, 'Heron View'!$A$2, data!$E$1:$E$3925, 'Heron View'!AP$5)</f>
        <v/>
      </c>
      <c r="AQ19" s="2">
        <f>AP19+SUMIFS(data!$H$1:$H$3925, data!$A$1:$A$3925, 'Heron View'!$A19, data!$D$1:$D$3925, 'Heron View'!$A$2, data!$E$1:$E$3925, 'Heron View'!AQ$5)</f>
        <v/>
      </c>
      <c r="AR19" s="2">
        <f>AQ19+SUMIFS(data!$H$1:$H$3925, data!$A$1:$A$3925, 'Heron View'!$A19, data!$D$1:$D$3925, 'Heron View'!$A$2, data!$E$1:$E$3925, 'Heron View'!AR$5)</f>
        <v/>
      </c>
    </row>
    <row r="20">
      <c r="A20" t="inlineStr">
        <is>
          <t>COS - Electricity</t>
        </is>
      </c>
      <c r="C20" s="2">
        <f>SUMIFS(data!$H$1:$H$3925, data!$A$1:$A$3925, 'Heron View'!$A20, data!$D$1:$D$3925, 'Heron View'!$A$2, data!$E$1:$E$3925, 'Heron View'!C$5)</f>
        <v/>
      </c>
      <c r="D20" s="2">
        <f>C20+SUMIFS(data!$H$1:$H$3925, data!$A$1:$A$3925, 'Heron View'!$A20, data!$D$1:$D$3925, 'Heron View'!$A$2, data!$E$1:$E$3925, 'Heron View'!D$5)</f>
        <v/>
      </c>
      <c r="E20" s="2">
        <f>D20+SUMIFS(data!$H$1:$H$3925, data!$A$1:$A$3925, 'Heron View'!$A20, data!$D$1:$D$3925, 'Heron View'!$A$2, data!$E$1:$E$3925, 'Heron View'!E$5)</f>
        <v/>
      </c>
      <c r="F20" s="2">
        <f>E20+SUMIFS(data!$H$1:$H$3925, data!$A$1:$A$3925, 'Heron View'!$A20, data!$D$1:$D$3925, 'Heron View'!$A$2, data!$E$1:$E$3925, 'Heron View'!F$5)</f>
        <v/>
      </c>
      <c r="G20" s="2">
        <f>F20+SUMIFS(data!$H$1:$H$3925, data!$A$1:$A$3925, 'Heron View'!$A20, data!$D$1:$D$3925, 'Heron View'!$A$2, data!$E$1:$E$3925, 'Heron View'!G$5)</f>
        <v/>
      </c>
      <c r="H20" s="2">
        <f>G20+SUMIFS(data!$H$1:$H$3925, data!$A$1:$A$3925, 'Heron View'!$A20, data!$D$1:$D$3925, 'Heron View'!$A$2, data!$E$1:$E$3925, 'Heron View'!H$5)</f>
        <v/>
      </c>
      <c r="I20" s="2">
        <f>H20+SUMIFS(data!$H$1:$H$3925, data!$A$1:$A$3925, 'Heron View'!$A20, data!$D$1:$D$3925, 'Heron View'!$A$2, data!$E$1:$E$3925, 'Heron View'!I$5)</f>
        <v/>
      </c>
      <c r="J20" s="2">
        <f>I20+SUMIFS(data!$H$1:$H$3925, data!$A$1:$A$3925, 'Heron View'!$A20, data!$D$1:$D$3925, 'Heron View'!$A$2, data!$E$1:$E$3925, 'Heron View'!J$5)</f>
        <v/>
      </c>
      <c r="K20" s="2">
        <f>J20+SUMIFS(data!$H$1:$H$3925, data!$A$1:$A$3925, 'Heron View'!$A20, data!$D$1:$D$3925, 'Heron View'!$A$2, data!$E$1:$E$3925, 'Heron View'!K$5)</f>
        <v/>
      </c>
      <c r="L20" s="2">
        <f>K20+SUMIFS(data!$H$1:$H$3925, data!$A$1:$A$3925, 'Heron View'!$A20, data!$D$1:$D$3925, 'Heron View'!$A$2, data!$E$1:$E$3925, 'Heron View'!L$5)</f>
        <v/>
      </c>
      <c r="M20" s="2">
        <f>L20+SUMIFS(data!$H$1:$H$3925, data!$A$1:$A$3925, 'Heron View'!$A20, data!$D$1:$D$3925, 'Heron View'!$A$2, data!$E$1:$E$3925, 'Heron View'!M$5)</f>
        <v/>
      </c>
      <c r="N20" s="2">
        <f>M20+SUMIFS(data!$H$1:$H$3925, data!$A$1:$A$3925, 'Heron View'!$A20, data!$D$1:$D$3925, 'Heron View'!$A$2, data!$E$1:$E$3925, 'Heron View'!N$5)</f>
        <v/>
      </c>
      <c r="O20" s="2">
        <f>N20+SUMIFS(data!$H$1:$H$3925, data!$A$1:$A$3925, 'Heron View'!$A20, data!$D$1:$D$3925, 'Heron View'!$A$2, data!$E$1:$E$3925, 'Heron View'!O$5)</f>
        <v/>
      </c>
      <c r="P20" s="2">
        <f>O20+SUMIFS(data!$H$1:$H$3925, data!$A$1:$A$3925, 'Heron View'!$A20, data!$D$1:$D$3925, 'Heron View'!$A$2, data!$E$1:$E$3925, 'Heron View'!P$5)</f>
        <v/>
      </c>
      <c r="Q20" s="2">
        <f>P20+SUMIFS(data!$H$1:$H$3925, data!$A$1:$A$3925, 'Heron View'!$A20, data!$D$1:$D$3925, 'Heron View'!$A$2, data!$E$1:$E$3925, 'Heron View'!Q$5)</f>
        <v/>
      </c>
      <c r="R20" s="2">
        <f>Q20+SUMIFS(data!$H$1:$H$3925, data!$A$1:$A$3925, 'Heron View'!$A20, data!$D$1:$D$3925, 'Heron View'!$A$2, data!$E$1:$E$3925, 'Heron View'!R$5)</f>
        <v/>
      </c>
      <c r="S20" s="2">
        <f>R20+SUMIFS(data!$H$1:$H$3925, data!$A$1:$A$3925, 'Heron View'!$A20, data!$D$1:$D$3925, 'Heron View'!$A$2, data!$E$1:$E$3925, 'Heron View'!S$5)</f>
        <v/>
      </c>
      <c r="T20" s="2">
        <f>S20+SUMIFS(data!$H$1:$H$3925, data!$A$1:$A$3925, 'Heron View'!$A20, data!$D$1:$D$3925, 'Heron View'!$A$2, data!$E$1:$E$3925, 'Heron View'!T$5)</f>
        <v/>
      </c>
      <c r="U20" s="2">
        <f>T20+SUMIFS(data!$H$1:$H$3925, data!$A$1:$A$3925, 'Heron View'!$A20, data!$D$1:$D$3925, 'Heron View'!$A$2, data!$E$1:$E$3925, 'Heron View'!U$5)</f>
        <v/>
      </c>
      <c r="V20" s="2">
        <f>U20+SUMIFS(data!$H$1:$H$3925, data!$A$1:$A$3925, 'Heron View'!$A20, data!$D$1:$D$3925, 'Heron View'!$A$2, data!$E$1:$E$3925, 'Heron View'!V$5)</f>
        <v/>
      </c>
      <c r="W20" s="2">
        <f>V20+SUMIFS(data!$H$1:$H$3925, data!$A$1:$A$3925, 'Heron View'!$A20, data!$D$1:$D$3925, 'Heron View'!$A$2, data!$E$1:$E$3925, 'Heron View'!W$5)</f>
        <v/>
      </c>
      <c r="X20" s="2">
        <f>W20+SUMIFS(data!$H$1:$H$3925, data!$A$1:$A$3925, 'Heron View'!$A20, data!$D$1:$D$3925, 'Heron View'!$A$2, data!$E$1:$E$3925, 'Heron View'!X$5)</f>
        <v/>
      </c>
      <c r="Y20" s="2">
        <f>X20+SUMIFS(data!$H$1:$H$3925, data!$A$1:$A$3925, 'Heron View'!$A20, data!$D$1:$D$3925, 'Heron View'!$A$2, data!$E$1:$E$3925, 'Heron View'!Y$5)</f>
        <v/>
      </c>
      <c r="Z20" s="2">
        <f>Y20+SUMIFS(data!$H$1:$H$3925, data!$A$1:$A$3925, 'Heron View'!$A20, data!$D$1:$D$3925, 'Heron View'!$A$2, data!$E$1:$E$3925, 'Heron View'!Z$5)</f>
        <v/>
      </c>
      <c r="AA20" s="2">
        <f>Z20+SUMIFS(data!$H$1:$H$3925, data!$A$1:$A$3925, 'Heron View'!$A20, data!$D$1:$D$3925, 'Heron View'!$A$2, data!$E$1:$E$3925, 'Heron View'!AA$5)</f>
        <v/>
      </c>
      <c r="AB20" s="2">
        <f>AA20+SUMIFS(data!$H$1:$H$3925, data!$A$1:$A$3925, 'Heron View'!$A20, data!$D$1:$D$3925, 'Heron View'!$A$2, data!$E$1:$E$3925, 'Heron View'!AB$5)</f>
        <v/>
      </c>
      <c r="AC20" s="2">
        <f>AB20+SUMIFS(data!$H$1:$H$3925, data!$A$1:$A$3925, 'Heron View'!$A20, data!$D$1:$D$3925, 'Heron View'!$A$2, data!$E$1:$E$3925, 'Heron View'!AC$5)</f>
        <v/>
      </c>
      <c r="AD20" s="2">
        <f>AC20+SUMIFS(data!$H$1:$H$3925, data!$A$1:$A$3925, 'Heron View'!$A20, data!$D$1:$D$3925, 'Heron View'!$A$2, data!$E$1:$E$3925, 'Heron View'!AD$5)</f>
        <v/>
      </c>
      <c r="AE20" s="2">
        <f>AD20+SUMIFS(data!$H$1:$H$3925, data!$A$1:$A$3925, 'Heron View'!$A20, data!$D$1:$D$3925, 'Heron View'!$A$2, data!$E$1:$E$3925, 'Heron View'!AE$5)</f>
        <v/>
      </c>
      <c r="AF20" s="2">
        <f>AE20+SUMIFS(data!$H$1:$H$3925, data!$A$1:$A$3925, 'Heron View'!$A20, data!$D$1:$D$3925, 'Heron View'!$A$2, data!$E$1:$E$3925, 'Heron View'!AF$5)</f>
        <v/>
      </c>
      <c r="AG20" s="2">
        <f>AF20+SUMIFS(data!$H$1:$H$3925, data!$A$1:$A$3925, 'Heron View'!$A20, data!$D$1:$D$3925, 'Heron View'!$A$2, data!$E$1:$E$3925, 'Heron View'!AG$5)</f>
        <v/>
      </c>
      <c r="AH20" s="2">
        <f>AG20+SUMIFS(data!$H$1:$H$3925, data!$A$1:$A$3925, 'Heron View'!$A20, data!$D$1:$D$3925, 'Heron View'!$A$2, data!$E$1:$E$3925, 'Heron View'!AH$5)</f>
        <v/>
      </c>
      <c r="AI20" s="2">
        <f>AH20+SUMIFS(data!$H$1:$H$3925, data!$A$1:$A$3925, 'Heron View'!$A20, data!$D$1:$D$3925, 'Heron View'!$A$2, data!$E$1:$E$3925, 'Heron View'!AI$5)</f>
        <v/>
      </c>
      <c r="AJ20" s="2">
        <f>AI20+SUMIFS(data!$H$1:$H$3925, data!$A$1:$A$3925, 'Heron View'!$A20, data!$D$1:$D$3925, 'Heron View'!$A$2, data!$E$1:$E$3925, 'Heron View'!AJ$5)</f>
        <v/>
      </c>
      <c r="AK20" s="2">
        <f>AJ20+SUMIFS(data!$H$1:$H$3925, data!$A$1:$A$3925, 'Heron View'!$A20, data!$D$1:$D$3925, 'Heron View'!$A$2, data!$E$1:$E$3925, 'Heron View'!AK$5)</f>
        <v/>
      </c>
      <c r="AL20" s="2">
        <f>AK20+SUMIFS(data!$H$1:$H$3925, data!$A$1:$A$3925, 'Heron View'!$A20, data!$D$1:$D$3925, 'Heron View'!$A$2, data!$E$1:$E$3925, 'Heron View'!AL$5)</f>
        <v/>
      </c>
      <c r="AM20" s="2">
        <f>AL20+SUMIFS(data!$H$1:$H$3925, data!$A$1:$A$3925, 'Heron View'!$A20, data!$D$1:$D$3925, 'Heron View'!$A$2, data!$E$1:$E$3925, 'Heron View'!AM$5)</f>
        <v/>
      </c>
      <c r="AN20" s="2">
        <f>AM20+SUMIFS(data!$H$1:$H$3925, data!$A$1:$A$3925, 'Heron View'!$A20, data!$D$1:$D$3925, 'Heron View'!$A$2, data!$E$1:$E$3925, 'Heron View'!AN$5)</f>
        <v/>
      </c>
      <c r="AO20" s="2">
        <f>AN20+SUMIFS(data!$H$1:$H$3925, data!$A$1:$A$3925, 'Heron View'!$A20, data!$D$1:$D$3925, 'Heron View'!$A$2, data!$E$1:$E$3925, 'Heron View'!AO$5)</f>
        <v/>
      </c>
      <c r="AP20" s="2">
        <f>AO20+SUMIFS(data!$H$1:$H$3925, data!$A$1:$A$3925, 'Heron View'!$A20, data!$D$1:$D$3925, 'Heron View'!$A$2, data!$E$1:$E$3925, 'Heron View'!AP$5)</f>
        <v/>
      </c>
      <c r="AQ20" s="2">
        <f>AP20+SUMIFS(data!$H$1:$H$3925, data!$A$1:$A$3925, 'Heron View'!$A20, data!$D$1:$D$3925, 'Heron View'!$A$2, data!$E$1:$E$3925, 'Heron View'!AQ$5)</f>
        <v/>
      </c>
      <c r="AR20" s="2">
        <f>AQ20+SUMIFS(data!$H$1:$H$3925, data!$A$1:$A$3925, 'Heron View'!$A20, data!$D$1:$D$3925, 'Heron View'!$A$2, data!$E$1:$E$3925, 'Heron View'!AR$5)</f>
        <v/>
      </c>
    </row>
    <row r="21">
      <c r="A21" t="inlineStr">
        <is>
          <t>COS - Electricity Cost Heron Field</t>
        </is>
      </c>
      <c r="C21" s="2">
        <f>SUMIFS(data!$H$1:$H$3925, data!$A$1:$A$3925, 'Heron View'!$A21, data!$D$1:$D$3925, 'Heron View'!$A$2, data!$E$1:$E$3925, 'Heron View'!C$5)</f>
        <v/>
      </c>
      <c r="D21" s="2">
        <f>C21+SUMIFS(data!$H$1:$H$3925, data!$A$1:$A$3925, 'Heron View'!$A21, data!$D$1:$D$3925, 'Heron View'!$A$2, data!$E$1:$E$3925, 'Heron View'!D$5)</f>
        <v/>
      </c>
      <c r="E21" s="2">
        <f>D21+SUMIFS(data!$H$1:$H$3925, data!$A$1:$A$3925, 'Heron View'!$A21, data!$D$1:$D$3925, 'Heron View'!$A$2, data!$E$1:$E$3925, 'Heron View'!E$5)</f>
        <v/>
      </c>
      <c r="F21" s="2">
        <f>E21+SUMIFS(data!$H$1:$H$3925, data!$A$1:$A$3925, 'Heron View'!$A21, data!$D$1:$D$3925, 'Heron View'!$A$2, data!$E$1:$E$3925, 'Heron View'!F$5)</f>
        <v/>
      </c>
      <c r="G21" s="2">
        <f>F21+SUMIFS(data!$H$1:$H$3925, data!$A$1:$A$3925, 'Heron View'!$A21, data!$D$1:$D$3925, 'Heron View'!$A$2, data!$E$1:$E$3925, 'Heron View'!G$5)</f>
        <v/>
      </c>
      <c r="H21" s="2">
        <f>G21+SUMIFS(data!$H$1:$H$3925, data!$A$1:$A$3925, 'Heron View'!$A21, data!$D$1:$D$3925, 'Heron View'!$A$2, data!$E$1:$E$3925, 'Heron View'!H$5)</f>
        <v/>
      </c>
      <c r="I21" s="2">
        <f>H21+SUMIFS(data!$H$1:$H$3925, data!$A$1:$A$3925, 'Heron View'!$A21, data!$D$1:$D$3925, 'Heron View'!$A$2, data!$E$1:$E$3925, 'Heron View'!I$5)</f>
        <v/>
      </c>
      <c r="J21" s="2">
        <f>I21+SUMIFS(data!$H$1:$H$3925, data!$A$1:$A$3925, 'Heron View'!$A21, data!$D$1:$D$3925, 'Heron View'!$A$2, data!$E$1:$E$3925, 'Heron View'!J$5)</f>
        <v/>
      </c>
      <c r="K21" s="2">
        <f>J21+SUMIFS(data!$H$1:$H$3925, data!$A$1:$A$3925, 'Heron View'!$A21, data!$D$1:$D$3925, 'Heron View'!$A$2, data!$E$1:$E$3925, 'Heron View'!K$5)</f>
        <v/>
      </c>
      <c r="L21" s="2">
        <f>K21+SUMIFS(data!$H$1:$H$3925, data!$A$1:$A$3925, 'Heron View'!$A21, data!$D$1:$D$3925, 'Heron View'!$A$2, data!$E$1:$E$3925, 'Heron View'!L$5)</f>
        <v/>
      </c>
      <c r="M21" s="2">
        <f>L21+SUMIFS(data!$H$1:$H$3925, data!$A$1:$A$3925, 'Heron View'!$A21, data!$D$1:$D$3925, 'Heron View'!$A$2, data!$E$1:$E$3925, 'Heron View'!M$5)</f>
        <v/>
      </c>
      <c r="N21" s="2">
        <f>M21+SUMIFS(data!$H$1:$H$3925, data!$A$1:$A$3925, 'Heron View'!$A21, data!$D$1:$D$3925, 'Heron View'!$A$2, data!$E$1:$E$3925, 'Heron View'!N$5)</f>
        <v/>
      </c>
      <c r="O21" s="2">
        <f>N21+SUMIFS(data!$H$1:$H$3925, data!$A$1:$A$3925, 'Heron View'!$A21, data!$D$1:$D$3925, 'Heron View'!$A$2, data!$E$1:$E$3925, 'Heron View'!O$5)</f>
        <v/>
      </c>
      <c r="P21" s="2">
        <f>O21+SUMIFS(data!$H$1:$H$3925, data!$A$1:$A$3925, 'Heron View'!$A21, data!$D$1:$D$3925, 'Heron View'!$A$2, data!$E$1:$E$3925, 'Heron View'!P$5)</f>
        <v/>
      </c>
      <c r="Q21" s="2">
        <f>P21+SUMIFS(data!$H$1:$H$3925, data!$A$1:$A$3925, 'Heron View'!$A21, data!$D$1:$D$3925, 'Heron View'!$A$2, data!$E$1:$E$3925, 'Heron View'!Q$5)</f>
        <v/>
      </c>
      <c r="R21" s="2">
        <f>Q21+SUMIFS(data!$H$1:$H$3925, data!$A$1:$A$3925, 'Heron View'!$A21, data!$D$1:$D$3925, 'Heron View'!$A$2, data!$E$1:$E$3925, 'Heron View'!R$5)</f>
        <v/>
      </c>
      <c r="S21" s="2">
        <f>R21+SUMIFS(data!$H$1:$H$3925, data!$A$1:$A$3925, 'Heron View'!$A21, data!$D$1:$D$3925, 'Heron View'!$A$2, data!$E$1:$E$3925, 'Heron View'!S$5)</f>
        <v/>
      </c>
      <c r="T21" s="2">
        <f>S21+SUMIFS(data!$H$1:$H$3925, data!$A$1:$A$3925, 'Heron View'!$A21, data!$D$1:$D$3925, 'Heron View'!$A$2, data!$E$1:$E$3925, 'Heron View'!T$5)</f>
        <v/>
      </c>
      <c r="U21" s="2">
        <f>T21+SUMIFS(data!$H$1:$H$3925, data!$A$1:$A$3925, 'Heron View'!$A21, data!$D$1:$D$3925, 'Heron View'!$A$2, data!$E$1:$E$3925, 'Heron View'!U$5)</f>
        <v/>
      </c>
      <c r="V21" s="2">
        <f>U21+SUMIFS(data!$H$1:$H$3925, data!$A$1:$A$3925, 'Heron View'!$A21, data!$D$1:$D$3925, 'Heron View'!$A$2, data!$E$1:$E$3925, 'Heron View'!V$5)</f>
        <v/>
      </c>
      <c r="W21" s="2">
        <f>V21+SUMIFS(data!$H$1:$H$3925, data!$A$1:$A$3925, 'Heron View'!$A21, data!$D$1:$D$3925, 'Heron View'!$A$2, data!$E$1:$E$3925, 'Heron View'!W$5)</f>
        <v/>
      </c>
      <c r="X21" s="2">
        <f>W21+SUMIFS(data!$H$1:$H$3925, data!$A$1:$A$3925, 'Heron View'!$A21, data!$D$1:$D$3925, 'Heron View'!$A$2, data!$E$1:$E$3925, 'Heron View'!X$5)</f>
        <v/>
      </c>
      <c r="Y21" s="2">
        <f>X21+SUMIFS(data!$H$1:$H$3925, data!$A$1:$A$3925, 'Heron View'!$A21, data!$D$1:$D$3925, 'Heron View'!$A$2, data!$E$1:$E$3925, 'Heron View'!Y$5)</f>
        <v/>
      </c>
      <c r="Z21" s="2">
        <f>Y21+SUMIFS(data!$H$1:$H$3925, data!$A$1:$A$3925, 'Heron View'!$A21, data!$D$1:$D$3925, 'Heron View'!$A$2, data!$E$1:$E$3925, 'Heron View'!Z$5)</f>
        <v/>
      </c>
      <c r="AA21" s="2">
        <f>Z21+SUMIFS(data!$H$1:$H$3925, data!$A$1:$A$3925, 'Heron View'!$A21, data!$D$1:$D$3925, 'Heron View'!$A$2, data!$E$1:$E$3925, 'Heron View'!AA$5)</f>
        <v/>
      </c>
      <c r="AB21" s="2">
        <f>AA21+SUMIFS(data!$H$1:$H$3925, data!$A$1:$A$3925, 'Heron View'!$A21, data!$D$1:$D$3925, 'Heron View'!$A$2, data!$E$1:$E$3925, 'Heron View'!AB$5)</f>
        <v/>
      </c>
      <c r="AC21" s="2">
        <f>AB21+SUMIFS(data!$H$1:$H$3925, data!$A$1:$A$3925, 'Heron View'!$A21, data!$D$1:$D$3925, 'Heron View'!$A$2, data!$E$1:$E$3925, 'Heron View'!AC$5)</f>
        <v/>
      </c>
      <c r="AD21" s="2">
        <f>AC21+SUMIFS(data!$H$1:$H$3925, data!$A$1:$A$3925, 'Heron View'!$A21, data!$D$1:$D$3925, 'Heron View'!$A$2, data!$E$1:$E$3925, 'Heron View'!AD$5)</f>
        <v/>
      </c>
      <c r="AE21" s="2">
        <f>AD21+SUMIFS(data!$H$1:$H$3925, data!$A$1:$A$3925, 'Heron View'!$A21, data!$D$1:$D$3925, 'Heron View'!$A$2, data!$E$1:$E$3925, 'Heron View'!AE$5)</f>
        <v/>
      </c>
      <c r="AF21" s="2">
        <f>AE21+SUMIFS(data!$H$1:$H$3925, data!$A$1:$A$3925, 'Heron View'!$A21, data!$D$1:$D$3925, 'Heron View'!$A$2, data!$E$1:$E$3925, 'Heron View'!AF$5)</f>
        <v/>
      </c>
      <c r="AG21" s="2">
        <f>AF21+SUMIFS(data!$H$1:$H$3925, data!$A$1:$A$3925, 'Heron View'!$A21, data!$D$1:$D$3925, 'Heron View'!$A$2, data!$E$1:$E$3925, 'Heron View'!AG$5)</f>
        <v/>
      </c>
      <c r="AH21" s="2">
        <f>AG21+SUMIFS(data!$H$1:$H$3925, data!$A$1:$A$3925, 'Heron View'!$A21, data!$D$1:$D$3925, 'Heron View'!$A$2, data!$E$1:$E$3925, 'Heron View'!AH$5)</f>
        <v/>
      </c>
      <c r="AI21" s="2">
        <f>AH21+SUMIFS(data!$H$1:$H$3925, data!$A$1:$A$3925, 'Heron View'!$A21, data!$D$1:$D$3925, 'Heron View'!$A$2, data!$E$1:$E$3925, 'Heron View'!AI$5)</f>
        <v/>
      </c>
      <c r="AJ21" s="2">
        <f>AI21+SUMIFS(data!$H$1:$H$3925, data!$A$1:$A$3925, 'Heron View'!$A21, data!$D$1:$D$3925, 'Heron View'!$A$2, data!$E$1:$E$3925, 'Heron View'!AJ$5)</f>
        <v/>
      </c>
      <c r="AK21" s="2">
        <f>AJ21+SUMIFS(data!$H$1:$H$3925, data!$A$1:$A$3925, 'Heron View'!$A21, data!$D$1:$D$3925, 'Heron View'!$A$2, data!$E$1:$E$3925, 'Heron View'!AK$5)</f>
        <v/>
      </c>
      <c r="AL21" s="2">
        <f>AK21+SUMIFS(data!$H$1:$H$3925, data!$A$1:$A$3925, 'Heron View'!$A21, data!$D$1:$D$3925, 'Heron View'!$A$2, data!$E$1:$E$3925, 'Heron View'!AL$5)</f>
        <v/>
      </c>
      <c r="AM21" s="2">
        <f>AL21+SUMIFS(data!$H$1:$H$3925, data!$A$1:$A$3925, 'Heron View'!$A21, data!$D$1:$D$3925, 'Heron View'!$A$2, data!$E$1:$E$3925, 'Heron View'!AM$5)</f>
        <v/>
      </c>
      <c r="AN21" s="2">
        <f>AM21+SUMIFS(data!$H$1:$H$3925, data!$A$1:$A$3925, 'Heron View'!$A21, data!$D$1:$D$3925, 'Heron View'!$A$2, data!$E$1:$E$3925, 'Heron View'!AN$5)</f>
        <v/>
      </c>
      <c r="AO21" s="2">
        <f>AN21+SUMIFS(data!$H$1:$H$3925, data!$A$1:$A$3925, 'Heron View'!$A21, data!$D$1:$D$3925, 'Heron View'!$A$2, data!$E$1:$E$3925, 'Heron View'!AO$5)</f>
        <v/>
      </c>
      <c r="AP21" s="2">
        <f>AO21+SUMIFS(data!$H$1:$H$3925, data!$A$1:$A$3925, 'Heron View'!$A21, data!$D$1:$D$3925, 'Heron View'!$A$2, data!$E$1:$E$3925, 'Heron View'!AP$5)</f>
        <v/>
      </c>
      <c r="AQ21" s="2">
        <f>AP21+SUMIFS(data!$H$1:$H$3925, data!$A$1:$A$3925, 'Heron View'!$A21, data!$D$1:$D$3925, 'Heron View'!$A$2, data!$E$1:$E$3925, 'Heron View'!AQ$5)</f>
        <v/>
      </c>
      <c r="AR21" s="2">
        <f>AQ21+SUMIFS(data!$H$1:$H$3925, data!$A$1:$A$3925, 'Heron View'!$A21, data!$D$1:$D$3925, 'Heron View'!$A$2, data!$E$1:$E$3925, 'Heron View'!AR$5)</f>
        <v/>
      </c>
    </row>
    <row r="22">
      <c r="A22" t="inlineStr">
        <is>
          <t>COS - HV COCT Rates clearance</t>
        </is>
      </c>
      <c r="C22" s="2">
        <f>SUMIFS(data!$H$1:$H$3925, data!$A$1:$A$3925, 'Heron View'!$A22, data!$D$1:$D$3925, 'Heron View'!$A$2, data!$E$1:$E$3925, 'Heron View'!C$5)</f>
        <v/>
      </c>
      <c r="D22" s="2">
        <f>C22+SUMIFS(data!$H$1:$H$3925, data!$A$1:$A$3925, 'Heron View'!$A22, data!$D$1:$D$3925, 'Heron View'!$A$2, data!$E$1:$E$3925, 'Heron View'!D$5)</f>
        <v/>
      </c>
      <c r="E22" s="2">
        <f>D22+SUMIFS(data!$H$1:$H$3925, data!$A$1:$A$3925, 'Heron View'!$A22, data!$D$1:$D$3925, 'Heron View'!$A$2, data!$E$1:$E$3925, 'Heron View'!E$5)</f>
        <v/>
      </c>
      <c r="F22" s="2">
        <f>E22+SUMIFS(data!$H$1:$H$3925, data!$A$1:$A$3925, 'Heron View'!$A22, data!$D$1:$D$3925, 'Heron View'!$A$2, data!$E$1:$E$3925, 'Heron View'!F$5)</f>
        <v/>
      </c>
      <c r="G22" s="2">
        <f>F22+SUMIFS(data!$H$1:$H$3925, data!$A$1:$A$3925, 'Heron View'!$A22, data!$D$1:$D$3925, 'Heron View'!$A$2, data!$E$1:$E$3925, 'Heron View'!G$5)</f>
        <v/>
      </c>
      <c r="H22" s="2">
        <f>G22+SUMIFS(data!$H$1:$H$3925, data!$A$1:$A$3925, 'Heron View'!$A22, data!$D$1:$D$3925, 'Heron View'!$A$2, data!$E$1:$E$3925, 'Heron View'!H$5)</f>
        <v/>
      </c>
      <c r="I22" s="2">
        <f>H22+SUMIFS(data!$H$1:$H$3925, data!$A$1:$A$3925, 'Heron View'!$A22, data!$D$1:$D$3925, 'Heron View'!$A$2, data!$E$1:$E$3925, 'Heron View'!I$5)</f>
        <v/>
      </c>
      <c r="J22" s="2">
        <f>I22+SUMIFS(data!$H$1:$H$3925, data!$A$1:$A$3925, 'Heron View'!$A22, data!$D$1:$D$3925, 'Heron View'!$A$2, data!$E$1:$E$3925, 'Heron View'!J$5)</f>
        <v/>
      </c>
      <c r="K22" s="2">
        <f>J22+SUMIFS(data!$H$1:$H$3925, data!$A$1:$A$3925, 'Heron View'!$A22, data!$D$1:$D$3925, 'Heron View'!$A$2, data!$E$1:$E$3925, 'Heron View'!K$5)</f>
        <v/>
      </c>
      <c r="L22" s="2">
        <f>K22+SUMIFS(data!$H$1:$H$3925, data!$A$1:$A$3925, 'Heron View'!$A22, data!$D$1:$D$3925, 'Heron View'!$A$2, data!$E$1:$E$3925, 'Heron View'!L$5)</f>
        <v/>
      </c>
      <c r="M22" s="2">
        <f>L22+SUMIFS(data!$H$1:$H$3925, data!$A$1:$A$3925, 'Heron View'!$A22, data!$D$1:$D$3925, 'Heron View'!$A$2, data!$E$1:$E$3925, 'Heron View'!M$5)</f>
        <v/>
      </c>
      <c r="N22" s="2">
        <f>M22+SUMIFS(data!$H$1:$H$3925, data!$A$1:$A$3925, 'Heron View'!$A22, data!$D$1:$D$3925, 'Heron View'!$A$2, data!$E$1:$E$3925, 'Heron View'!N$5)</f>
        <v/>
      </c>
      <c r="O22" s="2">
        <f>N22+SUMIFS(data!$H$1:$H$3925, data!$A$1:$A$3925, 'Heron View'!$A22, data!$D$1:$D$3925, 'Heron View'!$A$2, data!$E$1:$E$3925, 'Heron View'!O$5)</f>
        <v/>
      </c>
      <c r="P22" s="2">
        <f>O22+SUMIFS(data!$H$1:$H$3925, data!$A$1:$A$3925, 'Heron View'!$A22, data!$D$1:$D$3925, 'Heron View'!$A$2, data!$E$1:$E$3925, 'Heron View'!P$5)</f>
        <v/>
      </c>
      <c r="Q22" s="2">
        <f>P22+SUMIFS(data!$H$1:$H$3925, data!$A$1:$A$3925, 'Heron View'!$A22, data!$D$1:$D$3925, 'Heron View'!$A$2, data!$E$1:$E$3925, 'Heron View'!Q$5)</f>
        <v/>
      </c>
      <c r="R22" s="2">
        <f>Q22+SUMIFS(data!$H$1:$H$3925, data!$A$1:$A$3925, 'Heron View'!$A22, data!$D$1:$D$3925, 'Heron View'!$A$2, data!$E$1:$E$3925, 'Heron View'!R$5)</f>
        <v/>
      </c>
      <c r="S22" s="2">
        <f>R22+SUMIFS(data!$H$1:$H$3925, data!$A$1:$A$3925, 'Heron View'!$A22, data!$D$1:$D$3925, 'Heron View'!$A$2, data!$E$1:$E$3925, 'Heron View'!S$5)</f>
        <v/>
      </c>
      <c r="T22" s="2">
        <f>S22+SUMIFS(data!$H$1:$H$3925, data!$A$1:$A$3925, 'Heron View'!$A22, data!$D$1:$D$3925, 'Heron View'!$A$2, data!$E$1:$E$3925, 'Heron View'!T$5)</f>
        <v/>
      </c>
      <c r="U22" s="2">
        <f>T22+SUMIFS(data!$H$1:$H$3925, data!$A$1:$A$3925, 'Heron View'!$A22, data!$D$1:$D$3925, 'Heron View'!$A$2, data!$E$1:$E$3925, 'Heron View'!U$5)</f>
        <v/>
      </c>
      <c r="V22" s="2">
        <f>U22+SUMIFS(data!$H$1:$H$3925, data!$A$1:$A$3925, 'Heron View'!$A22, data!$D$1:$D$3925, 'Heron View'!$A$2, data!$E$1:$E$3925, 'Heron View'!V$5)</f>
        <v/>
      </c>
      <c r="W22" s="2">
        <f>V22+SUMIFS(data!$H$1:$H$3925, data!$A$1:$A$3925, 'Heron View'!$A22, data!$D$1:$D$3925, 'Heron View'!$A$2, data!$E$1:$E$3925, 'Heron View'!W$5)</f>
        <v/>
      </c>
      <c r="X22" s="2">
        <f>W22+SUMIFS(data!$H$1:$H$3925, data!$A$1:$A$3925, 'Heron View'!$A22, data!$D$1:$D$3925, 'Heron View'!$A$2, data!$E$1:$E$3925, 'Heron View'!X$5)</f>
        <v/>
      </c>
      <c r="Y22" s="2">
        <f>X22+SUMIFS(data!$H$1:$H$3925, data!$A$1:$A$3925, 'Heron View'!$A22, data!$D$1:$D$3925, 'Heron View'!$A$2, data!$E$1:$E$3925, 'Heron View'!Y$5)</f>
        <v/>
      </c>
      <c r="Z22" s="2">
        <f>Y22+SUMIFS(data!$H$1:$H$3925, data!$A$1:$A$3925, 'Heron View'!$A22, data!$D$1:$D$3925, 'Heron View'!$A$2, data!$E$1:$E$3925, 'Heron View'!Z$5)</f>
        <v/>
      </c>
      <c r="AA22" s="2">
        <f>Z22+SUMIFS(data!$H$1:$H$3925, data!$A$1:$A$3925, 'Heron View'!$A22, data!$D$1:$D$3925, 'Heron View'!$A$2, data!$E$1:$E$3925, 'Heron View'!AA$5)</f>
        <v/>
      </c>
      <c r="AB22" s="2">
        <f>AA22+SUMIFS(data!$H$1:$H$3925, data!$A$1:$A$3925, 'Heron View'!$A22, data!$D$1:$D$3925, 'Heron View'!$A$2, data!$E$1:$E$3925, 'Heron View'!AB$5)</f>
        <v/>
      </c>
      <c r="AC22" s="2">
        <f>AB22+SUMIFS(data!$H$1:$H$3925, data!$A$1:$A$3925, 'Heron View'!$A22, data!$D$1:$D$3925, 'Heron View'!$A$2, data!$E$1:$E$3925, 'Heron View'!AC$5)</f>
        <v/>
      </c>
      <c r="AD22" s="2">
        <f>AC22+SUMIFS(data!$H$1:$H$3925, data!$A$1:$A$3925, 'Heron View'!$A22, data!$D$1:$D$3925, 'Heron View'!$A$2, data!$E$1:$E$3925, 'Heron View'!AD$5)</f>
        <v/>
      </c>
      <c r="AE22" s="2">
        <f>AD22+SUMIFS(data!$H$1:$H$3925, data!$A$1:$A$3925, 'Heron View'!$A22, data!$D$1:$D$3925, 'Heron View'!$A$2, data!$E$1:$E$3925, 'Heron View'!AE$5)</f>
        <v/>
      </c>
      <c r="AF22" s="2">
        <f>AE22+SUMIFS(data!$H$1:$H$3925, data!$A$1:$A$3925, 'Heron View'!$A22, data!$D$1:$D$3925, 'Heron View'!$A$2, data!$E$1:$E$3925, 'Heron View'!AF$5)</f>
        <v/>
      </c>
      <c r="AG22" s="2">
        <f>AF22+SUMIFS(data!$H$1:$H$3925, data!$A$1:$A$3925, 'Heron View'!$A22, data!$D$1:$D$3925, 'Heron View'!$A$2, data!$E$1:$E$3925, 'Heron View'!AG$5)</f>
        <v/>
      </c>
      <c r="AH22" s="2">
        <f>AG22+SUMIFS(data!$H$1:$H$3925, data!$A$1:$A$3925, 'Heron View'!$A22, data!$D$1:$D$3925, 'Heron View'!$A$2, data!$E$1:$E$3925, 'Heron View'!AH$5)</f>
        <v/>
      </c>
      <c r="AI22" s="2">
        <f>AH22+SUMIFS(data!$H$1:$H$3925, data!$A$1:$A$3925, 'Heron View'!$A22, data!$D$1:$D$3925, 'Heron View'!$A$2, data!$E$1:$E$3925, 'Heron View'!AI$5)</f>
        <v/>
      </c>
      <c r="AJ22" s="2">
        <f>AI22+SUMIFS(data!$H$1:$H$3925, data!$A$1:$A$3925, 'Heron View'!$A22, data!$D$1:$D$3925, 'Heron View'!$A$2, data!$E$1:$E$3925, 'Heron View'!AJ$5)</f>
        <v/>
      </c>
      <c r="AK22" s="2">
        <f>AJ22+SUMIFS(data!$H$1:$H$3925, data!$A$1:$A$3925, 'Heron View'!$A22, data!$D$1:$D$3925, 'Heron View'!$A$2, data!$E$1:$E$3925, 'Heron View'!AK$5)</f>
        <v/>
      </c>
      <c r="AL22" s="2">
        <f>AK22+SUMIFS(data!$H$1:$H$3925, data!$A$1:$A$3925, 'Heron View'!$A22, data!$D$1:$D$3925, 'Heron View'!$A$2, data!$E$1:$E$3925, 'Heron View'!AL$5)</f>
        <v/>
      </c>
      <c r="AM22" s="2">
        <f>AL22+SUMIFS(data!$H$1:$H$3925, data!$A$1:$A$3925, 'Heron View'!$A22, data!$D$1:$D$3925, 'Heron View'!$A$2, data!$E$1:$E$3925, 'Heron View'!AM$5)</f>
        <v/>
      </c>
      <c r="AN22" s="2">
        <f>AM22+SUMIFS(data!$H$1:$H$3925, data!$A$1:$A$3925, 'Heron View'!$A22, data!$D$1:$D$3925, 'Heron View'!$A$2, data!$E$1:$E$3925, 'Heron View'!AN$5)</f>
        <v/>
      </c>
      <c r="AO22" s="2">
        <f>AN22+SUMIFS(data!$H$1:$H$3925, data!$A$1:$A$3925, 'Heron View'!$A22, data!$D$1:$D$3925, 'Heron View'!$A$2, data!$E$1:$E$3925, 'Heron View'!AO$5)</f>
        <v/>
      </c>
      <c r="AP22" s="2">
        <f>AO22+SUMIFS(data!$H$1:$H$3925, data!$A$1:$A$3925, 'Heron View'!$A22, data!$D$1:$D$3925, 'Heron View'!$A$2, data!$E$1:$E$3925, 'Heron View'!AP$5)</f>
        <v/>
      </c>
      <c r="AQ22" s="2">
        <f>AP22+SUMIFS(data!$H$1:$H$3925, data!$A$1:$A$3925, 'Heron View'!$A22, data!$D$1:$D$3925, 'Heron View'!$A$2, data!$E$1:$E$3925, 'Heron View'!AQ$5)</f>
        <v/>
      </c>
      <c r="AR22" s="2">
        <f>AQ22+SUMIFS(data!$H$1:$H$3925, data!$A$1:$A$3925, 'Heron View'!$A22, data!$D$1:$D$3925, 'Heron View'!$A$2, data!$E$1:$E$3925, 'Heron View'!AR$5)</f>
        <v/>
      </c>
    </row>
    <row r="23">
      <c r="A23" t="inlineStr">
        <is>
          <t>COS - Heron - Internet</t>
        </is>
      </c>
      <c r="C23" s="2">
        <f>SUMIFS(data!$H$1:$H$3925, data!$A$1:$A$3925, 'Heron View'!$A23, data!$D$1:$D$3925, 'Heron View'!$A$2, data!$E$1:$E$3925, 'Heron View'!C$5)</f>
        <v/>
      </c>
      <c r="D23" s="2">
        <f>C23+SUMIFS(data!$H$1:$H$3925, data!$A$1:$A$3925, 'Heron View'!$A23, data!$D$1:$D$3925, 'Heron View'!$A$2, data!$E$1:$E$3925, 'Heron View'!D$5)</f>
        <v/>
      </c>
      <c r="E23" s="2">
        <f>D23+SUMIFS(data!$H$1:$H$3925, data!$A$1:$A$3925, 'Heron View'!$A23, data!$D$1:$D$3925, 'Heron View'!$A$2, data!$E$1:$E$3925, 'Heron View'!E$5)</f>
        <v/>
      </c>
      <c r="F23" s="2">
        <f>E23+SUMIFS(data!$H$1:$H$3925, data!$A$1:$A$3925, 'Heron View'!$A23, data!$D$1:$D$3925, 'Heron View'!$A$2, data!$E$1:$E$3925, 'Heron View'!F$5)</f>
        <v/>
      </c>
      <c r="G23" s="2">
        <f>F23+SUMIFS(data!$H$1:$H$3925, data!$A$1:$A$3925, 'Heron View'!$A23, data!$D$1:$D$3925, 'Heron View'!$A$2, data!$E$1:$E$3925, 'Heron View'!G$5)</f>
        <v/>
      </c>
      <c r="H23" s="2">
        <f>G23+SUMIFS(data!$H$1:$H$3925, data!$A$1:$A$3925, 'Heron View'!$A23, data!$D$1:$D$3925, 'Heron View'!$A$2, data!$E$1:$E$3925, 'Heron View'!H$5)</f>
        <v/>
      </c>
      <c r="I23" s="2">
        <f>H23+SUMIFS(data!$H$1:$H$3925, data!$A$1:$A$3925, 'Heron View'!$A23, data!$D$1:$D$3925, 'Heron View'!$A$2, data!$E$1:$E$3925, 'Heron View'!I$5)</f>
        <v/>
      </c>
      <c r="J23" s="2">
        <f>I23+SUMIFS(data!$H$1:$H$3925, data!$A$1:$A$3925, 'Heron View'!$A23, data!$D$1:$D$3925, 'Heron View'!$A$2, data!$E$1:$E$3925, 'Heron View'!J$5)</f>
        <v/>
      </c>
      <c r="K23" s="2">
        <f>J23+SUMIFS(data!$H$1:$H$3925, data!$A$1:$A$3925, 'Heron View'!$A23, data!$D$1:$D$3925, 'Heron View'!$A$2, data!$E$1:$E$3925, 'Heron View'!K$5)</f>
        <v/>
      </c>
      <c r="L23" s="2">
        <f>K23+SUMIFS(data!$H$1:$H$3925, data!$A$1:$A$3925, 'Heron View'!$A23, data!$D$1:$D$3925, 'Heron View'!$A$2, data!$E$1:$E$3925, 'Heron View'!L$5)</f>
        <v/>
      </c>
      <c r="M23" s="2">
        <f>L23+SUMIFS(data!$H$1:$H$3925, data!$A$1:$A$3925, 'Heron View'!$A23, data!$D$1:$D$3925, 'Heron View'!$A$2, data!$E$1:$E$3925, 'Heron View'!M$5)</f>
        <v/>
      </c>
      <c r="N23" s="2">
        <f>M23+SUMIFS(data!$H$1:$H$3925, data!$A$1:$A$3925, 'Heron View'!$A23, data!$D$1:$D$3925, 'Heron View'!$A$2, data!$E$1:$E$3925, 'Heron View'!N$5)</f>
        <v/>
      </c>
      <c r="O23" s="2">
        <f>N23+SUMIFS(data!$H$1:$H$3925, data!$A$1:$A$3925, 'Heron View'!$A23, data!$D$1:$D$3925, 'Heron View'!$A$2, data!$E$1:$E$3925, 'Heron View'!O$5)</f>
        <v/>
      </c>
      <c r="P23" s="2">
        <f>O23+SUMIFS(data!$H$1:$H$3925, data!$A$1:$A$3925, 'Heron View'!$A23, data!$D$1:$D$3925, 'Heron View'!$A$2, data!$E$1:$E$3925, 'Heron View'!P$5)</f>
        <v/>
      </c>
      <c r="Q23" s="2">
        <f>P23+SUMIFS(data!$H$1:$H$3925, data!$A$1:$A$3925, 'Heron View'!$A23, data!$D$1:$D$3925, 'Heron View'!$A$2, data!$E$1:$E$3925, 'Heron View'!Q$5)</f>
        <v/>
      </c>
      <c r="R23" s="2">
        <f>Q23+SUMIFS(data!$H$1:$H$3925, data!$A$1:$A$3925, 'Heron View'!$A23, data!$D$1:$D$3925, 'Heron View'!$A$2, data!$E$1:$E$3925, 'Heron View'!R$5)</f>
        <v/>
      </c>
      <c r="S23" s="2">
        <f>R23+SUMIFS(data!$H$1:$H$3925, data!$A$1:$A$3925, 'Heron View'!$A23, data!$D$1:$D$3925, 'Heron View'!$A$2, data!$E$1:$E$3925, 'Heron View'!S$5)</f>
        <v/>
      </c>
      <c r="T23" s="2">
        <f>S23+SUMIFS(data!$H$1:$H$3925, data!$A$1:$A$3925, 'Heron View'!$A23, data!$D$1:$D$3925, 'Heron View'!$A$2, data!$E$1:$E$3925, 'Heron View'!T$5)</f>
        <v/>
      </c>
      <c r="U23" s="2">
        <f>T23+SUMIFS(data!$H$1:$H$3925, data!$A$1:$A$3925, 'Heron View'!$A23, data!$D$1:$D$3925, 'Heron View'!$A$2, data!$E$1:$E$3925, 'Heron View'!U$5)</f>
        <v/>
      </c>
      <c r="V23" s="2">
        <f>U23+SUMIFS(data!$H$1:$H$3925, data!$A$1:$A$3925, 'Heron View'!$A23, data!$D$1:$D$3925, 'Heron View'!$A$2, data!$E$1:$E$3925, 'Heron View'!V$5)</f>
        <v/>
      </c>
      <c r="W23" s="2">
        <f>V23+SUMIFS(data!$H$1:$H$3925, data!$A$1:$A$3925, 'Heron View'!$A23, data!$D$1:$D$3925, 'Heron View'!$A$2, data!$E$1:$E$3925, 'Heron View'!W$5)</f>
        <v/>
      </c>
      <c r="X23" s="2">
        <f>W23+SUMIFS(data!$H$1:$H$3925, data!$A$1:$A$3925, 'Heron View'!$A23, data!$D$1:$D$3925, 'Heron View'!$A$2, data!$E$1:$E$3925, 'Heron View'!X$5)</f>
        <v/>
      </c>
      <c r="Y23" s="2">
        <f>X23+SUMIFS(data!$H$1:$H$3925, data!$A$1:$A$3925, 'Heron View'!$A23, data!$D$1:$D$3925, 'Heron View'!$A$2, data!$E$1:$E$3925, 'Heron View'!Y$5)</f>
        <v/>
      </c>
      <c r="Z23" s="2">
        <f>Y23+SUMIFS(data!$H$1:$H$3925, data!$A$1:$A$3925, 'Heron View'!$A23, data!$D$1:$D$3925, 'Heron View'!$A$2, data!$E$1:$E$3925, 'Heron View'!Z$5)</f>
        <v/>
      </c>
      <c r="AA23" s="2">
        <f>Z23+SUMIFS(data!$H$1:$H$3925, data!$A$1:$A$3925, 'Heron View'!$A23, data!$D$1:$D$3925, 'Heron View'!$A$2, data!$E$1:$E$3925, 'Heron View'!AA$5)</f>
        <v/>
      </c>
      <c r="AB23" s="2">
        <f>AA23+SUMIFS(data!$H$1:$H$3925, data!$A$1:$A$3925, 'Heron View'!$A23, data!$D$1:$D$3925, 'Heron View'!$A$2, data!$E$1:$E$3925, 'Heron View'!AB$5)</f>
        <v/>
      </c>
      <c r="AC23" s="2">
        <f>AB23+SUMIFS(data!$H$1:$H$3925, data!$A$1:$A$3925, 'Heron View'!$A23, data!$D$1:$D$3925, 'Heron View'!$A$2, data!$E$1:$E$3925, 'Heron View'!AC$5)</f>
        <v/>
      </c>
      <c r="AD23" s="2">
        <f>AC23+SUMIFS(data!$H$1:$H$3925, data!$A$1:$A$3925, 'Heron View'!$A23, data!$D$1:$D$3925, 'Heron View'!$A$2, data!$E$1:$E$3925, 'Heron View'!AD$5)</f>
        <v/>
      </c>
      <c r="AE23" s="2">
        <f>AD23+SUMIFS(data!$H$1:$H$3925, data!$A$1:$A$3925, 'Heron View'!$A23, data!$D$1:$D$3925, 'Heron View'!$A$2, data!$E$1:$E$3925, 'Heron View'!AE$5)</f>
        <v/>
      </c>
      <c r="AF23" s="2">
        <f>AE23+SUMIFS(data!$H$1:$H$3925, data!$A$1:$A$3925, 'Heron View'!$A23, data!$D$1:$D$3925, 'Heron View'!$A$2, data!$E$1:$E$3925, 'Heron View'!AF$5)</f>
        <v/>
      </c>
      <c r="AG23" s="2">
        <f>AF23+SUMIFS(data!$H$1:$H$3925, data!$A$1:$A$3925, 'Heron View'!$A23, data!$D$1:$D$3925, 'Heron View'!$A$2, data!$E$1:$E$3925, 'Heron View'!AG$5)</f>
        <v/>
      </c>
      <c r="AH23" s="2">
        <f>AG23+SUMIFS(data!$H$1:$H$3925, data!$A$1:$A$3925, 'Heron View'!$A23, data!$D$1:$D$3925, 'Heron View'!$A$2, data!$E$1:$E$3925, 'Heron View'!AH$5)</f>
        <v/>
      </c>
      <c r="AI23" s="2">
        <f>AH23+SUMIFS(data!$H$1:$H$3925, data!$A$1:$A$3925, 'Heron View'!$A23, data!$D$1:$D$3925, 'Heron View'!$A$2, data!$E$1:$E$3925, 'Heron View'!AI$5)</f>
        <v/>
      </c>
      <c r="AJ23" s="2">
        <f>AI23+SUMIFS(data!$H$1:$H$3925, data!$A$1:$A$3925, 'Heron View'!$A23, data!$D$1:$D$3925, 'Heron View'!$A$2, data!$E$1:$E$3925, 'Heron View'!AJ$5)</f>
        <v/>
      </c>
      <c r="AK23" s="2">
        <f>AJ23+SUMIFS(data!$H$1:$H$3925, data!$A$1:$A$3925, 'Heron View'!$A23, data!$D$1:$D$3925, 'Heron View'!$A$2, data!$E$1:$E$3925, 'Heron View'!AK$5)</f>
        <v/>
      </c>
      <c r="AL23" s="2">
        <f>AK23+SUMIFS(data!$H$1:$H$3925, data!$A$1:$A$3925, 'Heron View'!$A23, data!$D$1:$D$3925, 'Heron View'!$A$2, data!$E$1:$E$3925, 'Heron View'!AL$5)</f>
        <v/>
      </c>
      <c r="AM23" s="2">
        <f>AL23+SUMIFS(data!$H$1:$H$3925, data!$A$1:$A$3925, 'Heron View'!$A23, data!$D$1:$D$3925, 'Heron View'!$A$2, data!$E$1:$E$3925, 'Heron View'!AM$5)</f>
        <v/>
      </c>
      <c r="AN23" s="2">
        <f>AM23+SUMIFS(data!$H$1:$H$3925, data!$A$1:$A$3925, 'Heron View'!$A23, data!$D$1:$D$3925, 'Heron View'!$A$2, data!$E$1:$E$3925, 'Heron View'!AN$5)</f>
        <v/>
      </c>
      <c r="AO23" s="2">
        <f>AN23+SUMIFS(data!$H$1:$H$3925, data!$A$1:$A$3925, 'Heron View'!$A23, data!$D$1:$D$3925, 'Heron View'!$A$2, data!$E$1:$E$3925, 'Heron View'!AO$5)</f>
        <v/>
      </c>
      <c r="AP23" s="2">
        <f>AO23+SUMIFS(data!$H$1:$H$3925, data!$A$1:$A$3925, 'Heron View'!$A23, data!$D$1:$D$3925, 'Heron View'!$A$2, data!$E$1:$E$3925, 'Heron View'!AP$5)</f>
        <v/>
      </c>
      <c r="AQ23" s="2">
        <f>AP23+SUMIFS(data!$H$1:$H$3925, data!$A$1:$A$3925, 'Heron View'!$A23, data!$D$1:$D$3925, 'Heron View'!$A$2, data!$E$1:$E$3925, 'Heron View'!AQ$5)</f>
        <v/>
      </c>
      <c r="AR23" s="2">
        <f>AQ23+SUMIFS(data!$H$1:$H$3925, data!$A$1:$A$3925, 'Heron View'!$A23, data!$D$1:$D$3925, 'Heron View'!$A$2, data!$E$1:$E$3925, 'Heron View'!AR$5)</f>
        <v/>
      </c>
    </row>
    <row r="24">
      <c r="A24" t="inlineStr">
        <is>
          <t>COS - Heron Fields - Construction</t>
        </is>
      </c>
      <c r="C24" s="2">
        <f>SUMIFS(data!$H$1:$H$3925, data!$A$1:$A$3925, 'Heron View'!$A24, data!$D$1:$D$3925, 'Heron View'!$A$2, data!$E$1:$E$3925, 'Heron View'!C$5)</f>
        <v/>
      </c>
      <c r="D24" s="2">
        <f>C24+SUMIFS(data!$H$1:$H$3925, data!$A$1:$A$3925, 'Heron View'!$A24, data!$D$1:$D$3925, 'Heron View'!$A$2, data!$E$1:$E$3925, 'Heron View'!D$5)</f>
        <v/>
      </c>
      <c r="E24" s="2">
        <f>D24+SUMIFS(data!$H$1:$H$3925, data!$A$1:$A$3925, 'Heron View'!$A24, data!$D$1:$D$3925, 'Heron View'!$A$2, data!$E$1:$E$3925, 'Heron View'!E$5)</f>
        <v/>
      </c>
      <c r="F24" s="2">
        <f>E24+SUMIFS(data!$H$1:$H$3925, data!$A$1:$A$3925, 'Heron View'!$A24, data!$D$1:$D$3925, 'Heron View'!$A$2, data!$E$1:$E$3925, 'Heron View'!F$5)</f>
        <v/>
      </c>
      <c r="G24" s="2">
        <f>F24+SUMIFS(data!$H$1:$H$3925, data!$A$1:$A$3925, 'Heron View'!$A24, data!$D$1:$D$3925, 'Heron View'!$A$2, data!$E$1:$E$3925, 'Heron View'!G$5)</f>
        <v/>
      </c>
      <c r="H24" s="2">
        <f>G24+SUMIFS(data!$H$1:$H$3925, data!$A$1:$A$3925, 'Heron View'!$A24, data!$D$1:$D$3925, 'Heron View'!$A$2, data!$E$1:$E$3925, 'Heron View'!H$5)</f>
        <v/>
      </c>
      <c r="I24" s="2">
        <f>H24+SUMIFS(data!$H$1:$H$3925, data!$A$1:$A$3925, 'Heron View'!$A24, data!$D$1:$D$3925, 'Heron View'!$A$2, data!$E$1:$E$3925, 'Heron View'!I$5)</f>
        <v/>
      </c>
      <c r="J24" s="2">
        <f>I24+SUMIFS(data!$H$1:$H$3925, data!$A$1:$A$3925, 'Heron View'!$A24, data!$D$1:$D$3925, 'Heron View'!$A$2, data!$E$1:$E$3925, 'Heron View'!J$5)</f>
        <v/>
      </c>
      <c r="K24" s="2">
        <f>J24+SUMIFS(data!$H$1:$H$3925, data!$A$1:$A$3925, 'Heron View'!$A24, data!$D$1:$D$3925, 'Heron View'!$A$2, data!$E$1:$E$3925, 'Heron View'!K$5)</f>
        <v/>
      </c>
      <c r="L24" s="2">
        <f>K24+SUMIFS(data!$H$1:$H$3925, data!$A$1:$A$3925, 'Heron View'!$A24, data!$D$1:$D$3925, 'Heron View'!$A$2, data!$E$1:$E$3925, 'Heron View'!L$5)</f>
        <v/>
      </c>
      <c r="M24" s="2">
        <f>L24+SUMIFS(data!$H$1:$H$3925, data!$A$1:$A$3925, 'Heron View'!$A24, data!$D$1:$D$3925, 'Heron View'!$A$2, data!$E$1:$E$3925, 'Heron View'!M$5)</f>
        <v/>
      </c>
      <c r="N24" s="2">
        <f>M24+SUMIFS(data!$H$1:$H$3925, data!$A$1:$A$3925, 'Heron View'!$A24, data!$D$1:$D$3925, 'Heron View'!$A$2, data!$E$1:$E$3925, 'Heron View'!N$5)</f>
        <v/>
      </c>
      <c r="O24" s="2">
        <f>N24+SUMIFS(data!$H$1:$H$3925, data!$A$1:$A$3925, 'Heron View'!$A24, data!$D$1:$D$3925, 'Heron View'!$A$2, data!$E$1:$E$3925, 'Heron View'!O$5)</f>
        <v/>
      </c>
      <c r="P24" s="2">
        <f>O24+SUMIFS(data!$H$1:$H$3925, data!$A$1:$A$3925, 'Heron View'!$A24, data!$D$1:$D$3925, 'Heron View'!$A$2, data!$E$1:$E$3925, 'Heron View'!P$5)</f>
        <v/>
      </c>
      <c r="Q24" s="2">
        <f>P24+SUMIFS(data!$H$1:$H$3925, data!$A$1:$A$3925, 'Heron View'!$A24, data!$D$1:$D$3925, 'Heron View'!$A$2, data!$E$1:$E$3925, 'Heron View'!Q$5)</f>
        <v/>
      </c>
      <c r="R24" s="2">
        <f>Q24+SUMIFS(data!$H$1:$H$3925, data!$A$1:$A$3925, 'Heron View'!$A24, data!$D$1:$D$3925, 'Heron View'!$A$2, data!$E$1:$E$3925, 'Heron View'!R$5)</f>
        <v/>
      </c>
      <c r="S24" s="2">
        <f>R24+SUMIFS(data!$H$1:$H$3925, data!$A$1:$A$3925, 'Heron View'!$A24, data!$D$1:$D$3925, 'Heron View'!$A$2, data!$E$1:$E$3925, 'Heron View'!S$5)</f>
        <v/>
      </c>
      <c r="T24" s="2">
        <f>S24+SUMIFS(data!$H$1:$H$3925, data!$A$1:$A$3925, 'Heron View'!$A24, data!$D$1:$D$3925, 'Heron View'!$A$2, data!$E$1:$E$3925, 'Heron View'!T$5)</f>
        <v/>
      </c>
      <c r="U24" s="2">
        <f>T24+SUMIFS(data!$H$1:$H$3925, data!$A$1:$A$3925, 'Heron View'!$A24, data!$D$1:$D$3925, 'Heron View'!$A$2, data!$E$1:$E$3925, 'Heron View'!U$5)</f>
        <v/>
      </c>
      <c r="V24" s="2">
        <f>U24+SUMIFS(data!$H$1:$H$3925, data!$A$1:$A$3925, 'Heron View'!$A24, data!$D$1:$D$3925, 'Heron View'!$A$2, data!$E$1:$E$3925, 'Heron View'!V$5)</f>
        <v/>
      </c>
      <c r="W24" s="2">
        <f>V24+SUMIFS(data!$H$1:$H$3925, data!$A$1:$A$3925, 'Heron View'!$A24, data!$D$1:$D$3925, 'Heron View'!$A$2, data!$E$1:$E$3925, 'Heron View'!W$5)</f>
        <v/>
      </c>
      <c r="X24" s="2">
        <f>W24+SUMIFS(data!$H$1:$H$3925, data!$A$1:$A$3925, 'Heron View'!$A24, data!$D$1:$D$3925, 'Heron View'!$A$2, data!$E$1:$E$3925, 'Heron View'!X$5)</f>
        <v/>
      </c>
      <c r="Y24" s="2">
        <f>X24+SUMIFS(data!$H$1:$H$3925, data!$A$1:$A$3925, 'Heron View'!$A24, data!$D$1:$D$3925, 'Heron View'!$A$2, data!$E$1:$E$3925, 'Heron View'!Y$5)</f>
        <v/>
      </c>
      <c r="Z24" s="2">
        <f>Y24+SUMIFS(data!$H$1:$H$3925, data!$A$1:$A$3925, 'Heron View'!$A24, data!$D$1:$D$3925, 'Heron View'!$A$2, data!$E$1:$E$3925, 'Heron View'!Z$5)</f>
        <v/>
      </c>
      <c r="AA24" s="2">
        <f>Z24+SUMIFS(data!$H$1:$H$3925, data!$A$1:$A$3925, 'Heron View'!$A24, data!$D$1:$D$3925, 'Heron View'!$A$2, data!$E$1:$E$3925, 'Heron View'!AA$5)</f>
        <v/>
      </c>
      <c r="AB24" s="2">
        <f>AA24+SUMIFS(data!$H$1:$H$3925, data!$A$1:$A$3925, 'Heron View'!$A24, data!$D$1:$D$3925, 'Heron View'!$A$2, data!$E$1:$E$3925, 'Heron View'!AB$5)</f>
        <v/>
      </c>
      <c r="AC24" s="2">
        <f>AB24+SUMIFS(data!$H$1:$H$3925, data!$A$1:$A$3925, 'Heron View'!$A24, data!$D$1:$D$3925, 'Heron View'!$A$2, data!$E$1:$E$3925, 'Heron View'!AC$5)</f>
        <v/>
      </c>
      <c r="AD24" s="2">
        <f>AC24+SUMIFS(data!$H$1:$H$3925, data!$A$1:$A$3925, 'Heron View'!$A24, data!$D$1:$D$3925, 'Heron View'!$A$2, data!$E$1:$E$3925, 'Heron View'!AD$5)</f>
        <v/>
      </c>
      <c r="AE24" s="2">
        <f>AD24+SUMIFS(data!$H$1:$H$3925, data!$A$1:$A$3925, 'Heron View'!$A24, data!$D$1:$D$3925, 'Heron View'!$A$2, data!$E$1:$E$3925, 'Heron View'!AE$5)</f>
        <v/>
      </c>
      <c r="AF24" s="2">
        <f>AE24+SUMIFS(data!$H$1:$H$3925, data!$A$1:$A$3925, 'Heron View'!$A24, data!$D$1:$D$3925, 'Heron View'!$A$2, data!$E$1:$E$3925, 'Heron View'!AF$5)</f>
        <v/>
      </c>
      <c r="AG24" s="2">
        <f>AF24+SUMIFS(data!$H$1:$H$3925, data!$A$1:$A$3925, 'Heron View'!$A24, data!$D$1:$D$3925, 'Heron View'!$A$2, data!$E$1:$E$3925, 'Heron View'!AG$5)</f>
        <v/>
      </c>
      <c r="AH24" s="2">
        <f>AG24+SUMIFS(data!$H$1:$H$3925, data!$A$1:$A$3925, 'Heron View'!$A24, data!$D$1:$D$3925, 'Heron View'!$A$2, data!$E$1:$E$3925, 'Heron View'!AH$5)</f>
        <v/>
      </c>
      <c r="AI24" s="2">
        <f>AH24+SUMIFS(data!$H$1:$H$3925, data!$A$1:$A$3925, 'Heron View'!$A24, data!$D$1:$D$3925, 'Heron View'!$A$2, data!$E$1:$E$3925, 'Heron View'!AI$5)</f>
        <v/>
      </c>
      <c r="AJ24" s="2">
        <f>AI24+SUMIFS(data!$H$1:$H$3925, data!$A$1:$A$3925, 'Heron View'!$A24, data!$D$1:$D$3925, 'Heron View'!$A$2, data!$E$1:$E$3925, 'Heron View'!AJ$5)</f>
        <v/>
      </c>
      <c r="AK24" s="2">
        <f>AJ24+SUMIFS(data!$H$1:$H$3925, data!$A$1:$A$3925, 'Heron View'!$A24, data!$D$1:$D$3925, 'Heron View'!$A$2, data!$E$1:$E$3925, 'Heron View'!AK$5)</f>
        <v/>
      </c>
      <c r="AL24" s="2">
        <f>AK24+SUMIFS(data!$H$1:$H$3925, data!$A$1:$A$3925, 'Heron View'!$A24, data!$D$1:$D$3925, 'Heron View'!$A$2, data!$E$1:$E$3925, 'Heron View'!AL$5)</f>
        <v/>
      </c>
      <c r="AM24" s="2">
        <f>AL24+SUMIFS(data!$H$1:$H$3925, data!$A$1:$A$3925, 'Heron View'!$A24, data!$D$1:$D$3925, 'Heron View'!$A$2, data!$E$1:$E$3925, 'Heron View'!AM$5)</f>
        <v/>
      </c>
      <c r="AN24" s="2">
        <f>AM24+SUMIFS(data!$H$1:$H$3925, data!$A$1:$A$3925, 'Heron View'!$A24, data!$D$1:$D$3925, 'Heron View'!$A$2, data!$E$1:$E$3925, 'Heron View'!AN$5)</f>
        <v/>
      </c>
      <c r="AO24" s="2">
        <f>AN24+SUMIFS(data!$H$1:$H$3925, data!$A$1:$A$3925, 'Heron View'!$A24, data!$D$1:$D$3925, 'Heron View'!$A$2, data!$E$1:$E$3925, 'Heron View'!AO$5)</f>
        <v/>
      </c>
      <c r="AP24" s="2">
        <f>AO24+SUMIFS(data!$H$1:$H$3925, data!$A$1:$A$3925, 'Heron View'!$A24, data!$D$1:$D$3925, 'Heron View'!$A$2, data!$E$1:$E$3925, 'Heron View'!AP$5)</f>
        <v/>
      </c>
      <c r="AQ24" s="2">
        <f>AP24+SUMIFS(data!$H$1:$H$3925, data!$A$1:$A$3925, 'Heron View'!$A24, data!$D$1:$D$3925, 'Heron View'!$A$2, data!$E$1:$E$3925, 'Heron View'!AQ$5)</f>
        <v/>
      </c>
      <c r="AR24" s="2">
        <f>AQ24+SUMIFS(data!$H$1:$H$3925, data!$A$1:$A$3925, 'Heron View'!$A24, data!$D$1:$D$3925, 'Heron View'!$A$2, data!$E$1:$E$3925, 'Heron View'!AR$5)</f>
        <v/>
      </c>
    </row>
    <row r="25">
      <c r="A25" t="inlineStr">
        <is>
          <t>COS - Heron Fields - Garden Services</t>
        </is>
      </c>
      <c r="C25" s="2">
        <f>SUMIFS(data!$H$1:$H$3925, data!$A$1:$A$3925, 'Heron View'!$A25, data!$D$1:$D$3925, 'Heron View'!$A$2, data!$E$1:$E$3925, 'Heron View'!C$5)</f>
        <v/>
      </c>
      <c r="D25" s="2">
        <f>C25+SUMIFS(data!$H$1:$H$3925, data!$A$1:$A$3925, 'Heron View'!$A25, data!$D$1:$D$3925, 'Heron View'!$A$2, data!$E$1:$E$3925, 'Heron View'!D$5)</f>
        <v/>
      </c>
      <c r="E25" s="2">
        <f>D25+SUMIFS(data!$H$1:$H$3925, data!$A$1:$A$3925, 'Heron View'!$A25, data!$D$1:$D$3925, 'Heron View'!$A$2, data!$E$1:$E$3925, 'Heron View'!E$5)</f>
        <v/>
      </c>
      <c r="F25" s="2">
        <f>E25+SUMIFS(data!$H$1:$H$3925, data!$A$1:$A$3925, 'Heron View'!$A25, data!$D$1:$D$3925, 'Heron View'!$A$2, data!$E$1:$E$3925, 'Heron View'!F$5)</f>
        <v/>
      </c>
      <c r="G25" s="2">
        <f>F25+SUMIFS(data!$H$1:$H$3925, data!$A$1:$A$3925, 'Heron View'!$A25, data!$D$1:$D$3925, 'Heron View'!$A$2, data!$E$1:$E$3925, 'Heron View'!G$5)</f>
        <v/>
      </c>
      <c r="H25" s="2">
        <f>G25+SUMIFS(data!$H$1:$H$3925, data!$A$1:$A$3925, 'Heron View'!$A25, data!$D$1:$D$3925, 'Heron View'!$A$2, data!$E$1:$E$3925, 'Heron View'!H$5)</f>
        <v/>
      </c>
      <c r="I25" s="2">
        <f>H25+SUMIFS(data!$H$1:$H$3925, data!$A$1:$A$3925, 'Heron View'!$A25, data!$D$1:$D$3925, 'Heron View'!$A$2, data!$E$1:$E$3925, 'Heron View'!I$5)</f>
        <v/>
      </c>
      <c r="J25" s="2">
        <f>I25+SUMIFS(data!$H$1:$H$3925, data!$A$1:$A$3925, 'Heron View'!$A25, data!$D$1:$D$3925, 'Heron View'!$A$2, data!$E$1:$E$3925, 'Heron View'!J$5)</f>
        <v/>
      </c>
      <c r="K25" s="2">
        <f>J25+SUMIFS(data!$H$1:$H$3925, data!$A$1:$A$3925, 'Heron View'!$A25, data!$D$1:$D$3925, 'Heron View'!$A$2, data!$E$1:$E$3925, 'Heron View'!K$5)</f>
        <v/>
      </c>
      <c r="L25" s="2">
        <f>K25+SUMIFS(data!$H$1:$H$3925, data!$A$1:$A$3925, 'Heron View'!$A25, data!$D$1:$D$3925, 'Heron View'!$A$2, data!$E$1:$E$3925, 'Heron View'!L$5)</f>
        <v/>
      </c>
      <c r="M25" s="2">
        <f>L25+SUMIFS(data!$H$1:$H$3925, data!$A$1:$A$3925, 'Heron View'!$A25, data!$D$1:$D$3925, 'Heron View'!$A$2, data!$E$1:$E$3925, 'Heron View'!M$5)</f>
        <v/>
      </c>
      <c r="N25" s="2">
        <f>M25+SUMIFS(data!$H$1:$H$3925, data!$A$1:$A$3925, 'Heron View'!$A25, data!$D$1:$D$3925, 'Heron View'!$A$2, data!$E$1:$E$3925, 'Heron View'!N$5)</f>
        <v/>
      </c>
      <c r="O25" s="2">
        <f>N25+SUMIFS(data!$H$1:$H$3925, data!$A$1:$A$3925, 'Heron View'!$A25, data!$D$1:$D$3925, 'Heron View'!$A$2, data!$E$1:$E$3925, 'Heron View'!O$5)</f>
        <v/>
      </c>
      <c r="P25" s="2">
        <f>O25+SUMIFS(data!$H$1:$H$3925, data!$A$1:$A$3925, 'Heron View'!$A25, data!$D$1:$D$3925, 'Heron View'!$A$2, data!$E$1:$E$3925, 'Heron View'!P$5)</f>
        <v/>
      </c>
      <c r="Q25" s="2">
        <f>P25+SUMIFS(data!$H$1:$H$3925, data!$A$1:$A$3925, 'Heron View'!$A25, data!$D$1:$D$3925, 'Heron View'!$A$2, data!$E$1:$E$3925, 'Heron View'!Q$5)</f>
        <v/>
      </c>
      <c r="R25" s="2">
        <f>Q25+SUMIFS(data!$H$1:$H$3925, data!$A$1:$A$3925, 'Heron View'!$A25, data!$D$1:$D$3925, 'Heron View'!$A$2, data!$E$1:$E$3925, 'Heron View'!R$5)</f>
        <v/>
      </c>
      <c r="S25" s="2">
        <f>R25+SUMIFS(data!$H$1:$H$3925, data!$A$1:$A$3925, 'Heron View'!$A25, data!$D$1:$D$3925, 'Heron View'!$A$2, data!$E$1:$E$3925, 'Heron View'!S$5)</f>
        <v/>
      </c>
      <c r="T25" s="2">
        <f>S25+SUMIFS(data!$H$1:$H$3925, data!$A$1:$A$3925, 'Heron View'!$A25, data!$D$1:$D$3925, 'Heron View'!$A$2, data!$E$1:$E$3925, 'Heron View'!T$5)</f>
        <v/>
      </c>
      <c r="U25" s="2">
        <f>T25+SUMIFS(data!$H$1:$H$3925, data!$A$1:$A$3925, 'Heron View'!$A25, data!$D$1:$D$3925, 'Heron View'!$A$2, data!$E$1:$E$3925, 'Heron View'!U$5)</f>
        <v/>
      </c>
      <c r="V25" s="2">
        <f>U25+SUMIFS(data!$H$1:$H$3925, data!$A$1:$A$3925, 'Heron View'!$A25, data!$D$1:$D$3925, 'Heron View'!$A$2, data!$E$1:$E$3925, 'Heron View'!V$5)</f>
        <v/>
      </c>
      <c r="W25" s="2">
        <f>V25+SUMIFS(data!$H$1:$H$3925, data!$A$1:$A$3925, 'Heron View'!$A25, data!$D$1:$D$3925, 'Heron View'!$A$2, data!$E$1:$E$3925, 'Heron View'!W$5)</f>
        <v/>
      </c>
      <c r="X25" s="2">
        <f>W25+SUMIFS(data!$H$1:$H$3925, data!$A$1:$A$3925, 'Heron View'!$A25, data!$D$1:$D$3925, 'Heron View'!$A$2, data!$E$1:$E$3925, 'Heron View'!X$5)</f>
        <v/>
      </c>
      <c r="Y25" s="2">
        <f>X25+SUMIFS(data!$H$1:$H$3925, data!$A$1:$A$3925, 'Heron View'!$A25, data!$D$1:$D$3925, 'Heron View'!$A$2, data!$E$1:$E$3925, 'Heron View'!Y$5)</f>
        <v/>
      </c>
      <c r="Z25" s="2">
        <f>Y25+SUMIFS(data!$H$1:$H$3925, data!$A$1:$A$3925, 'Heron View'!$A25, data!$D$1:$D$3925, 'Heron View'!$A$2, data!$E$1:$E$3925, 'Heron View'!Z$5)</f>
        <v/>
      </c>
      <c r="AA25" s="2">
        <f>Z25+SUMIFS(data!$H$1:$H$3925, data!$A$1:$A$3925, 'Heron View'!$A25, data!$D$1:$D$3925, 'Heron View'!$A$2, data!$E$1:$E$3925, 'Heron View'!AA$5)</f>
        <v/>
      </c>
      <c r="AB25" s="2">
        <f>AA25+SUMIFS(data!$H$1:$H$3925, data!$A$1:$A$3925, 'Heron View'!$A25, data!$D$1:$D$3925, 'Heron View'!$A$2, data!$E$1:$E$3925, 'Heron View'!AB$5)</f>
        <v/>
      </c>
      <c r="AC25" s="2">
        <f>AB25+SUMIFS(data!$H$1:$H$3925, data!$A$1:$A$3925, 'Heron View'!$A25, data!$D$1:$D$3925, 'Heron View'!$A$2, data!$E$1:$E$3925, 'Heron View'!AC$5)</f>
        <v/>
      </c>
      <c r="AD25" s="2">
        <f>AC25+SUMIFS(data!$H$1:$H$3925, data!$A$1:$A$3925, 'Heron View'!$A25, data!$D$1:$D$3925, 'Heron View'!$A$2, data!$E$1:$E$3925, 'Heron View'!AD$5)</f>
        <v/>
      </c>
      <c r="AE25" s="2">
        <f>AD25+SUMIFS(data!$H$1:$H$3925, data!$A$1:$A$3925, 'Heron View'!$A25, data!$D$1:$D$3925, 'Heron View'!$A$2, data!$E$1:$E$3925, 'Heron View'!AE$5)</f>
        <v/>
      </c>
      <c r="AF25" s="2">
        <f>AE25+SUMIFS(data!$H$1:$H$3925, data!$A$1:$A$3925, 'Heron View'!$A25, data!$D$1:$D$3925, 'Heron View'!$A$2, data!$E$1:$E$3925, 'Heron View'!AF$5)</f>
        <v/>
      </c>
      <c r="AG25" s="2">
        <f>AF25+SUMIFS(data!$H$1:$H$3925, data!$A$1:$A$3925, 'Heron View'!$A25, data!$D$1:$D$3925, 'Heron View'!$A$2, data!$E$1:$E$3925, 'Heron View'!AG$5)</f>
        <v/>
      </c>
      <c r="AH25" s="2">
        <f>AG25+SUMIFS(data!$H$1:$H$3925, data!$A$1:$A$3925, 'Heron View'!$A25, data!$D$1:$D$3925, 'Heron View'!$A$2, data!$E$1:$E$3925, 'Heron View'!AH$5)</f>
        <v/>
      </c>
      <c r="AI25" s="2">
        <f>AH25+SUMIFS(data!$H$1:$H$3925, data!$A$1:$A$3925, 'Heron View'!$A25, data!$D$1:$D$3925, 'Heron View'!$A$2, data!$E$1:$E$3925, 'Heron View'!AI$5)</f>
        <v/>
      </c>
      <c r="AJ25" s="2">
        <f>AI25+SUMIFS(data!$H$1:$H$3925, data!$A$1:$A$3925, 'Heron View'!$A25, data!$D$1:$D$3925, 'Heron View'!$A$2, data!$E$1:$E$3925, 'Heron View'!AJ$5)</f>
        <v/>
      </c>
      <c r="AK25" s="2">
        <f>AJ25+SUMIFS(data!$H$1:$H$3925, data!$A$1:$A$3925, 'Heron View'!$A25, data!$D$1:$D$3925, 'Heron View'!$A$2, data!$E$1:$E$3925, 'Heron View'!AK$5)</f>
        <v/>
      </c>
      <c r="AL25" s="2">
        <f>AK25+SUMIFS(data!$H$1:$H$3925, data!$A$1:$A$3925, 'Heron View'!$A25, data!$D$1:$D$3925, 'Heron View'!$A$2, data!$E$1:$E$3925, 'Heron View'!AL$5)</f>
        <v/>
      </c>
      <c r="AM25" s="2">
        <f>AL25+SUMIFS(data!$H$1:$H$3925, data!$A$1:$A$3925, 'Heron View'!$A25, data!$D$1:$D$3925, 'Heron View'!$A$2, data!$E$1:$E$3925, 'Heron View'!AM$5)</f>
        <v/>
      </c>
      <c r="AN25" s="2">
        <f>AM25+SUMIFS(data!$H$1:$H$3925, data!$A$1:$A$3925, 'Heron View'!$A25, data!$D$1:$D$3925, 'Heron View'!$A$2, data!$E$1:$E$3925, 'Heron View'!AN$5)</f>
        <v/>
      </c>
      <c r="AO25" s="2">
        <f>AN25+SUMIFS(data!$H$1:$H$3925, data!$A$1:$A$3925, 'Heron View'!$A25, data!$D$1:$D$3925, 'Heron View'!$A$2, data!$E$1:$E$3925, 'Heron View'!AO$5)</f>
        <v/>
      </c>
      <c r="AP25" s="2">
        <f>AO25+SUMIFS(data!$H$1:$H$3925, data!$A$1:$A$3925, 'Heron View'!$A25, data!$D$1:$D$3925, 'Heron View'!$A$2, data!$E$1:$E$3925, 'Heron View'!AP$5)</f>
        <v/>
      </c>
      <c r="AQ25" s="2">
        <f>AP25+SUMIFS(data!$H$1:$H$3925, data!$A$1:$A$3925, 'Heron View'!$A25, data!$D$1:$D$3925, 'Heron View'!$A$2, data!$E$1:$E$3925, 'Heron View'!AQ$5)</f>
        <v/>
      </c>
      <c r="AR25" s="2">
        <f>AQ25+SUMIFS(data!$H$1:$H$3925, data!$A$1:$A$3925, 'Heron View'!$A25, data!$D$1:$D$3925, 'Heron View'!$A$2, data!$E$1:$E$3925, 'Heron View'!AR$5)</f>
        <v/>
      </c>
    </row>
    <row r="26">
      <c r="A26" t="inlineStr">
        <is>
          <t>COS - Heron Fields - Health &amp; Safety</t>
        </is>
      </c>
      <c r="C26" s="2">
        <f>SUMIFS(data!$H$1:$H$3925, data!$A$1:$A$3925, 'Heron View'!$A26, data!$D$1:$D$3925, 'Heron View'!$A$2, data!$E$1:$E$3925, 'Heron View'!C$5)</f>
        <v/>
      </c>
      <c r="D26" s="2">
        <f>C26+SUMIFS(data!$H$1:$H$3925, data!$A$1:$A$3925, 'Heron View'!$A26, data!$D$1:$D$3925, 'Heron View'!$A$2, data!$E$1:$E$3925, 'Heron View'!D$5)</f>
        <v/>
      </c>
      <c r="E26" s="2">
        <f>D26+SUMIFS(data!$H$1:$H$3925, data!$A$1:$A$3925, 'Heron View'!$A26, data!$D$1:$D$3925, 'Heron View'!$A$2, data!$E$1:$E$3925, 'Heron View'!E$5)</f>
        <v/>
      </c>
      <c r="F26" s="2">
        <f>E26+SUMIFS(data!$H$1:$H$3925, data!$A$1:$A$3925, 'Heron View'!$A26, data!$D$1:$D$3925, 'Heron View'!$A$2, data!$E$1:$E$3925, 'Heron View'!F$5)</f>
        <v/>
      </c>
      <c r="G26" s="2">
        <f>F26+SUMIFS(data!$H$1:$H$3925, data!$A$1:$A$3925, 'Heron View'!$A26, data!$D$1:$D$3925, 'Heron View'!$A$2, data!$E$1:$E$3925, 'Heron View'!G$5)</f>
        <v/>
      </c>
      <c r="H26" s="2">
        <f>G26+SUMIFS(data!$H$1:$H$3925, data!$A$1:$A$3925, 'Heron View'!$A26, data!$D$1:$D$3925, 'Heron View'!$A$2, data!$E$1:$E$3925, 'Heron View'!H$5)</f>
        <v/>
      </c>
      <c r="I26" s="2">
        <f>H26+SUMIFS(data!$H$1:$H$3925, data!$A$1:$A$3925, 'Heron View'!$A26, data!$D$1:$D$3925, 'Heron View'!$A$2, data!$E$1:$E$3925, 'Heron View'!I$5)</f>
        <v/>
      </c>
      <c r="J26" s="2">
        <f>I26+SUMIFS(data!$H$1:$H$3925, data!$A$1:$A$3925, 'Heron View'!$A26, data!$D$1:$D$3925, 'Heron View'!$A$2, data!$E$1:$E$3925, 'Heron View'!J$5)</f>
        <v/>
      </c>
      <c r="K26" s="2">
        <f>J26+SUMIFS(data!$H$1:$H$3925, data!$A$1:$A$3925, 'Heron View'!$A26, data!$D$1:$D$3925, 'Heron View'!$A$2, data!$E$1:$E$3925, 'Heron View'!K$5)</f>
        <v/>
      </c>
      <c r="L26" s="2">
        <f>K26+SUMIFS(data!$H$1:$H$3925, data!$A$1:$A$3925, 'Heron View'!$A26, data!$D$1:$D$3925, 'Heron View'!$A$2, data!$E$1:$E$3925, 'Heron View'!L$5)</f>
        <v/>
      </c>
      <c r="M26" s="2">
        <f>L26+SUMIFS(data!$H$1:$H$3925, data!$A$1:$A$3925, 'Heron View'!$A26, data!$D$1:$D$3925, 'Heron View'!$A$2, data!$E$1:$E$3925, 'Heron View'!M$5)</f>
        <v/>
      </c>
      <c r="N26" s="2">
        <f>M26+SUMIFS(data!$H$1:$H$3925, data!$A$1:$A$3925, 'Heron View'!$A26, data!$D$1:$D$3925, 'Heron View'!$A$2, data!$E$1:$E$3925, 'Heron View'!N$5)</f>
        <v/>
      </c>
      <c r="O26" s="2">
        <f>N26+SUMIFS(data!$H$1:$H$3925, data!$A$1:$A$3925, 'Heron View'!$A26, data!$D$1:$D$3925, 'Heron View'!$A$2, data!$E$1:$E$3925, 'Heron View'!O$5)</f>
        <v/>
      </c>
      <c r="P26" s="2">
        <f>O26+SUMIFS(data!$H$1:$H$3925, data!$A$1:$A$3925, 'Heron View'!$A26, data!$D$1:$D$3925, 'Heron View'!$A$2, data!$E$1:$E$3925, 'Heron View'!P$5)</f>
        <v/>
      </c>
      <c r="Q26" s="2">
        <f>P26+SUMIFS(data!$H$1:$H$3925, data!$A$1:$A$3925, 'Heron View'!$A26, data!$D$1:$D$3925, 'Heron View'!$A$2, data!$E$1:$E$3925, 'Heron View'!Q$5)</f>
        <v/>
      </c>
      <c r="R26" s="2">
        <f>Q26+SUMIFS(data!$H$1:$H$3925, data!$A$1:$A$3925, 'Heron View'!$A26, data!$D$1:$D$3925, 'Heron View'!$A$2, data!$E$1:$E$3925, 'Heron View'!R$5)</f>
        <v/>
      </c>
      <c r="S26" s="2">
        <f>R26+SUMIFS(data!$H$1:$H$3925, data!$A$1:$A$3925, 'Heron View'!$A26, data!$D$1:$D$3925, 'Heron View'!$A$2, data!$E$1:$E$3925, 'Heron View'!S$5)</f>
        <v/>
      </c>
      <c r="T26" s="2">
        <f>S26+SUMIFS(data!$H$1:$H$3925, data!$A$1:$A$3925, 'Heron View'!$A26, data!$D$1:$D$3925, 'Heron View'!$A$2, data!$E$1:$E$3925, 'Heron View'!T$5)</f>
        <v/>
      </c>
      <c r="U26" s="2">
        <f>T26+SUMIFS(data!$H$1:$H$3925, data!$A$1:$A$3925, 'Heron View'!$A26, data!$D$1:$D$3925, 'Heron View'!$A$2, data!$E$1:$E$3925, 'Heron View'!U$5)</f>
        <v/>
      </c>
      <c r="V26" s="2">
        <f>U26+SUMIFS(data!$H$1:$H$3925, data!$A$1:$A$3925, 'Heron View'!$A26, data!$D$1:$D$3925, 'Heron View'!$A$2, data!$E$1:$E$3925, 'Heron View'!V$5)</f>
        <v/>
      </c>
      <c r="W26" s="2">
        <f>V26+SUMIFS(data!$H$1:$H$3925, data!$A$1:$A$3925, 'Heron View'!$A26, data!$D$1:$D$3925, 'Heron View'!$A$2, data!$E$1:$E$3925, 'Heron View'!W$5)</f>
        <v/>
      </c>
      <c r="X26" s="2">
        <f>W26+SUMIFS(data!$H$1:$H$3925, data!$A$1:$A$3925, 'Heron View'!$A26, data!$D$1:$D$3925, 'Heron View'!$A$2, data!$E$1:$E$3925, 'Heron View'!X$5)</f>
        <v/>
      </c>
      <c r="Y26" s="2">
        <f>X26+SUMIFS(data!$H$1:$H$3925, data!$A$1:$A$3925, 'Heron View'!$A26, data!$D$1:$D$3925, 'Heron View'!$A$2, data!$E$1:$E$3925, 'Heron View'!Y$5)</f>
        <v/>
      </c>
      <c r="Z26" s="2">
        <f>Y26+SUMIFS(data!$H$1:$H$3925, data!$A$1:$A$3925, 'Heron View'!$A26, data!$D$1:$D$3925, 'Heron View'!$A$2, data!$E$1:$E$3925, 'Heron View'!Z$5)</f>
        <v/>
      </c>
      <c r="AA26" s="2">
        <f>Z26+SUMIFS(data!$H$1:$H$3925, data!$A$1:$A$3925, 'Heron View'!$A26, data!$D$1:$D$3925, 'Heron View'!$A$2, data!$E$1:$E$3925, 'Heron View'!AA$5)</f>
        <v/>
      </c>
      <c r="AB26" s="2">
        <f>AA26+SUMIFS(data!$H$1:$H$3925, data!$A$1:$A$3925, 'Heron View'!$A26, data!$D$1:$D$3925, 'Heron View'!$A$2, data!$E$1:$E$3925, 'Heron View'!AB$5)</f>
        <v/>
      </c>
      <c r="AC26" s="2">
        <f>AB26+SUMIFS(data!$H$1:$H$3925, data!$A$1:$A$3925, 'Heron View'!$A26, data!$D$1:$D$3925, 'Heron View'!$A$2, data!$E$1:$E$3925, 'Heron View'!AC$5)</f>
        <v/>
      </c>
      <c r="AD26" s="2">
        <f>AC26+SUMIFS(data!$H$1:$H$3925, data!$A$1:$A$3925, 'Heron View'!$A26, data!$D$1:$D$3925, 'Heron View'!$A$2, data!$E$1:$E$3925, 'Heron View'!AD$5)</f>
        <v/>
      </c>
      <c r="AE26" s="2">
        <f>AD26+SUMIFS(data!$H$1:$H$3925, data!$A$1:$A$3925, 'Heron View'!$A26, data!$D$1:$D$3925, 'Heron View'!$A$2, data!$E$1:$E$3925, 'Heron View'!AE$5)</f>
        <v/>
      </c>
      <c r="AF26" s="2">
        <f>AE26+SUMIFS(data!$H$1:$H$3925, data!$A$1:$A$3925, 'Heron View'!$A26, data!$D$1:$D$3925, 'Heron View'!$A$2, data!$E$1:$E$3925, 'Heron View'!AF$5)</f>
        <v/>
      </c>
      <c r="AG26" s="2">
        <f>AF26+SUMIFS(data!$H$1:$H$3925, data!$A$1:$A$3925, 'Heron View'!$A26, data!$D$1:$D$3925, 'Heron View'!$A$2, data!$E$1:$E$3925, 'Heron View'!AG$5)</f>
        <v/>
      </c>
      <c r="AH26" s="2">
        <f>AG26+SUMIFS(data!$H$1:$H$3925, data!$A$1:$A$3925, 'Heron View'!$A26, data!$D$1:$D$3925, 'Heron View'!$A$2, data!$E$1:$E$3925, 'Heron View'!AH$5)</f>
        <v/>
      </c>
      <c r="AI26" s="2">
        <f>AH26+SUMIFS(data!$H$1:$H$3925, data!$A$1:$A$3925, 'Heron View'!$A26, data!$D$1:$D$3925, 'Heron View'!$A$2, data!$E$1:$E$3925, 'Heron View'!AI$5)</f>
        <v/>
      </c>
      <c r="AJ26" s="2">
        <f>AI26+SUMIFS(data!$H$1:$H$3925, data!$A$1:$A$3925, 'Heron View'!$A26, data!$D$1:$D$3925, 'Heron View'!$A$2, data!$E$1:$E$3925, 'Heron View'!AJ$5)</f>
        <v/>
      </c>
      <c r="AK26" s="2">
        <f>AJ26+SUMIFS(data!$H$1:$H$3925, data!$A$1:$A$3925, 'Heron View'!$A26, data!$D$1:$D$3925, 'Heron View'!$A$2, data!$E$1:$E$3925, 'Heron View'!AK$5)</f>
        <v/>
      </c>
      <c r="AL26" s="2">
        <f>AK26+SUMIFS(data!$H$1:$H$3925, data!$A$1:$A$3925, 'Heron View'!$A26, data!$D$1:$D$3925, 'Heron View'!$A$2, data!$E$1:$E$3925, 'Heron View'!AL$5)</f>
        <v/>
      </c>
      <c r="AM26" s="2">
        <f>AL26+SUMIFS(data!$H$1:$H$3925, data!$A$1:$A$3925, 'Heron View'!$A26, data!$D$1:$D$3925, 'Heron View'!$A$2, data!$E$1:$E$3925, 'Heron View'!AM$5)</f>
        <v/>
      </c>
      <c r="AN26" s="2">
        <f>AM26+SUMIFS(data!$H$1:$H$3925, data!$A$1:$A$3925, 'Heron View'!$A26, data!$D$1:$D$3925, 'Heron View'!$A$2, data!$E$1:$E$3925, 'Heron View'!AN$5)</f>
        <v/>
      </c>
      <c r="AO26" s="2">
        <f>AN26+SUMIFS(data!$H$1:$H$3925, data!$A$1:$A$3925, 'Heron View'!$A26, data!$D$1:$D$3925, 'Heron View'!$A$2, data!$E$1:$E$3925, 'Heron View'!AO$5)</f>
        <v/>
      </c>
      <c r="AP26" s="2">
        <f>AO26+SUMIFS(data!$H$1:$H$3925, data!$A$1:$A$3925, 'Heron View'!$A26, data!$D$1:$D$3925, 'Heron View'!$A$2, data!$E$1:$E$3925, 'Heron View'!AP$5)</f>
        <v/>
      </c>
      <c r="AQ26" s="2">
        <f>AP26+SUMIFS(data!$H$1:$H$3925, data!$A$1:$A$3925, 'Heron View'!$A26, data!$D$1:$D$3925, 'Heron View'!$A$2, data!$E$1:$E$3925, 'Heron View'!AQ$5)</f>
        <v/>
      </c>
      <c r="AR26" s="2">
        <f>AQ26+SUMIFS(data!$H$1:$H$3925, data!$A$1:$A$3925, 'Heron View'!$A26, data!$D$1:$D$3925, 'Heron View'!$A$2, data!$E$1:$E$3925, 'Heron View'!AR$5)</f>
        <v/>
      </c>
    </row>
    <row r="27">
      <c r="A27" t="inlineStr">
        <is>
          <t>COS - Heron Fields - P &amp; G</t>
        </is>
      </c>
      <c r="C27" s="2">
        <f>SUMIFS(data!$H$1:$H$3925, data!$A$1:$A$3925, 'Heron View'!$A27, data!$D$1:$D$3925, 'Heron View'!$A$2, data!$E$1:$E$3925, 'Heron View'!C$5)</f>
        <v/>
      </c>
      <c r="D27" s="2">
        <f>C27+SUMIFS(data!$H$1:$H$3925, data!$A$1:$A$3925, 'Heron View'!$A27, data!$D$1:$D$3925, 'Heron View'!$A$2, data!$E$1:$E$3925, 'Heron View'!D$5)</f>
        <v/>
      </c>
      <c r="E27" s="2">
        <f>D27+SUMIFS(data!$H$1:$H$3925, data!$A$1:$A$3925, 'Heron View'!$A27, data!$D$1:$D$3925, 'Heron View'!$A$2, data!$E$1:$E$3925, 'Heron View'!E$5)</f>
        <v/>
      </c>
      <c r="F27" s="2">
        <f>E27+SUMIFS(data!$H$1:$H$3925, data!$A$1:$A$3925, 'Heron View'!$A27, data!$D$1:$D$3925, 'Heron View'!$A$2, data!$E$1:$E$3925, 'Heron View'!F$5)</f>
        <v/>
      </c>
      <c r="G27" s="2">
        <f>F27+SUMIFS(data!$H$1:$H$3925, data!$A$1:$A$3925, 'Heron View'!$A27, data!$D$1:$D$3925, 'Heron View'!$A$2, data!$E$1:$E$3925, 'Heron View'!G$5)</f>
        <v/>
      </c>
      <c r="H27" s="2">
        <f>G27+SUMIFS(data!$H$1:$H$3925, data!$A$1:$A$3925, 'Heron View'!$A27, data!$D$1:$D$3925, 'Heron View'!$A$2, data!$E$1:$E$3925, 'Heron View'!H$5)</f>
        <v/>
      </c>
      <c r="I27" s="2">
        <f>H27+SUMIFS(data!$H$1:$H$3925, data!$A$1:$A$3925, 'Heron View'!$A27, data!$D$1:$D$3925, 'Heron View'!$A$2, data!$E$1:$E$3925, 'Heron View'!I$5)</f>
        <v/>
      </c>
      <c r="J27" s="2">
        <f>I27+SUMIFS(data!$H$1:$H$3925, data!$A$1:$A$3925, 'Heron View'!$A27, data!$D$1:$D$3925, 'Heron View'!$A$2, data!$E$1:$E$3925, 'Heron View'!J$5)</f>
        <v/>
      </c>
      <c r="K27" s="2">
        <f>J27+SUMIFS(data!$H$1:$H$3925, data!$A$1:$A$3925, 'Heron View'!$A27, data!$D$1:$D$3925, 'Heron View'!$A$2, data!$E$1:$E$3925, 'Heron View'!K$5)</f>
        <v/>
      </c>
      <c r="L27" s="2">
        <f>K27+SUMIFS(data!$H$1:$H$3925, data!$A$1:$A$3925, 'Heron View'!$A27, data!$D$1:$D$3925, 'Heron View'!$A$2, data!$E$1:$E$3925, 'Heron View'!L$5)</f>
        <v/>
      </c>
      <c r="M27" s="2">
        <f>L27+SUMIFS(data!$H$1:$H$3925, data!$A$1:$A$3925, 'Heron View'!$A27, data!$D$1:$D$3925, 'Heron View'!$A$2, data!$E$1:$E$3925, 'Heron View'!M$5)</f>
        <v/>
      </c>
      <c r="N27" s="2">
        <f>M27+SUMIFS(data!$H$1:$H$3925, data!$A$1:$A$3925, 'Heron View'!$A27, data!$D$1:$D$3925, 'Heron View'!$A$2, data!$E$1:$E$3925, 'Heron View'!N$5)</f>
        <v/>
      </c>
      <c r="O27" s="2">
        <f>N27+SUMIFS(data!$H$1:$H$3925, data!$A$1:$A$3925, 'Heron View'!$A27, data!$D$1:$D$3925, 'Heron View'!$A$2, data!$E$1:$E$3925, 'Heron View'!O$5)</f>
        <v/>
      </c>
      <c r="P27" s="2">
        <f>O27+SUMIFS(data!$H$1:$H$3925, data!$A$1:$A$3925, 'Heron View'!$A27, data!$D$1:$D$3925, 'Heron View'!$A$2, data!$E$1:$E$3925, 'Heron View'!P$5)</f>
        <v/>
      </c>
      <c r="Q27" s="2">
        <f>P27+SUMIFS(data!$H$1:$H$3925, data!$A$1:$A$3925, 'Heron View'!$A27, data!$D$1:$D$3925, 'Heron View'!$A$2, data!$E$1:$E$3925, 'Heron View'!Q$5)</f>
        <v/>
      </c>
      <c r="R27" s="2">
        <f>Q27+SUMIFS(data!$H$1:$H$3925, data!$A$1:$A$3925, 'Heron View'!$A27, data!$D$1:$D$3925, 'Heron View'!$A$2, data!$E$1:$E$3925, 'Heron View'!R$5)</f>
        <v/>
      </c>
      <c r="S27" s="2">
        <f>R27+SUMIFS(data!$H$1:$H$3925, data!$A$1:$A$3925, 'Heron View'!$A27, data!$D$1:$D$3925, 'Heron View'!$A$2, data!$E$1:$E$3925, 'Heron View'!S$5)</f>
        <v/>
      </c>
      <c r="T27" s="2">
        <f>S27+SUMIFS(data!$H$1:$H$3925, data!$A$1:$A$3925, 'Heron View'!$A27, data!$D$1:$D$3925, 'Heron View'!$A$2, data!$E$1:$E$3925, 'Heron View'!T$5)</f>
        <v/>
      </c>
      <c r="U27" s="2">
        <f>T27+SUMIFS(data!$H$1:$H$3925, data!$A$1:$A$3925, 'Heron View'!$A27, data!$D$1:$D$3925, 'Heron View'!$A$2, data!$E$1:$E$3925, 'Heron View'!U$5)</f>
        <v/>
      </c>
      <c r="V27" s="2">
        <f>U27+SUMIFS(data!$H$1:$H$3925, data!$A$1:$A$3925, 'Heron View'!$A27, data!$D$1:$D$3925, 'Heron View'!$A$2, data!$E$1:$E$3925, 'Heron View'!V$5)</f>
        <v/>
      </c>
      <c r="W27" s="2">
        <f>V27+SUMIFS(data!$H$1:$H$3925, data!$A$1:$A$3925, 'Heron View'!$A27, data!$D$1:$D$3925, 'Heron View'!$A$2, data!$E$1:$E$3925, 'Heron View'!W$5)</f>
        <v/>
      </c>
      <c r="X27" s="2">
        <f>W27+SUMIFS(data!$H$1:$H$3925, data!$A$1:$A$3925, 'Heron View'!$A27, data!$D$1:$D$3925, 'Heron View'!$A$2, data!$E$1:$E$3925, 'Heron View'!X$5)</f>
        <v/>
      </c>
      <c r="Y27" s="2">
        <f>X27+SUMIFS(data!$H$1:$H$3925, data!$A$1:$A$3925, 'Heron View'!$A27, data!$D$1:$D$3925, 'Heron View'!$A$2, data!$E$1:$E$3925, 'Heron View'!Y$5)</f>
        <v/>
      </c>
      <c r="Z27" s="2">
        <f>Y27+SUMIFS(data!$H$1:$H$3925, data!$A$1:$A$3925, 'Heron View'!$A27, data!$D$1:$D$3925, 'Heron View'!$A$2, data!$E$1:$E$3925, 'Heron View'!Z$5)</f>
        <v/>
      </c>
      <c r="AA27" s="2">
        <f>Z27+SUMIFS(data!$H$1:$H$3925, data!$A$1:$A$3925, 'Heron View'!$A27, data!$D$1:$D$3925, 'Heron View'!$A$2, data!$E$1:$E$3925, 'Heron View'!AA$5)</f>
        <v/>
      </c>
      <c r="AB27" s="2">
        <f>AA27+SUMIFS(data!$H$1:$H$3925, data!$A$1:$A$3925, 'Heron View'!$A27, data!$D$1:$D$3925, 'Heron View'!$A$2, data!$E$1:$E$3925, 'Heron View'!AB$5)</f>
        <v/>
      </c>
      <c r="AC27" s="2">
        <f>AB27+SUMIFS(data!$H$1:$H$3925, data!$A$1:$A$3925, 'Heron View'!$A27, data!$D$1:$D$3925, 'Heron View'!$A$2, data!$E$1:$E$3925, 'Heron View'!AC$5)</f>
        <v/>
      </c>
      <c r="AD27" s="2">
        <f>AC27+SUMIFS(data!$H$1:$H$3925, data!$A$1:$A$3925, 'Heron View'!$A27, data!$D$1:$D$3925, 'Heron View'!$A$2, data!$E$1:$E$3925, 'Heron View'!AD$5)</f>
        <v/>
      </c>
      <c r="AE27" s="2">
        <f>AD27+SUMIFS(data!$H$1:$H$3925, data!$A$1:$A$3925, 'Heron View'!$A27, data!$D$1:$D$3925, 'Heron View'!$A$2, data!$E$1:$E$3925, 'Heron View'!AE$5)</f>
        <v/>
      </c>
      <c r="AF27" s="2">
        <f>AE27+SUMIFS(data!$H$1:$H$3925, data!$A$1:$A$3925, 'Heron View'!$A27, data!$D$1:$D$3925, 'Heron View'!$A$2, data!$E$1:$E$3925, 'Heron View'!AF$5)</f>
        <v/>
      </c>
      <c r="AG27" s="2">
        <f>AF27+SUMIFS(data!$H$1:$H$3925, data!$A$1:$A$3925, 'Heron View'!$A27, data!$D$1:$D$3925, 'Heron View'!$A$2, data!$E$1:$E$3925, 'Heron View'!AG$5)</f>
        <v/>
      </c>
      <c r="AH27" s="2">
        <f>AG27+SUMIFS(data!$H$1:$H$3925, data!$A$1:$A$3925, 'Heron View'!$A27, data!$D$1:$D$3925, 'Heron View'!$A$2, data!$E$1:$E$3925, 'Heron View'!AH$5)</f>
        <v/>
      </c>
      <c r="AI27" s="2">
        <f>AH27+SUMIFS(data!$H$1:$H$3925, data!$A$1:$A$3925, 'Heron View'!$A27, data!$D$1:$D$3925, 'Heron View'!$A$2, data!$E$1:$E$3925, 'Heron View'!AI$5)</f>
        <v/>
      </c>
      <c r="AJ27" s="2">
        <f>AI27+SUMIFS(data!$H$1:$H$3925, data!$A$1:$A$3925, 'Heron View'!$A27, data!$D$1:$D$3925, 'Heron View'!$A$2, data!$E$1:$E$3925, 'Heron View'!AJ$5)</f>
        <v/>
      </c>
      <c r="AK27" s="2">
        <f>AJ27+SUMIFS(data!$H$1:$H$3925, data!$A$1:$A$3925, 'Heron View'!$A27, data!$D$1:$D$3925, 'Heron View'!$A$2, data!$E$1:$E$3925, 'Heron View'!AK$5)</f>
        <v/>
      </c>
      <c r="AL27" s="2">
        <f>AK27+SUMIFS(data!$H$1:$H$3925, data!$A$1:$A$3925, 'Heron View'!$A27, data!$D$1:$D$3925, 'Heron View'!$A$2, data!$E$1:$E$3925, 'Heron View'!AL$5)</f>
        <v/>
      </c>
      <c r="AM27" s="2">
        <f>AL27+SUMIFS(data!$H$1:$H$3925, data!$A$1:$A$3925, 'Heron View'!$A27, data!$D$1:$D$3925, 'Heron View'!$A$2, data!$E$1:$E$3925, 'Heron View'!AM$5)</f>
        <v/>
      </c>
      <c r="AN27" s="2">
        <f>AM27+SUMIFS(data!$H$1:$H$3925, data!$A$1:$A$3925, 'Heron View'!$A27, data!$D$1:$D$3925, 'Heron View'!$A$2, data!$E$1:$E$3925, 'Heron View'!AN$5)</f>
        <v/>
      </c>
      <c r="AO27" s="2">
        <f>AN27+SUMIFS(data!$H$1:$H$3925, data!$A$1:$A$3925, 'Heron View'!$A27, data!$D$1:$D$3925, 'Heron View'!$A$2, data!$E$1:$E$3925, 'Heron View'!AO$5)</f>
        <v/>
      </c>
      <c r="AP27" s="2">
        <f>AO27+SUMIFS(data!$H$1:$H$3925, data!$A$1:$A$3925, 'Heron View'!$A27, data!$D$1:$D$3925, 'Heron View'!$A$2, data!$E$1:$E$3925, 'Heron View'!AP$5)</f>
        <v/>
      </c>
      <c r="AQ27" s="2">
        <f>AP27+SUMIFS(data!$H$1:$H$3925, data!$A$1:$A$3925, 'Heron View'!$A27, data!$D$1:$D$3925, 'Heron View'!$A$2, data!$E$1:$E$3925, 'Heron View'!AQ$5)</f>
        <v/>
      </c>
      <c r="AR27" s="2">
        <f>AQ27+SUMIFS(data!$H$1:$H$3925, data!$A$1:$A$3925, 'Heron View'!$A27, data!$D$1:$D$3925, 'Heron View'!$A$2, data!$E$1:$E$3925, 'Heron View'!AR$5)</f>
        <v/>
      </c>
    </row>
    <row r="28">
      <c r="A28" t="inlineStr">
        <is>
          <t>COS - Heron Fields - Printing &amp; Stationary</t>
        </is>
      </c>
      <c r="C28" s="2">
        <f>SUMIFS(data!$H$1:$H$3925, data!$A$1:$A$3925, 'Heron View'!$A28, data!$D$1:$D$3925, 'Heron View'!$A$2, data!$E$1:$E$3925, 'Heron View'!C$5)</f>
        <v/>
      </c>
      <c r="D28" s="2">
        <f>C28+SUMIFS(data!$H$1:$H$3925, data!$A$1:$A$3925, 'Heron View'!$A28, data!$D$1:$D$3925, 'Heron View'!$A$2, data!$E$1:$E$3925, 'Heron View'!D$5)</f>
        <v/>
      </c>
      <c r="E28" s="2">
        <f>D28+SUMIFS(data!$H$1:$H$3925, data!$A$1:$A$3925, 'Heron View'!$A28, data!$D$1:$D$3925, 'Heron View'!$A$2, data!$E$1:$E$3925, 'Heron View'!E$5)</f>
        <v/>
      </c>
      <c r="F28" s="2">
        <f>E28+SUMIFS(data!$H$1:$H$3925, data!$A$1:$A$3925, 'Heron View'!$A28, data!$D$1:$D$3925, 'Heron View'!$A$2, data!$E$1:$E$3925, 'Heron View'!F$5)</f>
        <v/>
      </c>
      <c r="G28" s="2">
        <f>F28+SUMIFS(data!$H$1:$H$3925, data!$A$1:$A$3925, 'Heron View'!$A28, data!$D$1:$D$3925, 'Heron View'!$A$2, data!$E$1:$E$3925, 'Heron View'!G$5)</f>
        <v/>
      </c>
      <c r="H28" s="2">
        <f>G28+SUMIFS(data!$H$1:$H$3925, data!$A$1:$A$3925, 'Heron View'!$A28, data!$D$1:$D$3925, 'Heron View'!$A$2, data!$E$1:$E$3925, 'Heron View'!H$5)</f>
        <v/>
      </c>
      <c r="I28" s="2">
        <f>H28+SUMIFS(data!$H$1:$H$3925, data!$A$1:$A$3925, 'Heron View'!$A28, data!$D$1:$D$3925, 'Heron View'!$A$2, data!$E$1:$E$3925, 'Heron View'!I$5)</f>
        <v/>
      </c>
      <c r="J28" s="2">
        <f>I28+SUMIFS(data!$H$1:$H$3925, data!$A$1:$A$3925, 'Heron View'!$A28, data!$D$1:$D$3925, 'Heron View'!$A$2, data!$E$1:$E$3925, 'Heron View'!J$5)</f>
        <v/>
      </c>
      <c r="K28" s="2">
        <f>J28+SUMIFS(data!$H$1:$H$3925, data!$A$1:$A$3925, 'Heron View'!$A28, data!$D$1:$D$3925, 'Heron View'!$A$2, data!$E$1:$E$3925, 'Heron View'!K$5)</f>
        <v/>
      </c>
      <c r="L28" s="2">
        <f>K28+SUMIFS(data!$H$1:$H$3925, data!$A$1:$A$3925, 'Heron View'!$A28, data!$D$1:$D$3925, 'Heron View'!$A$2, data!$E$1:$E$3925, 'Heron View'!L$5)</f>
        <v/>
      </c>
      <c r="M28" s="2">
        <f>L28+SUMIFS(data!$H$1:$H$3925, data!$A$1:$A$3925, 'Heron View'!$A28, data!$D$1:$D$3925, 'Heron View'!$A$2, data!$E$1:$E$3925, 'Heron View'!M$5)</f>
        <v/>
      </c>
      <c r="N28" s="2">
        <f>M28+SUMIFS(data!$H$1:$H$3925, data!$A$1:$A$3925, 'Heron View'!$A28, data!$D$1:$D$3925, 'Heron View'!$A$2, data!$E$1:$E$3925, 'Heron View'!N$5)</f>
        <v/>
      </c>
      <c r="O28" s="2">
        <f>N28+SUMIFS(data!$H$1:$H$3925, data!$A$1:$A$3925, 'Heron View'!$A28, data!$D$1:$D$3925, 'Heron View'!$A$2, data!$E$1:$E$3925, 'Heron View'!O$5)</f>
        <v/>
      </c>
      <c r="P28" s="2">
        <f>O28+SUMIFS(data!$H$1:$H$3925, data!$A$1:$A$3925, 'Heron View'!$A28, data!$D$1:$D$3925, 'Heron View'!$A$2, data!$E$1:$E$3925, 'Heron View'!P$5)</f>
        <v/>
      </c>
      <c r="Q28" s="2">
        <f>P28+SUMIFS(data!$H$1:$H$3925, data!$A$1:$A$3925, 'Heron View'!$A28, data!$D$1:$D$3925, 'Heron View'!$A$2, data!$E$1:$E$3925, 'Heron View'!Q$5)</f>
        <v/>
      </c>
      <c r="R28" s="2">
        <f>Q28+SUMIFS(data!$H$1:$H$3925, data!$A$1:$A$3925, 'Heron View'!$A28, data!$D$1:$D$3925, 'Heron View'!$A$2, data!$E$1:$E$3925, 'Heron View'!R$5)</f>
        <v/>
      </c>
      <c r="S28" s="2">
        <f>R28+SUMIFS(data!$H$1:$H$3925, data!$A$1:$A$3925, 'Heron View'!$A28, data!$D$1:$D$3925, 'Heron View'!$A$2, data!$E$1:$E$3925, 'Heron View'!S$5)</f>
        <v/>
      </c>
      <c r="T28" s="2">
        <f>S28+SUMIFS(data!$H$1:$H$3925, data!$A$1:$A$3925, 'Heron View'!$A28, data!$D$1:$D$3925, 'Heron View'!$A$2, data!$E$1:$E$3925, 'Heron View'!T$5)</f>
        <v/>
      </c>
      <c r="U28" s="2">
        <f>T28+SUMIFS(data!$H$1:$H$3925, data!$A$1:$A$3925, 'Heron View'!$A28, data!$D$1:$D$3925, 'Heron View'!$A$2, data!$E$1:$E$3925, 'Heron View'!U$5)</f>
        <v/>
      </c>
      <c r="V28" s="2">
        <f>U28+SUMIFS(data!$H$1:$H$3925, data!$A$1:$A$3925, 'Heron View'!$A28, data!$D$1:$D$3925, 'Heron View'!$A$2, data!$E$1:$E$3925, 'Heron View'!V$5)</f>
        <v/>
      </c>
      <c r="W28" s="2">
        <f>V28+SUMIFS(data!$H$1:$H$3925, data!$A$1:$A$3925, 'Heron View'!$A28, data!$D$1:$D$3925, 'Heron View'!$A$2, data!$E$1:$E$3925, 'Heron View'!W$5)</f>
        <v/>
      </c>
      <c r="X28" s="2">
        <f>W28+SUMIFS(data!$H$1:$H$3925, data!$A$1:$A$3925, 'Heron View'!$A28, data!$D$1:$D$3925, 'Heron View'!$A$2, data!$E$1:$E$3925, 'Heron View'!X$5)</f>
        <v/>
      </c>
      <c r="Y28" s="2">
        <f>X28+SUMIFS(data!$H$1:$H$3925, data!$A$1:$A$3925, 'Heron View'!$A28, data!$D$1:$D$3925, 'Heron View'!$A$2, data!$E$1:$E$3925, 'Heron View'!Y$5)</f>
        <v/>
      </c>
      <c r="Z28" s="2">
        <f>Y28+SUMIFS(data!$H$1:$H$3925, data!$A$1:$A$3925, 'Heron View'!$A28, data!$D$1:$D$3925, 'Heron View'!$A$2, data!$E$1:$E$3925, 'Heron View'!Z$5)</f>
        <v/>
      </c>
      <c r="AA28" s="2">
        <f>Z28+SUMIFS(data!$H$1:$H$3925, data!$A$1:$A$3925, 'Heron View'!$A28, data!$D$1:$D$3925, 'Heron View'!$A$2, data!$E$1:$E$3925, 'Heron View'!AA$5)</f>
        <v/>
      </c>
      <c r="AB28" s="2">
        <f>AA28+SUMIFS(data!$H$1:$H$3925, data!$A$1:$A$3925, 'Heron View'!$A28, data!$D$1:$D$3925, 'Heron View'!$A$2, data!$E$1:$E$3925, 'Heron View'!AB$5)</f>
        <v/>
      </c>
      <c r="AC28" s="2">
        <f>AB28+SUMIFS(data!$H$1:$H$3925, data!$A$1:$A$3925, 'Heron View'!$A28, data!$D$1:$D$3925, 'Heron View'!$A$2, data!$E$1:$E$3925, 'Heron View'!AC$5)</f>
        <v/>
      </c>
      <c r="AD28" s="2">
        <f>AC28+SUMIFS(data!$H$1:$H$3925, data!$A$1:$A$3925, 'Heron View'!$A28, data!$D$1:$D$3925, 'Heron View'!$A$2, data!$E$1:$E$3925, 'Heron View'!AD$5)</f>
        <v/>
      </c>
      <c r="AE28" s="2">
        <f>AD28+SUMIFS(data!$H$1:$H$3925, data!$A$1:$A$3925, 'Heron View'!$A28, data!$D$1:$D$3925, 'Heron View'!$A$2, data!$E$1:$E$3925, 'Heron View'!AE$5)</f>
        <v/>
      </c>
      <c r="AF28" s="2">
        <f>AE28+SUMIFS(data!$H$1:$H$3925, data!$A$1:$A$3925, 'Heron View'!$A28, data!$D$1:$D$3925, 'Heron View'!$A$2, data!$E$1:$E$3925, 'Heron View'!AF$5)</f>
        <v/>
      </c>
      <c r="AG28" s="2">
        <f>AF28+SUMIFS(data!$H$1:$H$3925, data!$A$1:$A$3925, 'Heron View'!$A28, data!$D$1:$D$3925, 'Heron View'!$A$2, data!$E$1:$E$3925, 'Heron View'!AG$5)</f>
        <v/>
      </c>
      <c r="AH28" s="2">
        <f>AG28+SUMIFS(data!$H$1:$H$3925, data!$A$1:$A$3925, 'Heron View'!$A28, data!$D$1:$D$3925, 'Heron View'!$A$2, data!$E$1:$E$3925, 'Heron View'!AH$5)</f>
        <v/>
      </c>
      <c r="AI28" s="2">
        <f>AH28+SUMIFS(data!$H$1:$H$3925, data!$A$1:$A$3925, 'Heron View'!$A28, data!$D$1:$D$3925, 'Heron View'!$A$2, data!$E$1:$E$3925, 'Heron View'!AI$5)</f>
        <v/>
      </c>
      <c r="AJ28" s="2">
        <f>AI28+SUMIFS(data!$H$1:$H$3925, data!$A$1:$A$3925, 'Heron View'!$A28, data!$D$1:$D$3925, 'Heron View'!$A$2, data!$E$1:$E$3925, 'Heron View'!AJ$5)</f>
        <v/>
      </c>
      <c r="AK28" s="2">
        <f>AJ28+SUMIFS(data!$H$1:$H$3925, data!$A$1:$A$3925, 'Heron View'!$A28, data!$D$1:$D$3925, 'Heron View'!$A$2, data!$E$1:$E$3925, 'Heron View'!AK$5)</f>
        <v/>
      </c>
      <c r="AL28" s="2">
        <f>AK28+SUMIFS(data!$H$1:$H$3925, data!$A$1:$A$3925, 'Heron View'!$A28, data!$D$1:$D$3925, 'Heron View'!$A$2, data!$E$1:$E$3925, 'Heron View'!AL$5)</f>
        <v/>
      </c>
      <c r="AM28" s="2">
        <f>AL28+SUMIFS(data!$H$1:$H$3925, data!$A$1:$A$3925, 'Heron View'!$A28, data!$D$1:$D$3925, 'Heron View'!$A$2, data!$E$1:$E$3925, 'Heron View'!AM$5)</f>
        <v/>
      </c>
      <c r="AN28" s="2">
        <f>AM28+SUMIFS(data!$H$1:$H$3925, data!$A$1:$A$3925, 'Heron View'!$A28, data!$D$1:$D$3925, 'Heron View'!$A$2, data!$E$1:$E$3925, 'Heron View'!AN$5)</f>
        <v/>
      </c>
      <c r="AO28" s="2">
        <f>AN28+SUMIFS(data!$H$1:$H$3925, data!$A$1:$A$3925, 'Heron View'!$A28, data!$D$1:$D$3925, 'Heron View'!$A$2, data!$E$1:$E$3925, 'Heron View'!AO$5)</f>
        <v/>
      </c>
      <c r="AP28" s="2">
        <f>AO28+SUMIFS(data!$H$1:$H$3925, data!$A$1:$A$3925, 'Heron View'!$A28, data!$D$1:$D$3925, 'Heron View'!$A$2, data!$E$1:$E$3925, 'Heron View'!AP$5)</f>
        <v/>
      </c>
      <c r="AQ28" s="2">
        <f>AP28+SUMIFS(data!$H$1:$H$3925, data!$A$1:$A$3925, 'Heron View'!$A28, data!$D$1:$D$3925, 'Heron View'!$A$2, data!$E$1:$E$3925, 'Heron View'!AQ$5)</f>
        <v/>
      </c>
      <c r="AR28" s="2">
        <f>AQ28+SUMIFS(data!$H$1:$H$3925, data!$A$1:$A$3925, 'Heron View'!$A28, data!$D$1:$D$3925, 'Heron View'!$A$2, data!$E$1:$E$3925, 'Heron View'!AR$5)</f>
        <v/>
      </c>
    </row>
    <row r="29">
      <c r="A29" t="inlineStr">
        <is>
          <t>COS - Heron Projects insurance</t>
        </is>
      </c>
      <c r="C29" s="2">
        <f>SUMIFS(data!$H$1:$H$3925, data!$A$1:$A$3925, 'Heron View'!$A29, data!$D$1:$D$3925, 'Heron View'!$A$2, data!$E$1:$E$3925, 'Heron View'!C$5)</f>
        <v/>
      </c>
      <c r="D29" s="2">
        <f>C29+SUMIFS(data!$H$1:$H$3925, data!$A$1:$A$3925, 'Heron View'!$A29, data!$D$1:$D$3925, 'Heron View'!$A$2, data!$E$1:$E$3925, 'Heron View'!D$5)</f>
        <v/>
      </c>
      <c r="E29" s="2">
        <f>D29+SUMIFS(data!$H$1:$H$3925, data!$A$1:$A$3925, 'Heron View'!$A29, data!$D$1:$D$3925, 'Heron View'!$A$2, data!$E$1:$E$3925, 'Heron View'!E$5)</f>
        <v/>
      </c>
      <c r="F29" s="2">
        <f>E29+SUMIFS(data!$H$1:$H$3925, data!$A$1:$A$3925, 'Heron View'!$A29, data!$D$1:$D$3925, 'Heron View'!$A$2, data!$E$1:$E$3925, 'Heron View'!F$5)</f>
        <v/>
      </c>
      <c r="G29" s="2">
        <f>F29+SUMIFS(data!$H$1:$H$3925, data!$A$1:$A$3925, 'Heron View'!$A29, data!$D$1:$D$3925, 'Heron View'!$A$2, data!$E$1:$E$3925, 'Heron View'!G$5)</f>
        <v/>
      </c>
      <c r="H29" s="2">
        <f>G29+SUMIFS(data!$H$1:$H$3925, data!$A$1:$A$3925, 'Heron View'!$A29, data!$D$1:$D$3925, 'Heron View'!$A$2, data!$E$1:$E$3925, 'Heron View'!H$5)</f>
        <v/>
      </c>
      <c r="I29" s="2">
        <f>H29+SUMIFS(data!$H$1:$H$3925, data!$A$1:$A$3925, 'Heron View'!$A29, data!$D$1:$D$3925, 'Heron View'!$A$2, data!$E$1:$E$3925, 'Heron View'!I$5)</f>
        <v/>
      </c>
      <c r="J29" s="2">
        <f>I29+SUMIFS(data!$H$1:$H$3925, data!$A$1:$A$3925, 'Heron View'!$A29, data!$D$1:$D$3925, 'Heron View'!$A$2, data!$E$1:$E$3925, 'Heron View'!J$5)</f>
        <v/>
      </c>
      <c r="K29" s="2">
        <f>J29+SUMIFS(data!$H$1:$H$3925, data!$A$1:$A$3925, 'Heron View'!$A29, data!$D$1:$D$3925, 'Heron View'!$A$2, data!$E$1:$E$3925, 'Heron View'!K$5)</f>
        <v/>
      </c>
      <c r="L29" s="2">
        <f>K29+SUMIFS(data!$H$1:$H$3925, data!$A$1:$A$3925, 'Heron View'!$A29, data!$D$1:$D$3925, 'Heron View'!$A$2, data!$E$1:$E$3925, 'Heron View'!L$5)</f>
        <v/>
      </c>
      <c r="M29" s="2">
        <f>L29+SUMIFS(data!$H$1:$H$3925, data!$A$1:$A$3925, 'Heron View'!$A29, data!$D$1:$D$3925, 'Heron View'!$A$2, data!$E$1:$E$3925, 'Heron View'!M$5)</f>
        <v/>
      </c>
      <c r="N29" s="2">
        <f>M29+SUMIFS(data!$H$1:$H$3925, data!$A$1:$A$3925, 'Heron View'!$A29, data!$D$1:$D$3925, 'Heron View'!$A$2, data!$E$1:$E$3925, 'Heron View'!N$5)</f>
        <v/>
      </c>
      <c r="O29" s="2">
        <f>N29+SUMIFS(data!$H$1:$H$3925, data!$A$1:$A$3925, 'Heron View'!$A29, data!$D$1:$D$3925, 'Heron View'!$A$2, data!$E$1:$E$3925, 'Heron View'!O$5)</f>
        <v/>
      </c>
      <c r="P29" s="2">
        <f>O29+SUMIFS(data!$H$1:$H$3925, data!$A$1:$A$3925, 'Heron View'!$A29, data!$D$1:$D$3925, 'Heron View'!$A$2, data!$E$1:$E$3925, 'Heron View'!P$5)</f>
        <v/>
      </c>
      <c r="Q29" s="2">
        <f>P29+SUMIFS(data!$H$1:$H$3925, data!$A$1:$A$3925, 'Heron View'!$A29, data!$D$1:$D$3925, 'Heron View'!$A$2, data!$E$1:$E$3925, 'Heron View'!Q$5)</f>
        <v/>
      </c>
      <c r="R29" s="2">
        <f>Q29+SUMIFS(data!$H$1:$H$3925, data!$A$1:$A$3925, 'Heron View'!$A29, data!$D$1:$D$3925, 'Heron View'!$A$2, data!$E$1:$E$3925, 'Heron View'!R$5)</f>
        <v/>
      </c>
      <c r="S29" s="2">
        <f>R29+SUMIFS(data!$H$1:$H$3925, data!$A$1:$A$3925, 'Heron View'!$A29, data!$D$1:$D$3925, 'Heron View'!$A$2, data!$E$1:$E$3925, 'Heron View'!S$5)</f>
        <v/>
      </c>
      <c r="T29" s="2">
        <f>S29+SUMIFS(data!$H$1:$H$3925, data!$A$1:$A$3925, 'Heron View'!$A29, data!$D$1:$D$3925, 'Heron View'!$A$2, data!$E$1:$E$3925, 'Heron View'!T$5)</f>
        <v/>
      </c>
      <c r="U29" s="2">
        <f>T29+SUMIFS(data!$H$1:$H$3925, data!$A$1:$A$3925, 'Heron View'!$A29, data!$D$1:$D$3925, 'Heron View'!$A$2, data!$E$1:$E$3925, 'Heron View'!U$5)</f>
        <v/>
      </c>
      <c r="V29" s="2">
        <f>U29+SUMIFS(data!$H$1:$H$3925, data!$A$1:$A$3925, 'Heron View'!$A29, data!$D$1:$D$3925, 'Heron View'!$A$2, data!$E$1:$E$3925, 'Heron View'!V$5)</f>
        <v/>
      </c>
      <c r="W29" s="2">
        <f>V29+SUMIFS(data!$H$1:$H$3925, data!$A$1:$A$3925, 'Heron View'!$A29, data!$D$1:$D$3925, 'Heron View'!$A$2, data!$E$1:$E$3925, 'Heron View'!W$5)</f>
        <v/>
      </c>
      <c r="X29" s="2">
        <f>W29+SUMIFS(data!$H$1:$H$3925, data!$A$1:$A$3925, 'Heron View'!$A29, data!$D$1:$D$3925, 'Heron View'!$A$2, data!$E$1:$E$3925, 'Heron View'!X$5)</f>
        <v/>
      </c>
      <c r="Y29" s="2">
        <f>X29+SUMIFS(data!$H$1:$H$3925, data!$A$1:$A$3925, 'Heron View'!$A29, data!$D$1:$D$3925, 'Heron View'!$A$2, data!$E$1:$E$3925, 'Heron View'!Y$5)</f>
        <v/>
      </c>
      <c r="Z29" s="2">
        <f>Y29+SUMIFS(data!$H$1:$H$3925, data!$A$1:$A$3925, 'Heron View'!$A29, data!$D$1:$D$3925, 'Heron View'!$A$2, data!$E$1:$E$3925, 'Heron View'!Z$5)</f>
        <v/>
      </c>
      <c r="AA29" s="2">
        <f>Z29+SUMIFS(data!$H$1:$H$3925, data!$A$1:$A$3925, 'Heron View'!$A29, data!$D$1:$D$3925, 'Heron View'!$A$2, data!$E$1:$E$3925, 'Heron View'!AA$5)</f>
        <v/>
      </c>
      <c r="AB29" s="2">
        <f>AA29+SUMIFS(data!$H$1:$H$3925, data!$A$1:$A$3925, 'Heron View'!$A29, data!$D$1:$D$3925, 'Heron View'!$A$2, data!$E$1:$E$3925, 'Heron View'!AB$5)</f>
        <v/>
      </c>
      <c r="AC29" s="2">
        <f>AB29+SUMIFS(data!$H$1:$H$3925, data!$A$1:$A$3925, 'Heron View'!$A29, data!$D$1:$D$3925, 'Heron View'!$A$2, data!$E$1:$E$3925, 'Heron View'!AC$5)</f>
        <v/>
      </c>
      <c r="AD29" s="2">
        <f>AC29+SUMIFS(data!$H$1:$H$3925, data!$A$1:$A$3925, 'Heron View'!$A29, data!$D$1:$D$3925, 'Heron View'!$A$2, data!$E$1:$E$3925, 'Heron View'!AD$5)</f>
        <v/>
      </c>
      <c r="AE29" s="2">
        <f>AD29+SUMIFS(data!$H$1:$H$3925, data!$A$1:$A$3925, 'Heron View'!$A29, data!$D$1:$D$3925, 'Heron View'!$A$2, data!$E$1:$E$3925, 'Heron View'!AE$5)</f>
        <v/>
      </c>
      <c r="AF29" s="2">
        <f>AE29+SUMIFS(data!$H$1:$H$3925, data!$A$1:$A$3925, 'Heron View'!$A29, data!$D$1:$D$3925, 'Heron View'!$A$2, data!$E$1:$E$3925, 'Heron View'!AF$5)</f>
        <v/>
      </c>
      <c r="AG29" s="2">
        <f>AF29+SUMIFS(data!$H$1:$H$3925, data!$A$1:$A$3925, 'Heron View'!$A29, data!$D$1:$D$3925, 'Heron View'!$A$2, data!$E$1:$E$3925, 'Heron View'!AG$5)</f>
        <v/>
      </c>
      <c r="AH29" s="2">
        <f>AG29+SUMIFS(data!$H$1:$H$3925, data!$A$1:$A$3925, 'Heron View'!$A29, data!$D$1:$D$3925, 'Heron View'!$A$2, data!$E$1:$E$3925, 'Heron View'!AH$5)</f>
        <v/>
      </c>
      <c r="AI29" s="2">
        <f>AH29+SUMIFS(data!$H$1:$H$3925, data!$A$1:$A$3925, 'Heron View'!$A29, data!$D$1:$D$3925, 'Heron View'!$A$2, data!$E$1:$E$3925, 'Heron View'!AI$5)</f>
        <v/>
      </c>
      <c r="AJ29" s="2">
        <f>AI29+SUMIFS(data!$H$1:$H$3925, data!$A$1:$A$3925, 'Heron View'!$A29, data!$D$1:$D$3925, 'Heron View'!$A$2, data!$E$1:$E$3925, 'Heron View'!AJ$5)</f>
        <v/>
      </c>
      <c r="AK29" s="2">
        <f>AJ29+SUMIFS(data!$H$1:$H$3925, data!$A$1:$A$3925, 'Heron View'!$A29, data!$D$1:$D$3925, 'Heron View'!$A$2, data!$E$1:$E$3925, 'Heron View'!AK$5)</f>
        <v/>
      </c>
      <c r="AL29" s="2">
        <f>AK29+SUMIFS(data!$H$1:$H$3925, data!$A$1:$A$3925, 'Heron View'!$A29, data!$D$1:$D$3925, 'Heron View'!$A$2, data!$E$1:$E$3925, 'Heron View'!AL$5)</f>
        <v/>
      </c>
      <c r="AM29" s="2">
        <f>AL29+SUMIFS(data!$H$1:$H$3925, data!$A$1:$A$3925, 'Heron View'!$A29, data!$D$1:$D$3925, 'Heron View'!$A$2, data!$E$1:$E$3925, 'Heron View'!AM$5)</f>
        <v/>
      </c>
      <c r="AN29" s="2">
        <f>AM29+SUMIFS(data!$H$1:$H$3925, data!$A$1:$A$3925, 'Heron View'!$A29, data!$D$1:$D$3925, 'Heron View'!$A$2, data!$E$1:$E$3925, 'Heron View'!AN$5)</f>
        <v/>
      </c>
      <c r="AO29" s="2">
        <f>AN29+SUMIFS(data!$H$1:$H$3925, data!$A$1:$A$3925, 'Heron View'!$A29, data!$D$1:$D$3925, 'Heron View'!$A$2, data!$E$1:$E$3925, 'Heron View'!AO$5)</f>
        <v/>
      </c>
      <c r="AP29" s="2">
        <f>AO29+SUMIFS(data!$H$1:$H$3925, data!$A$1:$A$3925, 'Heron View'!$A29, data!$D$1:$D$3925, 'Heron View'!$A$2, data!$E$1:$E$3925, 'Heron View'!AP$5)</f>
        <v/>
      </c>
      <c r="AQ29" s="2">
        <f>AP29+SUMIFS(data!$H$1:$H$3925, data!$A$1:$A$3925, 'Heron View'!$A29, data!$D$1:$D$3925, 'Heron View'!$A$2, data!$E$1:$E$3925, 'Heron View'!AQ$5)</f>
        <v/>
      </c>
      <c r="AR29" s="2">
        <f>AQ29+SUMIFS(data!$H$1:$H$3925, data!$A$1:$A$3925, 'Heron View'!$A29, data!$D$1:$D$3925, 'Heron View'!$A$2, data!$E$1:$E$3925, 'Heron View'!AR$5)</f>
        <v/>
      </c>
    </row>
    <row r="30">
      <c r="A30" t="inlineStr">
        <is>
          <t>COS - Heron View</t>
        </is>
      </c>
      <c r="C30" s="2">
        <f>SUMIFS(data!$H$1:$H$3925, data!$A$1:$A$3925, 'Heron View'!$A30, data!$D$1:$D$3925, 'Heron View'!$A$2, data!$E$1:$E$3925, 'Heron View'!C$5)</f>
        <v/>
      </c>
      <c r="D30" s="2">
        <f>C30+SUMIFS(data!$H$1:$H$3925, data!$A$1:$A$3925, 'Heron View'!$A30, data!$D$1:$D$3925, 'Heron View'!$A$2, data!$E$1:$E$3925, 'Heron View'!D$5)</f>
        <v/>
      </c>
      <c r="E30" s="2">
        <f>D30+SUMIFS(data!$H$1:$H$3925, data!$A$1:$A$3925, 'Heron View'!$A30, data!$D$1:$D$3925, 'Heron View'!$A$2, data!$E$1:$E$3925, 'Heron View'!E$5)</f>
        <v/>
      </c>
      <c r="F30" s="2">
        <f>E30+SUMIFS(data!$H$1:$H$3925, data!$A$1:$A$3925, 'Heron View'!$A30, data!$D$1:$D$3925, 'Heron View'!$A$2, data!$E$1:$E$3925, 'Heron View'!F$5)</f>
        <v/>
      </c>
      <c r="G30" s="2">
        <f>F30+SUMIFS(data!$H$1:$H$3925, data!$A$1:$A$3925, 'Heron View'!$A30, data!$D$1:$D$3925, 'Heron View'!$A$2, data!$E$1:$E$3925, 'Heron View'!G$5)</f>
        <v/>
      </c>
      <c r="H30" s="2">
        <f>G30+SUMIFS(data!$H$1:$H$3925, data!$A$1:$A$3925, 'Heron View'!$A30, data!$D$1:$D$3925, 'Heron View'!$A$2, data!$E$1:$E$3925, 'Heron View'!H$5)</f>
        <v/>
      </c>
      <c r="I30" s="2">
        <f>H30+SUMIFS(data!$H$1:$H$3925, data!$A$1:$A$3925, 'Heron View'!$A30, data!$D$1:$D$3925, 'Heron View'!$A$2, data!$E$1:$E$3925, 'Heron View'!I$5)</f>
        <v/>
      </c>
      <c r="J30" s="2">
        <f>I30+SUMIFS(data!$H$1:$H$3925, data!$A$1:$A$3925, 'Heron View'!$A30, data!$D$1:$D$3925, 'Heron View'!$A$2, data!$E$1:$E$3925, 'Heron View'!J$5)</f>
        <v/>
      </c>
      <c r="K30" s="2">
        <f>J30+SUMIFS(data!$H$1:$H$3925, data!$A$1:$A$3925, 'Heron View'!$A30, data!$D$1:$D$3925, 'Heron View'!$A$2, data!$E$1:$E$3925, 'Heron View'!K$5)</f>
        <v/>
      </c>
      <c r="L30" s="2">
        <f>K30+SUMIFS(data!$H$1:$H$3925, data!$A$1:$A$3925, 'Heron View'!$A30, data!$D$1:$D$3925, 'Heron View'!$A$2, data!$E$1:$E$3925, 'Heron View'!L$5)</f>
        <v/>
      </c>
      <c r="M30" s="2">
        <f>L30+SUMIFS(data!$H$1:$H$3925, data!$A$1:$A$3925, 'Heron View'!$A30, data!$D$1:$D$3925, 'Heron View'!$A$2, data!$E$1:$E$3925, 'Heron View'!M$5)</f>
        <v/>
      </c>
      <c r="N30" s="2">
        <f>M30+SUMIFS(data!$H$1:$H$3925, data!$A$1:$A$3925, 'Heron View'!$A30, data!$D$1:$D$3925, 'Heron View'!$A$2, data!$E$1:$E$3925, 'Heron View'!N$5)</f>
        <v/>
      </c>
      <c r="O30" s="2">
        <f>N30+SUMIFS(data!$H$1:$H$3925, data!$A$1:$A$3925, 'Heron View'!$A30, data!$D$1:$D$3925, 'Heron View'!$A$2, data!$E$1:$E$3925, 'Heron View'!O$5)</f>
        <v/>
      </c>
      <c r="P30" s="2">
        <f>O30+SUMIFS(data!$H$1:$H$3925, data!$A$1:$A$3925, 'Heron View'!$A30, data!$D$1:$D$3925, 'Heron View'!$A$2, data!$E$1:$E$3925, 'Heron View'!P$5)</f>
        <v/>
      </c>
      <c r="Q30" s="2">
        <f>P30+SUMIFS(data!$H$1:$H$3925, data!$A$1:$A$3925, 'Heron View'!$A30, data!$D$1:$D$3925, 'Heron View'!$A$2, data!$E$1:$E$3925, 'Heron View'!Q$5)</f>
        <v/>
      </c>
      <c r="R30" s="2">
        <f>Q30+SUMIFS(data!$H$1:$H$3925, data!$A$1:$A$3925, 'Heron View'!$A30, data!$D$1:$D$3925, 'Heron View'!$A$2, data!$E$1:$E$3925, 'Heron View'!R$5)</f>
        <v/>
      </c>
      <c r="S30" s="2">
        <f>R30+SUMIFS(data!$H$1:$H$3925, data!$A$1:$A$3925, 'Heron View'!$A30, data!$D$1:$D$3925, 'Heron View'!$A$2, data!$E$1:$E$3925, 'Heron View'!S$5)</f>
        <v/>
      </c>
      <c r="T30" s="2">
        <f>S30+SUMIFS(data!$H$1:$H$3925, data!$A$1:$A$3925, 'Heron View'!$A30, data!$D$1:$D$3925, 'Heron View'!$A$2, data!$E$1:$E$3925, 'Heron View'!T$5)</f>
        <v/>
      </c>
      <c r="U30" s="2">
        <f>T30+SUMIFS(data!$H$1:$H$3925, data!$A$1:$A$3925, 'Heron View'!$A30, data!$D$1:$D$3925, 'Heron View'!$A$2, data!$E$1:$E$3925, 'Heron View'!U$5)</f>
        <v/>
      </c>
      <c r="V30" s="2">
        <f>U30+SUMIFS(data!$H$1:$H$3925, data!$A$1:$A$3925, 'Heron View'!$A30, data!$D$1:$D$3925, 'Heron View'!$A$2, data!$E$1:$E$3925, 'Heron View'!V$5)</f>
        <v/>
      </c>
      <c r="W30" s="2">
        <f>V30+SUMIFS(data!$H$1:$H$3925, data!$A$1:$A$3925, 'Heron View'!$A30, data!$D$1:$D$3925, 'Heron View'!$A$2, data!$E$1:$E$3925, 'Heron View'!W$5)</f>
        <v/>
      </c>
      <c r="X30" s="2">
        <f>W30+SUMIFS(data!$H$1:$H$3925, data!$A$1:$A$3925, 'Heron View'!$A30, data!$D$1:$D$3925, 'Heron View'!$A$2, data!$E$1:$E$3925, 'Heron View'!X$5)</f>
        <v/>
      </c>
      <c r="Y30" s="2">
        <f>X30+SUMIFS(data!$H$1:$H$3925, data!$A$1:$A$3925, 'Heron View'!$A30, data!$D$1:$D$3925, 'Heron View'!$A$2, data!$E$1:$E$3925, 'Heron View'!Y$5)</f>
        <v/>
      </c>
      <c r="Z30" s="2">
        <f>Y30+SUMIFS(data!$H$1:$H$3925, data!$A$1:$A$3925, 'Heron View'!$A30, data!$D$1:$D$3925, 'Heron View'!$A$2, data!$E$1:$E$3925, 'Heron View'!Z$5)</f>
        <v/>
      </c>
      <c r="AA30" s="2">
        <f>Z30+SUMIFS(data!$H$1:$H$3925, data!$A$1:$A$3925, 'Heron View'!$A30, data!$D$1:$D$3925, 'Heron View'!$A$2, data!$E$1:$E$3925, 'Heron View'!AA$5)</f>
        <v/>
      </c>
      <c r="AB30" s="2">
        <f>AA30+SUMIFS(data!$H$1:$H$3925, data!$A$1:$A$3925, 'Heron View'!$A30, data!$D$1:$D$3925, 'Heron View'!$A$2, data!$E$1:$E$3925, 'Heron View'!AB$5)</f>
        <v/>
      </c>
      <c r="AC30" s="2">
        <f>AB30+SUMIFS(data!$H$1:$H$3925, data!$A$1:$A$3925, 'Heron View'!$A30, data!$D$1:$D$3925, 'Heron View'!$A$2, data!$E$1:$E$3925, 'Heron View'!AC$5)</f>
        <v/>
      </c>
      <c r="AD30" s="2">
        <f>AC30+SUMIFS(data!$H$1:$H$3925, data!$A$1:$A$3925, 'Heron View'!$A30, data!$D$1:$D$3925, 'Heron View'!$A$2, data!$E$1:$E$3925, 'Heron View'!AD$5)</f>
        <v/>
      </c>
      <c r="AE30" s="2">
        <f>AD30+SUMIFS(data!$H$1:$H$3925, data!$A$1:$A$3925, 'Heron View'!$A30, data!$D$1:$D$3925, 'Heron View'!$A$2, data!$E$1:$E$3925, 'Heron View'!AE$5)</f>
        <v/>
      </c>
      <c r="AF30" s="2">
        <f>AE30+SUMIFS(data!$H$1:$H$3925, data!$A$1:$A$3925, 'Heron View'!$A30, data!$D$1:$D$3925, 'Heron View'!$A$2, data!$E$1:$E$3925, 'Heron View'!AF$5)</f>
        <v/>
      </c>
      <c r="AG30" s="2">
        <f>AF30+SUMIFS(data!$H$1:$H$3925, data!$A$1:$A$3925, 'Heron View'!$A30, data!$D$1:$D$3925, 'Heron View'!$A$2, data!$E$1:$E$3925, 'Heron View'!AG$5)</f>
        <v/>
      </c>
      <c r="AH30" s="2">
        <f>AG30+SUMIFS(data!$H$1:$H$3925, data!$A$1:$A$3925, 'Heron View'!$A30, data!$D$1:$D$3925, 'Heron View'!$A$2, data!$E$1:$E$3925, 'Heron View'!AH$5)</f>
        <v/>
      </c>
      <c r="AI30" s="2">
        <f>AH30+SUMIFS(data!$H$1:$H$3925, data!$A$1:$A$3925, 'Heron View'!$A30, data!$D$1:$D$3925, 'Heron View'!$A$2, data!$E$1:$E$3925, 'Heron View'!AI$5)</f>
        <v/>
      </c>
      <c r="AJ30" s="2">
        <f>AI30+SUMIFS(data!$H$1:$H$3925, data!$A$1:$A$3925, 'Heron View'!$A30, data!$D$1:$D$3925, 'Heron View'!$A$2, data!$E$1:$E$3925, 'Heron View'!AJ$5)</f>
        <v/>
      </c>
      <c r="AK30" s="2">
        <f>AJ30+SUMIFS(data!$H$1:$H$3925, data!$A$1:$A$3925, 'Heron View'!$A30, data!$D$1:$D$3925, 'Heron View'!$A$2, data!$E$1:$E$3925, 'Heron View'!AK$5)</f>
        <v/>
      </c>
      <c r="AL30" s="2">
        <f>AK30+SUMIFS(data!$H$1:$H$3925, data!$A$1:$A$3925, 'Heron View'!$A30, data!$D$1:$D$3925, 'Heron View'!$A$2, data!$E$1:$E$3925, 'Heron View'!AL$5)</f>
        <v/>
      </c>
      <c r="AM30" s="2">
        <f>AL30+SUMIFS(data!$H$1:$H$3925, data!$A$1:$A$3925, 'Heron View'!$A30, data!$D$1:$D$3925, 'Heron View'!$A$2, data!$E$1:$E$3925, 'Heron View'!AM$5)</f>
        <v/>
      </c>
      <c r="AN30" s="2">
        <f>AM30+SUMIFS(data!$H$1:$H$3925, data!$A$1:$A$3925, 'Heron View'!$A30, data!$D$1:$D$3925, 'Heron View'!$A$2, data!$E$1:$E$3925, 'Heron View'!AN$5)</f>
        <v/>
      </c>
      <c r="AO30" s="2">
        <f>AN30+SUMIFS(data!$H$1:$H$3925, data!$A$1:$A$3925, 'Heron View'!$A30, data!$D$1:$D$3925, 'Heron View'!$A$2, data!$E$1:$E$3925, 'Heron View'!AO$5)</f>
        <v/>
      </c>
      <c r="AP30" s="2">
        <f>AO30+SUMIFS(data!$H$1:$H$3925, data!$A$1:$A$3925, 'Heron View'!$A30, data!$D$1:$D$3925, 'Heron View'!$A$2, data!$E$1:$E$3925, 'Heron View'!AP$5)</f>
        <v/>
      </c>
      <c r="AQ30" s="2">
        <f>AP30+SUMIFS(data!$H$1:$H$3925, data!$A$1:$A$3925, 'Heron View'!$A30, data!$D$1:$D$3925, 'Heron View'!$A$2, data!$E$1:$E$3925, 'Heron View'!AQ$5)</f>
        <v/>
      </c>
      <c r="AR30" s="2">
        <f>AQ30+SUMIFS(data!$H$1:$H$3925, data!$A$1:$A$3925, 'Heron View'!$A30, data!$D$1:$D$3925, 'Heron View'!$A$2, data!$E$1:$E$3925, 'Heron View'!AR$5)</f>
        <v/>
      </c>
    </row>
    <row r="31">
      <c r="A31" t="inlineStr">
        <is>
          <t>COS - Heron View - Construction</t>
        </is>
      </c>
      <c r="C31" s="2">
        <f>SUMIFS(data!$H$1:$H$3925, data!$A$1:$A$3925, 'Heron View'!$A31, data!$D$1:$D$3925, 'Heron View'!$A$2, data!$E$1:$E$3925, 'Heron View'!C$5)</f>
        <v/>
      </c>
      <c r="D31" s="2">
        <f>C31+SUMIFS(data!$H$1:$H$3925, data!$A$1:$A$3925, 'Heron View'!$A31, data!$D$1:$D$3925, 'Heron View'!$A$2, data!$E$1:$E$3925, 'Heron View'!D$5)</f>
        <v/>
      </c>
      <c r="E31" s="2">
        <f>D31+SUMIFS(data!$H$1:$H$3925, data!$A$1:$A$3925, 'Heron View'!$A31, data!$D$1:$D$3925, 'Heron View'!$A$2, data!$E$1:$E$3925, 'Heron View'!E$5)</f>
        <v/>
      </c>
      <c r="F31" s="2">
        <f>E31+SUMIFS(data!$H$1:$H$3925, data!$A$1:$A$3925, 'Heron View'!$A31, data!$D$1:$D$3925, 'Heron View'!$A$2, data!$E$1:$E$3925, 'Heron View'!F$5)</f>
        <v/>
      </c>
      <c r="G31" s="2">
        <f>F31+SUMIFS(data!$H$1:$H$3925, data!$A$1:$A$3925, 'Heron View'!$A31, data!$D$1:$D$3925, 'Heron View'!$A$2, data!$E$1:$E$3925, 'Heron View'!G$5)</f>
        <v/>
      </c>
      <c r="H31" s="2">
        <f>G31+SUMIFS(data!$H$1:$H$3925, data!$A$1:$A$3925, 'Heron View'!$A31, data!$D$1:$D$3925, 'Heron View'!$A$2, data!$E$1:$E$3925, 'Heron View'!H$5)</f>
        <v/>
      </c>
      <c r="I31" s="2">
        <f>H31+SUMIFS(data!$H$1:$H$3925, data!$A$1:$A$3925, 'Heron View'!$A31, data!$D$1:$D$3925, 'Heron View'!$A$2, data!$E$1:$E$3925, 'Heron View'!I$5)</f>
        <v/>
      </c>
      <c r="J31" s="2">
        <f>I31+SUMIFS(data!$H$1:$H$3925, data!$A$1:$A$3925, 'Heron View'!$A31, data!$D$1:$D$3925, 'Heron View'!$A$2, data!$E$1:$E$3925, 'Heron View'!J$5)</f>
        <v/>
      </c>
      <c r="K31" s="2">
        <f>J31+SUMIFS(data!$H$1:$H$3925, data!$A$1:$A$3925, 'Heron View'!$A31, data!$D$1:$D$3925, 'Heron View'!$A$2, data!$E$1:$E$3925, 'Heron View'!K$5)</f>
        <v/>
      </c>
      <c r="L31" s="2">
        <f>K31+SUMIFS(data!$H$1:$H$3925, data!$A$1:$A$3925, 'Heron View'!$A31, data!$D$1:$D$3925, 'Heron View'!$A$2, data!$E$1:$E$3925, 'Heron View'!L$5)</f>
        <v/>
      </c>
      <c r="M31" s="2">
        <f>L31+SUMIFS(data!$H$1:$H$3925, data!$A$1:$A$3925, 'Heron View'!$A31, data!$D$1:$D$3925, 'Heron View'!$A$2, data!$E$1:$E$3925, 'Heron View'!M$5)</f>
        <v/>
      </c>
      <c r="N31" s="2">
        <f>M31+SUMIFS(data!$H$1:$H$3925, data!$A$1:$A$3925, 'Heron View'!$A31, data!$D$1:$D$3925, 'Heron View'!$A$2, data!$E$1:$E$3925, 'Heron View'!N$5)</f>
        <v/>
      </c>
      <c r="O31" s="2">
        <f>N31+SUMIFS(data!$H$1:$H$3925, data!$A$1:$A$3925, 'Heron View'!$A31, data!$D$1:$D$3925, 'Heron View'!$A$2, data!$E$1:$E$3925, 'Heron View'!O$5)</f>
        <v/>
      </c>
      <c r="P31" s="2">
        <f>O31+SUMIFS(data!$H$1:$H$3925, data!$A$1:$A$3925, 'Heron View'!$A31, data!$D$1:$D$3925, 'Heron View'!$A$2, data!$E$1:$E$3925, 'Heron View'!P$5)</f>
        <v/>
      </c>
      <c r="Q31" s="2">
        <f>P31+SUMIFS(data!$H$1:$H$3925, data!$A$1:$A$3925, 'Heron View'!$A31, data!$D$1:$D$3925, 'Heron View'!$A$2, data!$E$1:$E$3925, 'Heron View'!Q$5)</f>
        <v/>
      </c>
      <c r="R31" s="2">
        <f>Q31+SUMIFS(data!$H$1:$H$3925, data!$A$1:$A$3925, 'Heron View'!$A31, data!$D$1:$D$3925, 'Heron View'!$A$2, data!$E$1:$E$3925, 'Heron View'!R$5)</f>
        <v/>
      </c>
      <c r="S31" s="2">
        <f>R31+SUMIFS(data!$H$1:$H$3925, data!$A$1:$A$3925, 'Heron View'!$A31, data!$D$1:$D$3925, 'Heron View'!$A$2, data!$E$1:$E$3925, 'Heron View'!S$5)</f>
        <v/>
      </c>
      <c r="T31" s="2">
        <f>S31+SUMIFS(data!$H$1:$H$3925, data!$A$1:$A$3925, 'Heron View'!$A31, data!$D$1:$D$3925, 'Heron View'!$A$2, data!$E$1:$E$3925, 'Heron View'!T$5)</f>
        <v/>
      </c>
      <c r="U31" s="2">
        <f>T31+SUMIFS(data!$H$1:$H$3925, data!$A$1:$A$3925, 'Heron View'!$A31, data!$D$1:$D$3925, 'Heron View'!$A$2, data!$E$1:$E$3925, 'Heron View'!U$5)</f>
        <v/>
      </c>
      <c r="V31" s="2">
        <f>U31+SUMIFS(data!$H$1:$H$3925, data!$A$1:$A$3925, 'Heron View'!$A31, data!$D$1:$D$3925, 'Heron View'!$A$2, data!$E$1:$E$3925, 'Heron View'!V$5)</f>
        <v/>
      </c>
      <c r="W31" s="2">
        <f>V31+SUMIFS(data!$H$1:$H$3925, data!$A$1:$A$3925, 'Heron View'!$A31, data!$D$1:$D$3925, 'Heron View'!$A$2, data!$E$1:$E$3925, 'Heron View'!W$5)</f>
        <v/>
      </c>
      <c r="X31" s="2">
        <f>W31+SUMIFS(data!$H$1:$H$3925, data!$A$1:$A$3925, 'Heron View'!$A31, data!$D$1:$D$3925, 'Heron View'!$A$2, data!$E$1:$E$3925, 'Heron View'!X$5)</f>
        <v/>
      </c>
      <c r="Y31" s="2">
        <f>X31+SUMIFS(data!$H$1:$H$3925, data!$A$1:$A$3925, 'Heron View'!$A31, data!$D$1:$D$3925, 'Heron View'!$A$2, data!$E$1:$E$3925, 'Heron View'!Y$5)</f>
        <v/>
      </c>
      <c r="Z31" s="2">
        <f>Y31+SUMIFS(data!$H$1:$H$3925, data!$A$1:$A$3925, 'Heron View'!$A31, data!$D$1:$D$3925, 'Heron View'!$A$2, data!$E$1:$E$3925, 'Heron View'!Z$5)</f>
        <v/>
      </c>
      <c r="AA31" s="2">
        <f>Z31+SUMIFS(data!$H$1:$H$3925, data!$A$1:$A$3925, 'Heron View'!$A31, data!$D$1:$D$3925, 'Heron View'!$A$2, data!$E$1:$E$3925, 'Heron View'!AA$5)</f>
        <v/>
      </c>
      <c r="AB31" s="2">
        <f>AA31+SUMIFS(data!$H$1:$H$3925, data!$A$1:$A$3925, 'Heron View'!$A31, data!$D$1:$D$3925, 'Heron View'!$A$2, data!$E$1:$E$3925, 'Heron View'!AB$5)</f>
        <v/>
      </c>
      <c r="AC31" s="2">
        <f>AB31+SUMIFS(data!$H$1:$H$3925, data!$A$1:$A$3925, 'Heron View'!$A31, data!$D$1:$D$3925, 'Heron View'!$A$2, data!$E$1:$E$3925, 'Heron View'!AC$5)</f>
        <v/>
      </c>
      <c r="AD31" s="2">
        <f>AC31+SUMIFS(data!$H$1:$H$3925, data!$A$1:$A$3925, 'Heron View'!$A31, data!$D$1:$D$3925, 'Heron View'!$A$2, data!$E$1:$E$3925, 'Heron View'!AD$5)</f>
        <v/>
      </c>
      <c r="AE31" s="2">
        <f>AD31+SUMIFS(data!$H$1:$H$3925, data!$A$1:$A$3925, 'Heron View'!$A31, data!$D$1:$D$3925, 'Heron View'!$A$2, data!$E$1:$E$3925, 'Heron View'!AE$5)</f>
        <v/>
      </c>
      <c r="AF31" s="2">
        <f>AE31+SUMIFS(data!$H$1:$H$3925, data!$A$1:$A$3925, 'Heron View'!$A31, data!$D$1:$D$3925, 'Heron View'!$A$2, data!$E$1:$E$3925, 'Heron View'!AF$5)</f>
        <v/>
      </c>
      <c r="AG31" s="2">
        <f>AF31+SUMIFS(data!$H$1:$H$3925, data!$A$1:$A$3925, 'Heron View'!$A31, data!$D$1:$D$3925, 'Heron View'!$A$2, data!$E$1:$E$3925, 'Heron View'!AG$5)</f>
        <v/>
      </c>
      <c r="AH31" s="2">
        <f>AG31+SUMIFS(data!$H$1:$H$3925, data!$A$1:$A$3925, 'Heron View'!$A31, data!$D$1:$D$3925, 'Heron View'!$A$2, data!$E$1:$E$3925, 'Heron View'!AH$5)</f>
        <v/>
      </c>
      <c r="AI31" s="2">
        <f>AH31+SUMIFS(data!$H$1:$H$3925, data!$A$1:$A$3925, 'Heron View'!$A31, data!$D$1:$D$3925, 'Heron View'!$A$2, data!$E$1:$E$3925, 'Heron View'!AI$5)</f>
        <v/>
      </c>
      <c r="AJ31" s="2">
        <f>AI31+SUMIFS(data!$H$1:$H$3925, data!$A$1:$A$3925, 'Heron View'!$A31, data!$D$1:$D$3925, 'Heron View'!$A$2, data!$E$1:$E$3925, 'Heron View'!AJ$5)</f>
        <v/>
      </c>
      <c r="AK31" s="2">
        <f>AJ31+SUMIFS(data!$H$1:$H$3925, data!$A$1:$A$3925, 'Heron View'!$A31, data!$D$1:$D$3925, 'Heron View'!$A$2, data!$E$1:$E$3925, 'Heron View'!AK$5)</f>
        <v/>
      </c>
      <c r="AL31" s="2">
        <f>AK31+SUMIFS(data!$H$1:$H$3925, data!$A$1:$A$3925, 'Heron View'!$A31, data!$D$1:$D$3925, 'Heron View'!$A$2, data!$E$1:$E$3925, 'Heron View'!AL$5)</f>
        <v/>
      </c>
      <c r="AM31" s="2">
        <f>AL31+SUMIFS(data!$H$1:$H$3925, data!$A$1:$A$3925, 'Heron View'!$A31, data!$D$1:$D$3925, 'Heron View'!$A$2, data!$E$1:$E$3925, 'Heron View'!AM$5)</f>
        <v/>
      </c>
      <c r="AN31" s="2">
        <f>AM31+SUMIFS(data!$H$1:$H$3925, data!$A$1:$A$3925, 'Heron View'!$A31, data!$D$1:$D$3925, 'Heron View'!$A$2, data!$E$1:$E$3925, 'Heron View'!AN$5)</f>
        <v/>
      </c>
      <c r="AO31" s="2">
        <f>AN31+SUMIFS(data!$H$1:$H$3925, data!$A$1:$A$3925, 'Heron View'!$A31, data!$D$1:$D$3925, 'Heron View'!$A$2, data!$E$1:$E$3925, 'Heron View'!AO$5)</f>
        <v/>
      </c>
      <c r="AP31" s="2">
        <f>AO31+SUMIFS(data!$H$1:$H$3925, data!$A$1:$A$3925, 'Heron View'!$A31, data!$D$1:$D$3925, 'Heron View'!$A$2, data!$E$1:$E$3925, 'Heron View'!AP$5)</f>
        <v/>
      </c>
      <c r="AQ31" s="2">
        <f>AP31+SUMIFS(data!$H$1:$H$3925, data!$A$1:$A$3925, 'Heron View'!$A31, data!$D$1:$D$3925, 'Heron View'!$A$2, data!$E$1:$E$3925, 'Heron View'!AQ$5)</f>
        <v/>
      </c>
      <c r="AR31" s="2">
        <f>AQ31+SUMIFS(data!$H$1:$H$3925, data!$A$1:$A$3925, 'Heron View'!$A31, data!$D$1:$D$3925, 'Heron View'!$A$2, data!$E$1:$E$3925, 'Heron View'!AR$5)</f>
        <v/>
      </c>
    </row>
    <row r="32">
      <c r="A32" t="inlineStr">
        <is>
          <t>COS - Heron View - P&amp;G</t>
        </is>
      </c>
      <c r="C32" s="2">
        <f>SUMIFS(data!$H$1:$H$3925, data!$A$1:$A$3925, 'Heron View'!$A32, data!$D$1:$D$3925, 'Heron View'!$A$2, data!$E$1:$E$3925, 'Heron View'!C$5)</f>
        <v/>
      </c>
      <c r="D32" s="2">
        <f>C32+SUMIFS(data!$H$1:$H$3925, data!$A$1:$A$3925, 'Heron View'!$A32, data!$D$1:$D$3925, 'Heron View'!$A$2, data!$E$1:$E$3925, 'Heron View'!D$5)</f>
        <v/>
      </c>
      <c r="E32" s="2">
        <f>D32+SUMIFS(data!$H$1:$H$3925, data!$A$1:$A$3925, 'Heron View'!$A32, data!$D$1:$D$3925, 'Heron View'!$A$2, data!$E$1:$E$3925, 'Heron View'!E$5)</f>
        <v/>
      </c>
      <c r="F32" s="2">
        <f>E32+SUMIFS(data!$H$1:$H$3925, data!$A$1:$A$3925, 'Heron View'!$A32, data!$D$1:$D$3925, 'Heron View'!$A$2, data!$E$1:$E$3925, 'Heron View'!F$5)</f>
        <v/>
      </c>
      <c r="G32" s="2">
        <f>F32+SUMIFS(data!$H$1:$H$3925, data!$A$1:$A$3925, 'Heron View'!$A32, data!$D$1:$D$3925, 'Heron View'!$A$2, data!$E$1:$E$3925, 'Heron View'!G$5)</f>
        <v/>
      </c>
      <c r="H32" s="2">
        <f>G32+SUMIFS(data!$H$1:$H$3925, data!$A$1:$A$3925, 'Heron View'!$A32, data!$D$1:$D$3925, 'Heron View'!$A$2, data!$E$1:$E$3925, 'Heron View'!H$5)</f>
        <v/>
      </c>
      <c r="I32" s="2">
        <f>H32+SUMIFS(data!$H$1:$H$3925, data!$A$1:$A$3925, 'Heron View'!$A32, data!$D$1:$D$3925, 'Heron View'!$A$2, data!$E$1:$E$3925, 'Heron View'!I$5)</f>
        <v/>
      </c>
      <c r="J32" s="2">
        <f>I32+SUMIFS(data!$H$1:$H$3925, data!$A$1:$A$3925, 'Heron View'!$A32, data!$D$1:$D$3925, 'Heron View'!$A$2, data!$E$1:$E$3925, 'Heron View'!J$5)</f>
        <v/>
      </c>
      <c r="K32" s="2">
        <f>J32+SUMIFS(data!$H$1:$H$3925, data!$A$1:$A$3925, 'Heron View'!$A32, data!$D$1:$D$3925, 'Heron View'!$A$2, data!$E$1:$E$3925, 'Heron View'!K$5)</f>
        <v/>
      </c>
      <c r="L32" s="2">
        <f>K32+SUMIFS(data!$H$1:$H$3925, data!$A$1:$A$3925, 'Heron View'!$A32, data!$D$1:$D$3925, 'Heron View'!$A$2, data!$E$1:$E$3925, 'Heron View'!L$5)</f>
        <v/>
      </c>
      <c r="M32" s="2">
        <f>L32+SUMIFS(data!$H$1:$H$3925, data!$A$1:$A$3925, 'Heron View'!$A32, data!$D$1:$D$3925, 'Heron View'!$A$2, data!$E$1:$E$3925, 'Heron View'!M$5)</f>
        <v/>
      </c>
      <c r="N32" s="2">
        <f>M32+SUMIFS(data!$H$1:$H$3925, data!$A$1:$A$3925, 'Heron View'!$A32, data!$D$1:$D$3925, 'Heron View'!$A$2, data!$E$1:$E$3925, 'Heron View'!N$5)</f>
        <v/>
      </c>
      <c r="O32" s="2">
        <f>N32+SUMIFS(data!$H$1:$H$3925, data!$A$1:$A$3925, 'Heron View'!$A32, data!$D$1:$D$3925, 'Heron View'!$A$2, data!$E$1:$E$3925, 'Heron View'!O$5)</f>
        <v/>
      </c>
      <c r="P32" s="2">
        <f>O32+SUMIFS(data!$H$1:$H$3925, data!$A$1:$A$3925, 'Heron View'!$A32, data!$D$1:$D$3925, 'Heron View'!$A$2, data!$E$1:$E$3925, 'Heron View'!P$5)</f>
        <v/>
      </c>
      <c r="Q32" s="2">
        <f>P32+SUMIFS(data!$H$1:$H$3925, data!$A$1:$A$3925, 'Heron View'!$A32, data!$D$1:$D$3925, 'Heron View'!$A$2, data!$E$1:$E$3925, 'Heron View'!Q$5)</f>
        <v/>
      </c>
      <c r="R32" s="2">
        <f>Q32+SUMIFS(data!$H$1:$H$3925, data!$A$1:$A$3925, 'Heron View'!$A32, data!$D$1:$D$3925, 'Heron View'!$A$2, data!$E$1:$E$3925, 'Heron View'!R$5)</f>
        <v/>
      </c>
      <c r="S32" s="2">
        <f>R32+SUMIFS(data!$H$1:$H$3925, data!$A$1:$A$3925, 'Heron View'!$A32, data!$D$1:$D$3925, 'Heron View'!$A$2, data!$E$1:$E$3925, 'Heron View'!S$5)</f>
        <v/>
      </c>
      <c r="T32" s="2">
        <f>S32+SUMIFS(data!$H$1:$H$3925, data!$A$1:$A$3925, 'Heron View'!$A32, data!$D$1:$D$3925, 'Heron View'!$A$2, data!$E$1:$E$3925, 'Heron View'!T$5)</f>
        <v/>
      </c>
      <c r="U32" s="2">
        <f>T32+SUMIFS(data!$H$1:$H$3925, data!$A$1:$A$3925, 'Heron View'!$A32, data!$D$1:$D$3925, 'Heron View'!$A$2, data!$E$1:$E$3925, 'Heron View'!U$5)</f>
        <v/>
      </c>
      <c r="V32" s="2">
        <f>U32+SUMIFS(data!$H$1:$H$3925, data!$A$1:$A$3925, 'Heron View'!$A32, data!$D$1:$D$3925, 'Heron View'!$A$2, data!$E$1:$E$3925, 'Heron View'!V$5)</f>
        <v/>
      </c>
      <c r="W32" s="2">
        <f>V32+SUMIFS(data!$H$1:$H$3925, data!$A$1:$A$3925, 'Heron View'!$A32, data!$D$1:$D$3925, 'Heron View'!$A$2, data!$E$1:$E$3925, 'Heron View'!W$5)</f>
        <v/>
      </c>
      <c r="X32" s="2">
        <f>W32+SUMIFS(data!$H$1:$H$3925, data!$A$1:$A$3925, 'Heron View'!$A32, data!$D$1:$D$3925, 'Heron View'!$A$2, data!$E$1:$E$3925, 'Heron View'!X$5)</f>
        <v/>
      </c>
      <c r="Y32" s="2">
        <f>X32+SUMIFS(data!$H$1:$H$3925, data!$A$1:$A$3925, 'Heron View'!$A32, data!$D$1:$D$3925, 'Heron View'!$A$2, data!$E$1:$E$3925, 'Heron View'!Y$5)</f>
        <v/>
      </c>
      <c r="Z32" s="2">
        <f>Y32+SUMIFS(data!$H$1:$H$3925, data!$A$1:$A$3925, 'Heron View'!$A32, data!$D$1:$D$3925, 'Heron View'!$A$2, data!$E$1:$E$3925, 'Heron View'!Z$5)</f>
        <v/>
      </c>
      <c r="AA32" s="2">
        <f>Z32+SUMIFS(data!$H$1:$H$3925, data!$A$1:$A$3925, 'Heron View'!$A32, data!$D$1:$D$3925, 'Heron View'!$A$2, data!$E$1:$E$3925, 'Heron View'!AA$5)</f>
        <v/>
      </c>
      <c r="AB32" s="2">
        <f>AA32+SUMIFS(data!$H$1:$H$3925, data!$A$1:$A$3925, 'Heron View'!$A32, data!$D$1:$D$3925, 'Heron View'!$A$2, data!$E$1:$E$3925, 'Heron View'!AB$5)</f>
        <v/>
      </c>
      <c r="AC32" s="2">
        <f>AB32+SUMIFS(data!$H$1:$H$3925, data!$A$1:$A$3925, 'Heron View'!$A32, data!$D$1:$D$3925, 'Heron View'!$A$2, data!$E$1:$E$3925, 'Heron View'!AC$5)</f>
        <v/>
      </c>
      <c r="AD32" s="2">
        <f>AC32+SUMIFS(data!$H$1:$H$3925, data!$A$1:$A$3925, 'Heron View'!$A32, data!$D$1:$D$3925, 'Heron View'!$A$2, data!$E$1:$E$3925, 'Heron View'!AD$5)</f>
        <v/>
      </c>
      <c r="AE32" s="2">
        <f>AD32+SUMIFS(data!$H$1:$H$3925, data!$A$1:$A$3925, 'Heron View'!$A32, data!$D$1:$D$3925, 'Heron View'!$A$2, data!$E$1:$E$3925, 'Heron View'!AE$5)</f>
        <v/>
      </c>
      <c r="AF32" s="2">
        <f>AE32+SUMIFS(data!$H$1:$H$3925, data!$A$1:$A$3925, 'Heron View'!$A32, data!$D$1:$D$3925, 'Heron View'!$A$2, data!$E$1:$E$3925, 'Heron View'!AF$5)</f>
        <v/>
      </c>
      <c r="AG32" s="2">
        <f>AF32+SUMIFS(data!$H$1:$H$3925, data!$A$1:$A$3925, 'Heron View'!$A32, data!$D$1:$D$3925, 'Heron View'!$A$2, data!$E$1:$E$3925, 'Heron View'!AG$5)</f>
        <v/>
      </c>
      <c r="AH32" s="2">
        <f>AG32+SUMIFS(data!$H$1:$H$3925, data!$A$1:$A$3925, 'Heron View'!$A32, data!$D$1:$D$3925, 'Heron View'!$A$2, data!$E$1:$E$3925, 'Heron View'!AH$5)</f>
        <v/>
      </c>
      <c r="AI32" s="2">
        <f>AH32+SUMIFS(data!$H$1:$H$3925, data!$A$1:$A$3925, 'Heron View'!$A32, data!$D$1:$D$3925, 'Heron View'!$A$2, data!$E$1:$E$3925, 'Heron View'!AI$5)</f>
        <v/>
      </c>
      <c r="AJ32" s="2">
        <f>AI32+SUMIFS(data!$H$1:$H$3925, data!$A$1:$A$3925, 'Heron View'!$A32, data!$D$1:$D$3925, 'Heron View'!$A$2, data!$E$1:$E$3925, 'Heron View'!AJ$5)</f>
        <v/>
      </c>
      <c r="AK32" s="2">
        <f>AJ32+SUMIFS(data!$H$1:$H$3925, data!$A$1:$A$3925, 'Heron View'!$A32, data!$D$1:$D$3925, 'Heron View'!$A$2, data!$E$1:$E$3925, 'Heron View'!AK$5)</f>
        <v/>
      </c>
      <c r="AL32" s="2">
        <f>AK32+SUMIFS(data!$H$1:$H$3925, data!$A$1:$A$3925, 'Heron View'!$A32, data!$D$1:$D$3925, 'Heron View'!$A$2, data!$E$1:$E$3925, 'Heron View'!AL$5)</f>
        <v/>
      </c>
      <c r="AM32" s="2">
        <f>AL32+SUMIFS(data!$H$1:$H$3925, data!$A$1:$A$3925, 'Heron View'!$A32, data!$D$1:$D$3925, 'Heron View'!$A$2, data!$E$1:$E$3925, 'Heron View'!AM$5)</f>
        <v/>
      </c>
      <c r="AN32" s="2">
        <f>AM32+SUMIFS(data!$H$1:$H$3925, data!$A$1:$A$3925, 'Heron View'!$A32, data!$D$1:$D$3925, 'Heron View'!$A$2, data!$E$1:$E$3925, 'Heron View'!AN$5)</f>
        <v/>
      </c>
      <c r="AO32" s="2">
        <f>AN32+SUMIFS(data!$H$1:$H$3925, data!$A$1:$A$3925, 'Heron View'!$A32, data!$D$1:$D$3925, 'Heron View'!$A$2, data!$E$1:$E$3925, 'Heron View'!AO$5)</f>
        <v/>
      </c>
      <c r="AP32" s="2">
        <f>AO32+SUMIFS(data!$H$1:$H$3925, data!$A$1:$A$3925, 'Heron View'!$A32, data!$D$1:$D$3925, 'Heron View'!$A$2, data!$E$1:$E$3925, 'Heron View'!AP$5)</f>
        <v/>
      </c>
      <c r="AQ32" s="2">
        <f>AP32+SUMIFS(data!$H$1:$H$3925, data!$A$1:$A$3925, 'Heron View'!$A32, data!$D$1:$D$3925, 'Heron View'!$A$2, data!$E$1:$E$3925, 'Heron View'!AQ$5)</f>
        <v/>
      </c>
      <c r="AR32" s="2">
        <f>AQ32+SUMIFS(data!$H$1:$H$3925, data!$A$1:$A$3925, 'Heron View'!$A32, data!$D$1:$D$3925, 'Heron View'!$A$2, data!$E$1:$E$3925, 'Heron View'!AR$5)</f>
        <v/>
      </c>
    </row>
    <row r="33">
      <c r="A33" t="inlineStr">
        <is>
          <t>COS - Heron View - Printing &amp; Stationary</t>
        </is>
      </c>
      <c r="C33" s="2">
        <f>SUMIFS(data!$H$1:$H$3925, data!$A$1:$A$3925, 'Heron View'!$A33, data!$D$1:$D$3925, 'Heron View'!$A$2, data!$E$1:$E$3925, 'Heron View'!C$5)</f>
        <v/>
      </c>
      <c r="D33" s="2">
        <f>C33+SUMIFS(data!$H$1:$H$3925, data!$A$1:$A$3925, 'Heron View'!$A33, data!$D$1:$D$3925, 'Heron View'!$A$2, data!$E$1:$E$3925, 'Heron View'!D$5)</f>
        <v/>
      </c>
      <c r="E33" s="2">
        <f>D33+SUMIFS(data!$H$1:$H$3925, data!$A$1:$A$3925, 'Heron View'!$A33, data!$D$1:$D$3925, 'Heron View'!$A$2, data!$E$1:$E$3925, 'Heron View'!E$5)</f>
        <v/>
      </c>
      <c r="F33" s="2">
        <f>E33+SUMIFS(data!$H$1:$H$3925, data!$A$1:$A$3925, 'Heron View'!$A33, data!$D$1:$D$3925, 'Heron View'!$A$2, data!$E$1:$E$3925, 'Heron View'!F$5)</f>
        <v/>
      </c>
      <c r="G33" s="2">
        <f>F33+SUMIFS(data!$H$1:$H$3925, data!$A$1:$A$3925, 'Heron View'!$A33, data!$D$1:$D$3925, 'Heron View'!$A$2, data!$E$1:$E$3925, 'Heron View'!G$5)</f>
        <v/>
      </c>
      <c r="H33" s="2">
        <f>G33+SUMIFS(data!$H$1:$H$3925, data!$A$1:$A$3925, 'Heron View'!$A33, data!$D$1:$D$3925, 'Heron View'!$A$2, data!$E$1:$E$3925, 'Heron View'!H$5)</f>
        <v/>
      </c>
      <c r="I33" s="2">
        <f>H33+SUMIFS(data!$H$1:$H$3925, data!$A$1:$A$3925, 'Heron View'!$A33, data!$D$1:$D$3925, 'Heron View'!$A$2, data!$E$1:$E$3925, 'Heron View'!I$5)</f>
        <v/>
      </c>
      <c r="J33" s="2">
        <f>I33+SUMIFS(data!$H$1:$H$3925, data!$A$1:$A$3925, 'Heron View'!$A33, data!$D$1:$D$3925, 'Heron View'!$A$2, data!$E$1:$E$3925, 'Heron View'!J$5)</f>
        <v/>
      </c>
      <c r="K33" s="2">
        <f>J33+SUMIFS(data!$H$1:$H$3925, data!$A$1:$A$3925, 'Heron View'!$A33, data!$D$1:$D$3925, 'Heron View'!$A$2, data!$E$1:$E$3925, 'Heron View'!K$5)</f>
        <v/>
      </c>
      <c r="L33" s="2">
        <f>K33+SUMIFS(data!$H$1:$H$3925, data!$A$1:$A$3925, 'Heron View'!$A33, data!$D$1:$D$3925, 'Heron View'!$A$2, data!$E$1:$E$3925, 'Heron View'!L$5)</f>
        <v/>
      </c>
      <c r="M33" s="2">
        <f>L33+SUMIFS(data!$H$1:$H$3925, data!$A$1:$A$3925, 'Heron View'!$A33, data!$D$1:$D$3925, 'Heron View'!$A$2, data!$E$1:$E$3925, 'Heron View'!M$5)</f>
        <v/>
      </c>
      <c r="N33" s="2">
        <f>M33+SUMIFS(data!$H$1:$H$3925, data!$A$1:$A$3925, 'Heron View'!$A33, data!$D$1:$D$3925, 'Heron View'!$A$2, data!$E$1:$E$3925, 'Heron View'!N$5)</f>
        <v/>
      </c>
      <c r="O33" s="2">
        <f>N33+SUMIFS(data!$H$1:$H$3925, data!$A$1:$A$3925, 'Heron View'!$A33, data!$D$1:$D$3925, 'Heron View'!$A$2, data!$E$1:$E$3925, 'Heron View'!O$5)</f>
        <v/>
      </c>
      <c r="P33" s="2">
        <f>O33+SUMIFS(data!$H$1:$H$3925, data!$A$1:$A$3925, 'Heron View'!$A33, data!$D$1:$D$3925, 'Heron View'!$A$2, data!$E$1:$E$3925, 'Heron View'!P$5)</f>
        <v/>
      </c>
      <c r="Q33" s="2">
        <f>P33+SUMIFS(data!$H$1:$H$3925, data!$A$1:$A$3925, 'Heron View'!$A33, data!$D$1:$D$3925, 'Heron View'!$A$2, data!$E$1:$E$3925, 'Heron View'!Q$5)</f>
        <v/>
      </c>
      <c r="R33" s="2">
        <f>Q33+SUMIFS(data!$H$1:$H$3925, data!$A$1:$A$3925, 'Heron View'!$A33, data!$D$1:$D$3925, 'Heron View'!$A$2, data!$E$1:$E$3925, 'Heron View'!R$5)</f>
        <v/>
      </c>
      <c r="S33" s="2">
        <f>R33+SUMIFS(data!$H$1:$H$3925, data!$A$1:$A$3925, 'Heron View'!$A33, data!$D$1:$D$3925, 'Heron View'!$A$2, data!$E$1:$E$3925, 'Heron View'!S$5)</f>
        <v/>
      </c>
      <c r="T33" s="2">
        <f>S33+SUMIFS(data!$H$1:$H$3925, data!$A$1:$A$3925, 'Heron View'!$A33, data!$D$1:$D$3925, 'Heron View'!$A$2, data!$E$1:$E$3925, 'Heron View'!T$5)</f>
        <v/>
      </c>
      <c r="U33" s="2">
        <f>T33+SUMIFS(data!$H$1:$H$3925, data!$A$1:$A$3925, 'Heron View'!$A33, data!$D$1:$D$3925, 'Heron View'!$A$2, data!$E$1:$E$3925, 'Heron View'!U$5)</f>
        <v/>
      </c>
      <c r="V33" s="2">
        <f>U33+SUMIFS(data!$H$1:$H$3925, data!$A$1:$A$3925, 'Heron View'!$A33, data!$D$1:$D$3925, 'Heron View'!$A$2, data!$E$1:$E$3925, 'Heron View'!V$5)</f>
        <v/>
      </c>
      <c r="W33" s="2">
        <f>V33+SUMIFS(data!$H$1:$H$3925, data!$A$1:$A$3925, 'Heron View'!$A33, data!$D$1:$D$3925, 'Heron View'!$A$2, data!$E$1:$E$3925, 'Heron View'!W$5)</f>
        <v/>
      </c>
      <c r="X33" s="2">
        <f>W33+SUMIFS(data!$H$1:$H$3925, data!$A$1:$A$3925, 'Heron View'!$A33, data!$D$1:$D$3925, 'Heron View'!$A$2, data!$E$1:$E$3925, 'Heron View'!X$5)</f>
        <v/>
      </c>
      <c r="Y33" s="2">
        <f>X33+SUMIFS(data!$H$1:$H$3925, data!$A$1:$A$3925, 'Heron View'!$A33, data!$D$1:$D$3925, 'Heron View'!$A$2, data!$E$1:$E$3925, 'Heron View'!Y$5)</f>
        <v/>
      </c>
      <c r="Z33" s="2">
        <f>Y33+SUMIFS(data!$H$1:$H$3925, data!$A$1:$A$3925, 'Heron View'!$A33, data!$D$1:$D$3925, 'Heron View'!$A$2, data!$E$1:$E$3925, 'Heron View'!Z$5)</f>
        <v/>
      </c>
      <c r="AA33" s="2">
        <f>Z33+SUMIFS(data!$H$1:$H$3925, data!$A$1:$A$3925, 'Heron View'!$A33, data!$D$1:$D$3925, 'Heron View'!$A$2, data!$E$1:$E$3925, 'Heron View'!AA$5)</f>
        <v/>
      </c>
      <c r="AB33" s="2">
        <f>AA33+SUMIFS(data!$H$1:$H$3925, data!$A$1:$A$3925, 'Heron View'!$A33, data!$D$1:$D$3925, 'Heron View'!$A$2, data!$E$1:$E$3925, 'Heron View'!AB$5)</f>
        <v/>
      </c>
      <c r="AC33" s="2">
        <f>AB33+SUMIFS(data!$H$1:$H$3925, data!$A$1:$A$3925, 'Heron View'!$A33, data!$D$1:$D$3925, 'Heron View'!$A$2, data!$E$1:$E$3925, 'Heron View'!AC$5)</f>
        <v/>
      </c>
      <c r="AD33" s="2">
        <f>AC33+SUMIFS(data!$H$1:$H$3925, data!$A$1:$A$3925, 'Heron View'!$A33, data!$D$1:$D$3925, 'Heron View'!$A$2, data!$E$1:$E$3925, 'Heron View'!AD$5)</f>
        <v/>
      </c>
      <c r="AE33" s="2">
        <f>AD33+SUMIFS(data!$H$1:$H$3925, data!$A$1:$A$3925, 'Heron View'!$A33, data!$D$1:$D$3925, 'Heron View'!$A$2, data!$E$1:$E$3925, 'Heron View'!AE$5)</f>
        <v/>
      </c>
      <c r="AF33" s="2">
        <f>AE33+SUMIFS(data!$H$1:$H$3925, data!$A$1:$A$3925, 'Heron View'!$A33, data!$D$1:$D$3925, 'Heron View'!$A$2, data!$E$1:$E$3925, 'Heron View'!AF$5)</f>
        <v/>
      </c>
      <c r="AG33" s="2">
        <f>AF33+SUMIFS(data!$H$1:$H$3925, data!$A$1:$A$3925, 'Heron View'!$A33, data!$D$1:$D$3925, 'Heron View'!$A$2, data!$E$1:$E$3925, 'Heron View'!AG$5)</f>
        <v/>
      </c>
      <c r="AH33" s="2">
        <f>AG33+SUMIFS(data!$H$1:$H$3925, data!$A$1:$A$3925, 'Heron View'!$A33, data!$D$1:$D$3925, 'Heron View'!$A$2, data!$E$1:$E$3925, 'Heron View'!AH$5)</f>
        <v/>
      </c>
      <c r="AI33" s="2">
        <f>AH33+SUMIFS(data!$H$1:$H$3925, data!$A$1:$A$3925, 'Heron View'!$A33, data!$D$1:$D$3925, 'Heron View'!$A$2, data!$E$1:$E$3925, 'Heron View'!AI$5)</f>
        <v/>
      </c>
      <c r="AJ33" s="2">
        <f>AI33+SUMIFS(data!$H$1:$H$3925, data!$A$1:$A$3925, 'Heron View'!$A33, data!$D$1:$D$3925, 'Heron View'!$A$2, data!$E$1:$E$3925, 'Heron View'!AJ$5)</f>
        <v/>
      </c>
      <c r="AK33" s="2">
        <f>AJ33+SUMIFS(data!$H$1:$H$3925, data!$A$1:$A$3925, 'Heron View'!$A33, data!$D$1:$D$3925, 'Heron View'!$A$2, data!$E$1:$E$3925, 'Heron View'!AK$5)</f>
        <v/>
      </c>
      <c r="AL33" s="2">
        <f>AK33+SUMIFS(data!$H$1:$H$3925, data!$A$1:$A$3925, 'Heron View'!$A33, data!$D$1:$D$3925, 'Heron View'!$A$2, data!$E$1:$E$3925, 'Heron View'!AL$5)</f>
        <v/>
      </c>
      <c r="AM33" s="2">
        <f>AL33+SUMIFS(data!$H$1:$H$3925, data!$A$1:$A$3925, 'Heron View'!$A33, data!$D$1:$D$3925, 'Heron View'!$A$2, data!$E$1:$E$3925, 'Heron View'!AM$5)</f>
        <v/>
      </c>
      <c r="AN33" s="2">
        <f>AM33+SUMIFS(data!$H$1:$H$3925, data!$A$1:$A$3925, 'Heron View'!$A33, data!$D$1:$D$3925, 'Heron View'!$A$2, data!$E$1:$E$3925, 'Heron View'!AN$5)</f>
        <v/>
      </c>
      <c r="AO33" s="2">
        <f>AN33+SUMIFS(data!$H$1:$H$3925, data!$A$1:$A$3925, 'Heron View'!$A33, data!$D$1:$D$3925, 'Heron View'!$A$2, data!$E$1:$E$3925, 'Heron View'!AO$5)</f>
        <v/>
      </c>
      <c r="AP33" s="2">
        <f>AO33+SUMIFS(data!$H$1:$H$3925, data!$A$1:$A$3925, 'Heron View'!$A33, data!$D$1:$D$3925, 'Heron View'!$A$2, data!$E$1:$E$3925, 'Heron View'!AP$5)</f>
        <v/>
      </c>
      <c r="AQ33" s="2">
        <f>AP33+SUMIFS(data!$H$1:$H$3925, data!$A$1:$A$3925, 'Heron View'!$A33, data!$D$1:$D$3925, 'Heron View'!$A$2, data!$E$1:$E$3925, 'Heron View'!AQ$5)</f>
        <v/>
      </c>
      <c r="AR33" s="2">
        <f>AQ33+SUMIFS(data!$H$1:$H$3925, data!$A$1:$A$3925, 'Heron View'!$A33, data!$D$1:$D$3925, 'Heron View'!$A$2, data!$E$1:$E$3925, 'Heron View'!AR$5)</f>
        <v/>
      </c>
    </row>
    <row r="34">
      <c r="A34" t="inlineStr">
        <is>
          <t>COS - Legal Fees</t>
        </is>
      </c>
      <c r="C34" s="2">
        <f>SUMIFS(data!$H$1:$H$3925, data!$A$1:$A$3925, 'Heron View'!$A34, data!$D$1:$D$3925, 'Heron View'!$A$2, data!$E$1:$E$3925, 'Heron View'!C$5)</f>
        <v/>
      </c>
      <c r="D34" s="2">
        <f>C34+SUMIFS(data!$H$1:$H$3925, data!$A$1:$A$3925, 'Heron View'!$A34, data!$D$1:$D$3925, 'Heron View'!$A$2, data!$E$1:$E$3925, 'Heron View'!D$5)</f>
        <v/>
      </c>
      <c r="E34" s="2">
        <f>D34+SUMIFS(data!$H$1:$H$3925, data!$A$1:$A$3925, 'Heron View'!$A34, data!$D$1:$D$3925, 'Heron View'!$A$2, data!$E$1:$E$3925, 'Heron View'!E$5)</f>
        <v/>
      </c>
      <c r="F34" s="2">
        <f>E34+SUMIFS(data!$H$1:$H$3925, data!$A$1:$A$3925, 'Heron View'!$A34, data!$D$1:$D$3925, 'Heron View'!$A$2, data!$E$1:$E$3925, 'Heron View'!F$5)</f>
        <v/>
      </c>
      <c r="G34" s="2">
        <f>F34+SUMIFS(data!$H$1:$H$3925, data!$A$1:$A$3925, 'Heron View'!$A34, data!$D$1:$D$3925, 'Heron View'!$A$2, data!$E$1:$E$3925, 'Heron View'!G$5)</f>
        <v/>
      </c>
      <c r="H34" s="2">
        <f>G34+SUMIFS(data!$H$1:$H$3925, data!$A$1:$A$3925, 'Heron View'!$A34, data!$D$1:$D$3925, 'Heron View'!$A$2, data!$E$1:$E$3925, 'Heron View'!H$5)</f>
        <v/>
      </c>
      <c r="I34" s="2">
        <f>H34+SUMIFS(data!$H$1:$H$3925, data!$A$1:$A$3925, 'Heron View'!$A34, data!$D$1:$D$3925, 'Heron View'!$A$2, data!$E$1:$E$3925, 'Heron View'!I$5)</f>
        <v/>
      </c>
      <c r="J34" s="2">
        <f>I34+SUMIFS(data!$H$1:$H$3925, data!$A$1:$A$3925, 'Heron View'!$A34, data!$D$1:$D$3925, 'Heron View'!$A$2, data!$E$1:$E$3925, 'Heron View'!J$5)</f>
        <v/>
      </c>
      <c r="K34" s="2">
        <f>J34+SUMIFS(data!$H$1:$H$3925, data!$A$1:$A$3925, 'Heron View'!$A34, data!$D$1:$D$3925, 'Heron View'!$A$2, data!$E$1:$E$3925, 'Heron View'!K$5)</f>
        <v/>
      </c>
      <c r="L34" s="2">
        <f>K34+SUMIFS(data!$H$1:$H$3925, data!$A$1:$A$3925, 'Heron View'!$A34, data!$D$1:$D$3925, 'Heron View'!$A$2, data!$E$1:$E$3925, 'Heron View'!L$5)</f>
        <v/>
      </c>
      <c r="M34" s="2">
        <f>L34+SUMIFS(data!$H$1:$H$3925, data!$A$1:$A$3925, 'Heron View'!$A34, data!$D$1:$D$3925, 'Heron View'!$A$2, data!$E$1:$E$3925, 'Heron View'!M$5)</f>
        <v/>
      </c>
      <c r="N34" s="2">
        <f>M34+SUMIFS(data!$H$1:$H$3925, data!$A$1:$A$3925, 'Heron View'!$A34, data!$D$1:$D$3925, 'Heron View'!$A$2, data!$E$1:$E$3925, 'Heron View'!N$5)</f>
        <v/>
      </c>
      <c r="O34" s="2">
        <f>N34+SUMIFS(data!$H$1:$H$3925, data!$A$1:$A$3925, 'Heron View'!$A34, data!$D$1:$D$3925, 'Heron View'!$A$2, data!$E$1:$E$3925, 'Heron View'!O$5)</f>
        <v/>
      </c>
      <c r="P34" s="2">
        <f>O34+SUMIFS(data!$H$1:$H$3925, data!$A$1:$A$3925, 'Heron View'!$A34, data!$D$1:$D$3925, 'Heron View'!$A$2, data!$E$1:$E$3925, 'Heron View'!P$5)</f>
        <v/>
      </c>
      <c r="Q34" s="2">
        <f>P34+SUMIFS(data!$H$1:$H$3925, data!$A$1:$A$3925, 'Heron View'!$A34, data!$D$1:$D$3925, 'Heron View'!$A$2, data!$E$1:$E$3925, 'Heron View'!Q$5)</f>
        <v/>
      </c>
      <c r="R34" s="2">
        <f>Q34+SUMIFS(data!$H$1:$H$3925, data!$A$1:$A$3925, 'Heron View'!$A34, data!$D$1:$D$3925, 'Heron View'!$A$2, data!$E$1:$E$3925, 'Heron View'!R$5)</f>
        <v/>
      </c>
      <c r="S34" s="2">
        <f>R34+SUMIFS(data!$H$1:$H$3925, data!$A$1:$A$3925, 'Heron View'!$A34, data!$D$1:$D$3925, 'Heron View'!$A$2, data!$E$1:$E$3925, 'Heron View'!S$5)</f>
        <v/>
      </c>
      <c r="T34" s="2">
        <f>S34+SUMIFS(data!$H$1:$H$3925, data!$A$1:$A$3925, 'Heron View'!$A34, data!$D$1:$D$3925, 'Heron View'!$A$2, data!$E$1:$E$3925, 'Heron View'!T$5)</f>
        <v/>
      </c>
      <c r="U34" s="2">
        <f>T34+SUMIFS(data!$H$1:$H$3925, data!$A$1:$A$3925, 'Heron View'!$A34, data!$D$1:$D$3925, 'Heron View'!$A$2, data!$E$1:$E$3925, 'Heron View'!U$5)</f>
        <v/>
      </c>
      <c r="V34" s="2">
        <f>U34+SUMIFS(data!$H$1:$H$3925, data!$A$1:$A$3925, 'Heron View'!$A34, data!$D$1:$D$3925, 'Heron View'!$A$2, data!$E$1:$E$3925, 'Heron View'!V$5)</f>
        <v/>
      </c>
      <c r="W34" s="2">
        <f>V34+SUMIFS(data!$H$1:$H$3925, data!$A$1:$A$3925, 'Heron View'!$A34, data!$D$1:$D$3925, 'Heron View'!$A$2, data!$E$1:$E$3925, 'Heron View'!W$5)</f>
        <v/>
      </c>
      <c r="X34" s="2">
        <f>W34+SUMIFS(data!$H$1:$H$3925, data!$A$1:$A$3925, 'Heron View'!$A34, data!$D$1:$D$3925, 'Heron View'!$A$2, data!$E$1:$E$3925, 'Heron View'!X$5)</f>
        <v/>
      </c>
      <c r="Y34" s="2">
        <f>X34+SUMIFS(data!$H$1:$H$3925, data!$A$1:$A$3925, 'Heron View'!$A34, data!$D$1:$D$3925, 'Heron View'!$A$2, data!$E$1:$E$3925, 'Heron View'!Y$5)</f>
        <v/>
      </c>
      <c r="Z34" s="2">
        <f>Y34+SUMIFS(data!$H$1:$H$3925, data!$A$1:$A$3925, 'Heron View'!$A34, data!$D$1:$D$3925, 'Heron View'!$A$2, data!$E$1:$E$3925, 'Heron View'!Z$5)</f>
        <v/>
      </c>
      <c r="AA34" s="2">
        <f>Z34+SUMIFS(data!$H$1:$H$3925, data!$A$1:$A$3925, 'Heron View'!$A34, data!$D$1:$D$3925, 'Heron View'!$A$2, data!$E$1:$E$3925, 'Heron View'!AA$5)</f>
        <v/>
      </c>
      <c r="AB34" s="2">
        <f>AA34+SUMIFS(data!$H$1:$H$3925, data!$A$1:$A$3925, 'Heron View'!$A34, data!$D$1:$D$3925, 'Heron View'!$A$2, data!$E$1:$E$3925, 'Heron View'!AB$5)</f>
        <v/>
      </c>
      <c r="AC34" s="2">
        <f>AB34+SUMIFS(data!$H$1:$H$3925, data!$A$1:$A$3925, 'Heron View'!$A34, data!$D$1:$D$3925, 'Heron View'!$A$2, data!$E$1:$E$3925, 'Heron View'!AC$5)</f>
        <v/>
      </c>
      <c r="AD34" s="2">
        <f>AC34+SUMIFS(data!$H$1:$H$3925, data!$A$1:$A$3925, 'Heron View'!$A34, data!$D$1:$D$3925, 'Heron View'!$A$2, data!$E$1:$E$3925, 'Heron View'!AD$5)</f>
        <v/>
      </c>
      <c r="AE34" s="2">
        <f>AD34+SUMIFS(data!$H$1:$H$3925, data!$A$1:$A$3925, 'Heron View'!$A34, data!$D$1:$D$3925, 'Heron View'!$A$2, data!$E$1:$E$3925, 'Heron View'!AE$5)</f>
        <v/>
      </c>
      <c r="AF34" s="2">
        <f>AE34+SUMIFS(data!$H$1:$H$3925, data!$A$1:$A$3925, 'Heron View'!$A34, data!$D$1:$D$3925, 'Heron View'!$A$2, data!$E$1:$E$3925, 'Heron View'!AF$5)</f>
        <v/>
      </c>
      <c r="AG34" s="2">
        <f>AF34+SUMIFS(data!$H$1:$H$3925, data!$A$1:$A$3925, 'Heron View'!$A34, data!$D$1:$D$3925, 'Heron View'!$A$2, data!$E$1:$E$3925, 'Heron View'!AG$5)</f>
        <v/>
      </c>
      <c r="AH34" s="2">
        <f>AG34+SUMIFS(data!$H$1:$H$3925, data!$A$1:$A$3925, 'Heron View'!$A34, data!$D$1:$D$3925, 'Heron View'!$A$2, data!$E$1:$E$3925, 'Heron View'!AH$5)</f>
        <v/>
      </c>
      <c r="AI34" s="2">
        <f>AH34+SUMIFS(data!$H$1:$H$3925, data!$A$1:$A$3925, 'Heron View'!$A34, data!$D$1:$D$3925, 'Heron View'!$A$2, data!$E$1:$E$3925, 'Heron View'!AI$5)</f>
        <v/>
      </c>
      <c r="AJ34" s="2">
        <f>AI34+SUMIFS(data!$H$1:$H$3925, data!$A$1:$A$3925, 'Heron View'!$A34, data!$D$1:$D$3925, 'Heron View'!$A$2, data!$E$1:$E$3925, 'Heron View'!AJ$5)</f>
        <v/>
      </c>
      <c r="AK34" s="2">
        <f>AJ34+SUMIFS(data!$H$1:$H$3925, data!$A$1:$A$3925, 'Heron View'!$A34, data!$D$1:$D$3925, 'Heron View'!$A$2, data!$E$1:$E$3925, 'Heron View'!AK$5)</f>
        <v/>
      </c>
      <c r="AL34" s="2">
        <f>AK34+SUMIFS(data!$H$1:$H$3925, data!$A$1:$A$3925, 'Heron View'!$A34, data!$D$1:$D$3925, 'Heron View'!$A$2, data!$E$1:$E$3925, 'Heron View'!AL$5)</f>
        <v/>
      </c>
      <c r="AM34" s="2">
        <f>AL34+SUMIFS(data!$H$1:$H$3925, data!$A$1:$A$3925, 'Heron View'!$A34, data!$D$1:$D$3925, 'Heron View'!$A$2, data!$E$1:$E$3925, 'Heron View'!AM$5)</f>
        <v/>
      </c>
      <c r="AN34" s="2">
        <f>AM34+SUMIFS(data!$H$1:$H$3925, data!$A$1:$A$3925, 'Heron View'!$A34, data!$D$1:$D$3925, 'Heron View'!$A$2, data!$E$1:$E$3925, 'Heron View'!AN$5)</f>
        <v/>
      </c>
      <c r="AO34" s="2">
        <f>AN34+SUMIFS(data!$H$1:$H$3925, data!$A$1:$A$3925, 'Heron View'!$A34, data!$D$1:$D$3925, 'Heron View'!$A$2, data!$E$1:$E$3925, 'Heron View'!AO$5)</f>
        <v/>
      </c>
      <c r="AP34" s="2">
        <f>AO34+SUMIFS(data!$H$1:$H$3925, data!$A$1:$A$3925, 'Heron View'!$A34, data!$D$1:$D$3925, 'Heron View'!$A$2, data!$E$1:$E$3925, 'Heron View'!AP$5)</f>
        <v/>
      </c>
      <c r="AQ34" s="2">
        <f>AP34+SUMIFS(data!$H$1:$H$3925, data!$A$1:$A$3925, 'Heron View'!$A34, data!$D$1:$D$3925, 'Heron View'!$A$2, data!$E$1:$E$3925, 'Heron View'!AQ$5)</f>
        <v/>
      </c>
      <c r="AR34" s="2">
        <f>AQ34+SUMIFS(data!$H$1:$H$3925, data!$A$1:$A$3925, 'Heron View'!$A34, data!$D$1:$D$3925, 'Heron View'!$A$2, data!$E$1:$E$3925, 'Heron View'!AR$5)</f>
        <v/>
      </c>
    </row>
    <row r="35">
      <c r="A35" t="inlineStr">
        <is>
          <t>COS - Legal Fees Opening of Sec Title Fees</t>
        </is>
      </c>
      <c r="C35" s="2">
        <f>SUMIFS(data!$H$1:$H$3925, data!$A$1:$A$3925, 'Heron View'!$A35, data!$D$1:$D$3925, 'Heron View'!$A$2, data!$E$1:$E$3925, 'Heron View'!C$5)</f>
        <v/>
      </c>
      <c r="D35" s="2">
        <f>C35+SUMIFS(data!$H$1:$H$3925, data!$A$1:$A$3925, 'Heron View'!$A35, data!$D$1:$D$3925, 'Heron View'!$A$2, data!$E$1:$E$3925, 'Heron View'!D$5)</f>
        <v/>
      </c>
      <c r="E35" s="2">
        <f>D35+SUMIFS(data!$H$1:$H$3925, data!$A$1:$A$3925, 'Heron View'!$A35, data!$D$1:$D$3925, 'Heron View'!$A$2, data!$E$1:$E$3925, 'Heron View'!E$5)</f>
        <v/>
      </c>
      <c r="F35" s="2">
        <f>E35+SUMIFS(data!$H$1:$H$3925, data!$A$1:$A$3925, 'Heron View'!$A35, data!$D$1:$D$3925, 'Heron View'!$A$2, data!$E$1:$E$3925, 'Heron View'!F$5)</f>
        <v/>
      </c>
      <c r="G35" s="2">
        <f>F35+SUMIFS(data!$H$1:$H$3925, data!$A$1:$A$3925, 'Heron View'!$A35, data!$D$1:$D$3925, 'Heron View'!$A$2, data!$E$1:$E$3925, 'Heron View'!G$5)</f>
        <v/>
      </c>
      <c r="H35" s="2">
        <f>G35+SUMIFS(data!$H$1:$H$3925, data!$A$1:$A$3925, 'Heron View'!$A35, data!$D$1:$D$3925, 'Heron View'!$A$2, data!$E$1:$E$3925, 'Heron View'!H$5)</f>
        <v/>
      </c>
      <c r="I35" s="2">
        <f>H35+SUMIFS(data!$H$1:$H$3925, data!$A$1:$A$3925, 'Heron View'!$A35, data!$D$1:$D$3925, 'Heron View'!$A$2, data!$E$1:$E$3925, 'Heron View'!I$5)</f>
        <v/>
      </c>
      <c r="J35" s="2">
        <f>I35+SUMIFS(data!$H$1:$H$3925, data!$A$1:$A$3925, 'Heron View'!$A35, data!$D$1:$D$3925, 'Heron View'!$A$2, data!$E$1:$E$3925, 'Heron View'!J$5)</f>
        <v/>
      </c>
      <c r="K35" s="2">
        <f>J35+SUMIFS(data!$H$1:$H$3925, data!$A$1:$A$3925, 'Heron View'!$A35, data!$D$1:$D$3925, 'Heron View'!$A$2, data!$E$1:$E$3925, 'Heron View'!K$5)</f>
        <v/>
      </c>
      <c r="L35" s="2">
        <f>K35+SUMIFS(data!$H$1:$H$3925, data!$A$1:$A$3925, 'Heron View'!$A35, data!$D$1:$D$3925, 'Heron View'!$A$2, data!$E$1:$E$3925, 'Heron View'!L$5)</f>
        <v/>
      </c>
      <c r="M35" s="2">
        <f>L35+SUMIFS(data!$H$1:$H$3925, data!$A$1:$A$3925, 'Heron View'!$A35, data!$D$1:$D$3925, 'Heron View'!$A$2, data!$E$1:$E$3925, 'Heron View'!M$5)</f>
        <v/>
      </c>
      <c r="N35" s="2">
        <f>M35+SUMIFS(data!$H$1:$H$3925, data!$A$1:$A$3925, 'Heron View'!$A35, data!$D$1:$D$3925, 'Heron View'!$A$2, data!$E$1:$E$3925, 'Heron View'!N$5)</f>
        <v/>
      </c>
      <c r="O35" s="2">
        <f>N35+SUMIFS(data!$H$1:$H$3925, data!$A$1:$A$3925, 'Heron View'!$A35, data!$D$1:$D$3925, 'Heron View'!$A$2, data!$E$1:$E$3925, 'Heron View'!O$5)</f>
        <v/>
      </c>
      <c r="P35" s="2">
        <f>O35+SUMIFS(data!$H$1:$H$3925, data!$A$1:$A$3925, 'Heron View'!$A35, data!$D$1:$D$3925, 'Heron View'!$A$2, data!$E$1:$E$3925, 'Heron View'!P$5)</f>
        <v/>
      </c>
      <c r="Q35" s="2">
        <f>P35+SUMIFS(data!$H$1:$H$3925, data!$A$1:$A$3925, 'Heron View'!$A35, data!$D$1:$D$3925, 'Heron View'!$A$2, data!$E$1:$E$3925, 'Heron View'!Q$5)</f>
        <v/>
      </c>
      <c r="R35" s="2">
        <f>Q35+SUMIFS(data!$H$1:$H$3925, data!$A$1:$A$3925, 'Heron View'!$A35, data!$D$1:$D$3925, 'Heron View'!$A$2, data!$E$1:$E$3925, 'Heron View'!R$5)</f>
        <v/>
      </c>
      <c r="S35" s="2">
        <f>R35+SUMIFS(data!$H$1:$H$3925, data!$A$1:$A$3925, 'Heron View'!$A35, data!$D$1:$D$3925, 'Heron View'!$A$2, data!$E$1:$E$3925, 'Heron View'!S$5)</f>
        <v/>
      </c>
      <c r="T35" s="2">
        <f>S35+SUMIFS(data!$H$1:$H$3925, data!$A$1:$A$3925, 'Heron View'!$A35, data!$D$1:$D$3925, 'Heron View'!$A$2, data!$E$1:$E$3925, 'Heron View'!T$5)</f>
        <v/>
      </c>
      <c r="U35" s="2">
        <f>T35+SUMIFS(data!$H$1:$H$3925, data!$A$1:$A$3925, 'Heron View'!$A35, data!$D$1:$D$3925, 'Heron View'!$A$2, data!$E$1:$E$3925, 'Heron View'!U$5)</f>
        <v/>
      </c>
      <c r="V35" s="2">
        <f>U35+SUMIFS(data!$H$1:$H$3925, data!$A$1:$A$3925, 'Heron View'!$A35, data!$D$1:$D$3925, 'Heron View'!$A$2, data!$E$1:$E$3925, 'Heron View'!V$5)</f>
        <v/>
      </c>
      <c r="W35" s="2">
        <f>V35+SUMIFS(data!$H$1:$H$3925, data!$A$1:$A$3925, 'Heron View'!$A35, data!$D$1:$D$3925, 'Heron View'!$A$2, data!$E$1:$E$3925, 'Heron View'!W$5)</f>
        <v/>
      </c>
      <c r="X35" s="2">
        <f>W35+SUMIFS(data!$H$1:$H$3925, data!$A$1:$A$3925, 'Heron View'!$A35, data!$D$1:$D$3925, 'Heron View'!$A$2, data!$E$1:$E$3925, 'Heron View'!X$5)</f>
        <v/>
      </c>
      <c r="Y35" s="2">
        <f>X35+SUMIFS(data!$H$1:$H$3925, data!$A$1:$A$3925, 'Heron View'!$A35, data!$D$1:$D$3925, 'Heron View'!$A$2, data!$E$1:$E$3925, 'Heron View'!Y$5)</f>
        <v/>
      </c>
      <c r="Z35" s="2">
        <f>Y35+SUMIFS(data!$H$1:$H$3925, data!$A$1:$A$3925, 'Heron View'!$A35, data!$D$1:$D$3925, 'Heron View'!$A$2, data!$E$1:$E$3925, 'Heron View'!Z$5)</f>
        <v/>
      </c>
      <c r="AA35" s="2">
        <f>Z35+SUMIFS(data!$H$1:$H$3925, data!$A$1:$A$3925, 'Heron View'!$A35, data!$D$1:$D$3925, 'Heron View'!$A$2, data!$E$1:$E$3925, 'Heron View'!AA$5)</f>
        <v/>
      </c>
      <c r="AB35" s="2">
        <f>AA35+SUMIFS(data!$H$1:$H$3925, data!$A$1:$A$3925, 'Heron View'!$A35, data!$D$1:$D$3925, 'Heron View'!$A$2, data!$E$1:$E$3925, 'Heron View'!AB$5)</f>
        <v/>
      </c>
      <c r="AC35" s="2">
        <f>AB35+SUMIFS(data!$H$1:$H$3925, data!$A$1:$A$3925, 'Heron View'!$A35, data!$D$1:$D$3925, 'Heron View'!$A$2, data!$E$1:$E$3925, 'Heron View'!AC$5)</f>
        <v/>
      </c>
      <c r="AD35" s="2">
        <f>AC35+SUMIFS(data!$H$1:$H$3925, data!$A$1:$A$3925, 'Heron View'!$A35, data!$D$1:$D$3925, 'Heron View'!$A$2, data!$E$1:$E$3925, 'Heron View'!AD$5)</f>
        <v/>
      </c>
      <c r="AE35" s="2">
        <f>AD35+SUMIFS(data!$H$1:$H$3925, data!$A$1:$A$3925, 'Heron View'!$A35, data!$D$1:$D$3925, 'Heron View'!$A$2, data!$E$1:$E$3925, 'Heron View'!AE$5)</f>
        <v/>
      </c>
      <c r="AF35" s="2">
        <f>AE35+SUMIFS(data!$H$1:$H$3925, data!$A$1:$A$3925, 'Heron View'!$A35, data!$D$1:$D$3925, 'Heron View'!$A$2, data!$E$1:$E$3925, 'Heron View'!AF$5)</f>
        <v/>
      </c>
      <c r="AG35" s="2">
        <f>AF35+SUMIFS(data!$H$1:$H$3925, data!$A$1:$A$3925, 'Heron View'!$A35, data!$D$1:$D$3925, 'Heron View'!$A$2, data!$E$1:$E$3925, 'Heron View'!AG$5)</f>
        <v/>
      </c>
      <c r="AH35" s="2">
        <f>AG35+SUMIFS(data!$H$1:$H$3925, data!$A$1:$A$3925, 'Heron View'!$A35, data!$D$1:$D$3925, 'Heron View'!$A$2, data!$E$1:$E$3925, 'Heron View'!AH$5)</f>
        <v/>
      </c>
      <c r="AI35" s="2">
        <f>AH35+SUMIFS(data!$H$1:$H$3925, data!$A$1:$A$3925, 'Heron View'!$A35, data!$D$1:$D$3925, 'Heron View'!$A$2, data!$E$1:$E$3925, 'Heron View'!AI$5)</f>
        <v/>
      </c>
      <c r="AJ35" s="2">
        <f>AI35+SUMIFS(data!$H$1:$H$3925, data!$A$1:$A$3925, 'Heron View'!$A35, data!$D$1:$D$3925, 'Heron View'!$A$2, data!$E$1:$E$3925, 'Heron View'!AJ$5)</f>
        <v/>
      </c>
      <c r="AK35" s="2">
        <f>AJ35+SUMIFS(data!$H$1:$H$3925, data!$A$1:$A$3925, 'Heron View'!$A35, data!$D$1:$D$3925, 'Heron View'!$A$2, data!$E$1:$E$3925, 'Heron View'!AK$5)</f>
        <v/>
      </c>
      <c r="AL35" s="2">
        <f>AK35+SUMIFS(data!$H$1:$H$3925, data!$A$1:$A$3925, 'Heron View'!$A35, data!$D$1:$D$3925, 'Heron View'!$A$2, data!$E$1:$E$3925, 'Heron View'!AL$5)</f>
        <v/>
      </c>
      <c r="AM35" s="2">
        <f>AL35+SUMIFS(data!$H$1:$H$3925, data!$A$1:$A$3925, 'Heron View'!$A35, data!$D$1:$D$3925, 'Heron View'!$A$2, data!$E$1:$E$3925, 'Heron View'!AM$5)</f>
        <v/>
      </c>
      <c r="AN35" s="2">
        <f>AM35+SUMIFS(data!$H$1:$H$3925, data!$A$1:$A$3925, 'Heron View'!$A35, data!$D$1:$D$3925, 'Heron View'!$A$2, data!$E$1:$E$3925, 'Heron View'!AN$5)</f>
        <v/>
      </c>
      <c r="AO35" s="2">
        <f>AN35+SUMIFS(data!$H$1:$H$3925, data!$A$1:$A$3925, 'Heron View'!$A35, data!$D$1:$D$3925, 'Heron View'!$A$2, data!$E$1:$E$3925, 'Heron View'!AO$5)</f>
        <v/>
      </c>
      <c r="AP35" s="2">
        <f>AO35+SUMIFS(data!$H$1:$H$3925, data!$A$1:$A$3925, 'Heron View'!$A35, data!$D$1:$D$3925, 'Heron View'!$A$2, data!$E$1:$E$3925, 'Heron View'!AP$5)</f>
        <v/>
      </c>
      <c r="AQ35" s="2">
        <f>AP35+SUMIFS(data!$H$1:$H$3925, data!$A$1:$A$3925, 'Heron View'!$A35, data!$D$1:$D$3925, 'Heron View'!$A$2, data!$E$1:$E$3925, 'Heron View'!AQ$5)</f>
        <v/>
      </c>
      <c r="AR35" s="2">
        <f>AQ35+SUMIFS(data!$H$1:$H$3925, data!$A$1:$A$3925, 'Heron View'!$A35, data!$D$1:$D$3925, 'Heron View'!$A$2, data!$E$1:$E$3925, 'Heron View'!AR$5)</f>
        <v/>
      </c>
    </row>
    <row r="36">
      <c r="A36" t="inlineStr">
        <is>
          <t>COS - Showhouse - HV</t>
        </is>
      </c>
      <c r="C36" s="2">
        <f>SUMIFS(data!$H$1:$H$3925, data!$A$1:$A$3925, 'Heron View'!$A36, data!$D$1:$D$3925, 'Heron View'!$A$2, data!$E$1:$E$3925, 'Heron View'!C$5)</f>
        <v/>
      </c>
      <c r="D36" s="2">
        <f>C36+SUMIFS(data!$H$1:$H$3925, data!$A$1:$A$3925, 'Heron View'!$A36, data!$D$1:$D$3925, 'Heron View'!$A$2, data!$E$1:$E$3925, 'Heron View'!D$5)</f>
        <v/>
      </c>
      <c r="E36" s="2">
        <f>D36+SUMIFS(data!$H$1:$H$3925, data!$A$1:$A$3925, 'Heron View'!$A36, data!$D$1:$D$3925, 'Heron View'!$A$2, data!$E$1:$E$3925, 'Heron View'!E$5)</f>
        <v/>
      </c>
      <c r="F36" s="2">
        <f>E36+SUMIFS(data!$H$1:$H$3925, data!$A$1:$A$3925, 'Heron View'!$A36, data!$D$1:$D$3925, 'Heron View'!$A$2, data!$E$1:$E$3925, 'Heron View'!F$5)</f>
        <v/>
      </c>
      <c r="G36" s="2">
        <f>F36+SUMIFS(data!$H$1:$H$3925, data!$A$1:$A$3925, 'Heron View'!$A36, data!$D$1:$D$3925, 'Heron View'!$A$2, data!$E$1:$E$3925, 'Heron View'!G$5)</f>
        <v/>
      </c>
      <c r="H36" s="2">
        <f>G36+SUMIFS(data!$H$1:$H$3925, data!$A$1:$A$3925, 'Heron View'!$A36, data!$D$1:$D$3925, 'Heron View'!$A$2, data!$E$1:$E$3925, 'Heron View'!H$5)</f>
        <v/>
      </c>
      <c r="I36" s="2">
        <f>H36+SUMIFS(data!$H$1:$H$3925, data!$A$1:$A$3925, 'Heron View'!$A36, data!$D$1:$D$3925, 'Heron View'!$A$2, data!$E$1:$E$3925, 'Heron View'!I$5)</f>
        <v/>
      </c>
      <c r="J36" s="2">
        <f>I36+SUMIFS(data!$H$1:$H$3925, data!$A$1:$A$3925, 'Heron View'!$A36, data!$D$1:$D$3925, 'Heron View'!$A$2, data!$E$1:$E$3925, 'Heron View'!J$5)</f>
        <v/>
      </c>
      <c r="K36" s="2">
        <f>J36+SUMIFS(data!$H$1:$H$3925, data!$A$1:$A$3925, 'Heron View'!$A36, data!$D$1:$D$3925, 'Heron View'!$A$2, data!$E$1:$E$3925, 'Heron View'!K$5)</f>
        <v/>
      </c>
      <c r="L36" s="2">
        <f>K36+SUMIFS(data!$H$1:$H$3925, data!$A$1:$A$3925, 'Heron View'!$A36, data!$D$1:$D$3925, 'Heron View'!$A$2, data!$E$1:$E$3925, 'Heron View'!L$5)</f>
        <v/>
      </c>
      <c r="M36" s="2">
        <f>L36+SUMIFS(data!$H$1:$H$3925, data!$A$1:$A$3925, 'Heron View'!$A36, data!$D$1:$D$3925, 'Heron View'!$A$2, data!$E$1:$E$3925, 'Heron View'!M$5)</f>
        <v/>
      </c>
      <c r="N36" s="2">
        <f>M36+SUMIFS(data!$H$1:$H$3925, data!$A$1:$A$3925, 'Heron View'!$A36, data!$D$1:$D$3925, 'Heron View'!$A$2, data!$E$1:$E$3925, 'Heron View'!N$5)</f>
        <v/>
      </c>
      <c r="O36" s="2">
        <f>N36+SUMIFS(data!$H$1:$H$3925, data!$A$1:$A$3925, 'Heron View'!$A36, data!$D$1:$D$3925, 'Heron View'!$A$2, data!$E$1:$E$3925, 'Heron View'!O$5)</f>
        <v/>
      </c>
      <c r="P36" s="2">
        <f>O36+SUMIFS(data!$H$1:$H$3925, data!$A$1:$A$3925, 'Heron View'!$A36, data!$D$1:$D$3925, 'Heron View'!$A$2, data!$E$1:$E$3925, 'Heron View'!P$5)</f>
        <v/>
      </c>
      <c r="Q36" s="2">
        <f>P36+SUMIFS(data!$H$1:$H$3925, data!$A$1:$A$3925, 'Heron View'!$A36, data!$D$1:$D$3925, 'Heron View'!$A$2, data!$E$1:$E$3925, 'Heron View'!Q$5)</f>
        <v/>
      </c>
      <c r="R36" s="2">
        <f>Q36+SUMIFS(data!$H$1:$H$3925, data!$A$1:$A$3925, 'Heron View'!$A36, data!$D$1:$D$3925, 'Heron View'!$A$2, data!$E$1:$E$3925, 'Heron View'!R$5)</f>
        <v/>
      </c>
      <c r="S36" s="2">
        <f>R36+SUMIFS(data!$H$1:$H$3925, data!$A$1:$A$3925, 'Heron View'!$A36, data!$D$1:$D$3925, 'Heron View'!$A$2, data!$E$1:$E$3925, 'Heron View'!S$5)</f>
        <v/>
      </c>
      <c r="T36" s="2">
        <f>S36+SUMIFS(data!$H$1:$H$3925, data!$A$1:$A$3925, 'Heron View'!$A36, data!$D$1:$D$3925, 'Heron View'!$A$2, data!$E$1:$E$3925, 'Heron View'!T$5)</f>
        <v/>
      </c>
      <c r="U36" s="2">
        <f>T36+SUMIFS(data!$H$1:$H$3925, data!$A$1:$A$3925, 'Heron View'!$A36, data!$D$1:$D$3925, 'Heron View'!$A$2, data!$E$1:$E$3925, 'Heron View'!U$5)</f>
        <v/>
      </c>
      <c r="V36" s="2">
        <f>U36+SUMIFS(data!$H$1:$H$3925, data!$A$1:$A$3925, 'Heron View'!$A36, data!$D$1:$D$3925, 'Heron View'!$A$2, data!$E$1:$E$3925, 'Heron View'!V$5)</f>
        <v/>
      </c>
      <c r="W36" s="2">
        <f>V36+SUMIFS(data!$H$1:$H$3925, data!$A$1:$A$3925, 'Heron View'!$A36, data!$D$1:$D$3925, 'Heron View'!$A$2, data!$E$1:$E$3925, 'Heron View'!W$5)</f>
        <v/>
      </c>
      <c r="X36" s="2">
        <f>W36+SUMIFS(data!$H$1:$H$3925, data!$A$1:$A$3925, 'Heron View'!$A36, data!$D$1:$D$3925, 'Heron View'!$A$2, data!$E$1:$E$3925, 'Heron View'!X$5)</f>
        <v/>
      </c>
      <c r="Y36" s="2">
        <f>X36+SUMIFS(data!$H$1:$H$3925, data!$A$1:$A$3925, 'Heron View'!$A36, data!$D$1:$D$3925, 'Heron View'!$A$2, data!$E$1:$E$3925, 'Heron View'!Y$5)</f>
        <v/>
      </c>
      <c r="Z36" s="2">
        <f>Y36+SUMIFS(data!$H$1:$H$3925, data!$A$1:$A$3925, 'Heron View'!$A36, data!$D$1:$D$3925, 'Heron View'!$A$2, data!$E$1:$E$3925, 'Heron View'!Z$5)</f>
        <v/>
      </c>
      <c r="AA36" s="2">
        <f>Z36+SUMIFS(data!$H$1:$H$3925, data!$A$1:$A$3925, 'Heron View'!$A36, data!$D$1:$D$3925, 'Heron View'!$A$2, data!$E$1:$E$3925, 'Heron View'!AA$5)</f>
        <v/>
      </c>
      <c r="AB36" s="2">
        <f>AA36+SUMIFS(data!$H$1:$H$3925, data!$A$1:$A$3925, 'Heron View'!$A36, data!$D$1:$D$3925, 'Heron View'!$A$2, data!$E$1:$E$3925, 'Heron View'!AB$5)</f>
        <v/>
      </c>
      <c r="AC36" s="2">
        <f>AB36+SUMIFS(data!$H$1:$H$3925, data!$A$1:$A$3925, 'Heron View'!$A36, data!$D$1:$D$3925, 'Heron View'!$A$2, data!$E$1:$E$3925, 'Heron View'!AC$5)</f>
        <v/>
      </c>
      <c r="AD36" s="2">
        <f>AC36+SUMIFS(data!$H$1:$H$3925, data!$A$1:$A$3925, 'Heron View'!$A36, data!$D$1:$D$3925, 'Heron View'!$A$2, data!$E$1:$E$3925, 'Heron View'!AD$5)</f>
        <v/>
      </c>
      <c r="AE36" s="2">
        <f>AD36+SUMIFS(data!$H$1:$H$3925, data!$A$1:$A$3925, 'Heron View'!$A36, data!$D$1:$D$3925, 'Heron View'!$A$2, data!$E$1:$E$3925, 'Heron View'!AE$5)</f>
        <v/>
      </c>
      <c r="AF36" s="2">
        <f>AE36+SUMIFS(data!$H$1:$H$3925, data!$A$1:$A$3925, 'Heron View'!$A36, data!$D$1:$D$3925, 'Heron View'!$A$2, data!$E$1:$E$3925, 'Heron View'!AF$5)</f>
        <v/>
      </c>
      <c r="AG36" s="2">
        <f>AF36+SUMIFS(data!$H$1:$H$3925, data!$A$1:$A$3925, 'Heron View'!$A36, data!$D$1:$D$3925, 'Heron View'!$A$2, data!$E$1:$E$3925, 'Heron View'!AG$5)</f>
        <v/>
      </c>
      <c r="AH36" s="2">
        <f>AG36+SUMIFS(data!$H$1:$H$3925, data!$A$1:$A$3925, 'Heron View'!$A36, data!$D$1:$D$3925, 'Heron View'!$A$2, data!$E$1:$E$3925, 'Heron View'!AH$5)</f>
        <v/>
      </c>
      <c r="AI36" s="2">
        <f>AH36+SUMIFS(data!$H$1:$H$3925, data!$A$1:$A$3925, 'Heron View'!$A36, data!$D$1:$D$3925, 'Heron View'!$A$2, data!$E$1:$E$3925, 'Heron View'!AI$5)</f>
        <v/>
      </c>
      <c r="AJ36" s="2">
        <f>AI36+SUMIFS(data!$H$1:$H$3925, data!$A$1:$A$3925, 'Heron View'!$A36, data!$D$1:$D$3925, 'Heron View'!$A$2, data!$E$1:$E$3925, 'Heron View'!AJ$5)</f>
        <v/>
      </c>
      <c r="AK36" s="2">
        <f>AJ36+SUMIFS(data!$H$1:$H$3925, data!$A$1:$A$3925, 'Heron View'!$A36, data!$D$1:$D$3925, 'Heron View'!$A$2, data!$E$1:$E$3925, 'Heron View'!AK$5)</f>
        <v/>
      </c>
      <c r="AL36" s="2">
        <f>AK36+SUMIFS(data!$H$1:$H$3925, data!$A$1:$A$3925, 'Heron View'!$A36, data!$D$1:$D$3925, 'Heron View'!$A$2, data!$E$1:$E$3925, 'Heron View'!AL$5)</f>
        <v/>
      </c>
      <c r="AM36" s="2">
        <f>AL36+SUMIFS(data!$H$1:$H$3925, data!$A$1:$A$3925, 'Heron View'!$A36, data!$D$1:$D$3925, 'Heron View'!$A$2, data!$E$1:$E$3925, 'Heron View'!AM$5)</f>
        <v/>
      </c>
      <c r="AN36" s="2">
        <f>AM36+SUMIFS(data!$H$1:$H$3925, data!$A$1:$A$3925, 'Heron View'!$A36, data!$D$1:$D$3925, 'Heron View'!$A$2, data!$E$1:$E$3925, 'Heron View'!AN$5)</f>
        <v/>
      </c>
      <c r="AO36" s="2">
        <f>AN36+SUMIFS(data!$H$1:$H$3925, data!$A$1:$A$3925, 'Heron View'!$A36, data!$D$1:$D$3925, 'Heron View'!$A$2, data!$E$1:$E$3925, 'Heron View'!AO$5)</f>
        <v/>
      </c>
      <c r="AP36" s="2">
        <f>AO36+SUMIFS(data!$H$1:$H$3925, data!$A$1:$A$3925, 'Heron View'!$A36, data!$D$1:$D$3925, 'Heron View'!$A$2, data!$E$1:$E$3925, 'Heron View'!AP$5)</f>
        <v/>
      </c>
      <c r="AQ36" s="2">
        <f>AP36+SUMIFS(data!$H$1:$H$3925, data!$A$1:$A$3925, 'Heron View'!$A36, data!$D$1:$D$3925, 'Heron View'!$A$2, data!$E$1:$E$3925, 'Heron View'!AQ$5)</f>
        <v/>
      </c>
      <c r="AR36" s="2">
        <f>AQ36+SUMIFS(data!$H$1:$H$3925, data!$A$1:$A$3925, 'Heron View'!$A36, data!$D$1:$D$3925, 'Heron View'!$A$2, data!$E$1:$E$3925, 'Heron View'!AR$5)</f>
        <v/>
      </c>
    </row>
    <row r="37">
      <c r="A37" t="inlineStr">
        <is>
          <t>CPSD</t>
        </is>
      </c>
      <c r="C37" s="2">
        <f>SUMIFS(data!$H$1:$H$3925, data!$A$1:$A$3925, 'Heron View'!$A37, data!$D$1:$D$3925, 'Heron View'!$A$2, data!$E$1:$E$3925, 'Heron View'!C$5)</f>
        <v/>
      </c>
      <c r="D37" s="2">
        <f>C37+SUMIFS(data!$H$1:$H$3925, data!$A$1:$A$3925, 'Heron View'!$A37, data!$D$1:$D$3925, 'Heron View'!$A$2, data!$E$1:$E$3925, 'Heron View'!D$5)</f>
        <v/>
      </c>
      <c r="E37" s="2">
        <f>D37+SUMIFS(data!$H$1:$H$3925, data!$A$1:$A$3925, 'Heron View'!$A37, data!$D$1:$D$3925, 'Heron View'!$A$2, data!$E$1:$E$3925, 'Heron View'!E$5)</f>
        <v/>
      </c>
      <c r="F37" s="2">
        <f>E37+SUMIFS(data!$H$1:$H$3925, data!$A$1:$A$3925, 'Heron View'!$A37, data!$D$1:$D$3925, 'Heron View'!$A$2, data!$E$1:$E$3925, 'Heron View'!F$5)</f>
        <v/>
      </c>
      <c r="G37" s="2">
        <f>F37+SUMIFS(data!$H$1:$H$3925, data!$A$1:$A$3925, 'Heron View'!$A37, data!$D$1:$D$3925, 'Heron View'!$A$2, data!$E$1:$E$3925, 'Heron View'!G$5)</f>
        <v/>
      </c>
      <c r="H37" s="2">
        <f>G37+SUMIFS(data!$H$1:$H$3925, data!$A$1:$A$3925, 'Heron View'!$A37, data!$D$1:$D$3925, 'Heron View'!$A$2, data!$E$1:$E$3925, 'Heron View'!H$5)</f>
        <v/>
      </c>
      <c r="I37" s="2">
        <f>H37+SUMIFS(data!$H$1:$H$3925, data!$A$1:$A$3925, 'Heron View'!$A37, data!$D$1:$D$3925, 'Heron View'!$A$2, data!$E$1:$E$3925, 'Heron View'!I$5)</f>
        <v/>
      </c>
      <c r="J37" s="2">
        <f>I37+SUMIFS(data!$H$1:$H$3925, data!$A$1:$A$3925, 'Heron View'!$A37, data!$D$1:$D$3925, 'Heron View'!$A$2, data!$E$1:$E$3925, 'Heron View'!J$5)</f>
        <v/>
      </c>
      <c r="K37" s="2">
        <f>J37+SUMIFS(data!$H$1:$H$3925, data!$A$1:$A$3925, 'Heron View'!$A37, data!$D$1:$D$3925, 'Heron View'!$A$2, data!$E$1:$E$3925, 'Heron View'!K$5)</f>
        <v/>
      </c>
      <c r="L37" s="2">
        <f>K37+SUMIFS(data!$H$1:$H$3925, data!$A$1:$A$3925, 'Heron View'!$A37, data!$D$1:$D$3925, 'Heron View'!$A$2, data!$E$1:$E$3925, 'Heron View'!L$5)</f>
        <v/>
      </c>
      <c r="M37" s="2">
        <f>L37+SUMIFS(data!$H$1:$H$3925, data!$A$1:$A$3925, 'Heron View'!$A37, data!$D$1:$D$3925, 'Heron View'!$A$2, data!$E$1:$E$3925, 'Heron View'!M$5)</f>
        <v/>
      </c>
      <c r="N37" s="2">
        <f>M37+SUMIFS(data!$H$1:$H$3925, data!$A$1:$A$3925, 'Heron View'!$A37, data!$D$1:$D$3925, 'Heron View'!$A$2, data!$E$1:$E$3925, 'Heron View'!N$5)</f>
        <v/>
      </c>
      <c r="O37" s="2">
        <f>N37+SUMIFS(data!$H$1:$H$3925, data!$A$1:$A$3925, 'Heron View'!$A37, data!$D$1:$D$3925, 'Heron View'!$A$2, data!$E$1:$E$3925, 'Heron View'!O$5)</f>
        <v/>
      </c>
      <c r="P37" s="2">
        <f>O37+SUMIFS(data!$H$1:$H$3925, data!$A$1:$A$3925, 'Heron View'!$A37, data!$D$1:$D$3925, 'Heron View'!$A$2, data!$E$1:$E$3925, 'Heron View'!P$5)</f>
        <v/>
      </c>
      <c r="Q37" s="2">
        <f>P37+SUMIFS(data!$H$1:$H$3925, data!$A$1:$A$3925, 'Heron View'!$A37, data!$D$1:$D$3925, 'Heron View'!$A$2, data!$E$1:$E$3925, 'Heron View'!Q$5)</f>
        <v/>
      </c>
      <c r="R37" s="2">
        <f>Q37+SUMIFS(data!$H$1:$H$3925, data!$A$1:$A$3925, 'Heron View'!$A37, data!$D$1:$D$3925, 'Heron View'!$A$2, data!$E$1:$E$3925, 'Heron View'!R$5)</f>
        <v/>
      </c>
      <c r="S37" s="2">
        <f>R37+SUMIFS(data!$H$1:$H$3925, data!$A$1:$A$3925, 'Heron View'!$A37, data!$D$1:$D$3925, 'Heron View'!$A$2, data!$E$1:$E$3925, 'Heron View'!S$5)</f>
        <v/>
      </c>
      <c r="T37" s="2">
        <f>S37+SUMIFS(data!$H$1:$H$3925, data!$A$1:$A$3925, 'Heron View'!$A37, data!$D$1:$D$3925, 'Heron View'!$A$2, data!$E$1:$E$3925, 'Heron View'!T$5)</f>
        <v/>
      </c>
      <c r="U37" s="2">
        <f>T37+SUMIFS(data!$H$1:$H$3925, data!$A$1:$A$3925, 'Heron View'!$A37, data!$D$1:$D$3925, 'Heron View'!$A$2, data!$E$1:$E$3925, 'Heron View'!U$5)</f>
        <v/>
      </c>
      <c r="V37" s="2">
        <f>U37+SUMIFS(data!$H$1:$H$3925, data!$A$1:$A$3925, 'Heron View'!$A37, data!$D$1:$D$3925, 'Heron View'!$A$2, data!$E$1:$E$3925, 'Heron View'!V$5)</f>
        <v/>
      </c>
      <c r="W37" s="2">
        <f>V37+SUMIFS(data!$H$1:$H$3925, data!$A$1:$A$3925, 'Heron View'!$A37, data!$D$1:$D$3925, 'Heron View'!$A$2, data!$E$1:$E$3925, 'Heron View'!W$5)</f>
        <v/>
      </c>
      <c r="X37" s="2">
        <f>W37+SUMIFS(data!$H$1:$H$3925, data!$A$1:$A$3925, 'Heron View'!$A37, data!$D$1:$D$3925, 'Heron View'!$A$2, data!$E$1:$E$3925, 'Heron View'!X$5)</f>
        <v/>
      </c>
      <c r="Y37" s="2">
        <f>X37+SUMIFS(data!$H$1:$H$3925, data!$A$1:$A$3925, 'Heron View'!$A37, data!$D$1:$D$3925, 'Heron View'!$A$2, data!$E$1:$E$3925, 'Heron View'!Y$5)</f>
        <v/>
      </c>
      <c r="Z37" s="2">
        <f>Y37+SUMIFS(data!$H$1:$H$3925, data!$A$1:$A$3925, 'Heron View'!$A37, data!$D$1:$D$3925, 'Heron View'!$A$2, data!$E$1:$E$3925, 'Heron View'!Z$5)</f>
        <v/>
      </c>
      <c r="AA37" s="2">
        <f>Z37+SUMIFS(data!$H$1:$H$3925, data!$A$1:$A$3925, 'Heron View'!$A37, data!$D$1:$D$3925, 'Heron View'!$A$2, data!$E$1:$E$3925, 'Heron View'!AA$5)</f>
        <v/>
      </c>
      <c r="AB37" s="2">
        <f>AA37+SUMIFS(data!$H$1:$H$3925, data!$A$1:$A$3925, 'Heron View'!$A37, data!$D$1:$D$3925, 'Heron View'!$A$2, data!$E$1:$E$3925, 'Heron View'!AB$5)</f>
        <v/>
      </c>
      <c r="AC37" s="2">
        <f>AB37+SUMIFS(data!$H$1:$H$3925, data!$A$1:$A$3925, 'Heron View'!$A37, data!$D$1:$D$3925, 'Heron View'!$A$2, data!$E$1:$E$3925, 'Heron View'!AC$5)</f>
        <v/>
      </c>
      <c r="AD37" s="2">
        <f>AC37+SUMIFS(data!$H$1:$H$3925, data!$A$1:$A$3925, 'Heron View'!$A37, data!$D$1:$D$3925, 'Heron View'!$A$2, data!$E$1:$E$3925, 'Heron View'!AD$5)</f>
        <v/>
      </c>
      <c r="AE37" s="2">
        <f>AD37+SUMIFS(data!$H$1:$H$3925, data!$A$1:$A$3925, 'Heron View'!$A37, data!$D$1:$D$3925, 'Heron View'!$A$2, data!$E$1:$E$3925, 'Heron View'!AE$5)</f>
        <v/>
      </c>
      <c r="AF37" s="2">
        <f>AE37+SUMIFS(data!$H$1:$H$3925, data!$A$1:$A$3925, 'Heron View'!$A37, data!$D$1:$D$3925, 'Heron View'!$A$2, data!$E$1:$E$3925, 'Heron View'!AF$5)</f>
        <v/>
      </c>
      <c r="AG37" s="2">
        <f>AF37+SUMIFS(data!$H$1:$H$3925, data!$A$1:$A$3925, 'Heron View'!$A37, data!$D$1:$D$3925, 'Heron View'!$A$2, data!$E$1:$E$3925, 'Heron View'!AG$5)</f>
        <v/>
      </c>
      <c r="AH37" s="2">
        <f>AG37+SUMIFS(data!$H$1:$H$3925, data!$A$1:$A$3925, 'Heron View'!$A37, data!$D$1:$D$3925, 'Heron View'!$A$2, data!$E$1:$E$3925, 'Heron View'!AH$5)</f>
        <v/>
      </c>
      <c r="AI37" s="2">
        <f>AH37+SUMIFS(data!$H$1:$H$3925, data!$A$1:$A$3925, 'Heron View'!$A37, data!$D$1:$D$3925, 'Heron View'!$A$2, data!$E$1:$E$3925, 'Heron View'!AI$5)</f>
        <v/>
      </c>
      <c r="AJ37" s="2">
        <f>AI37+SUMIFS(data!$H$1:$H$3925, data!$A$1:$A$3925, 'Heron View'!$A37, data!$D$1:$D$3925, 'Heron View'!$A$2, data!$E$1:$E$3925, 'Heron View'!AJ$5)</f>
        <v/>
      </c>
      <c r="AK37" s="2">
        <f>AJ37+SUMIFS(data!$H$1:$H$3925, data!$A$1:$A$3925, 'Heron View'!$A37, data!$D$1:$D$3925, 'Heron View'!$A$2, data!$E$1:$E$3925, 'Heron View'!AK$5)</f>
        <v/>
      </c>
      <c r="AL37" s="2">
        <f>AK37+SUMIFS(data!$H$1:$H$3925, data!$A$1:$A$3925, 'Heron View'!$A37, data!$D$1:$D$3925, 'Heron View'!$A$2, data!$E$1:$E$3925, 'Heron View'!AL$5)</f>
        <v/>
      </c>
      <c r="AM37" s="2">
        <f>AL37+SUMIFS(data!$H$1:$H$3925, data!$A$1:$A$3925, 'Heron View'!$A37, data!$D$1:$D$3925, 'Heron View'!$A$2, data!$E$1:$E$3925, 'Heron View'!AM$5)</f>
        <v/>
      </c>
      <c r="AN37" s="2">
        <f>AM37+SUMIFS(data!$H$1:$H$3925, data!$A$1:$A$3925, 'Heron View'!$A37, data!$D$1:$D$3925, 'Heron View'!$A$2, data!$E$1:$E$3925, 'Heron View'!AN$5)</f>
        <v/>
      </c>
      <c r="AO37" s="2">
        <f>AN37+SUMIFS(data!$H$1:$H$3925, data!$A$1:$A$3925, 'Heron View'!$A37, data!$D$1:$D$3925, 'Heron View'!$A$2, data!$E$1:$E$3925, 'Heron View'!AO$5)</f>
        <v/>
      </c>
      <c r="AP37" s="2">
        <f>AO37+SUMIFS(data!$H$1:$H$3925, data!$A$1:$A$3925, 'Heron View'!$A37, data!$D$1:$D$3925, 'Heron View'!$A$2, data!$E$1:$E$3925, 'Heron View'!AP$5)</f>
        <v/>
      </c>
      <c r="AQ37" s="2">
        <f>AP37+SUMIFS(data!$H$1:$H$3925, data!$A$1:$A$3925, 'Heron View'!$A37, data!$D$1:$D$3925, 'Heron View'!$A$2, data!$E$1:$E$3925, 'Heron View'!AQ$5)</f>
        <v/>
      </c>
      <c r="AR37" s="2">
        <f>AQ37+SUMIFS(data!$H$1:$H$3925, data!$A$1:$A$3925, 'Heron View'!$A37, data!$D$1:$D$3925, 'Heron View'!$A$2, data!$E$1:$E$3925, 'Heron View'!AR$5)</f>
        <v/>
      </c>
    </row>
    <row r="38">
      <c r="A38" t="inlineStr">
        <is>
          <t>Opp Invest</t>
        </is>
      </c>
      <c r="C38" s="2">
        <f>SUMIFS(data!$H$1:$H$3925, data!$A$1:$A$3925, 'Heron View'!$A38, data!$D$1:$D$3925, 'Heron View'!$A$2, data!$E$1:$E$3925, 'Heron View'!C$5)</f>
        <v/>
      </c>
      <c r="D38" s="2">
        <f>C38+SUMIFS(data!$H$1:$H$3925, data!$A$1:$A$3925, 'Heron View'!$A38, data!$D$1:$D$3925, 'Heron View'!$A$2, data!$E$1:$E$3925, 'Heron View'!D$5)</f>
        <v/>
      </c>
      <c r="E38" s="2">
        <f>D38+SUMIFS(data!$H$1:$H$3925, data!$A$1:$A$3925, 'Heron View'!$A38, data!$D$1:$D$3925, 'Heron View'!$A$2, data!$E$1:$E$3925, 'Heron View'!E$5)</f>
        <v/>
      </c>
      <c r="F38" s="2">
        <f>E38+SUMIFS(data!$H$1:$H$3925, data!$A$1:$A$3925, 'Heron View'!$A38, data!$D$1:$D$3925, 'Heron View'!$A$2, data!$E$1:$E$3925, 'Heron View'!F$5)</f>
        <v/>
      </c>
      <c r="G38" s="2">
        <f>F38+SUMIFS(data!$H$1:$H$3925, data!$A$1:$A$3925, 'Heron View'!$A38, data!$D$1:$D$3925, 'Heron View'!$A$2, data!$E$1:$E$3925, 'Heron View'!G$5)</f>
        <v/>
      </c>
      <c r="H38" s="2">
        <f>G38+SUMIFS(data!$H$1:$H$3925, data!$A$1:$A$3925, 'Heron View'!$A38, data!$D$1:$D$3925, 'Heron View'!$A$2, data!$E$1:$E$3925, 'Heron View'!H$5)</f>
        <v/>
      </c>
      <c r="I38" s="2">
        <f>H38+SUMIFS(data!$H$1:$H$3925, data!$A$1:$A$3925, 'Heron View'!$A38, data!$D$1:$D$3925, 'Heron View'!$A$2, data!$E$1:$E$3925, 'Heron View'!I$5)</f>
        <v/>
      </c>
      <c r="J38" s="2">
        <f>I38+SUMIFS(data!$H$1:$H$3925, data!$A$1:$A$3925, 'Heron View'!$A38, data!$D$1:$D$3925, 'Heron View'!$A$2, data!$E$1:$E$3925, 'Heron View'!J$5)</f>
        <v/>
      </c>
      <c r="K38" s="2">
        <f>J38+SUMIFS(data!$H$1:$H$3925, data!$A$1:$A$3925, 'Heron View'!$A38, data!$D$1:$D$3925, 'Heron View'!$A$2, data!$E$1:$E$3925, 'Heron View'!K$5)</f>
        <v/>
      </c>
      <c r="L38" s="2">
        <f>K38+SUMIFS(data!$H$1:$H$3925, data!$A$1:$A$3925, 'Heron View'!$A38, data!$D$1:$D$3925, 'Heron View'!$A$2, data!$E$1:$E$3925, 'Heron View'!L$5)</f>
        <v/>
      </c>
      <c r="M38" s="2">
        <f>L38+SUMIFS(data!$H$1:$H$3925, data!$A$1:$A$3925, 'Heron View'!$A38, data!$D$1:$D$3925, 'Heron View'!$A$2, data!$E$1:$E$3925, 'Heron View'!M$5)</f>
        <v/>
      </c>
      <c r="N38" s="2">
        <f>M38+SUMIFS(data!$H$1:$H$3925, data!$A$1:$A$3925, 'Heron View'!$A38, data!$D$1:$D$3925, 'Heron View'!$A$2, data!$E$1:$E$3925, 'Heron View'!N$5)</f>
        <v/>
      </c>
      <c r="O38" s="2">
        <f>N38+SUMIFS(data!$H$1:$H$3925, data!$A$1:$A$3925, 'Heron View'!$A38, data!$D$1:$D$3925, 'Heron View'!$A$2, data!$E$1:$E$3925, 'Heron View'!O$5)</f>
        <v/>
      </c>
      <c r="P38" s="2">
        <f>O38+SUMIFS(data!$H$1:$H$3925, data!$A$1:$A$3925, 'Heron View'!$A38, data!$D$1:$D$3925, 'Heron View'!$A$2, data!$E$1:$E$3925, 'Heron View'!P$5)</f>
        <v/>
      </c>
      <c r="Q38" s="2">
        <f>P38+SUMIFS(data!$H$1:$H$3925, data!$A$1:$A$3925, 'Heron View'!$A38, data!$D$1:$D$3925, 'Heron View'!$A$2, data!$E$1:$E$3925, 'Heron View'!Q$5)</f>
        <v/>
      </c>
      <c r="R38" s="2">
        <f>Q38+SUMIFS(data!$H$1:$H$3925, data!$A$1:$A$3925, 'Heron View'!$A38, data!$D$1:$D$3925, 'Heron View'!$A$2, data!$E$1:$E$3925, 'Heron View'!R$5)</f>
        <v/>
      </c>
      <c r="S38" s="2">
        <f>R38+SUMIFS(data!$H$1:$H$3925, data!$A$1:$A$3925, 'Heron View'!$A38, data!$D$1:$D$3925, 'Heron View'!$A$2, data!$E$1:$E$3925, 'Heron View'!S$5)</f>
        <v/>
      </c>
      <c r="T38" s="2">
        <f>S38+SUMIFS(data!$H$1:$H$3925, data!$A$1:$A$3925, 'Heron View'!$A38, data!$D$1:$D$3925, 'Heron View'!$A$2, data!$E$1:$E$3925, 'Heron View'!T$5)</f>
        <v/>
      </c>
      <c r="U38" s="2">
        <f>T38+SUMIFS(data!$H$1:$H$3925, data!$A$1:$A$3925, 'Heron View'!$A38, data!$D$1:$D$3925, 'Heron View'!$A$2, data!$E$1:$E$3925, 'Heron View'!U$5)</f>
        <v/>
      </c>
      <c r="V38" s="2">
        <f>U38+SUMIFS(data!$H$1:$H$3925, data!$A$1:$A$3925, 'Heron View'!$A38, data!$D$1:$D$3925, 'Heron View'!$A$2, data!$E$1:$E$3925, 'Heron View'!V$5)</f>
        <v/>
      </c>
      <c r="W38" s="2">
        <f>V38+SUMIFS(data!$H$1:$H$3925, data!$A$1:$A$3925, 'Heron View'!$A38, data!$D$1:$D$3925, 'Heron View'!$A$2, data!$E$1:$E$3925, 'Heron View'!W$5)</f>
        <v/>
      </c>
      <c r="X38" s="2">
        <f>W38+SUMIFS(data!$H$1:$H$3925, data!$A$1:$A$3925, 'Heron View'!$A38, data!$D$1:$D$3925, 'Heron View'!$A$2, data!$E$1:$E$3925, 'Heron View'!X$5)</f>
        <v/>
      </c>
      <c r="Y38" s="2">
        <f>X38+SUMIFS(data!$H$1:$H$3925, data!$A$1:$A$3925, 'Heron View'!$A38, data!$D$1:$D$3925, 'Heron View'!$A$2, data!$E$1:$E$3925, 'Heron View'!Y$5)</f>
        <v/>
      </c>
      <c r="Z38" s="2">
        <f>Y38+SUMIFS(data!$H$1:$H$3925, data!$A$1:$A$3925, 'Heron View'!$A38, data!$D$1:$D$3925, 'Heron View'!$A$2, data!$E$1:$E$3925, 'Heron View'!Z$5)</f>
        <v/>
      </c>
      <c r="AA38" s="2">
        <f>Z38+SUMIFS(data!$H$1:$H$3925, data!$A$1:$A$3925, 'Heron View'!$A38, data!$D$1:$D$3925, 'Heron View'!$A$2, data!$E$1:$E$3925, 'Heron View'!AA$5)</f>
        <v/>
      </c>
      <c r="AB38" s="2">
        <f>AA38+SUMIFS(data!$H$1:$H$3925, data!$A$1:$A$3925, 'Heron View'!$A38, data!$D$1:$D$3925, 'Heron View'!$A$2, data!$E$1:$E$3925, 'Heron View'!AB$5)</f>
        <v/>
      </c>
      <c r="AC38" s="2">
        <f>AB38+SUMIFS(data!$H$1:$H$3925, data!$A$1:$A$3925, 'Heron View'!$A38, data!$D$1:$D$3925, 'Heron View'!$A$2, data!$E$1:$E$3925, 'Heron View'!AC$5)</f>
        <v/>
      </c>
      <c r="AD38" s="2">
        <f>AC38+SUMIFS(data!$H$1:$H$3925, data!$A$1:$A$3925, 'Heron View'!$A38, data!$D$1:$D$3925, 'Heron View'!$A$2, data!$E$1:$E$3925, 'Heron View'!AD$5)</f>
        <v/>
      </c>
      <c r="AE38" s="2">
        <f>AD38+SUMIFS(data!$H$1:$H$3925, data!$A$1:$A$3925, 'Heron View'!$A38, data!$D$1:$D$3925, 'Heron View'!$A$2, data!$E$1:$E$3925, 'Heron View'!AE$5)</f>
        <v/>
      </c>
      <c r="AF38" s="2">
        <f>AE38+SUMIFS(data!$H$1:$H$3925, data!$A$1:$A$3925, 'Heron View'!$A38, data!$D$1:$D$3925, 'Heron View'!$A$2, data!$E$1:$E$3925, 'Heron View'!AF$5)</f>
        <v/>
      </c>
      <c r="AG38" s="2">
        <f>AF38+SUMIFS(data!$H$1:$H$3925, data!$A$1:$A$3925, 'Heron View'!$A38, data!$D$1:$D$3925, 'Heron View'!$A$2, data!$E$1:$E$3925, 'Heron View'!AG$5)</f>
        <v/>
      </c>
      <c r="AH38" s="2">
        <f>AG38+SUMIFS(data!$H$1:$H$3925, data!$A$1:$A$3925, 'Heron View'!$A38, data!$D$1:$D$3925, 'Heron View'!$A$2, data!$E$1:$E$3925, 'Heron View'!AH$5)</f>
        <v/>
      </c>
      <c r="AI38" s="2">
        <f>AH38+SUMIFS(data!$H$1:$H$3925, data!$A$1:$A$3925, 'Heron View'!$A38, data!$D$1:$D$3925, 'Heron View'!$A$2, data!$E$1:$E$3925, 'Heron View'!AI$5)</f>
        <v/>
      </c>
      <c r="AJ38" s="2">
        <f>AI38+SUMIFS(data!$H$1:$H$3925, data!$A$1:$A$3925, 'Heron View'!$A38, data!$D$1:$D$3925, 'Heron View'!$A$2, data!$E$1:$E$3925, 'Heron View'!AJ$5)</f>
        <v/>
      </c>
      <c r="AK38" s="2">
        <f>AJ38+SUMIFS(data!$H$1:$H$3925, data!$A$1:$A$3925, 'Heron View'!$A38, data!$D$1:$D$3925, 'Heron View'!$A$2, data!$E$1:$E$3925, 'Heron View'!AK$5)</f>
        <v/>
      </c>
      <c r="AL38" s="2">
        <f>AK38+SUMIFS(data!$H$1:$H$3925, data!$A$1:$A$3925, 'Heron View'!$A38, data!$D$1:$D$3925, 'Heron View'!$A$2, data!$E$1:$E$3925, 'Heron View'!AL$5)</f>
        <v/>
      </c>
      <c r="AM38" s="2">
        <f>AL38+SUMIFS(data!$H$1:$H$3925, data!$A$1:$A$3925, 'Heron View'!$A38, data!$D$1:$D$3925, 'Heron View'!$A$2, data!$E$1:$E$3925, 'Heron View'!AM$5)</f>
        <v/>
      </c>
      <c r="AN38" s="2">
        <f>AM38+SUMIFS(data!$H$1:$H$3925, data!$A$1:$A$3925, 'Heron View'!$A38, data!$D$1:$D$3925, 'Heron View'!$A$2, data!$E$1:$E$3925, 'Heron View'!AN$5)</f>
        <v/>
      </c>
      <c r="AO38" s="2">
        <f>AN38+SUMIFS(data!$H$1:$H$3925, data!$A$1:$A$3925, 'Heron View'!$A38, data!$D$1:$D$3925, 'Heron View'!$A$2, data!$E$1:$E$3925, 'Heron View'!AO$5)</f>
        <v/>
      </c>
      <c r="AP38" s="2">
        <f>AO38+SUMIFS(data!$H$1:$H$3925, data!$A$1:$A$3925, 'Heron View'!$A38, data!$D$1:$D$3925, 'Heron View'!$A$2, data!$E$1:$E$3925, 'Heron View'!AP$5)</f>
        <v/>
      </c>
      <c r="AQ38" s="2">
        <f>AP38+SUMIFS(data!$H$1:$H$3925, data!$A$1:$A$3925, 'Heron View'!$A38, data!$D$1:$D$3925, 'Heron View'!$A$2, data!$E$1:$E$3925, 'Heron View'!AQ$5)</f>
        <v/>
      </c>
      <c r="AR38" s="2">
        <f>AQ38+SUMIFS(data!$H$1:$H$3925, data!$A$1:$A$3925, 'Heron View'!$A38, data!$D$1:$D$3925, 'Heron View'!$A$2, data!$E$1:$E$3925, 'Heron View'!AR$5)</f>
        <v/>
      </c>
    </row>
    <row r="39">
      <c r="A39" t="inlineStr">
        <is>
          <t>Rent Salaries and Wages</t>
        </is>
      </c>
      <c r="C39" s="2">
        <f>SUMIFS(data!$H$1:$H$3925, data!$A$1:$A$3925, 'Heron View'!$A39, data!$D$1:$D$3925, 'Heron View'!$A$2, data!$E$1:$E$3925, 'Heron View'!C$5)</f>
        <v/>
      </c>
      <c r="D39" s="2">
        <f>C39+SUMIFS(data!$H$1:$H$3925, data!$A$1:$A$3925, 'Heron View'!$A39, data!$D$1:$D$3925, 'Heron View'!$A$2, data!$E$1:$E$3925, 'Heron View'!D$5)</f>
        <v/>
      </c>
      <c r="E39" s="2">
        <f>D39+SUMIFS(data!$H$1:$H$3925, data!$A$1:$A$3925, 'Heron View'!$A39, data!$D$1:$D$3925, 'Heron View'!$A$2, data!$E$1:$E$3925, 'Heron View'!E$5)</f>
        <v/>
      </c>
      <c r="F39" s="2">
        <f>E39+SUMIFS(data!$H$1:$H$3925, data!$A$1:$A$3925, 'Heron View'!$A39, data!$D$1:$D$3925, 'Heron View'!$A$2, data!$E$1:$E$3925, 'Heron View'!F$5)</f>
        <v/>
      </c>
      <c r="G39" s="2">
        <f>F39+SUMIFS(data!$H$1:$H$3925, data!$A$1:$A$3925, 'Heron View'!$A39, data!$D$1:$D$3925, 'Heron View'!$A$2, data!$E$1:$E$3925, 'Heron View'!G$5)</f>
        <v/>
      </c>
      <c r="H39" s="2">
        <f>G39+SUMIFS(data!$H$1:$H$3925, data!$A$1:$A$3925, 'Heron View'!$A39, data!$D$1:$D$3925, 'Heron View'!$A$2, data!$E$1:$E$3925, 'Heron View'!H$5)</f>
        <v/>
      </c>
      <c r="I39" s="2">
        <f>H39+SUMIFS(data!$H$1:$H$3925, data!$A$1:$A$3925, 'Heron View'!$A39, data!$D$1:$D$3925, 'Heron View'!$A$2, data!$E$1:$E$3925, 'Heron View'!I$5)</f>
        <v/>
      </c>
      <c r="J39" s="2">
        <f>I39+SUMIFS(data!$H$1:$H$3925, data!$A$1:$A$3925, 'Heron View'!$A39, data!$D$1:$D$3925, 'Heron View'!$A$2, data!$E$1:$E$3925, 'Heron View'!J$5)</f>
        <v/>
      </c>
      <c r="K39" s="2">
        <f>J39+SUMIFS(data!$H$1:$H$3925, data!$A$1:$A$3925, 'Heron View'!$A39, data!$D$1:$D$3925, 'Heron View'!$A$2, data!$E$1:$E$3925, 'Heron View'!K$5)</f>
        <v/>
      </c>
      <c r="L39" s="2">
        <f>K39+SUMIFS(data!$H$1:$H$3925, data!$A$1:$A$3925, 'Heron View'!$A39, data!$D$1:$D$3925, 'Heron View'!$A$2, data!$E$1:$E$3925, 'Heron View'!L$5)</f>
        <v/>
      </c>
      <c r="M39" s="2">
        <f>L39+SUMIFS(data!$H$1:$H$3925, data!$A$1:$A$3925, 'Heron View'!$A39, data!$D$1:$D$3925, 'Heron View'!$A$2, data!$E$1:$E$3925, 'Heron View'!M$5)</f>
        <v/>
      </c>
      <c r="N39" s="2">
        <f>M39+SUMIFS(data!$H$1:$H$3925, data!$A$1:$A$3925, 'Heron View'!$A39, data!$D$1:$D$3925, 'Heron View'!$A$2, data!$E$1:$E$3925, 'Heron View'!N$5)</f>
        <v/>
      </c>
      <c r="O39" s="2">
        <f>N39+SUMIFS(data!$H$1:$H$3925, data!$A$1:$A$3925, 'Heron View'!$A39, data!$D$1:$D$3925, 'Heron View'!$A$2, data!$E$1:$E$3925, 'Heron View'!O$5)</f>
        <v/>
      </c>
      <c r="P39" s="2">
        <f>O39+SUMIFS(data!$H$1:$H$3925, data!$A$1:$A$3925, 'Heron View'!$A39, data!$D$1:$D$3925, 'Heron View'!$A$2, data!$E$1:$E$3925, 'Heron View'!P$5)</f>
        <v/>
      </c>
      <c r="Q39" s="2">
        <f>P39+SUMIFS(data!$H$1:$H$3925, data!$A$1:$A$3925, 'Heron View'!$A39, data!$D$1:$D$3925, 'Heron View'!$A$2, data!$E$1:$E$3925, 'Heron View'!Q$5)</f>
        <v/>
      </c>
      <c r="R39" s="2">
        <f>Q39+SUMIFS(data!$H$1:$H$3925, data!$A$1:$A$3925, 'Heron View'!$A39, data!$D$1:$D$3925, 'Heron View'!$A$2, data!$E$1:$E$3925, 'Heron View'!R$5)</f>
        <v/>
      </c>
      <c r="S39" s="2">
        <f>R39+SUMIFS(data!$H$1:$H$3925, data!$A$1:$A$3925, 'Heron View'!$A39, data!$D$1:$D$3925, 'Heron View'!$A$2, data!$E$1:$E$3925, 'Heron View'!S$5)</f>
        <v/>
      </c>
      <c r="T39" s="2">
        <f>S39+SUMIFS(data!$H$1:$H$3925, data!$A$1:$A$3925, 'Heron View'!$A39, data!$D$1:$D$3925, 'Heron View'!$A$2, data!$E$1:$E$3925, 'Heron View'!T$5)</f>
        <v/>
      </c>
      <c r="U39" s="2">
        <f>T39+SUMIFS(data!$H$1:$H$3925, data!$A$1:$A$3925, 'Heron View'!$A39, data!$D$1:$D$3925, 'Heron View'!$A$2, data!$E$1:$E$3925, 'Heron View'!U$5)</f>
        <v/>
      </c>
      <c r="V39" s="2">
        <f>U39+SUMIFS(data!$H$1:$H$3925, data!$A$1:$A$3925, 'Heron View'!$A39, data!$D$1:$D$3925, 'Heron View'!$A$2, data!$E$1:$E$3925, 'Heron View'!V$5)</f>
        <v/>
      </c>
      <c r="W39" s="2">
        <f>V39+SUMIFS(data!$H$1:$H$3925, data!$A$1:$A$3925, 'Heron View'!$A39, data!$D$1:$D$3925, 'Heron View'!$A$2, data!$E$1:$E$3925, 'Heron View'!W$5)</f>
        <v/>
      </c>
      <c r="X39" s="2">
        <f>W39+SUMIFS(data!$H$1:$H$3925, data!$A$1:$A$3925, 'Heron View'!$A39, data!$D$1:$D$3925, 'Heron View'!$A$2, data!$E$1:$E$3925, 'Heron View'!X$5)</f>
        <v/>
      </c>
      <c r="Y39" s="2">
        <f>X39+SUMIFS(data!$H$1:$H$3925, data!$A$1:$A$3925, 'Heron View'!$A39, data!$D$1:$D$3925, 'Heron View'!$A$2, data!$E$1:$E$3925, 'Heron View'!Y$5)</f>
        <v/>
      </c>
      <c r="Z39" s="2">
        <f>Y39+SUMIFS(data!$H$1:$H$3925, data!$A$1:$A$3925, 'Heron View'!$A39, data!$D$1:$D$3925, 'Heron View'!$A$2, data!$E$1:$E$3925, 'Heron View'!Z$5)</f>
        <v/>
      </c>
      <c r="AA39" s="2">
        <f>Z39+SUMIFS(data!$H$1:$H$3925, data!$A$1:$A$3925, 'Heron View'!$A39, data!$D$1:$D$3925, 'Heron View'!$A$2, data!$E$1:$E$3925, 'Heron View'!AA$5)</f>
        <v/>
      </c>
      <c r="AB39" s="2">
        <f>AA39+SUMIFS(data!$H$1:$H$3925, data!$A$1:$A$3925, 'Heron View'!$A39, data!$D$1:$D$3925, 'Heron View'!$A$2, data!$E$1:$E$3925, 'Heron View'!AB$5)</f>
        <v/>
      </c>
      <c r="AC39" s="2">
        <f>AB39+SUMIFS(data!$H$1:$H$3925, data!$A$1:$A$3925, 'Heron View'!$A39, data!$D$1:$D$3925, 'Heron View'!$A$2, data!$E$1:$E$3925, 'Heron View'!AC$5)</f>
        <v/>
      </c>
      <c r="AD39" s="2">
        <f>AC39+SUMIFS(data!$H$1:$H$3925, data!$A$1:$A$3925, 'Heron View'!$A39, data!$D$1:$D$3925, 'Heron View'!$A$2, data!$E$1:$E$3925, 'Heron View'!AD$5)</f>
        <v/>
      </c>
      <c r="AE39" s="2">
        <f>AD39+SUMIFS(data!$H$1:$H$3925, data!$A$1:$A$3925, 'Heron View'!$A39, data!$D$1:$D$3925, 'Heron View'!$A$2, data!$E$1:$E$3925, 'Heron View'!AE$5)</f>
        <v/>
      </c>
      <c r="AF39" s="2">
        <f>AE39+SUMIFS(data!$H$1:$H$3925, data!$A$1:$A$3925, 'Heron View'!$A39, data!$D$1:$D$3925, 'Heron View'!$A$2, data!$E$1:$E$3925, 'Heron View'!AF$5)</f>
        <v/>
      </c>
      <c r="AG39" s="2">
        <f>AF39+SUMIFS(data!$H$1:$H$3925, data!$A$1:$A$3925, 'Heron View'!$A39, data!$D$1:$D$3925, 'Heron View'!$A$2, data!$E$1:$E$3925, 'Heron View'!AG$5)</f>
        <v/>
      </c>
      <c r="AH39" s="2">
        <f>AG39+SUMIFS(data!$H$1:$H$3925, data!$A$1:$A$3925, 'Heron View'!$A39, data!$D$1:$D$3925, 'Heron View'!$A$2, data!$E$1:$E$3925, 'Heron View'!AH$5)</f>
        <v/>
      </c>
      <c r="AI39" s="2">
        <f>AH39+SUMIFS(data!$H$1:$H$3925, data!$A$1:$A$3925, 'Heron View'!$A39, data!$D$1:$D$3925, 'Heron View'!$A$2, data!$E$1:$E$3925, 'Heron View'!AI$5)</f>
        <v/>
      </c>
      <c r="AJ39" s="2">
        <f>AI39+SUMIFS(data!$H$1:$H$3925, data!$A$1:$A$3925, 'Heron View'!$A39, data!$D$1:$D$3925, 'Heron View'!$A$2, data!$E$1:$E$3925, 'Heron View'!AJ$5)</f>
        <v/>
      </c>
      <c r="AK39" s="2">
        <f>AJ39+SUMIFS(data!$H$1:$H$3925, data!$A$1:$A$3925, 'Heron View'!$A39, data!$D$1:$D$3925, 'Heron View'!$A$2, data!$E$1:$E$3925, 'Heron View'!AK$5)</f>
        <v/>
      </c>
      <c r="AL39" s="2">
        <f>AK39+SUMIFS(data!$H$1:$H$3925, data!$A$1:$A$3925, 'Heron View'!$A39, data!$D$1:$D$3925, 'Heron View'!$A$2, data!$E$1:$E$3925, 'Heron View'!AL$5)</f>
        <v/>
      </c>
      <c r="AM39" s="2">
        <f>AL39+SUMIFS(data!$H$1:$H$3925, data!$A$1:$A$3925, 'Heron View'!$A39, data!$D$1:$D$3925, 'Heron View'!$A$2, data!$E$1:$E$3925, 'Heron View'!AM$5)</f>
        <v/>
      </c>
      <c r="AN39" s="2">
        <f>AM39+SUMIFS(data!$H$1:$H$3925, data!$A$1:$A$3925, 'Heron View'!$A39, data!$D$1:$D$3925, 'Heron View'!$A$2, data!$E$1:$E$3925, 'Heron View'!AN$5)</f>
        <v/>
      </c>
      <c r="AO39" s="2">
        <f>AN39+SUMIFS(data!$H$1:$H$3925, data!$A$1:$A$3925, 'Heron View'!$A39, data!$D$1:$D$3925, 'Heron View'!$A$2, data!$E$1:$E$3925, 'Heron View'!AO$5)</f>
        <v/>
      </c>
      <c r="AP39" s="2">
        <f>AO39+SUMIFS(data!$H$1:$H$3925, data!$A$1:$A$3925, 'Heron View'!$A39, data!$D$1:$D$3925, 'Heron View'!$A$2, data!$E$1:$E$3925, 'Heron View'!AP$5)</f>
        <v/>
      </c>
      <c r="AQ39" s="2">
        <f>AP39+SUMIFS(data!$H$1:$H$3925, data!$A$1:$A$3925, 'Heron View'!$A39, data!$D$1:$D$3925, 'Heron View'!$A$2, data!$E$1:$E$3925, 'Heron View'!AQ$5)</f>
        <v/>
      </c>
      <c r="AR39" s="2">
        <f>AQ39+SUMIFS(data!$H$1:$H$3925, data!$A$1:$A$3925, 'Heron View'!$A39, data!$D$1:$D$3925, 'Heron View'!$A$2, data!$E$1:$E$3925, 'Heron View'!AR$5)</f>
        <v/>
      </c>
    </row>
    <row r="40">
      <c r="A40" t="inlineStr">
        <is>
          <t>Unforseen</t>
        </is>
      </c>
      <c r="C40" s="2">
        <f>SUMIFS(data!$H$1:$H$3925, data!$A$1:$A$3925, 'Heron View'!$A40, data!$D$1:$D$3925, 'Heron View'!$A$2, data!$E$1:$E$3925, 'Heron View'!C$5)</f>
        <v/>
      </c>
      <c r="D40" s="2">
        <f>C40+SUMIFS(data!$H$1:$H$3925, data!$A$1:$A$3925, 'Heron View'!$A40, data!$D$1:$D$3925, 'Heron View'!$A$2, data!$E$1:$E$3925, 'Heron View'!D$5)</f>
        <v/>
      </c>
      <c r="E40" s="2">
        <f>D40+SUMIFS(data!$H$1:$H$3925, data!$A$1:$A$3925, 'Heron View'!$A40, data!$D$1:$D$3925, 'Heron View'!$A$2, data!$E$1:$E$3925, 'Heron View'!E$5)</f>
        <v/>
      </c>
      <c r="F40" s="2">
        <f>E40+SUMIFS(data!$H$1:$H$3925, data!$A$1:$A$3925, 'Heron View'!$A40, data!$D$1:$D$3925, 'Heron View'!$A$2, data!$E$1:$E$3925, 'Heron View'!F$5)</f>
        <v/>
      </c>
      <c r="G40" s="2">
        <f>F40+SUMIFS(data!$H$1:$H$3925, data!$A$1:$A$3925, 'Heron View'!$A40, data!$D$1:$D$3925, 'Heron View'!$A$2, data!$E$1:$E$3925, 'Heron View'!G$5)</f>
        <v/>
      </c>
      <c r="H40" s="2">
        <f>G40+SUMIFS(data!$H$1:$H$3925, data!$A$1:$A$3925, 'Heron View'!$A40, data!$D$1:$D$3925, 'Heron View'!$A$2, data!$E$1:$E$3925, 'Heron View'!H$5)</f>
        <v/>
      </c>
      <c r="I40" s="2">
        <f>H40+SUMIFS(data!$H$1:$H$3925, data!$A$1:$A$3925, 'Heron View'!$A40, data!$D$1:$D$3925, 'Heron View'!$A$2, data!$E$1:$E$3925, 'Heron View'!I$5)</f>
        <v/>
      </c>
      <c r="J40" s="2">
        <f>I40+SUMIFS(data!$H$1:$H$3925, data!$A$1:$A$3925, 'Heron View'!$A40, data!$D$1:$D$3925, 'Heron View'!$A$2, data!$E$1:$E$3925, 'Heron View'!J$5)</f>
        <v/>
      </c>
      <c r="K40" s="2">
        <f>J40+SUMIFS(data!$H$1:$H$3925, data!$A$1:$A$3925, 'Heron View'!$A40, data!$D$1:$D$3925, 'Heron View'!$A$2, data!$E$1:$E$3925, 'Heron View'!K$5)</f>
        <v/>
      </c>
      <c r="L40" s="2">
        <f>K40+SUMIFS(data!$H$1:$H$3925, data!$A$1:$A$3925, 'Heron View'!$A40, data!$D$1:$D$3925, 'Heron View'!$A$2, data!$E$1:$E$3925, 'Heron View'!L$5)</f>
        <v/>
      </c>
      <c r="M40" s="2">
        <f>L40+SUMIFS(data!$H$1:$H$3925, data!$A$1:$A$3925, 'Heron View'!$A40, data!$D$1:$D$3925, 'Heron View'!$A$2, data!$E$1:$E$3925, 'Heron View'!M$5)</f>
        <v/>
      </c>
      <c r="N40" s="2">
        <f>M40+SUMIFS(data!$H$1:$H$3925, data!$A$1:$A$3925, 'Heron View'!$A40, data!$D$1:$D$3925, 'Heron View'!$A$2, data!$E$1:$E$3925, 'Heron View'!N$5)</f>
        <v/>
      </c>
      <c r="O40" s="2">
        <f>N40+SUMIFS(data!$H$1:$H$3925, data!$A$1:$A$3925, 'Heron View'!$A40, data!$D$1:$D$3925, 'Heron View'!$A$2, data!$E$1:$E$3925, 'Heron View'!O$5)</f>
        <v/>
      </c>
      <c r="P40" s="2">
        <f>O40+SUMIFS(data!$H$1:$H$3925, data!$A$1:$A$3925, 'Heron View'!$A40, data!$D$1:$D$3925, 'Heron View'!$A$2, data!$E$1:$E$3925, 'Heron View'!P$5)</f>
        <v/>
      </c>
      <c r="Q40" s="2">
        <f>P40+SUMIFS(data!$H$1:$H$3925, data!$A$1:$A$3925, 'Heron View'!$A40, data!$D$1:$D$3925, 'Heron View'!$A$2, data!$E$1:$E$3925, 'Heron View'!Q$5)</f>
        <v/>
      </c>
      <c r="R40" s="2">
        <f>Q40+SUMIFS(data!$H$1:$H$3925, data!$A$1:$A$3925, 'Heron View'!$A40, data!$D$1:$D$3925, 'Heron View'!$A$2, data!$E$1:$E$3925, 'Heron View'!R$5)</f>
        <v/>
      </c>
      <c r="S40" s="2">
        <f>R40+SUMIFS(data!$H$1:$H$3925, data!$A$1:$A$3925, 'Heron View'!$A40, data!$D$1:$D$3925, 'Heron View'!$A$2, data!$E$1:$E$3925, 'Heron View'!S$5)</f>
        <v/>
      </c>
      <c r="T40" s="2">
        <f>S40+SUMIFS(data!$H$1:$H$3925, data!$A$1:$A$3925, 'Heron View'!$A40, data!$D$1:$D$3925, 'Heron View'!$A$2, data!$E$1:$E$3925, 'Heron View'!T$5)</f>
        <v/>
      </c>
      <c r="U40" s="2">
        <f>T40+SUMIFS(data!$H$1:$H$3925, data!$A$1:$A$3925, 'Heron View'!$A40, data!$D$1:$D$3925, 'Heron View'!$A$2, data!$E$1:$E$3925, 'Heron View'!U$5)</f>
        <v/>
      </c>
      <c r="V40" s="2">
        <f>U40+SUMIFS(data!$H$1:$H$3925, data!$A$1:$A$3925, 'Heron View'!$A40, data!$D$1:$D$3925, 'Heron View'!$A$2, data!$E$1:$E$3925, 'Heron View'!V$5)</f>
        <v/>
      </c>
      <c r="W40" s="2">
        <f>V40+SUMIFS(data!$H$1:$H$3925, data!$A$1:$A$3925, 'Heron View'!$A40, data!$D$1:$D$3925, 'Heron View'!$A$2, data!$E$1:$E$3925, 'Heron View'!W$5)</f>
        <v/>
      </c>
      <c r="X40" s="2">
        <f>W40+SUMIFS(data!$H$1:$H$3925, data!$A$1:$A$3925, 'Heron View'!$A40, data!$D$1:$D$3925, 'Heron View'!$A$2, data!$E$1:$E$3925, 'Heron View'!X$5)</f>
        <v/>
      </c>
      <c r="Y40" s="2">
        <f>X40+SUMIFS(data!$H$1:$H$3925, data!$A$1:$A$3925, 'Heron View'!$A40, data!$D$1:$D$3925, 'Heron View'!$A$2, data!$E$1:$E$3925, 'Heron View'!Y$5)</f>
        <v/>
      </c>
      <c r="Z40" s="2">
        <f>Y40+SUMIFS(data!$H$1:$H$3925, data!$A$1:$A$3925, 'Heron View'!$A40, data!$D$1:$D$3925, 'Heron View'!$A$2, data!$E$1:$E$3925, 'Heron View'!Z$5)</f>
        <v/>
      </c>
      <c r="AA40" s="2">
        <f>Z40+SUMIFS(data!$H$1:$H$3925, data!$A$1:$A$3925, 'Heron View'!$A40, data!$D$1:$D$3925, 'Heron View'!$A$2, data!$E$1:$E$3925, 'Heron View'!AA$5)</f>
        <v/>
      </c>
      <c r="AB40" s="2">
        <f>AA40+SUMIFS(data!$H$1:$H$3925, data!$A$1:$A$3925, 'Heron View'!$A40, data!$D$1:$D$3925, 'Heron View'!$A$2, data!$E$1:$E$3925, 'Heron View'!AB$5)</f>
        <v/>
      </c>
      <c r="AC40" s="2">
        <f>AB40+SUMIFS(data!$H$1:$H$3925, data!$A$1:$A$3925, 'Heron View'!$A40, data!$D$1:$D$3925, 'Heron View'!$A$2, data!$E$1:$E$3925, 'Heron View'!AC$5)</f>
        <v/>
      </c>
      <c r="AD40" s="2">
        <f>AC40+SUMIFS(data!$H$1:$H$3925, data!$A$1:$A$3925, 'Heron View'!$A40, data!$D$1:$D$3925, 'Heron View'!$A$2, data!$E$1:$E$3925, 'Heron View'!AD$5)</f>
        <v/>
      </c>
      <c r="AE40" s="2">
        <f>AD40+SUMIFS(data!$H$1:$H$3925, data!$A$1:$A$3925, 'Heron View'!$A40, data!$D$1:$D$3925, 'Heron View'!$A$2, data!$E$1:$E$3925, 'Heron View'!AE$5)</f>
        <v/>
      </c>
      <c r="AF40" s="2">
        <f>AE40+SUMIFS(data!$H$1:$H$3925, data!$A$1:$A$3925, 'Heron View'!$A40, data!$D$1:$D$3925, 'Heron View'!$A$2, data!$E$1:$E$3925, 'Heron View'!AF$5)</f>
        <v/>
      </c>
      <c r="AG40" s="2">
        <f>AF40+SUMIFS(data!$H$1:$H$3925, data!$A$1:$A$3925, 'Heron View'!$A40, data!$D$1:$D$3925, 'Heron View'!$A$2, data!$E$1:$E$3925, 'Heron View'!AG$5)</f>
        <v/>
      </c>
      <c r="AH40" s="2">
        <f>AG40+SUMIFS(data!$H$1:$H$3925, data!$A$1:$A$3925, 'Heron View'!$A40, data!$D$1:$D$3925, 'Heron View'!$A$2, data!$E$1:$E$3925, 'Heron View'!AH$5)</f>
        <v/>
      </c>
      <c r="AI40" s="2">
        <f>AH40+SUMIFS(data!$H$1:$H$3925, data!$A$1:$A$3925, 'Heron View'!$A40, data!$D$1:$D$3925, 'Heron View'!$A$2, data!$E$1:$E$3925, 'Heron View'!AI$5)</f>
        <v/>
      </c>
      <c r="AJ40" s="2">
        <f>AI40+SUMIFS(data!$H$1:$H$3925, data!$A$1:$A$3925, 'Heron View'!$A40, data!$D$1:$D$3925, 'Heron View'!$A$2, data!$E$1:$E$3925, 'Heron View'!AJ$5)</f>
        <v/>
      </c>
      <c r="AK40" s="2">
        <f>AJ40+SUMIFS(data!$H$1:$H$3925, data!$A$1:$A$3925, 'Heron View'!$A40, data!$D$1:$D$3925, 'Heron View'!$A$2, data!$E$1:$E$3925, 'Heron View'!AK$5)</f>
        <v/>
      </c>
      <c r="AL40" s="2">
        <f>AK40+SUMIFS(data!$H$1:$H$3925, data!$A$1:$A$3925, 'Heron View'!$A40, data!$D$1:$D$3925, 'Heron View'!$A$2, data!$E$1:$E$3925, 'Heron View'!AL$5)</f>
        <v/>
      </c>
      <c r="AM40" s="2">
        <f>AL40+SUMIFS(data!$H$1:$H$3925, data!$A$1:$A$3925, 'Heron View'!$A40, data!$D$1:$D$3925, 'Heron View'!$A$2, data!$E$1:$E$3925, 'Heron View'!AM$5)</f>
        <v/>
      </c>
      <c r="AN40" s="2">
        <f>AM40+SUMIFS(data!$H$1:$H$3925, data!$A$1:$A$3925, 'Heron View'!$A40, data!$D$1:$D$3925, 'Heron View'!$A$2, data!$E$1:$E$3925, 'Heron View'!AN$5)</f>
        <v/>
      </c>
      <c r="AO40" s="2">
        <f>AN40+SUMIFS(data!$H$1:$H$3925, data!$A$1:$A$3925, 'Heron View'!$A40, data!$D$1:$D$3925, 'Heron View'!$A$2, data!$E$1:$E$3925, 'Heron View'!AO$5)</f>
        <v/>
      </c>
      <c r="AP40" s="2">
        <f>AO40+SUMIFS(data!$H$1:$H$3925, data!$A$1:$A$3925, 'Heron View'!$A40, data!$D$1:$D$3925, 'Heron View'!$A$2, data!$E$1:$E$3925, 'Heron View'!AP$5)</f>
        <v/>
      </c>
      <c r="AQ40" s="2">
        <f>AP40+SUMIFS(data!$H$1:$H$3925, data!$A$1:$A$3925, 'Heron View'!$A40, data!$D$1:$D$3925, 'Heron View'!$A$2, data!$E$1:$E$3925, 'Heron View'!AQ$5)</f>
        <v/>
      </c>
      <c r="AR40" s="2">
        <f>AQ40+SUMIFS(data!$H$1:$H$3925, data!$A$1:$A$3925, 'Heron View'!$A40, data!$D$1:$D$3925, 'Heron View'!$A$2, data!$E$1:$E$3925, 'Heron View'!AR$5)</f>
        <v/>
      </c>
    </row>
    <row r="41">
      <c r="A41" s="5" t="inlineStr">
        <is>
          <t>Total COS</t>
        </is>
      </c>
      <c r="C41" s="6">
        <f>SUM(C19:C40)</f>
        <v/>
      </c>
      <c r="D41" s="6">
        <f>SUM(D19:D40)</f>
        <v/>
      </c>
      <c r="E41" s="6">
        <f>SUM(E19:E40)</f>
        <v/>
      </c>
      <c r="F41" s="6">
        <f>SUM(F19:F40)</f>
        <v/>
      </c>
      <c r="G41" s="6">
        <f>SUM(G19:G40)</f>
        <v/>
      </c>
      <c r="H41" s="6">
        <f>SUM(H19:H40)</f>
        <v/>
      </c>
      <c r="I41" s="6">
        <f>SUM(I19:I40)</f>
        <v/>
      </c>
      <c r="J41" s="6">
        <f>SUM(J19:J40)</f>
        <v/>
      </c>
      <c r="K41" s="6">
        <f>SUM(K19:K40)</f>
        <v/>
      </c>
      <c r="L41" s="6">
        <f>SUM(L19:L40)</f>
        <v/>
      </c>
      <c r="M41" s="6">
        <f>SUM(M19:M40)</f>
        <v/>
      </c>
      <c r="N41" s="6">
        <f>SUM(N19:N40)</f>
        <v/>
      </c>
      <c r="O41" s="6">
        <f>SUM(O19:O40)</f>
        <v/>
      </c>
      <c r="P41" s="6">
        <f>SUM(P19:P40)</f>
        <v/>
      </c>
      <c r="Q41" s="6">
        <f>SUM(Q19:Q40)</f>
        <v/>
      </c>
      <c r="R41" s="6">
        <f>SUM(R19:R40)</f>
        <v/>
      </c>
      <c r="S41" s="6">
        <f>SUM(S19:S40)</f>
        <v/>
      </c>
      <c r="T41" s="6">
        <f>SUM(T19:T40)</f>
        <v/>
      </c>
      <c r="U41" s="6">
        <f>SUM(U19:U40)</f>
        <v/>
      </c>
      <c r="V41" s="6">
        <f>SUM(V19:V40)</f>
        <v/>
      </c>
      <c r="W41" s="6">
        <f>SUM(W19:W40)</f>
        <v/>
      </c>
      <c r="X41" s="6">
        <f>SUM(X19:X40)</f>
        <v/>
      </c>
      <c r="Y41" s="6">
        <f>SUM(Y19:Y40)</f>
        <v/>
      </c>
      <c r="Z41" s="6">
        <f>SUM(Z19:Z40)</f>
        <v/>
      </c>
      <c r="AA41" s="6">
        <f>SUM(AA19:AA40)</f>
        <v/>
      </c>
      <c r="AB41" s="6">
        <f>SUM(AB19:AB40)</f>
        <v/>
      </c>
      <c r="AC41" s="6">
        <f>SUM(AC19:AC40)</f>
        <v/>
      </c>
      <c r="AD41" s="6">
        <f>SUM(AD19:AD40)</f>
        <v/>
      </c>
      <c r="AE41" s="6">
        <f>SUM(AE19:AE40)</f>
        <v/>
      </c>
      <c r="AF41" s="6">
        <f>SUM(AF19:AF40)</f>
        <v/>
      </c>
      <c r="AG41" s="6">
        <f>SUM(AG19:AG40)</f>
        <v/>
      </c>
      <c r="AH41" s="6">
        <f>SUM(AH19:AH40)</f>
        <v/>
      </c>
      <c r="AI41" s="6">
        <f>SUM(AI19:AI40)</f>
        <v/>
      </c>
      <c r="AJ41" s="6">
        <f>SUM(AJ19:AJ40)</f>
        <v/>
      </c>
      <c r="AK41" s="6">
        <f>SUM(AK19:AK40)</f>
        <v/>
      </c>
      <c r="AL41" s="6">
        <f>SUM(AL19:AL40)</f>
        <v/>
      </c>
      <c r="AM41" s="6">
        <f>SUM(AM19:AM40)</f>
        <v/>
      </c>
      <c r="AN41" s="6">
        <f>SUM(AN19:AN40)</f>
        <v/>
      </c>
      <c r="AO41" s="6">
        <f>SUM(AO19:AO40)</f>
        <v/>
      </c>
      <c r="AP41" s="6">
        <f>SUM(AP19:AP40)</f>
        <v/>
      </c>
      <c r="AQ41" s="6">
        <f>SUM(AQ19:AQ40)</f>
        <v/>
      </c>
      <c r="AR41" s="6">
        <f>SUM(AR19:AR40)</f>
        <v/>
      </c>
    </row>
    <row r="42">
      <c r="A42" t="inlineStr"/>
    </row>
    <row r="43">
      <c r="A43" t="inlineStr"/>
    </row>
    <row r="44">
      <c r="A44" s="5" t="inlineStr">
        <is>
          <t>Gross Profit</t>
        </is>
      </c>
      <c r="C44" s="7">
        <f>+C9+C15-(C41)</f>
        <v/>
      </c>
      <c r="D44" s="7">
        <f>+D9+D15-(D41)</f>
        <v/>
      </c>
      <c r="E44" s="7">
        <f>+E9+E15-(E41)</f>
        <v/>
      </c>
      <c r="F44" s="7">
        <f>+F9+F15-(F41)</f>
        <v/>
      </c>
      <c r="G44" s="7">
        <f>+G9+G15-(G41)</f>
        <v/>
      </c>
      <c r="H44" s="7">
        <f>+H9+H15-(H41)</f>
        <v/>
      </c>
      <c r="I44" s="7">
        <f>+I9+I15-(I41)</f>
        <v/>
      </c>
      <c r="J44" s="7">
        <f>+J9+J15-(J41)</f>
        <v/>
      </c>
      <c r="K44" s="7">
        <f>+K9+K15-(K41)</f>
        <v/>
      </c>
      <c r="L44" s="7">
        <f>+L9+L15-(L41)</f>
        <v/>
      </c>
      <c r="M44" s="7">
        <f>+M9+M15-(M41)</f>
        <v/>
      </c>
      <c r="N44" s="7">
        <f>+N9+N15-(N41)</f>
        <v/>
      </c>
      <c r="O44" s="7">
        <f>+O9+O15-(O41)</f>
        <v/>
      </c>
      <c r="P44" s="7">
        <f>+P9+P15-(P41)</f>
        <v/>
      </c>
      <c r="Q44" s="7">
        <f>+Q9+Q15-(Q41)</f>
        <v/>
      </c>
      <c r="R44" s="7">
        <f>+R9+R15-(R41)</f>
        <v/>
      </c>
      <c r="S44" s="7">
        <f>+S9+S15-(S41)</f>
        <v/>
      </c>
      <c r="T44" s="7">
        <f>+T9+T15-(T41)</f>
        <v/>
      </c>
      <c r="U44" s="7">
        <f>+U9+U15-(U41)</f>
        <v/>
      </c>
      <c r="V44" s="7">
        <f>+V9+V15-(V41)</f>
        <v/>
      </c>
      <c r="W44" s="7">
        <f>+W9+W15-(W41)</f>
        <v/>
      </c>
      <c r="X44" s="7">
        <f>+X9+X15-(X41)</f>
        <v/>
      </c>
      <c r="Y44" s="7">
        <f>+Y9+Y15-(Y41)</f>
        <v/>
      </c>
      <c r="Z44" s="7">
        <f>+Z9+Z15-(Z41)</f>
        <v/>
      </c>
      <c r="AA44" s="7">
        <f>+AA9+AA15-(AA41)</f>
        <v/>
      </c>
      <c r="AB44" s="7">
        <f>+AB9+AB15-(AB41)</f>
        <v/>
      </c>
      <c r="AC44" s="7">
        <f>+AC9+AC15-(AC41)</f>
        <v/>
      </c>
      <c r="AD44" s="7">
        <f>+AD9+AD15-(AD41)</f>
        <v/>
      </c>
      <c r="AE44" s="7">
        <f>+AE9+AE15-(AE41)</f>
        <v/>
      </c>
      <c r="AF44" s="7">
        <f>+AF9+AF15-(AF41)</f>
        <v/>
      </c>
      <c r="AG44" s="7">
        <f>+AG9+AG15-(AG41)</f>
        <v/>
      </c>
      <c r="AH44" s="7">
        <f>+AH9+AH15-(AH41)</f>
        <v/>
      </c>
      <c r="AI44" s="7">
        <f>+AI9+AI15-(AI41)</f>
        <v/>
      </c>
      <c r="AJ44" s="7">
        <f>+AJ9+AJ15-(AJ41)</f>
        <v/>
      </c>
      <c r="AK44" s="7">
        <f>+AK9+AK15-(AK41)</f>
        <v/>
      </c>
      <c r="AL44" s="7">
        <f>+AL9+AL15-(AL41)</f>
        <v/>
      </c>
      <c r="AM44" s="7">
        <f>+AM9+AM15-(AM41)</f>
        <v/>
      </c>
      <c r="AN44" s="7">
        <f>+AN9+AN15-(AN41)</f>
        <v/>
      </c>
      <c r="AO44" s="7">
        <f>+AO9+AO15-(AO41)</f>
        <v/>
      </c>
      <c r="AP44" s="7">
        <f>+AP9+AP15-(AP41)</f>
        <v/>
      </c>
      <c r="AQ44" s="7">
        <f>+AQ9+AQ15-(AQ41)</f>
        <v/>
      </c>
      <c r="AR44" s="7">
        <f>+AR9+AR15-(AR41)</f>
        <v/>
      </c>
    </row>
    <row r="45">
      <c r="A45" t="inlineStr"/>
    </row>
    <row r="46">
      <c r="A46" t="inlineStr"/>
    </row>
    <row r="47">
      <c r="A47" s="4" t="inlineStr">
        <is>
          <t>Operating Expenses</t>
        </is>
      </c>
    </row>
    <row r="48">
      <c r="A48" t="inlineStr">
        <is>
          <t>Advertising - Media24</t>
        </is>
      </c>
      <c r="C48" s="2">
        <f>SUMIFS(data!$H$1:$H$3925, data!$A$1:$A$3925, 'Heron View'!$A48, data!$D$1:$D$3925, 'Heron View'!$A$2, data!$E$1:$E$3925, 'Heron View'!C$5)</f>
        <v/>
      </c>
      <c r="D48" s="2">
        <f>C48+SUMIFS(data!$H$1:$H$3925, data!$A$1:$A$3925, 'Heron View'!$A48, data!$D$1:$D$3925, 'Heron View'!$A$2, data!$E$1:$E$3925, 'Heron View'!D$5)</f>
        <v/>
      </c>
      <c r="E48" s="2">
        <f>D48+SUMIFS(data!$H$1:$H$3925, data!$A$1:$A$3925, 'Heron View'!$A48, data!$D$1:$D$3925, 'Heron View'!$A$2, data!$E$1:$E$3925, 'Heron View'!E$5)</f>
        <v/>
      </c>
      <c r="F48" s="2">
        <f>E48+SUMIFS(data!$H$1:$H$3925, data!$A$1:$A$3925, 'Heron View'!$A48, data!$D$1:$D$3925, 'Heron View'!$A$2, data!$E$1:$E$3925, 'Heron View'!F$5)</f>
        <v/>
      </c>
      <c r="G48" s="2">
        <f>F48+SUMIFS(data!$H$1:$H$3925, data!$A$1:$A$3925, 'Heron View'!$A48, data!$D$1:$D$3925, 'Heron View'!$A$2, data!$E$1:$E$3925, 'Heron View'!G$5)</f>
        <v/>
      </c>
      <c r="H48" s="2">
        <f>G48+SUMIFS(data!$H$1:$H$3925, data!$A$1:$A$3925, 'Heron View'!$A48, data!$D$1:$D$3925, 'Heron View'!$A$2, data!$E$1:$E$3925, 'Heron View'!H$5)</f>
        <v/>
      </c>
      <c r="I48" s="2">
        <f>H48+SUMIFS(data!$H$1:$H$3925, data!$A$1:$A$3925, 'Heron View'!$A48, data!$D$1:$D$3925, 'Heron View'!$A$2, data!$E$1:$E$3925, 'Heron View'!I$5)</f>
        <v/>
      </c>
      <c r="J48" s="2">
        <f>I48+SUMIFS(data!$H$1:$H$3925, data!$A$1:$A$3925, 'Heron View'!$A48, data!$D$1:$D$3925, 'Heron View'!$A$2, data!$E$1:$E$3925, 'Heron View'!J$5)</f>
        <v/>
      </c>
      <c r="K48" s="2">
        <f>J48+SUMIFS(data!$H$1:$H$3925, data!$A$1:$A$3925, 'Heron View'!$A48, data!$D$1:$D$3925, 'Heron View'!$A$2, data!$E$1:$E$3925, 'Heron View'!K$5)</f>
        <v/>
      </c>
      <c r="L48" s="2">
        <f>K48+SUMIFS(data!$H$1:$H$3925, data!$A$1:$A$3925, 'Heron View'!$A48, data!$D$1:$D$3925, 'Heron View'!$A$2, data!$E$1:$E$3925, 'Heron View'!L$5)</f>
        <v/>
      </c>
      <c r="M48" s="2">
        <f>L48+SUMIFS(data!$H$1:$H$3925, data!$A$1:$A$3925, 'Heron View'!$A48, data!$D$1:$D$3925, 'Heron View'!$A$2, data!$E$1:$E$3925, 'Heron View'!M$5)</f>
        <v/>
      </c>
      <c r="N48" s="2">
        <f>M48+SUMIFS(data!$H$1:$H$3925, data!$A$1:$A$3925, 'Heron View'!$A48, data!$D$1:$D$3925, 'Heron View'!$A$2, data!$E$1:$E$3925, 'Heron View'!N$5)</f>
        <v/>
      </c>
      <c r="O48" s="2">
        <f>N48+SUMIFS(data!$H$1:$H$3925, data!$A$1:$A$3925, 'Heron View'!$A48, data!$D$1:$D$3925, 'Heron View'!$A$2, data!$E$1:$E$3925, 'Heron View'!O$5)</f>
        <v/>
      </c>
      <c r="P48" s="2">
        <f>O48+SUMIFS(data!$H$1:$H$3925, data!$A$1:$A$3925, 'Heron View'!$A48, data!$D$1:$D$3925, 'Heron View'!$A$2, data!$E$1:$E$3925, 'Heron View'!P$5)</f>
        <v/>
      </c>
      <c r="Q48" s="2">
        <f>P48+SUMIFS(data!$H$1:$H$3925, data!$A$1:$A$3925, 'Heron View'!$A48, data!$D$1:$D$3925, 'Heron View'!$A$2, data!$E$1:$E$3925, 'Heron View'!Q$5)</f>
        <v/>
      </c>
      <c r="R48" s="2">
        <f>Q48+SUMIFS(data!$H$1:$H$3925, data!$A$1:$A$3925, 'Heron View'!$A48, data!$D$1:$D$3925, 'Heron View'!$A$2, data!$E$1:$E$3925, 'Heron View'!R$5)</f>
        <v/>
      </c>
      <c r="S48" s="2">
        <f>R48+SUMIFS(data!$H$1:$H$3925, data!$A$1:$A$3925, 'Heron View'!$A48, data!$D$1:$D$3925, 'Heron View'!$A$2, data!$E$1:$E$3925, 'Heron View'!S$5)</f>
        <v/>
      </c>
      <c r="T48" s="2">
        <f>S48+SUMIFS(data!$H$1:$H$3925, data!$A$1:$A$3925, 'Heron View'!$A48, data!$D$1:$D$3925, 'Heron View'!$A$2, data!$E$1:$E$3925, 'Heron View'!T$5)</f>
        <v/>
      </c>
      <c r="U48" s="2">
        <f>T48+SUMIFS(data!$H$1:$H$3925, data!$A$1:$A$3925, 'Heron View'!$A48, data!$D$1:$D$3925, 'Heron View'!$A$2, data!$E$1:$E$3925, 'Heron View'!U$5)</f>
        <v/>
      </c>
      <c r="V48" s="2">
        <f>U48+SUMIFS(data!$H$1:$H$3925, data!$A$1:$A$3925, 'Heron View'!$A48, data!$D$1:$D$3925, 'Heron View'!$A$2, data!$E$1:$E$3925, 'Heron View'!V$5)</f>
        <v/>
      </c>
      <c r="W48" s="2">
        <f>V48+SUMIFS(data!$H$1:$H$3925, data!$A$1:$A$3925, 'Heron View'!$A48, data!$D$1:$D$3925, 'Heron View'!$A$2, data!$E$1:$E$3925, 'Heron View'!W$5)</f>
        <v/>
      </c>
      <c r="X48" s="2">
        <f>W48+SUMIFS(data!$H$1:$H$3925, data!$A$1:$A$3925, 'Heron View'!$A48, data!$D$1:$D$3925, 'Heron View'!$A$2, data!$E$1:$E$3925, 'Heron View'!X$5)</f>
        <v/>
      </c>
      <c r="Y48" s="2">
        <f>X48+SUMIFS(data!$H$1:$H$3925, data!$A$1:$A$3925, 'Heron View'!$A48, data!$D$1:$D$3925, 'Heron View'!$A$2, data!$E$1:$E$3925, 'Heron View'!Y$5)</f>
        <v/>
      </c>
      <c r="Z48" s="2">
        <f>Y48+SUMIFS(data!$H$1:$H$3925, data!$A$1:$A$3925, 'Heron View'!$A48, data!$D$1:$D$3925, 'Heron View'!$A$2, data!$E$1:$E$3925, 'Heron View'!Z$5)</f>
        <v/>
      </c>
      <c r="AA48" s="2">
        <f>Z48+SUMIFS(data!$H$1:$H$3925, data!$A$1:$A$3925, 'Heron View'!$A48, data!$D$1:$D$3925, 'Heron View'!$A$2, data!$E$1:$E$3925, 'Heron View'!AA$5)</f>
        <v/>
      </c>
      <c r="AB48" s="2">
        <f>AA48+SUMIFS(data!$H$1:$H$3925, data!$A$1:$A$3925, 'Heron View'!$A48, data!$D$1:$D$3925, 'Heron View'!$A$2, data!$E$1:$E$3925, 'Heron View'!AB$5)</f>
        <v/>
      </c>
      <c r="AC48" s="2">
        <f>AB48+SUMIFS(data!$H$1:$H$3925, data!$A$1:$A$3925, 'Heron View'!$A48, data!$D$1:$D$3925, 'Heron View'!$A$2, data!$E$1:$E$3925, 'Heron View'!AC$5)</f>
        <v/>
      </c>
      <c r="AD48" s="2">
        <f>AC48+SUMIFS(data!$H$1:$H$3925, data!$A$1:$A$3925, 'Heron View'!$A48, data!$D$1:$D$3925, 'Heron View'!$A$2, data!$E$1:$E$3925, 'Heron View'!AD$5)</f>
        <v/>
      </c>
      <c r="AE48" s="2">
        <f>AD48+SUMIFS(data!$H$1:$H$3925, data!$A$1:$A$3925, 'Heron View'!$A48, data!$D$1:$D$3925, 'Heron View'!$A$2, data!$E$1:$E$3925, 'Heron View'!AE$5)</f>
        <v/>
      </c>
      <c r="AF48" s="2">
        <f>AE48+SUMIFS(data!$H$1:$H$3925, data!$A$1:$A$3925, 'Heron View'!$A48, data!$D$1:$D$3925, 'Heron View'!$A$2, data!$E$1:$E$3925, 'Heron View'!AF$5)</f>
        <v/>
      </c>
      <c r="AG48" s="2">
        <f>AF48+SUMIFS(data!$H$1:$H$3925, data!$A$1:$A$3925, 'Heron View'!$A48, data!$D$1:$D$3925, 'Heron View'!$A$2, data!$E$1:$E$3925, 'Heron View'!AG$5)</f>
        <v/>
      </c>
      <c r="AH48" s="2">
        <f>AG48+SUMIFS(data!$H$1:$H$3925, data!$A$1:$A$3925, 'Heron View'!$A48, data!$D$1:$D$3925, 'Heron View'!$A$2, data!$E$1:$E$3925, 'Heron View'!AH$5)</f>
        <v/>
      </c>
      <c r="AI48" s="2">
        <f>AH48+SUMIFS(data!$H$1:$H$3925, data!$A$1:$A$3925, 'Heron View'!$A48, data!$D$1:$D$3925, 'Heron View'!$A$2, data!$E$1:$E$3925, 'Heron View'!AI$5)</f>
        <v/>
      </c>
      <c r="AJ48" s="2">
        <f>AI48+SUMIFS(data!$H$1:$H$3925, data!$A$1:$A$3925, 'Heron View'!$A48, data!$D$1:$D$3925, 'Heron View'!$A$2, data!$E$1:$E$3925, 'Heron View'!AJ$5)</f>
        <v/>
      </c>
      <c r="AK48" s="2">
        <f>AJ48+SUMIFS(data!$H$1:$H$3925, data!$A$1:$A$3925, 'Heron View'!$A48, data!$D$1:$D$3925, 'Heron View'!$A$2, data!$E$1:$E$3925, 'Heron View'!AK$5)</f>
        <v/>
      </c>
      <c r="AL48" s="2">
        <f>AK48+SUMIFS(data!$H$1:$H$3925, data!$A$1:$A$3925, 'Heron View'!$A48, data!$D$1:$D$3925, 'Heron View'!$A$2, data!$E$1:$E$3925, 'Heron View'!AL$5)</f>
        <v/>
      </c>
      <c r="AM48" s="2">
        <f>AL48+SUMIFS(data!$H$1:$H$3925, data!$A$1:$A$3925, 'Heron View'!$A48, data!$D$1:$D$3925, 'Heron View'!$A$2, data!$E$1:$E$3925, 'Heron View'!AM$5)</f>
        <v/>
      </c>
      <c r="AN48" s="2">
        <f>AM48+SUMIFS(data!$H$1:$H$3925, data!$A$1:$A$3925, 'Heron View'!$A48, data!$D$1:$D$3925, 'Heron View'!$A$2, data!$E$1:$E$3925, 'Heron View'!AN$5)</f>
        <v/>
      </c>
      <c r="AO48" s="2">
        <f>AN48+SUMIFS(data!$H$1:$H$3925, data!$A$1:$A$3925, 'Heron View'!$A48, data!$D$1:$D$3925, 'Heron View'!$A$2, data!$E$1:$E$3925, 'Heron View'!AO$5)</f>
        <v/>
      </c>
      <c r="AP48" s="2">
        <f>AO48+SUMIFS(data!$H$1:$H$3925, data!$A$1:$A$3925, 'Heron View'!$A48, data!$D$1:$D$3925, 'Heron View'!$A$2, data!$E$1:$E$3925, 'Heron View'!AP$5)</f>
        <v/>
      </c>
      <c r="AQ48" s="2">
        <f>AP48+SUMIFS(data!$H$1:$H$3925, data!$A$1:$A$3925, 'Heron View'!$A48, data!$D$1:$D$3925, 'Heron View'!$A$2, data!$E$1:$E$3925, 'Heron View'!AQ$5)</f>
        <v/>
      </c>
      <c r="AR48" s="2">
        <f>AQ48+SUMIFS(data!$H$1:$H$3925, data!$A$1:$A$3925, 'Heron View'!$A48, data!$D$1:$D$3925, 'Heron View'!$A$2, data!$E$1:$E$3925, 'Heron View'!AR$5)</f>
        <v/>
      </c>
    </row>
    <row r="49">
      <c r="A49" t="inlineStr">
        <is>
          <t>Advertising - Property24</t>
        </is>
      </c>
      <c r="C49" s="2">
        <f>SUMIFS(data!$H$1:$H$3925, data!$A$1:$A$3925, 'Heron View'!$A49, data!$D$1:$D$3925, 'Heron View'!$A$2, data!$E$1:$E$3925, 'Heron View'!C$5)</f>
        <v/>
      </c>
      <c r="D49" s="2">
        <f>C49+SUMIFS(data!$H$1:$H$3925, data!$A$1:$A$3925, 'Heron View'!$A49, data!$D$1:$D$3925, 'Heron View'!$A$2, data!$E$1:$E$3925, 'Heron View'!D$5)</f>
        <v/>
      </c>
      <c r="E49" s="2">
        <f>D49+SUMIFS(data!$H$1:$H$3925, data!$A$1:$A$3925, 'Heron View'!$A49, data!$D$1:$D$3925, 'Heron View'!$A$2, data!$E$1:$E$3925, 'Heron View'!E$5)</f>
        <v/>
      </c>
      <c r="F49" s="2">
        <f>E49+SUMIFS(data!$H$1:$H$3925, data!$A$1:$A$3925, 'Heron View'!$A49, data!$D$1:$D$3925, 'Heron View'!$A$2, data!$E$1:$E$3925, 'Heron View'!F$5)</f>
        <v/>
      </c>
      <c r="G49" s="2">
        <f>F49+SUMIFS(data!$H$1:$H$3925, data!$A$1:$A$3925, 'Heron View'!$A49, data!$D$1:$D$3925, 'Heron View'!$A$2, data!$E$1:$E$3925, 'Heron View'!G$5)</f>
        <v/>
      </c>
      <c r="H49" s="2">
        <f>G49+SUMIFS(data!$H$1:$H$3925, data!$A$1:$A$3925, 'Heron View'!$A49, data!$D$1:$D$3925, 'Heron View'!$A$2, data!$E$1:$E$3925, 'Heron View'!H$5)</f>
        <v/>
      </c>
      <c r="I49" s="2">
        <f>H49+SUMIFS(data!$H$1:$H$3925, data!$A$1:$A$3925, 'Heron View'!$A49, data!$D$1:$D$3925, 'Heron View'!$A$2, data!$E$1:$E$3925, 'Heron View'!I$5)</f>
        <v/>
      </c>
      <c r="J49" s="2">
        <f>I49+SUMIFS(data!$H$1:$H$3925, data!$A$1:$A$3925, 'Heron View'!$A49, data!$D$1:$D$3925, 'Heron View'!$A$2, data!$E$1:$E$3925, 'Heron View'!J$5)</f>
        <v/>
      </c>
      <c r="K49" s="2">
        <f>J49+SUMIFS(data!$H$1:$H$3925, data!$A$1:$A$3925, 'Heron View'!$A49, data!$D$1:$D$3925, 'Heron View'!$A$2, data!$E$1:$E$3925, 'Heron View'!K$5)</f>
        <v/>
      </c>
      <c r="L49" s="2">
        <f>K49+SUMIFS(data!$H$1:$H$3925, data!$A$1:$A$3925, 'Heron View'!$A49, data!$D$1:$D$3925, 'Heron View'!$A$2, data!$E$1:$E$3925, 'Heron View'!L$5)</f>
        <v/>
      </c>
      <c r="M49" s="2">
        <f>L49+SUMIFS(data!$H$1:$H$3925, data!$A$1:$A$3925, 'Heron View'!$A49, data!$D$1:$D$3925, 'Heron View'!$A$2, data!$E$1:$E$3925, 'Heron View'!M$5)</f>
        <v/>
      </c>
      <c r="N49" s="2">
        <f>M49+SUMIFS(data!$H$1:$H$3925, data!$A$1:$A$3925, 'Heron View'!$A49, data!$D$1:$D$3925, 'Heron View'!$A$2, data!$E$1:$E$3925, 'Heron View'!N$5)</f>
        <v/>
      </c>
      <c r="O49" s="2">
        <f>N49+SUMIFS(data!$H$1:$H$3925, data!$A$1:$A$3925, 'Heron View'!$A49, data!$D$1:$D$3925, 'Heron View'!$A$2, data!$E$1:$E$3925, 'Heron View'!O$5)</f>
        <v/>
      </c>
      <c r="P49" s="2">
        <f>O49+SUMIFS(data!$H$1:$H$3925, data!$A$1:$A$3925, 'Heron View'!$A49, data!$D$1:$D$3925, 'Heron View'!$A$2, data!$E$1:$E$3925, 'Heron View'!P$5)</f>
        <v/>
      </c>
      <c r="Q49" s="2">
        <f>P49+SUMIFS(data!$H$1:$H$3925, data!$A$1:$A$3925, 'Heron View'!$A49, data!$D$1:$D$3925, 'Heron View'!$A$2, data!$E$1:$E$3925, 'Heron View'!Q$5)</f>
        <v/>
      </c>
      <c r="R49" s="2">
        <f>Q49+SUMIFS(data!$H$1:$H$3925, data!$A$1:$A$3925, 'Heron View'!$A49, data!$D$1:$D$3925, 'Heron View'!$A$2, data!$E$1:$E$3925, 'Heron View'!R$5)</f>
        <v/>
      </c>
      <c r="S49" s="2">
        <f>R49+SUMIFS(data!$H$1:$H$3925, data!$A$1:$A$3925, 'Heron View'!$A49, data!$D$1:$D$3925, 'Heron View'!$A$2, data!$E$1:$E$3925, 'Heron View'!S$5)</f>
        <v/>
      </c>
      <c r="T49" s="2">
        <f>S49+SUMIFS(data!$H$1:$H$3925, data!$A$1:$A$3925, 'Heron View'!$A49, data!$D$1:$D$3925, 'Heron View'!$A$2, data!$E$1:$E$3925, 'Heron View'!T$5)</f>
        <v/>
      </c>
      <c r="U49" s="2">
        <f>T49+SUMIFS(data!$H$1:$H$3925, data!$A$1:$A$3925, 'Heron View'!$A49, data!$D$1:$D$3925, 'Heron View'!$A$2, data!$E$1:$E$3925, 'Heron View'!U$5)</f>
        <v/>
      </c>
      <c r="V49" s="2">
        <f>U49+SUMIFS(data!$H$1:$H$3925, data!$A$1:$A$3925, 'Heron View'!$A49, data!$D$1:$D$3925, 'Heron View'!$A$2, data!$E$1:$E$3925, 'Heron View'!V$5)</f>
        <v/>
      </c>
      <c r="W49" s="2">
        <f>V49+SUMIFS(data!$H$1:$H$3925, data!$A$1:$A$3925, 'Heron View'!$A49, data!$D$1:$D$3925, 'Heron View'!$A$2, data!$E$1:$E$3925, 'Heron View'!W$5)</f>
        <v/>
      </c>
      <c r="X49" s="2">
        <f>W49+SUMIFS(data!$H$1:$H$3925, data!$A$1:$A$3925, 'Heron View'!$A49, data!$D$1:$D$3925, 'Heron View'!$A$2, data!$E$1:$E$3925, 'Heron View'!X$5)</f>
        <v/>
      </c>
      <c r="Y49" s="2">
        <f>X49+SUMIFS(data!$H$1:$H$3925, data!$A$1:$A$3925, 'Heron View'!$A49, data!$D$1:$D$3925, 'Heron View'!$A$2, data!$E$1:$E$3925, 'Heron View'!Y$5)</f>
        <v/>
      </c>
      <c r="Z49" s="2">
        <f>Y49+SUMIFS(data!$H$1:$H$3925, data!$A$1:$A$3925, 'Heron View'!$A49, data!$D$1:$D$3925, 'Heron View'!$A$2, data!$E$1:$E$3925, 'Heron View'!Z$5)</f>
        <v/>
      </c>
      <c r="AA49" s="2">
        <f>Z49+SUMIFS(data!$H$1:$H$3925, data!$A$1:$A$3925, 'Heron View'!$A49, data!$D$1:$D$3925, 'Heron View'!$A$2, data!$E$1:$E$3925, 'Heron View'!AA$5)</f>
        <v/>
      </c>
      <c r="AB49" s="2">
        <f>AA49+SUMIFS(data!$H$1:$H$3925, data!$A$1:$A$3925, 'Heron View'!$A49, data!$D$1:$D$3925, 'Heron View'!$A$2, data!$E$1:$E$3925, 'Heron View'!AB$5)</f>
        <v/>
      </c>
      <c r="AC49" s="2">
        <f>AB49+SUMIFS(data!$H$1:$H$3925, data!$A$1:$A$3925, 'Heron View'!$A49, data!$D$1:$D$3925, 'Heron View'!$A$2, data!$E$1:$E$3925, 'Heron View'!AC$5)</f>
        <v/>
      </c>
      <c r="AD49" s="2">
        <f>AC49+SUMIFS(data!$H$1:$H$3925, data!$A$1:$A$3925, 'Heron View'!$A49, data!$D$1:$D$3925, 'Heron View'!$A$2, data!$E$1:$E$3925, 'Heron View'!AD$5)</f>
        <v/>
      </c>
      <c r="AE49" s="2">
        <f>AD49+SUMIFS(data!$H$1:$H$3925, data!$A$1:$A$3925, 'Heron View'!$A49, data!$D$1:$D$3925, 'Heron View'!$A$2, data!$E$1:$E$3925, 'Heron View'!AE$5)</f>
        <v/>
      </c>
      <c r="AF49" s="2">
        <f>AE49+SUMIFS(data!$H$1:$H$3925, data!$A$1:$A$3925, 'Heron View'!$A49, data!$D$1:$D$3925, 'Heron View'!$A$2, data!$E$1:$E$3925, 'Heron View'!AF$5)</f>
        <v/>
      </c>
      <c r="AG49" s="2">
        <f>AF49+SUMIFS(data!$H$1:$H$3925, data!$A$1:$A$3925, 'Heron View'!$A49, data!$D$1:$D$3925, 'Heron View'!$A$2, data!$E$1:$E$3925, 'Heron View'!AG$5)</f>
        <v/>
      </c>
      <c r="AH49" s="2">
        <f>AG49+SUMIFS(data!$H$1:$H$3925, data!$A$1:$A$3925, 'Heron View'!$A49, data!$D$1:$D$3925, 'Heron View'!$A$2, data!$E$1:$E$3925, 'Heron View'!AH$5)</f>
        <v/>
      </c>
      <c r="AI49" s="2">
        <f>AH49+SUMIFS(data!$H$1:$H$3925, data!$A$1:$A$3925, 'Heron View'!$A49, data!$D$1:$D$3925, 'Heron View'!$A$2, data!$E$1:$E$3925, 'Heron View'!AI$5)</f>
        <v/>
      </c>
      <c r="AJ49" s="2">
        <f>AI49+SUMIFS(data!$H$1:$H$3925, data!$A$1:$A$3925, 'Heron View'!$A49, data!$D$1:$D$3925, 'Heron View'!$A$2, data!$E$1:$E$3925, 'Heron View'!AJ$5)</f>
        <v/>
      </c>
      <c r="AK49" s="2">
        <f>AJ49+SUMIFS(data!$H$1:$H$3925, data!$A$1:$A$3925, 'Heron View'!$A49, data!$D$1:$D$3925, 'Heron View'!$A$2, data!$E$1:$E$3925, 'Heron View'!AK$5)</f>
        <v/>
      </c>
      <c r="AL49" s="2">
        <f>AK49+SUMIFS(data!$H$1:$H$3925, data!$A$1:$A$3925, 'Heron View'!$A49, data!$D$1:$D$3925, 'Heron View'!$A$2, data!$E$1:$E$3925, 'Heron View'!AL$5)</f>
        <v/>
      </c>
      <c r="AM49" s="2">
        <f>AL49+SUMIFS(data!$H$1:$H$3925, data!$A$1:$A$3925, 'Heron View'!$A49, data!$D$1:$D$3925, 'Heron View'!$A$2, data!$E$1:$E$3925, 'Heron View'!AM$5)</f>
        <v/>
      </c>
      <c r="AN49" s="2">
        <f>AM49+SUMIFS(data!$H$1:$H$3925, data!$A$1:$A$3925, 'Heron View'!$A49, data!$D$1:$D$3925, 'Heron View'!$A$2, data!$E$1:$E$3925, 'Heron View'!AN$5)</f>
        <v/>
      </c>
      <c r="AO49" s="2">
        <f>AN49+SUMIFS(data!$H$1:$H$3925, data!$A$1:$A$3925, 'Heron View'!$A49, data!$D$1:$D$3925, 'Heron View'!$A$2, data!$E$1:$E$3925, 'Heron View'!AO$5)</f>
        <v/>
      </c>
      <c r="AP49" s="2">
        <f>AO49+SUMIFS(data!$H$1:$H$3925, data!$A$1:$A$3925, 'Heron View'!$A49, data!$D$1:$D$3925, 'Heron View'!$A$2, data!$E$1:$E$3925, 'Heron View'!AP$5)</f>
        <v/>
      </c>
      <c r="AQ49" s="2">
        <f>AP49+SUMIFS(data!$H$1:$H$3925, data!$A$1:$A$3925, 'Heron View'!$A49, data!$D$1:$D$3925, 'Heron View'!$A$2, data!$E$1:$E$3925, 'Heron View'!AQ$5)</f>
        <v/>
      </c>
      <c r="AR49" s="2">
        <f>AQ49+SUMIFS(data!$H$1:$H$3925, data!$A$1:$A$3925, 'Heron View'!$A49, data!$D$1:$D$3925, 'Heron View'!$A$2, data!$E$1:$E$3925, 'Heron View'!AR$5)</f>
        <v/>
      </c>
    </row>
    <row r="50">
      <c r="A50" t="inlineStr">
        <is>
          <t>Advertising - Pure Brand Activation</t>
        </is>
      </c>
      <c r="C50" s="2">
        <f>SUMIFS(data!$H$1:$H$3925, data!$A$1:$A$3925, 'Heron View'!$A50, data!$D$1:$D$3925, 'Heron View'!$A$2, data!$E$1:$E$3925, 'Heron View'!C$5)</f>
        <v/>
      </c>
      <c r="D50" s="2">
        <f>C50+SUMIFS(data!$H$1:$H$3925, data!$A$1:$A$3925, 'Heron View'!$A50, data!$D$1:$D$3925, 'Heron View'!$A$2, data!$E$1:$E$3925, 'Heron View'!D$5)</f>
        <v/>
      </c>
      <c r="E50" s="2">
        <f>D50+SUMIFS(data!$H$1:$H$3925, data!$A$1:$A$3925, 'Heron View'!$A50, data!$D$1:$D$3925, 'Heron View'!$A$2, data!$E$1:$E$3925, 'Heron View'!E$5)</f>
        <v/>
      </c>
      <c r="F50" s="2">
        <f>E50+SUMIFS(data!$H$1:$H$3925, data!$A$1:$A$3925, 'Heron View'!$A50, data!$D$1:$D$3925, 'Heron View'!$A$2, data!$E$1:$E$3925, 'Heron View'!F$5)</f>
        <v/>
      </c>
      <c r="G50" s="2">
        <f>F50+SUMIFS(data!$H$1:$H$3925, data!$A$1:$A$3925, 'Heron View'!$A50, data!$D$1:$D$3925, 'Heron View'!$A$2, data!$E$1:$E$3925, 'Heron View'!G$5)</f>
        <v/>
      </c>
      <c r="H50" s="2">
        <f>G50+SUMIFS(data!$H$1:$H$3925, data!$A$1:$A$3925, 'Heron View'!$A50, data!$D$1:$D$3925, 'Heron View'!$A$2, data!$E$1:$E$3925, 'Heron View'!H$5)</f>
        <v/>
      </c>
      <c r="I50" s="2">
        <f>H50+SUMIFS(data!$H$1:$H$3925, data!$A$1:$A$3925, 'Heron View'!$A50, data!$D$1:$D$3925, 'Heron View'!$A$2, data!$E$1:$E$3925, 'Heron View'!I$5)</f>
        <v/>
      </c>
      <c r="J50" s="2">
        <f>I50+SUMIFS(data!$H$1:$H$3925, data!$A$1:$A$3925, 'Heron View'!$A50, data!$D$1:$D$3925, 'Heron View'!$A$2, data!$E$1:$E$3925, 'Heron View'!J$5)</f>
        <v/>
      </c>
      <c r="K50" s="2">
        <f>J50+SUMIFS(data!$H$1:$H$3925, data!$A$1:$A$3925, 'Heron View'!$A50, data!$D$1:$D$3925, 'Heron View'!$A$2, data!$E$1:$E$3925, 'Heron View'!K$5)</f>
        <v/>
      </c>
      <c r="L50" s="2">
        <f>K50+SUMIFS(data!$H$1:$H$3925, data!$A$1:$A$3925, 'Heron View'!$A50, data!$D$1:$D$3925, 'Heron View'!$A$2, data!$E$1:$E$3925, 'Heron View'!L$5)</f>
        <v/>
      </c>
      <c r="M50" s="2">
        <f>L50+SUMIFS(data!$H$1:$H$3925, data!$A$1:$A$3925, 'Heron View'!$A50, data!$D$1:$D$3925, 'Heron View'!$A$2, data!$E$1:$E$3925, 'Heron View'!M$5)</f>
        <v/>
      </c>
      <c r="N50" s="2">
        <f>M50+SUMIFS(data!$H$1:$H$3925, data!$A$1:$A$3925, 'Heron View'!$A50, data!$D$1:$D$3925, 'Heron View'!$A$2, data!$E$1:$E$3925, 'Heron View'!N$5)</f>
        <v/>
      </c>
      <c r="O50" s="2">
        <f>N50+SUMIFS(data!$H$1:$H$3925, data!$A$1:$A$3925, 'Heron View'!$A50, data!$D$1:$D$3925, 'Heron View'!$A$2, data!$E$1:$E$3925, 'Heron View'!O$5)</f>
        <v/>
      </c>
      <c r="P50" s="2">
        <f>O50+SUMIFS(data!$H$1:$H$3925, data!$A$1:$A$3925, 'Heron View'!$A50, data!$D$1:$D$3925, 'Heron View'!$A$2, data!$E$1:$E$3925, 'Heron View'!P$5)</f>
        <v/>
      </c>
      <c r="Q50" s="2">
        <f>P50+SUMIFS(data!$H$1:$H$3925, data!$A$1:$A$3925, 'Heron View'!$A50, data!$D$1:$D$3925, 'Heron View'!$A$2, data!$E$1:$E$3925, 'Heron View'!Q$5)</f>
        <v/>
      </c>
      <c r="R50" s="2">
        <f>Q50+SUMIFS(data!$H$1:$H$3925, data!$A$1:$A$3925, 'Heron View'!$A50, data!$D$1:$D$3925, 'Heron View'!$A$2, data!$E$1:$E$3925, 'Heron View'!R$5)</f>
        <v/>
      </c>
      <c r="S50" s="2">
        <f>R50+SUMIFS(data!$H$1:$H$3925, data!$A$1:$A$3925, 'Heron View'!$A50, data!$D$1:$D$3925, 'Heron View'!$A$2, data!$E$1:$E$3925, 'Heron View'!S$5)</f>
        <v/>
      </c>
      <c r="T50" s="2">
        <f>S50+SUMIFS(data!$H$1:$H$3925, data!$A$1:$A$3925, 'Heron View'!$A50, data!$D$1:$D$3925, 'Heron View'!$A$2, data!$E$1:$E$3925, 'Heron View'!T$5)</f>
        <v/>
      </c>
      <c r="U50" s="2">
        <f>T50+SUMIFS(data!$H$1:$H$3925, data!$A$1:$A$3925, 'Heron View'!$A50, data!$D$1:$D$3925, 'Heron View'!$A$2, data!$E$1:$E$3925, 'Heron View'!U$5)</f>
        <v/>
      </c>
      <c r="V50" s="2">
        <f>U50+SUMIFS(data!$H$1:$H$3925, data!$A$1:$A$3925, 'Heron View'!$A50, data!$D$1:$D$3925, 'Heron View'!$A$2, data!$E$1:$E$3925, 'Heron View'!V$5)</f>
        <v/>
      </c>
      <c r="W50" s="2">
        <f>V50+SUMIFS(data!$H$1:$H$3925, data!$A$1:$A$3925, 'Heron View'!$A50, data!$D$1:$D$3925, 'Heron View'!$A$2, data!$E$1:$E$3925, 'Heron View'!W$5)</f>
        <v/>
      </c>
      <c r="X50" s="2">
        <f>W50+SUMIFS(data!$H$1:$H$3925, data!$A$1:$A$3925, 'Heron View'!$A50, data!$D$1:$D$3925, 'Heron View'!$A$2, data!$E$1:$E$3925, 'Heron View'!X$5)</f>
        <v/>
      </c>
      <c r="Y50" s="2">
        <f>X50+SUMIFS(data!$H$1:$H$3925, data!$A$1:$A$3925, 'Heron View'!$A50, data!$D$1:$D$3925, 'Heron View'!$A$2, data!$E$1:$E$3925, 'Heron View'!Y$5)</f>
        <v/>
      </c>
      <c r="Z50" s="2">
        <f>Y50+SUMIFS(data!$H$1:$H$3925, data!$A$1:$A$3925, 'Heron View'!$A50, data!$D$1:$D$3925, 'Heron View'!$A$2, data!$E$1:$E$3925, 'Heron View'!Z$5)</f>
        <v/>
      </c>
      <c r="AA50" s="2">
        <f>Z50+SUMIFS(data!$H$1:$H$3925, data!$A$1:$A$3925, 'Heron View'!$A50, data!$D$1:$D$3925, 'Heron View'!$A$2, data!$E$1:$E$3925, 'Heron View'!AA$5)</f>
        <v/>
      </c>
      <c r="AB50" s="2">
        <f>AA50+SUMIFS(data!$H$1:$H$3925, data!$A$1:$A$3925, 'Heron View'!$A50, data!$D$1:$D$3925, 'Heron View'!$A$2, data!$E$1:$E$3925, 'Heron View'!AB$5)</f>
        <v/>
      </c>
      <c r="AC50" s="2">
        <f>AB50+SUMIFS(data!$H$1:$H$3925, data!$A$1:$A$3925, 'Heron View'!$A50, data!$D$1:$D$3925, 'Heron View'!$A$2, data!$E$1:$E$3925, 'Heron View'!AC$5)</f>
        <v/>
      </c>
      <c r="AD50" s="2">
        <f>AC50+SUMIFS(data!$H$1:$H$3925, data!$A$1:$A$3925, 'Heron View'!$A50, data!$D$1:$D$3925, 'Heron View'!$A$2, data!$E$1:$E$3925, 'Heron View'!AD$5)</f>
        <v/>
      </c>
      <c r="AE50" s="2">
        <f>AD50+SUMIFS(data!$H$1:$H$3925, data!$A$1:$A$3925, 'Heron View'!$A50, data!$D$1:$D$3925, 'Heron View'!$A$2, data!$E$1:$E$3925, 'Heron View'!AE$5)</f>
        <v/>
      </c>
      <c r="AF50" s="2">
        <f>AE50+SUMIFS(data!$H$1:$H$3925, data!$A$1:$A$3925, 'Heron View'!$A50, data!$D$1:$D$3925, 'Heron View'!$A$2, data!$E$1:$E$3925, 'Heron View'!AF$5)</f>
        <v/>
      </c>
      <c r="AG50" s="2">
        <f>AF50+SUMIFS(data!$H$1:$H$3925, data!$A$1:$A$3925, 'Heron View'!$A50, data!$D$1:$D$3925, 'Heron View'!$A$2, data!$E$1:$E$3925, 'Heron View'!AG$5)</f>
        <v/>
      </c>
      <c r="AH50" s="2">
        <f>AG50+SUMIFS(data!$H$1:$H$3925, data!$A$1:$A$3925, 'Heron View'!$A50, data!$D$1:$D$3925, 'Heron View'!$A$2, data!$E$1:$E$3925, 'Heron View'!AH$5)</f>
        <v/>
      </c>
      <c r="AI50" s="2">
        <f>AH50+SUMIFS(data!$H$1:$H$3925, data!$A$1:$A$3925, 'Heron View'!$A50, data!$D$1:$D$3925, 'Heron View'!$A$2, data!$E$1:$E$3925, 'Heron View'!AI$5)</f>
        <v/>
      </c>
      <c r="AJ50" s="2">
        <f>AI50+SUMIFS(data!$H$1:$H$3925, data!$A$1:$A$3925, 'Heron View'!$A50, data!$D$1:$D$3925, 'Heron View'!$A$2, data!$E$1:$E$3925, 'Heron View'!AJ$5)</f>
        <v/>
      </c>
      <c r="AK50" s="2">
        <f>AJ50+SUMIFS(data!$H$1:$H$3925, data!$A$1:$A$3925, 'Heron View'!$A50, data!$D$1:$D$3925, 'Heron View'!$A$2, data!$E$1:$E$3925, 'Heron View'!AK$5)</f>
        <v/>
      </c>
      <c r="AL50" s="2">
        <f>AK50+SUMIFS(data!$H$1:$H$3925, data!$A$1:$A$3925, 'Heron View'!$A50, data!$D$1:$D$3925, 'Heron View'!$A$2, data!$E$1:$E$3925, 'Heron View'!AL$5)</f>
        <v/>
      </c>
      <c r="AM50" s="2">
        <f>AL50+SUMIFS(data!$H$1:$H$3925, data!$A$1:$A$3925, 'Heron View'!$A50, data!$D$1:$D$3925, 'Heron View'!$A$2, data!$E$1:$E$3925, 'Heron View'!AM$5)</f>
        <v/>
      </c>
      <c r="AN50" s="2">
        <f>AM50+SUMIFS(data!$H$1:$H$3925, data!$A$1:$A$3925, 'Heron View'!$A50, data!$D$1:$D$3925, 'Heron View'!$A$2, data!$E$1:$E$3925, 'Heron View'!AN$5)</f>
        <v/>
      </c>
      <c r="AO50" s="2">
        <f>AN50+SUMIFS(data!$H$1:$H$3925, data!$A$1:$A$3925, 'Heron View'!$A50, data!$D$1:$D$3925, 'Heron View'!$A$2, data!$E$1:$E$3925, 'Heron View'!AO$5)</f>
        <v/>
      </c>
      <c r="AP50" s="2">
        <f>AO50+SUMIFS(data!$H$1:$H$3925, data!$A$1:$A$3925, 'Heron View'!$A50, data!$D$1:$D$3925, 'Heron View'!$A$2, data!$E$1:$E$3925, 'Heron View'!AP$5)</f>
        <v/>
      </c>
      <c r="AQ50" s="2">
        <f>AP50+SUMIFS(data!$H$1:$H$3925, data!$A$1:$A$3925, 'Heron View'!$A50, data!$D$1:$D$3925, 'Heron View'!$A$2, data!$E$1:$E$3925, 'Heron View'!AQ$5)</f>
        <v/>
      </c>
      <c r="AR50" s="2">
        <f>AQ50+SUMIFS(data!$H$1:$H$3925, data!$A$1:$A$3925, 'Heron View'!$A50, data!$D$1:$D$3925, 'Heron View'!$A$2, data!$E$1:$E$3925, 'Heron View'!AR$5)</f>
        <v/>
      </c>
    </row>
    <row r="51">
      <c r="A51" t="inlineStr">
        <is>
          <t>Advertising - Real Marketing</t>
        </is>
      </c>
      <c r="C51" s="2">
        <f>SUMIFS(data!$H$1:$H$3925, data!$A$1:$A$3925, 'Heron View'!$A51, data!$D$1:$D$3925, 'Heron View'!$A$2, data!$E$1:$E$3925, 'Heron View'!C$5)</f>
        <v/>
      </c>
      <c r="D51" s="2">
        <f>C51+SUMIFS(data!$H$1:$H$3925, data!$A$1:$A$3925, 'Heron View'!$A51, data!$D$1:$D$3925, 'Heron View'!$A$2, data!$E$1:$E$3925, 'Heron View'!D$5)</f>
        <v/>
      </c>
      <c r="E51" s="2">
        <f>D51+SUMIFS(data!$H$1:$H$3925, data!$A$1:$A$3925, 'Heron View'!$A51, data!$D$1:$D$3925, 'Heron View'!$A$2, data!$E$1:$E$3925, 'Heron View'!E$5)</f>
        <v/>
      </c>
      <c r="F51" s="2">
        <f>E51+SUMIFS(data!$H$1:$H$3925, data!$A$1:$A$3925, 'Heron View'!$A51, data!$D$1:$D$3925, 'Heron View'!$A$2, data!$E$1:$E$3925, 'Heron View'!F$5)</f>
        <v/>
      </c>
      <c r="G51" s="2">
        <f>F51+SUMIFS(data!$H$1:$H$3925, data!$A$1:$A$3925, 'Heron View'!$A51, data!$D$1:$D$3925, 'Heron View'!$A$2, data!$E$1:$E$3925, 'Heron View'!G$5)</f>
        <v/>
      </c>
      <c r="H51" s="2">
        <f>G51+SUMIFS(data!$H$1:$H$3925, data!$A$1:$A$3925, 'Heron View'!$A51, data!$D$1:$D$3925, 'Heron View'!$A$2, data!$E$1:$E$3925, 'Heron View'!H$5)</f>
        <v/>
      </c>
      <c r="I51" s="2">
        <f>H51+SUMIFS(data!$H$1:$H$3925, data!$A$1:$A$3925, 'Heron View'!$A51, data!$D$1:$D$3925, 'Heron View'!$A$2, data!$E$1:$E$3925, 'Heron View'!I$5)</f>
        <v/>
      </c>
      <c r="J51" s="2">
        <f>I51+SUMIFS(data!$H$1:$H$3925, data!$A$1:$A$3925, 'Heron View'!$A51, data!$D$1:$D$3925, 'Heron View'!$A$2, data!$E$1:$E$3925, 'Heron View'!J$5)</f>
        <v/>
      </c>
      <c r="K51" s="2">
        <f>J51+SUMIFS(data!$H$1:$H$3925, data!$A$1:$A$3925, 'Heron View'!$A51, data!$D$1:$D$3925, 'Heron View'!$A$2, data!$E$1:$E$3925, 'Heron View'!K$5)</f>
        <v/>
      </c>
      <c r="L51" s="2">
        <f>K51+SUMIFS(data!$H$1:$H$3925, data!$A$1:$A$3925, 'Heron View'!$A51, data!$D$1:$D$3925, 'Heron View'!$A$2, data!$E$1:$E$3925, 'Heron View'!L$5)</f>
        <v/>
      </c>
      <c r="M51" s="2">
        <f>L51+SUMIFS(data!$H$1:$H$3925, data!$A$1:$A$3925, 'Heron View'!$A51, data!$D$1:$D$3925, 'Heron View'!$A$2, data!$E$1:$E$3925, 'Heron View'!M$5)</f>
        <v/>
      </c>
      <c r="N51" s="2">
        <f>M51+SUMIFS(data!$H$1:$H$3925, data!$A$1:$A$3925, 'Heron View'!$A51, data!$D$1:$D$3925, 'Heron View'!$A$2, data!$E$1:$E$3925, 'Heron View'!N$5)</f>
        <v/>
      </c>
      <c r="O51" s="2">
        <f>N51+SUMIFS(data!$H$1:$H$3925, data!$A$1:$A$3925, 'Heron View'!$A51, data!$D$1:$D$3925, 'Heron View'!$A$2, data!$E$1:$E$3925, 'Heron View'!O$5)</f>
        <v/>
      </c>
      <c r="P51" s="2">
        <f>O51+SUMIFS(data!$H$1:$H$3925, data!$A$1:$A$3925, 'Heron View'!$A51, data!$D$1:$D$3925, 'Heron View'!$A$2, data!$E$1:$E$3925, 'Heron View'!P$5)</f>
        <v/>
      </c>
      <c r="Q51" s="2">
        <f>P51+SUMIFS(data!$H$1:$H$3925, data!$A$1:$A$3925, 'Heron View'!$A51, data!$D$1:$D$3925, 'Heron View'!$A$2, data!$E$1:$E$3925, 'Heron View'!Q$5)</f>
        <v/>
      </c>
      <c r="R51" s="2">
        <f>Q51+SUMIFS(data!$H$1:$H$3925, data!$A$1:$A$3925, 'Heron View'!$A51, data!$D$1:$D$3925, 'Heron View'!$A$2, data!$E$1:$E$3925, 'Heron View'!R$5)</f>
        <v/>
      </c>
      <c r="S51" s="2">
        <f>R51+SUMIFS(data!$H$1:$H$3925, data!$A$1:$A$3925, 'Heron View'!$A51, data!$D$1:$D$3925, 'Heron View'!$A$2, data!$E$1:$E$3925, 'Heron View'!S$5)</f>
        <v/>
      </c>
      <c r="T51" s="2">
        <f>S51+SUMIFS(data!$H$1:$H$3925, data!$A$1:$A$3925, 'Heron View'!$A51, data!$D$1:$D$3925, 'Heron View'!$A$2, data!$E$1:$E$3925, 'Heron View'!T$5)</f>
        <v/>
      </c>
      <c r="U51" s="2">
        <f>T51+SUMIFS(data!$H$1:$H$3925, data!$A$1:$A$3925, 'Heron View'!$A51, data!$D$1:$D$3925, 'Heron View'!$A$2, data!$E$1:$E$3925, 'Heron View'!U$5)</f>
        <v/>
      </c>
      <c r="V51" s="2">
        <f>U51+SUMIFS(data!$H$1:$H$3925, data!$A$1:$A$3925, 'Heron View'!$A51, data!$D$1:$D$3925, 'Heron View'!$A$2, data!$E$1:$E$3925, 'Heron View'!V$5)</f>
        <v/>
      </c>
      <c r="W51" s="2">
        <f>V51+SUMIFS(data!$H$1:$H$3925, data!$A$1:$A$3925, 'Heron View'!$A51, data!$D$1:$D$3925, 'Heron View'!$A$2, data!$E$1:$E$3925, 'Heron View'!W$5)</f>
        <v/>
      </c>
      <c r="X51" s="2">
        <f>W51+SUMIFS(data!$H$1:$H$3925, data!$A$1:$A$3925, 'Heron View'!$A51, data!$D$1:$D$3925, 'Heron View'!$A$2, data!$E$1:$E$3925, 'Heron View'!X$5)</f>
        <v/>
      </c>
      <c r="Y51" s="2">
        <f>X51+SUMIFS(data!$H$1:$H$3925, data!$A$1:$A$3925, 'Heron View'!$A51, data!$D$1:$D$3925, 'Heron View'!$A$2, data!$E$1:$E$3925, 'Heron View'!Y$5)</f>
        <v/>
      </c>
      <c r="Z51" s="2">
        <f>Y51+SUMIFS(data!$H$1:$H$3925, data!$A$1:$A$3925, 'Heron View'!$A51, data!$D$1:$D$3925, 'Heron View'!$A$2, data!$E$1:$E$3925, 'Heron View'!Z$5)</f>
        <v/>
      </c>
      <c r="AA51" s="2">
        <f>Z51+SUMIFS(data!$H$1:$H$3925, data!$A$1:$A$3925, 'Heron View'!$A51, data!$D$1:$D$3925, 'Heron View'!$A$2, data!$E$1:$E$3925, 'Heron View'!AA$5)</f>
        <v/>
      </c>
      <c r="AB51" s="2">
        <f>AA51+SUMIFS(data!$H$1:$H$3925, data!$A$1:$A$3925, 'Heron View'!$A51, data!$D$1:$D$3925, 'Heron View'!$A$2, data!$E$1:$E$3925, 'Heron View'!AB$5)</f>
        <v/>
      </c>
      <c r="AC51" s="2">
        <f>AB51+SUMIFS(data!$H$1:$H$3925, data!$A$1:$A$3925, 'Heron View'!$A51, data!$D$1:$D$3925, 'Heron View'!$A$2, data!$E$1:$E$3925, 'Heron View'!AC$5)</f>
        <v/>
      </c>
      <c r="AD51" s="2">
        <f>AC51+SUMIFS(data!$H$1:$H$3925, data!$A$1:$A$3925, 'Heron View'!$A51, data!$D$1:$D$3925, 'Heron View'!$A$2, data!$E$1:$E$3925, 'Heron View'!AD$5)</f>
        <v/>
      </c>
      <c r="AE51" s="2">
        <f>AD51+SUMIFS(data!$H$1:$H$3925, data!$A$1:$A$3925, 'Heron View'!$A51, data!$D$1:$D$3925, 'Heron View'!$A$2, data!$E$1:$E$3925, 'Heron View'!AE$5)</f>
        <v/>
      </c>
      <c r="AF51" s="2">
        <f>AE51+SUMIFS(data!$H$1:$H$3925, data!$A$1:$A$3925, 'Heron View'!$A51, data!$D$1:$D$3925, 'Heron View'!$A$2, data!$E$1:$E$3925, 'Heron View'!AF$5)</f>
        <v/>
      </c>
      <c r="AG51" s="2">
        <f>AF51+SUMIFS(data!$H$1:$H$3925, data!$A$1:$A$3925, 'Heron View'!$A51, data!$D$1:$D$3925, 'Heron View'!$A$2, data!$E$1:$E$3925, 'Heron View'!AG$5)</f>
        <v/>
      </c>
      <c r="AH51" s="2">
        <f>AG51+SUMIFS(data!$H$1:$H$3925, data!$A$1:$A$3925, 'Heron View'!$A51, data!$D$1:$D$3925, 'Heron View'!$A$2, data!$E$1:$E$3925, 'Heron View'!AH$5)</f>
        <v/>
      </c>
      <c r="AI51" s="2">
        <f>AH51+SUMIFS(data!$H$1:$H$3925, data!$A$1:$A$3925, 'Heron View'!$A51, data!$D$1:$D$3925, 'Heron View'!$A$2, data!$E$1:$E$3925, 'Heron View'!AI$5)</f>
        <v/>
      </c>
      <c r="AJ51" s="2">
        <f>AI51+SUMIFS(data!$H$1:$H$3925, data!$A$1:$A$3925, 'Heron View'!$A51, data!$D$1:$D$3925, 'Heron View'!$A$2, data!$E$1:$E$3925, 'Heron View'!AJ$5)</f>
        <v/>
      </c>
      <c r="AK51" s="2">
        <f>AJ51+SUMIFS(data!$H$1:$H$3925, data!$A$1:$A$3925, 'Heron View'!$A51, data!$D$1:$D$3925, 'Heron View'!$A$2, data!$E$1:$E$3925, 'Heron View'!AK$5)</f>
        <v/>
      </c>
      <c r="AL51" s="2">
        <f>AK51+SUMIFS(data!$H$1:$H$3925, data!$A$1:$A$3925, 'Heron View'!$A51, data!$D$1:$D$3925, 'Heron View'!$A$2, data!$E$1:$E$3925, 'Heron View'!AL$5)</f>
        <v/>
      </c>
      <c r="AM51" s="2">
        <f>AL51+SUMIFS(data!$H$1:$H$3925, data!$A$1:$A$3925, 'Heron View'!$A51, data!$D$1:$D$3925, 'Heron View'!$A$2, data!$E$1:$E$3925, 'Heron View'!AM$5)</f>
        <v/>
      </c>
      <c r="AN51" s="2">
        <f>AM51+SUMIFS(data!$H$1:$H$3925, data!$A$1:$A$3925, 'Heron View'!$A51, data!$D$1:$D$3925, 'Heron View'!$A$2, data!$E$1:$E$3925, 'Heron View'!AN$5)</f>
        <v/>
      </c>
      <c r="AO51" s="2">
        <f>AN51+SUMIFS(data!$H$1:$H$3925, data!$A$1:$A$3925, 'Heron View'!$A51, data!$D$1:$D$3925, 'Heron View'!$A$2, data!$E$1:$E$3925, 'Heron View'!AO$5)</f>
        <v/>
      </c>
      <c r="AP51" s="2">
        <f>AO51+SUMIFS(data!$H$1:$H$3925, data!$A$1:$A$3925, 'Heron View'!$A51, data!$D$1:$D$3925, 'Heron View'!$A$2, data!$E$1:$E$3925, 'Heron View'!AP$5)</f>
        <v/>
      </c>
      <c r="AQ51" s="2">
        <f>AP51+SUMIFS(data!$H$1:$H$3925, data!$A$1:$A$3925, 'Heron View'!$A51, data!$D$1:$D$3925, 'Heron View'!$A$2, data!$E$1:$E$3925, 'Heron View'!AQ$5)</f>
        <v/>
      </c>
      <c r="AR51" s="2">
        <f>AQ51+SUMIFS(data!$H$1:$H$3925, data!$A$1:$A$3925, 'Heron View'!$A51, data!$D$1:$D$3925, 'Heron View'!$A$2, data!$E$1:$E$3925, 'Heron View'!AR$5)</f>
        <v/>
      </c>
    </row>
    <row r="52">
      <c r="A52" t="inlineStr">
        <is>
          <t>Advertising - Thinkink</t>
        </is>
      </c>
      <c r="C52" s="2">
        <f>SUMIFS(data!$H$1:$H$3925, data!$A$1:$A$3925, 'Heron View'!$A52, data!$D$1:$D$3925, 'Heron View'!$A$2, data!$E$1:$E$3925, 'Heron View'!C$5)</f>
        <v/>
      </c>
      <c r="D52" s="2">
        <f>C52+SUMIFS(data!$H$1:$H$3925, data!$A$1:$A$3925, 'Heron View'!$A52, data!$D$1:$D$3925, 'Heron View'!$A$2, data!$E$1:$E$3925, 'Heron View'!D$5)</f>
        <v/>
      </c>
      <c r="E52" s="2">
        <f>D52+SUMIFS(data!$H$1:$H$3925, data!$A$1:$A$3925, 'Heron View'!$A52, data!$D$1:$D$3925, 'Heron View'!$A$2, data!$E$1:$E$3925, 'Heron View'!E$5)</f>
        <v/>
      </c>
      <c r="F52" s="2">
        <f>E52+SUMIFS(data!$H$1:$H$3925, data!$A$1:$A$3925, 'Heron View'!$A52, data!$D$1:$D$3925, 'Heron View'!$A$2, data!$E$1:$E$3925, 'Heron View'!F$5)</f>
        <v/>
      </c>
      <c r="G52" s="2">
        <f>F52+SUMIFS(data!$H$1:$H$3925, data!$A$1:$A$3925, 'Heron View'!$A52, data!$D$1:$D$3925, 'Heron View'!$A$2, data!$E$1:$E$3925, 'Heron View'!G$5)</f>
        <v/>
      </c>
      <c r="H52" s="2">
        <f>G52+SUMIFS(data!$H$1:$H$3925, data!$A$1:$A$3925, 'Heron View'!$A52, data!$D$1:$D$3925, 'Heron View'!$A$2, data!$E$1:$E$3925, 'Heron View'!H$5)</f>
        <v/>
      </c>
      <c r="I52" s="2">
        <f>H52+SUMIFS(data!$H$1:$H$3925, data!$A$1:$A$3925, 'Heron View'!$A52, data!$D$1:$D$3925, 'Heron View'!$A$2, data!$E$1:$E$3925, 'Heron View'!I$5)</f>
        <v/>
      </c>
      <c r="J52" s="2">
        <f>I52+SUMIFS(data!$H$1:$H$3925, data!$A$1:$A$3925, 'Heron View'!$A52, data!$D$1:$D$3925, 'Heron View'!$A$2, data!$E$1:$E$3925, 'Heron View'!J$5)</f>
        <v/>
      </c>
      <c r="K52" s="2">
        <f>J52+SUMIFS(data!$H$1:$H$3925, data!$A$1:$A$3925, 'Heron View'!$A52, data!$D$1:$D$3925, 'Heron View'!$A$2, data!$E$1:$E$3925, 'Heron View'!K$5)</f>
        <v/>
      </c>
      <c r="L52" s="2">
        <f>K52+SUMIFS(data!$H$1:$H$3925, data!$A$1:$A$3925, 'Heron View'!$A52, data!$D$1:$D$3925, 'Heron View'!$A$2, data!$E$1:$E$3925, 'Heron View'!L$5)</f>
        <v/>
      </c>
      <c r="M52" s="2">
        <f>L52+SUMIFS(data!$H$1:$H$3925, data!$A$1:$A$3925, 'Heron View'!$A52, data!$D$1:$D$3925, 'Heron View'!$A$2, data!$E$1:$E$3925, 'Heron View'!M$5)</f>
        <v/>
      </c>
      <c r="N52" s="2">
        <f>M52+SUMIFS(data!$H$1:$H$3925, data!$A$1:$A$3925, 'Heron View'!$A52, data!$D$1:$D$3925, 'Heron View'!$A$2, data!$E$1:$E$3925, 'Heron View'!N$5)</f>
        <v/>
      </c>
      <c r="O52" s="2">
        <f>N52+SUMIFS(data!$H$1:$H$3925, data!$A$1:$A$3925, 'Heron View'!$A52, data!$D$1:$D$3925, 'Heron View'!$A$2, data!$E$1:$E$3925, 'Heron View'!O$5)</f>
        <v/>
      </c>
      <c r="P52" s="2">
        <f>O52+SUMIFS(data!$H$1:$H$3925, data!$A$1:$A$3925, 'Heron View'!$A52, data!$D$1:$D$3925, 'Heron View'!$A$2, data!$E$1:$E$3925, 'Heron View'!P$5)</f>
        <v/>
      </c>
      <c r="Q52" s="2">
        <f>P52+SUMIFS(data!$H$1:$H$3925, data!$A$1:$A$3925, 'Heron View'!$A52, data!$D$1:$D$3925, 'Heron View'!$A$2, data!$E$1:$E$3925, 'Heron View'!Q$5)</f>
        <v/>
      </c>
      <c r="R52" s="2">
        <f>Q52+SUMIFS(data!$H$1:$H$3925, data!$A$1:$A$3925, 'Heron View'!$A52, data!$D$1:$D$3925, 'Heron View'!$A$2, data!$E$1:$E$3925, 'Heron View'!R$5)</f>
        <v/>
      </c>
      <c r="S52" s="2">
        <f>R52+SUMIFS(data!$H$1:$H$3925, data!$A$1:$A$3925, 'Heron View'!$A52, data!$D$1:$D$3925, 'Heron View'!$A$2, data!$E$1:$E$3925, 'Heron View'!S$5)</f>
        <v/>
      </c>
      <c r="T52" s="2">
        <f>S52+SUMIFS(data!$H$1:$H$3925, data!$A$1:$A$3925, 'Heron View'!$A52, data!$D$1:$D$3925, 'Heron View'!$A$2, data!$E$1:$E$3925, 'Heron View'!T$5)</f>
        <v/>
      </c>
      <c r="U52" s="2">
        <f>T52+SUMIFS(data!$H$1:$H$3925, data!$A$1:$A$3925, 'Heron View'!$A52, data!$D$1:$D$3925, 'Heron View'!$A$2, data!$E$1:$E$3925, 'Heron View'!U$5)</f>
        <v/>
      </c>
      <c r="V52" s="2">
        <f>U52+SUMIFS(data!$H$1:$H$3925, data!$A$1:$A$3925, 'Heron View'!$A52, data!$D$1:$D$3925, 'Heron View'!$A$2, data!$E$1:$E$3925, 'Heron View'!V$5)</f>
        <v/>
      </c>
      <c r="W52" s="2">
        <f>V52+SUMIFS(data!$H$1:$H$3925, data!$A$1:$A$3925, 'Heron View'!$A52, data!$D$1:$D$3925, 'Heron View'!$A$2, data!$E$1:$E$3925, 'Heron View'!W$5)</f>
        <v/>
      </c>
      <c r="X52" s="2">
        <f>W52+SUMIFS(data!$H$1:$H$3925, data!$A$1:$A$3925, 'Heron View'!$A52, data!$D$1:$D$3925, 'Heron View'!$A$2, data!$E$1:$E$3925, 'Heron View'!X$5)</f>
        <v/>
      </c>
      <c r="Y52" s="2">
        <f>X52+SUMIFS(data!$H$1:$H$3925, data!$A$1:$A$3925, 'Heron View'!$A52, data!$D$1:$D$3925, 'Heron View'!$A$2, data!$E$1:$E$3925, 'Heron View'!Y$5)</f>
        <v/>
      </c>
      <c r="Z52" s="2">
        <f>Y52+SUMIFS(data!$H$1:$H$3925, data!$A$1:$A$3925, 'Heron View'!$A52, data!$D$1:$D$3925, 'Heron View'!$A$2, data!$E$1:$E$3925, 'Heron View'!Z$5)</f>
        <v/>
      </c>
      <c r="AA52" s="2">
        <f>Z52+SUMIFS(data!$H$1:$H$3925, data!$A$1:$A$3925, 'Heron View'!$A52, data!$D$1:$D$3925, 'Heron View'!$A$2, data!$E$1:$E$3925, 'Heron View'!AA$5)</f>
        <v/>
      </c>
      <c r="AB52" s="2">
        <f>AA52+SUMIFS(data!$H$1:$H$3925, data!$A$1:$A$3925, 'Heron View'!$A52, data!$D$1:$D$3925, 'Heron View'!$A$2, data!$E$1:$E$3925, 'Heron View'!AB$5)</f>
        <v/>
      </c>
      <c r="AC52" s="2">
        <f>AB52+SUMIFS(data!$H$1:$H$3925, data!$A$1:$A$3925, 'Heron View'!$A52, data!$D$1:$D$3925, 'Heron View'!$A$2, data!$E$1:$E$3925, 'Heron View'!AC$5)</f>
        <v/>
      </c>
      <c r="AD52" s="2">
        <f>AC52+SUMIFS(data!$H$1:$H$3925, data!$A$1:$A$3925, 'Heron View'!$A52, data!$D$1:$D$3925, 'Heron View'!$A$2, data!$E$1:$E$3925, 'Heron View'!AD$5)</f>
        <v/>
      </c>
      <c r="AE52" s="2">
        <f>AD52+SUMIFS(data!$H$1:$H$3925, data!$A$1:$A$3925, 'Heron View'!$A52, data!$D$1:$D$3925, 'Heron View'!$A$2, data!$E$1:$E$3925, 'Heron View'!AE$5)</f>
        <v/>
      </c>
      <c r="AF52" s="2">
        <f>AE52+SUMIFS(data!$H$1:$H$3925, data!$A$1:$A$3925, 'Heron View'!$A52, data!$D$1:$D$3925, 'Heron View'!$A$2, data!$E$1:$E$3925, 'Heron View'!AF$5)</f>
        <v/>
      </c>
      <c r="AG52" s="2">
        <f>AF52+SUMIFS(data!$H$1:$H$3925, data!$A$1:$A$3925, 'Heron View'!$A52, data!$D$1:$D$3925, 'Heron View'!$A$2, data!$E$1:$E$3925, 'Heron View'!AG$5)</f>
        <v/>
      </c>
      <c r="AH52" s="2">
        <f>AG52+SUMIFS(data!$H$1:$H$3925, data!$A$1:$A$3925, 'Heron View'!$A52, data!$D$1:$D$3925, 'Heron View'!$A$2, data!$E$1:$E$3925, 'Heron View'!AH$5)</f>
        <v/>
      </c>
      <c r="AI52" s="2">
        <f>AH52+SUMIFS(data!$H$1:$H$3925, data!$A$1:$A$3925, 'Heron View'!$A52, data!$D$1:$D$3925, 'Heron View'!$A$2, data!$E$1:$E$3925, 'Heron View'!AI$5)</f>
        <v/>
      </c>
      <c r="AJ52" s="2">
        <f>AI52+SUMIFS(data!$H$1:$H$3925, data!$A$1:$A$3925, 'Heron View'!$A52, data!$D$1:$D$3925, 'Heron View'!$A$2, data!$E$1:$E$3925, 'Heron View'!AJ$5)</f>
        <v/>
      </c>
      <c r="AK52" s="2">
        <f>AJ52+SUMIFS(data!$H$1:$H$3925, data!$A$1:$A$3925, 'Heron View'!$A52, data!$D$1:$D$3925, 'Heron View'!$A$2, data!$E$1:$E$3925, 'Heron View'!AK$5)</f>
        <v/>
      </c>
      <c r="AL52" s="2">
        <f>AK52+SUMIFS(data!$H$1:$H$3925, data!$A$1:$A$3925, 'Heron View'!$A52, data!$D$1:$D$3925, 'Heron View'!$A$2, data!$E$1:$E$3925, 'Heron View'!AL$5)</f>
        <v/>
      </c>
      <c r="AM52" s="2">
        <f>AL52+SUMIFS(data!$H$1:$H$3925, data!$A$1:$A$3925, 'Heron View'!$A52, data!$D$1:$D$3925, 'Heron View'!$A$2, data!$E$1:$E$3925, 'Heron View'!AM$5)</f>
        <v/>
      </c>
      <c r="AN52" s="2">
        <f>AM52+SUMIFS(data!$H$1:$H$3925, data!$A$1:$A$3925, 'Heron View'!$A52, data!$D$1:$D$3925, 'Heron View'!$A$2, data!$E$1:$E$3925, 'Heron View'!AN$5)</f>
        <v/>
      </c>
      <c r="AO52" s="2">
        <f>AN52+SUMIFS(data!$H$1:$H$3925, data!$A$1:$A$3925, 'Heron View'!$A52, data!$D$1:$D$3925, 'Heron View'!$A$2, data!$E$1:$E$3925, 'Heron View'!AO$5)</f>
        <v/>
      </c>
      <c r="AP52" s="2">
        <f>AO52+SUMIFS(data!$H$1:$H$3925, data!$A$1:$A$3925, 'Heron View'!$A52, data!$D$1:$D$3925, 'Heron View'!$A$2, data!$E$1:$E$3925, 'Heron View'!AP$5)</f>
        <v/>
      </c>
      <c r="AQ52" s="2">
        <f>AP52+SUMIFS(data!$H$1:$H$3925, data!$A$1:$A$3925, 'Heron View'!$A52, data!$D$1:$D$3925, 'Heron View'!$A$2, data!$E$1:$E$3925, 'Heron View'!AQ$5)</f>
        <v/>
      </c>
      <c r="AR52" s="2">
        <f>AQ52+SUMIFS(data!$H$1:$H$3925, data!$A$1:$A$3925, 'Heron View'!$A52, data!$D$1:$D$3925, 'Heron View'!$A$2, data!$E$1:$E$3925, 'Heron View'!AR$5)</f>
        <v/>
      </c>
    </row>
    <row r="53">
      <c r="A53" t="inlineStr">
        <is>
          <t>Advertising _AND_ Promotions</t>
        </is>
      </c>
      <c r="C53" s="2">
        <f>SUMIFS(data!$H$1:$H$3925, data!$A$1:$A$3925, 'Heron View'!$A53, data!$D$1:$D$3925, 'Heron View'!$A$2, data!$E$1:$E$3925, 'Heron View'!C$5)</f>
        <v/>
      </c>
      <c r="D53" s="2">
        <f>C53+SUMIFS(data!$H$1:$H$3925, data!$A$1:$A$3925, 'Heron View'!$A53, data!$D$1:$D$3925, 'Heron View'!$A$2, data!$E$1:$E$3925, 'Heron View'!D$5)</f>
        <v/>
      </c>
      <c r="E53" s="2">
        <f>D53+SUMIFS(data!$H$1:$H$3925, data!$A$1:$A$3925, 'Heron View'!$A53, data!$D$1:$D$3925, 'Heron View'!$A$2, data!$E$1:$E$3925, 'Heron View'!E$5)</f>
        <v/>
      </c>
      <c r="F53" s="2">
        <f>E53+SUMIFS(data!$H$1:$H$3925, data!$A$1:$A$3925, 'Heron View'!$A53, data!$D$1:$D$3925, 'Heron View'!$A$2, data!$E$1:$E$3925, 'Heron View'!F$5)</f>
        <v/>
      </c>
      <c r="G53" s="2">
        <f>F53+SUMIFS(data!$H$1:$H$3925, data!$A$1:$A$3925, 'Heron View'!$A53, data!$D$1:$D$3925, 'Heron View'!$A$2, data!$E$1:$E$3925, 'Heron View'!G$5)</f>
        <v/>
      </c>
      <c r="H53" s="2">
        <f>G53+SUMIFS(data!$H$1:$H$3925, data!$A$1:$A$3925, 'Heron View'!$A53, data!$D$1:$D$3925, 'Heron View'!$A$2, data!$E$1:$E$3925, 'Heron View'!H$5)</f>
        <v/>
      </c>
      <c r="I53" s="2">
        <f>H53+SUMIFS(data!$H$1:$H$3925, data!$A$1:$A$3925, 'Heron View'!$A53, data!$D$1:$D$3925, 'Heron View'!$A$2, data!$E$1:$E$3925, 'Heron View'!I$5)</f>
        <v/>
      </c>
      <c r="J53" s="2">
        <f>I53+SUMIFS(data!$H$1:$H$3925, data!$A$1:$A$3925, 'Heron View'!$A53, data!$D$1:$D$3925, 'Heron View'!$A$2, data!$E$1:$E$3925, 'Heron View'!J$5)</f>
        <v/>
      </c>
      <c r="K53" s="2">
        <f>J53+SUMIFS(data!$H$1:$H$3925, data!$A$1:$A$3925, 'Heron View'!$A53, data!$D$1:$D$3925, 'Heron View'!$A$2, data!$E$1:$E$3925, 'Heron View'!K$5)</f>
        <v/>
      </c>
      <c r="L53" s="2">
        <f>K53+SUMIFS(data!$H$1:$H$3925, data!$A$1:$A$3925, 'Heron View'!$A53, data!$D$1:$D$3925, 'Heron View'!$A$2, data!$E$1:$E$3925, 'Heron View'!L$5)</f>
        <v/>
      </c>
      <c r="M53" s="2">
        <f>L53+SUMIFS(data!$H$1:$H$3925, data!$A$1:$A$3925, 'Heron View'!$A53, data!$D$1:$D$3925, 'Heron View'!$A$2, data!$E$1:$E$3925, 'Heron View'!M$5)</f>
        <v/>
      </c>
      <c r="N53" s="2">
        <f>M53+SUMIFS(data!$H$1:$H$3925, data!$A$1:$A$3925, 'Heron View'!$A53, data!$D$1:$D$3925, 'Heron View'!$A$2, data!$E$1:$E$3925, 'Heron View'!N$5)</f>
        <v/>
      </c>
      <c r="O53" s="2">
        <f>N53+SUMIFS(data!$H$1:$H$3925, data!$A$1:$A$3925, 'Heron View'!$A53, data!$D$1:$D$3925, 'Heron View'!$A$2, data!$E$1:$E$3925, 'Heron View'!O$5)</f>
        <v/>
      </c>
      <c r="P53" s="2">
        <f>O53+SUMIFS(data!$H$1:$H$3925, data!$A$1:$A$3925, 'Heron View'!$A53, data!$D$1:$D$3925, 'Heron View'!$A$2, data!$E$1:$E$3925, 'Heron View'!P$5)</f>
        <v/>
      </c>
      <c r="Q53" s="2">
        <f>P53+SUMIFS(data!$H$1:$H$3925, data!$A$1:$A$3925, 'Heron View'!$A53, data!$D$1:$D$3925, 'Heron View'!$A$2, data!$E$1:$E$3925, 'Heron View'!Q$5)</f>
        <v/>
      </c>
      <c r="R53" s="2">
        <f>Q53+SUMIFS(data!$H$1:$H$3925, data!$A$1:$A$3925, 'Heron View'!$A53, data!$D$1:$D$3925, 'Heron View'!$A$2, data!$E$1:$E$3925, 'Heron View'!R$5)</f>
        <v/>
      </c>
      <c r="S53" s="2">
        <f>R53+SUMIFS(data!$H$1:$H$3925, data!$A$1:$A$3925, 'Heron View'!$A53, data!$D$1:$D$3925, 'Heron View'!$A$2, data!$E$1:$E$3925, 'Heron View'!S$5)</f>
        <v/>
      </c>
      <c r="T53" s="2">
        <f>S53+SUMIFS(data!$H$1:$H$3925, data!$A$1:$A$3925, 'Heron View'!$A53, data!$D$1:$D$3925, 'Heron View'!$A$2, data!$E$1:$E$3925, 'Heron View'!T$5)</f>
        <v/>
      </c>
      <c r="U53" s="2">
        <f>T53+SUMIFS(data!$H$1:$H$3925, data!$A$1:$A$3925, 'Heron View'!$A53, data!$D$1:$D$3925, 'Heron View'!$A$2, data!$E$1:$E$3925, 'Heron View'!U$5)</f>
        <v/>
      </c>
      <c r="V53" s="2">
        <f>U53+SUMIFS(data!$H$1:$H$3925, data!$A$1:$A$3925, 'Heron View'!$A53, data!$D$1:$D$3925, 'Heron View'!$A$2, data!$E$1:$E$3925, 'Heron View'!V$5)</f>
        <v/>
      </c>
      <c r="W53" s="2">
        <f>V53+SUMIFS(data!$H$1:$H$3925, data!$A$1:$A$3925, 'Heron View'!$A53, data!$D$1:$D$3925, 'Heron View'!$A$2, data!$E$1:$E$3925, 'Heron View'!W$5)</f>
        <v/>
      </c>
      <c r="X53" s="2">
        <f>W53+SUMIFS(data!$H$1:$H$3925, data!$A$1:$A$3925, 'Heron View'!$A53, data!$D$1:$D$3925, 'Heron View'!$A$2, data!$E$1:$E$3925, 'Heron View'!X$5)</f>
        <v/>
      </c>
      <c r="Y53" s="2">
        <f>X53+SUMIFS(data!$H$1:$H$3925, data!$A$1:$A$3925, 'Heron View'!$A53, data!$D$1:$D$3925, 'Heron View'!$A$2, data!$E$1:$E$3925, 'Heron View'!Y$5)</f>
        <v/>
      </c>
      <c r="Z53" s="2">
        <f>Y53+SUMIFS(data!$H$1:$H$3925, data!$A$1:$A$3925, 'Heron View'!$A53, data!$D$1:$D$3925, 'Heron View'!$A$2, data!$E$1:$E$3925, 'Heron View'!Z$5)</f>
        <v/>
      </c>
      <c r="AA53" s="2">
        <f>Z53+SUMIFS(data!$H$1:$H$3925, data!$A$1:$A$3925, 'Heron View'!$A53, data!$D$1:$D$3925, 'Heron View'!$A$2, data!$E$1:$E$3925, 'Heron View'!AA$5)</f>
        <v/>
      </c>
      <c r="AB53" s="2">
        <f>AA53+SUMIFS(data!$H$1:$H$3925, data!$A$1:$A$3925, 'Heron View'!$A53, data!$D$1:$D$3925, 'Heron View'!$A$2, data!$E$1:$E$3925, 'Heron View'!AB$5)</f>
        <v/>
      </c>
      <c r="AC53" s="2">
        <f>AB53+SUMIFS(data!$H$1:$H$3925, data!$A$1:$A$3925, 'Heron View'!$A53, data!$D$1:$D$3925, 'Heron View'!$A$2, data!$E$1:$E$3925, 'Heron View'!AC$5)</f>
        <v/>
      </c>
      <c r="AD53" s="2">
        <f>AC53+SUMIFS(data!$H$1:$H$3925, data!$A$1:$A$3925, 'Heron View'!$A53, data!$D$1:$D$3925, 'Heron View'!$A$2, data!$E$1:$E$3925, 'Heron View'!AD$5)</f>
        <v/>
      </c>
      <c r="AE53" s="2">
        <f>AD53+SUMIFS(data!$H$1:$H$3925, data!$A$1:$A$3925, 'Heron View'!$A53, data!$D$1:$D$3925, 'Heron View'!$A$2, data!$E$1:$E$3925, 'Heron View'!AE$5)</f>
        <v/>
      </c>
      <c r="AF53" s="2">
        <f>AE53+SUMIFS(data!$H$1:$H$3925, data!$A$1:$A$3925, 'Heron View'!$A53, data!$D$1:$D$3925, 'Heron View'!$A$2, data!$E$1:$E$3925, 'Heron View'!AF$5)</f>
        <v/>
      </c>
      <c r="AG53" s="2">
        <f>AF53+SUMIFS(data!$H$1:$H$3925, data!$A$1:$A$3925, 'Heron View'!$A53, data!$D$1:$D$3925, 'Heron View'!$A$2, data!$E$1:$E$3925, 'Heron View'!AG$5)</f>
        <v/>
      </c>
      <c r="AH53" s="2">
        <f>AG53+SUMIFS(data!$H$1:$H$3925, data!$A$1:$A$3925, 'Heron View'!$A53, data!$D$1:$D$3925, 'Heron View'!$A$2, data!$E$1:$E$3925, 'Heron View'!AH$5)</f>
        <v/>
      </c>
      <c r="AI53" s="2">
        <f>AH53+SUMIFS(data!$H$1:$H$3925, data!$A$1:$A$3925, 'Heron View'!$A53, data!$D$1:$D$3925, 'Heron View'!$A$2, data!$E$1:$E$3925, 'Heron View'!AI$5)</f>
        <v/>
      </c>
      <c r="AJ53" s="2">
        <f>AI53+SUMIFS(data!$H$1:$H$3925, data!$A$1:$A$3925, 'Heron View'!$A53, data!$D$1:$D$3925, 'Heron View'!$A$2, data!$E$1:$E$3925, 'Heron View'!AJ$5)</f>
        <v/>
      </c>
      <c r="AK53" s="2">
        <f>AJ53+SUMIFS(data!$H$1:$H$3925, data!$A$1:$A$3925, 'Heron View'!$A53, data!$D$1:$D$3925, 'Heron View'!$A$2, data!$E$1:$E$3925, 'Heron View'!AK$5)</f>
        <v/>
      </c>
      <c r="AL53" s="2">
        <f>AK53+SUMIFS(data!$H$1:$H$3925, data!$A$1:$A$3925, 'Heron View'!$A53, data!$D$1:$D$3925, 'Heron View'!$A$2, data!$E$1:$E$3925, 'Heron View'!AL$5)</f>
        <v/>
      </c>
      <c r="AM53" s="2">
        <f>AL53+SUMIFS(data!$H$1:$H$3925, data!$A$1:$A$3925, 'Heron View'!$A53, data!$D$1:$D$3925, 'Heron View'!$A$2, data!$E$1:$E$3925, 'Heron View'!AM$5)</f>
        <v/>
      </c>
      <c r="AN53" s="2">
        <f>AM53+SUMIFS(data!$H$1:$H$3925, data!$A$1:$A$3925, 'Heron View'!$A53, data!$D$1:$D$3925, 'Heron View'!$A$2, data!$E$1:$E$3925, 'Heron View'!AN$5)</f>
        <v/>
      </c>
      <c r="AO53" s="2">
        <f>AN53+SUMIFS(data!$H$1:$H$3925, data!$A$1:$A$3925, 'Heron View'!$A53, data!$D$1:$D$3925, 'Heron View'!$A$2, data!$E$1:$E$3925, 'Heron View'!AO$5)</f>
        <v/>
      </c>
      <c r="AP53" s="2">
        <f>AO53+SUMIFS(data!$H$1:$H$3925, data!$A$1:$A$3925, 'Heron View'!$A53, data!$D$1:$D$3925, 'Heron View'!$A$2, data!$E$1:$E$3925, 'Heron View'!AP$5)</f>
        <v/>
      </c>
      <c r="AQ53" s="2">
        <f>AP53+SUMIFS(data!$H$1:$H$3925, data!$A$1:$A$3925, 'Heron View'!$A53, data!$D$1:$D$3925, 'Heron View'!$A$2, data!$E$1:$E$3925, 'Heron View'!AQ$5)</f>
        <v/>
      </c>
      <c r="AR53" s="2">
        <f>AQ53+SUMIFS(data!$H$1:$H$3925, data!$A$1:$A$3925, 'Heron View'!$A53, data!$D$1:$D$3925, 'Heron View'!$A$2, data!$E$1:$E$3925, 'Heron View'!AR$5)</f>
        <v/>
      </c>
    </row>
    <row r="54">
      <c r="A54" t="inlineStr">
        <is>
          <t>Consulting fees - Trustee</t>
        </is>
      </c>
      <c r="C54" s="2">
        <f>SUMIFS(data!$H$1:$H$3925, data!$A$1:$A$3925, 'Heron View'!$A54, data!$D$1:$D$3925, 'Heron View'!$A$2, data!$E$1:$E$3925, 'Heron View'!C$5)</f>
        <v/>
      </c>
      <c r="D54" s="2">
        <f>C54+SUMIFS(data!$H$1:$H$3925, data!$A$1:$A$3925, 'Heron View'!$A54, data!$D$1:$D$3925, 'Heron View'!$A$2, data!$E$1:$E$3925, 'Heron View'!D$5)</f>
        <v/>
      </c>
      <c r="E54" s="2">
        <f>D54+SUMIFS(data!$H$1:$H$3925, data!$A$1:$A$3925, 'Heron View'!$A54, data!$D$1:$D$3925, 'Heron View'!$A$2, data!$E$1:$E$3925, 'Heron View'!E$5)</f>
        <v/>
      </c>
      <c r="F54" s="2">
        <f>E54+SUMIFS(data!$H$1:$H$3925, data!$A$1:$A$3925, 'Heron View'!$A54, data!$D$1:$D$3925, 'Heron View'!$A$2, data!$E$1:$E$3925, 'Heron View'!F$5)</f>
        <v/>
      </c>
      <c r="G54" s="2">
        <f>F54+SUMIFS(data!$H$1:$H$3925, data!$A$1:$A$3925, 'Heron View'!$A54, data!$D$1:$D$3925, 'Heron View'!$A$2, data!$E$1:$E$3925, 'Heron View'!G$5)</f>
        <v/>
      </c>
      <c r="H54" s="2">
        <f>G54+SUMIFS(data!$H$1:$H$3925, data!$A$1:$A$3925, 'Heron View'!$A54, data!$D$1:$D$3925, 'Heron View'!$A$2, data!$E$1:$E$3925, 'Heron View'!H$5)</f>
        <v/>
      </c>
      <c r="I54" s="2">
        <f>H54+SUMIFS(data!$H$1:$H$3925, data!$A$1:$A$3925, 'Heron View'!$A54, data!$D$1:$D$3925, 'Heron View'!$A$2, data!$E$1:$E$3925, 'Heron View'!I$5)</f>
        <v/>
      </c>
      <c r="J54" s="2">
        <f>I54+SUMIFS(data!$H$1:$H$3925, data!$A$1:$A$3925, 'Heron View'!$A54, data!$D$1:$D$3925, 'Heron View'!$A$2, data!$E$1:$E$3925, 'Heron View'!J$5)</f>
        <v/>
      </c>
      <c r="K54" s="2">
        <f>J54+SUMIFS(data!$H$1:$H$3925, data!$A$1:$A$3925, 'Heron View'!$A54, data!$D$1:$D$3925, 'Heron View'!$A$2, data!$E$1:$E$3925, 'Heron View'!K$5)</f>
        <v/>
      </c>
      <c r="L54" s="2">
        <f>K54+SUMIFS(data!$H$1:$H$3925, data!$A$1:$A$3925, 'Heron View'!$A54, data!$D$1:$D$3925, 'Heron View'!$A$2, data!$E$1:$E$3925, 'Heron View'!L$5)</f>
        <v/>
      </c>
      <c r="M54" s="2">
        <f>L54+SUMIFS(data!$H$1:$H$3925, data!$A$1:$A$3925, 'Heron View'!$A54, data!$D$1:$D$3925, 'Heron View'!$A$2, data!$E$1:$E$3925, 'Heron View'!M$5)</f>
        <v/>
      </c>
      <c r="N54" s="2">
        <f>M54+SUMIFS(data!$H$1:$H$3925, data!$A$1:$A$3925, 'Heron View'!$A54, data!$D$1:$D$3925, 'Heron View'!$A$2, data!$E$1:$E$3925, 'Heron View'!N$5)</f>
        <v/>
      </c>
      <c r="O54" s="2">
        <f>N54+SUMIFS(data!$H$1:$H$3925, data!$A$1:$A$3925, 'Heron View'!$A54, data!$D$1:$D$3925, 'Heron View'!$A$2, data!$E$1:$E$3925, 'Heron View'!O$5)</f>
        <v/>
      </c>
      <c r="P54" s="2">
        <f>O54+SUMIFS(data!$H$1:$H$3925, data!$A$1:$A$3925, 'Heron View'!$A54, data!$D$1:$D$3925, 'Heron View'!$A$2, data!$E$1:$E$3925, 'Heron View'!P$5)</f>
        <v/>
      </c>
      <c r="Q54" s="2">
        <f>P54+SUMIFS(data!$H$1:$H$3925, data!$A$1:$A$3925, 'Heron View'!$A54, data!$D$1:$D$3925, 'Heron View'!$A$2, data!$E$1:$E$3925, 'Heron View'!Q$5)</f>
        <v/>
      </c>
      <c r="R54" s="2">
        <f>Q54+SUMIFS(data!$H$1:$H$3925, data!$A$1:$A$3925, 'Heron View'!$A54, data!$D$1:$D$3925, 'Heron View'!$A$2, data!$E$1:$E$3925, 'Heron View'!R$5)</f>
        <v/>
      </c>
      <c r="S54" s="2">
        <f>R54+SUMIFS(data!$H$1:$H$3925, data!$A$1:$A$3925, 'Heron View'!$A54, data!$D$1:$D$3925, 'Heron View'!$A$2, data!$E$1:$E$3925, 'Heron View'!S$5)</f>
        <v/>
      </c>
      <c r="T54" s="2">
        <f>S54+SUMIFS(data!$H$1:$H$3925, data!$A$1:$A$3925, 'Heron View'!$A54, data!$D$1:$D$3925, 'Heron View'!$A$2, data!$E$1:$E$3925, 'Heron View'!T$5)</f>
        <v/>
      </c>
      <c r="U54" s="2">
        <f>T54+SUMIFS(data!$H$1:$H$3925, data!$A$1:$A$3925, 'Heron View'!$A54, data!$D$1:$D$3925, 'Heron View'!$A$2, data!$E$1:$E$3925, 'Heron View'!U$5)</f>
        <v/>
      </c>
      <c r="V54" s="2">
        <f>U54+SUMIFS(data!$H$1:$H$3925, data!$A$1:$A$3925, 'Heron View'!$A54, data!$D$1:$D$3925, 'Heron View'!$A$2, data!$E$1:$E$3925, 'Heron View'!V$5)</f>
        <v/>
      </c>
      <c r="W54" s="2">
        <f>V54+SUMIFS(data!$H$1:$H$3925, data!$A$1:$A$3925, 'Heron View'!$A54, data!$D$1:$D$3925, 'Heron View'!$A$2, data!$E$1:$E$3925, 'Heron View'!W$5)</f>
        <v/>
      </c>
      <c r="X54" s="2">
        <f>W54+SUMIFS(data!$H$1:$H$3925, data!$A$1:$A$3925, 'Heron View'!$A54, data!$D$1:$D$3925, 'Heron View'!$A$2, data!$E$1:$E$3925, 'Heron View'!X$5)</f>
        <v/>
      </c>
      <c r="Y54" s="2">
        <f>X54+SUMIFS(data!$H$1:$H$3925, data!$A$1:$A$3925, 'Heron View'!$A54, data!$D$1:$D$3925, 'Heron View'!$A$2, data!$E$1:$E$3925, 'Heron View'!Y$5)</f>
        <v/>
      </c>
      <c r="Z54" s="2">
        <f>Y54+SUMIFS(data!$H$1:$H$3925, data!$A$1:$A$3925, 'Heron View'!$A54, data!$D$1:$D$3925, 'Heron View'!$A$2, data!$E$1:$E$3925, 'Heron View'!Z$5)</f>
        <v/>
      </c>
      <c r="AA54" s="2">
        <f>Z54+SUMIFS(data!$H$1:$H$3925, data!$A$1:$A$3925, 'Heron View'!$A54, data!$D$1:$D$3925, 'Heron View'!$A$2, data!$E$1:$E$3925, 'Heron View'!AA$5)</f>
        <v/>
      </c>
      <c r="AB54" s="2">
        <f>AA54+SUMIFS(data!$H$1:$H$3925, data!$A$1:$A$3925, 'Heron View'!$A54, data!$D$1:$D$3925, 'Heron View'!$A$2, data!$E$1:$E$3925, 'Heron View'!AB$5)</f>
        <v/>
      </c>
      <c r="AC54" s="2">
        <f>AB54+SUMIFS(data!$H$1:$H$3925, data!$A$1:$A$3925, 'Heron View'!$A54, data!$D$1:$D$3925, 'Heron View'!$A$2, data!$E$1:$E$3925, 'Heron View'!AC$5)</f>
        <v/>
      </c>
      <c r="AD54" s="2">
        <f>AC54+SUMIFS(data!$H$1:$H$3925, data!$A$1:$A$3925, 'Heron View'!$A54, data!$D$1:$D$3925, 'Heron View'!$A$2, data!$E$1:$E$3925, 'Heron View'!AD$5)</f>
        <v/>
      </c>
      <c r="AE54" s="2">
        <f>AD54+SUMIFS(data!$H$1:$H$3925, data!$A$1:$A$3925, 'Heron View'!$A54, data!$D$1:$D$3925, 'Heron View'!$A$2, data!$E$1:$E$3925, 'Heron View'!AE$5)</f>
        <v/>
      </c>
      <c r="AF54" s="2">
        <f>AE54+SUMIFS(data!$H$1:$H$3925, data!$A$1:$A$3925, 'Heron View'!$A54, data!$D$1:$D$3925, 'Heron View'!$A$2, data!$E$1:$E$3925, 'Heron View'!AF$5)</f>
        <v/>
      </c>
      <c r="AG54" s="2">
        <f>AF54+SUMIFS(data!$H$1:$H$3925, data!$A$1:$A$3925, 'Heron View'!$A54, data!$D$1:$D$3925, 'Heron View'!$A$2, data!$E$1:$E$3925, 'Heron View'!AG$5)</f>
        <v/>
      </c>
      <c r="AH54" s="2">
        <f>AG54+SUMIFS(data!$H$1:$H$3925, data!$A$1:$A$3925, 'Heron View'!$A54, data!$D$1:$D$3925, 'Heron View'!$A$2, data!$E$1:$E$3925, 'Heron View'!AH$5)</f>
        <v/>
      </c>
      <c r="AI54" s="2">
        <f>AH54+SUMIFS(data!$H$1:$H$3925, data!$A$1:$A$3925, 'Heron View'!$A54, data!$D$1:$D$3925, 'Heron View'!$A$2, data!$E$1:$E$3925, 'Heron View'!AI$5)</f>
        <v/>
      </c>
      <c r="AJ54" s="2">
        <f>AI54+SUMIFS(data!$H$1:$H$3925, data!$A$1:$A$3925, 'Heron View'!$A54, data!$D$1:$D$3925, 'Heron View'!$A$2, data!$E$1:$E$3925, 'Heron View'!AJ$5)</f>
        <v/>
      </c>
      <c r="AK54" s="2">
        <f>AJ54+SUMIFS(data!$H$1:$H$3925, data!$A$1:$A$3925, 'Heron View'!$A54, data!$D$1:$D$3925, 'Heron View'!$A$2, data!$E$1:$E$3925, 'Heron View'!AK$5)</f>
        <v/>
      </c>
      <c r="AL54" s="2">
        <f>AK54+SUMIFS(data!$H$1:$H$3925, data!$A$1:$A$3925, 'Heron View'!$A54, data!$D$1:$D$3925, 'Heron View'!$A$2, data!$E$1:$E$3925, 'Heron View'!AL$5)</f>
        <v/>
      </c>
      <c r="AM54" s="2">
        <f>AL54+SUMIFS(data!$H$1:$H$3925, data!$A$1:$A$3925, 'Heron View'!$A54, data!$D$1:$D$3925, 'Heron View'!$A$2, data!$E$1:$E$3925, 'Heron View'!AM$5)</f>
        <v/>
      </c>
      <c r="AN54" s="2">
        <f>AM54+SUMIFS(data!$H$1:$H$3925, data!$A$1:$A$3925, 'Heron View'!$A54, data!$D$1:$D$3925, 'Heron View'!$A$2, data!$E$1:$E$3925, 'Heron View'!AN$5)</f>
        <v/>
      </c>
      <c r="AO54" s="2">
        <f>AN54+SUMIFS(data!$H$1:$H$3925, data!$A$1:$A$3925, 'Heron View'!$A54, data!$D$1:$D$3925, 'Heron View'!$A$2, data!$E$1:$E$3925, 'Heron View'!AO$5)</f>
        <v/>
      </c>
      <c r="AP54" s="2">
        <f>AO54+SUMIFS(data!$H$1:$H$3925, data!$A$1:$A$3925, 'Heron View'!$A54, data!$D$1:$D$3925, 'Heron View'!$A$2, data!$E$1:$E$3925, 'Heron View'!AP$5)</f>
        <v/>
      </c>
      <c r="AQ54" s="2">
        <f>AP54+SUMIFS(data!$H$1:$H$3925, data!$A$1:$A$3925, 'Heron View'!$A54, data!$D$1:$D$3925, 'Heron View'!$A$2, data!$E$1:$E$3925, 'Heron View'!AQ$5)</f>
        <v/>
      </c>
      <c r="AR54" s="2">
        <f>AQ54+SUMIFS(data!$H$1:$H$3925, data!$A$1:$A$3925, 'Heron View'!$A54, data!$D$1:$D$3925, 'Heron View'!$A$2, data!$E$1:$E$3925, 'Heron View'!AR$5)</f>
        <v/>
      </c>
    </row>
    <row r="55">
      <c r="A55" t="inlineStr">
        <is>
          <t>Insurance</t>
        </is>
      </c>
      <c r="C55" s="2">
        <f>SUMIFS(data!$H$1:$H$3925, data!$A$1:$A$3925, 'Heron View'!$A55, data!$D$1:$D$3925, 'Heron View'!$A$2, data!$E$1:$E$3925, 'Heron View'!C$5)</f>
        <v/>
      </c>
      <c r="D55" s="2">
        <f>C55+SUMIFS(data!$H$1:$H$3925, data!$A$1:$A$3925, 'Heron View'!$A55, data!$D$1:$D$3925, 'Heron View'!$A$2, data!$E$1:$E$3925, 'Heron View'!D$5)</f>
        <v/>
      </c>
      <c r="E55" s="2">
        <f>D55+SUMIFS(data!$H$1:$H$3925, data!$A$1:$A$3925, 'Heron View'!$A55, data!$D$1:$D$3925, 'Heron View'!$A$2, data!$E$1:$E$3925, 'Heron View'!E$5)</f>
        <v/>
      </c>
      <c r="F55" s="2">
        <f>E55+SUMIFS(data!$H$1:$H$3925, data!$A$1:$A$3925, 'Heron View'!$A55, data!$D$1:$D$3925, 'Heron View'!$A$2, data!$E$1:$E$3925, 'Heron View'!F$5)</f>
        <v/>
      </c>
      <c r="G55" s="2">
        <f>F55+SUMIFS(data!$H$1:$H$3925, data!$A$1:$A$3925, 'Heron View'!$A55, data!$D$1:$D$3925, 'Heron View'!$A$2, data!$E$1:$E$3925, 'Heron View'!G$5)</f>
        <v/>
      </c>
      <c r="H55" s="2">
        <f>G55+SUMIFS(data!$H$1:$H$3925, data!$A$1:$A$3925, 'Heron View'!$A55, data!$D$1:$D$3925, 'Heron View'!$A$2, data!$E$1:$E$3925, 'Heron View'!H$5)</f>
        <v/>
      </c>
      <c r="I55" s="2">
        <f>H55+SUMIFS(data!$H$1:$H$3925, data!$A$1:$A$3925, 'Heron View'!$A55, data!$D$1:$D$3925, 'Heron View'!$A$2, data!$E$1:$E$3925, 'Heron View'!I$5)</f>
        <v/>
      </c>
      <c r="J55" s="2">
        <f>I55+SUMIFS(data!$H$1:$H$3925, data!$A$1:$A$3925, 'Heron View'!$A55, data!$D$1:$D$3925, 'Heron View'!$A$2, data!$E$1:$E$3925, 'Heron View'!J$5)</f>
        <v/>
      </c>
      <c r="K55" s="2">
        <f>J55+SUMIFS(data!$H$1:$H$3925, data!$A$1:$A$3925, 'Heron View'!$A55, data!$D$1:$D$3925, 'Heron View'!$A$2, data!$E$1:$E$3925, 'Heron View'!K$5)</f>
        <v/>
      </c>
      <c r="L55" s="2">
        <f>K55+SUMIFS(data!$H$1:$H$3925, data!$A$1:$A$3925, 'Heron View'!$A55, data!$D$1:$D$3925, 'Heron View'!$A$2, data!$E$1:$E$3925, 'Heron View'!L$5)</f>
        <v/>
      </c>
      <c r="M55" s="2">
        <f>L55+SUMIFS(data!$H$1:$H$3925, data!$A$1:$A$3925, 'Heron View'!$A55, data!$D$1:$D$3925, 'Heron View'!$A$2, data!$E$1:$E$3925, 'Heron View'!M$5)</f>
        <v/>
      </c>
      <c r="N55" s="2">
        <f>M55+SUMIFS(data!$H$1:$H$3925, data!$A$1:$A$3925, 'Heron View'!$A55, data!$D$1:$D$3925, 'Heron View'!$A$2, data!$E$1:$E$3925, 'Heron View'!N$5)</f>
        <v/>
      </c>
      <c r="O55" s="2">
        <f>N55+SUMIFS(data!$H$1:$H$3925, data!$A$1:$A$3925, 'Heron View'!$A55, data!$D$1:$D$3925, 'Heron View'!$A$2, data!$E$1:$E$3925, 'Heron View'!O$5)</f>
        <v/>
      </c>
      <c r="P55" s="2">
        <f>O55+SUMIFS(data!$H$1:$H$3925, data!$A$1:$A$3925, 'Heron View'!$A55, data!$D$1:$D$3925, 'Heron View'!$A$2, data!$E$1:$E$3925, 'Heron View'!P$5)</f>
        <v/>
      </c>
      <c r="Q55" s="2">
        <f>P55+SUMIFS(data!$H$1:$H$3925, data!$A$1:$A$3925, 'Heron View'!$A55, data!$D$1:$D$3925, 'Heron View'!$A$2, data!$E$1:$E$3925, 'Heron View'!Q$5)</f>
        <v/>
      </c>
      <c r="R55" s="2">
        <f>Q55+SUMIFS(data!$H$1:$H$3925, data!$A$1:$A$3925, 'Heron View'!$A55, data!$D$1:$D$3925, 'Heron View'!$A$2, data!$E$1:$E$3925, 'Heron View'!R$5)</f>
        <v/>
      </c>
      <c r="S55" s="2">
        <f>R55+SUMIFS(data!$H$1:$H$3925, data!$A$1:$A$3925, 'Heron View'!$A55, data!$D$1:$D$3925, 'Heron View'!$A$2, data!$E$1:$E$3925, 'Heron View'!S$5)</f>
        <v/>
      </c>
      <c r="T55" s="2">
        <f>S55+SUMIFS(data!$H$1:$H$3925, data!$A$1:$A$3925, 'Heron View'!$A55, data!$D$1:$D$3925, 'Heron View'!$A$2, data!$E$1:$E$3925, 'Heron View'!T$5)</f>
        <v/>
      </c>
      <c r="U55" s="2">
        <f>T55+SUMIFS(data!$H$1:$H$3925, data!$A$1:$A$3925, 'Heron View'!$A55, data!$D$1:$D$3925, 'Heron View'!$A$2, data!$E$1:$E$3925, 'Heron View'!U$5)</f>
        <v/>
      </c>
      <c r="V55" s="2">
        <f>U55+SUMIFS(data!$H$1:$H$3925, data!$A$1:$A$3925, 'Heron View'!$A55, data!$D$1:$D$3925, 'Heron View'!$A$2, data!$E$1:$E$3925, 'Heron View'!V$5)</f>
        <v/>
      </c>
      <c r="W55" s="2">
        <f>V55+SUMIFS(data!$H$1:$H$3925, data!$A$1:$A$3925, 'Heron View'!$A55, data!$D$1:$D$3925, 'Heron View'!$A$2, data!$E$1:$E$3925, 'Heron View'!W$5)</f>
        <v/>
      </c>
      <c r="X55" s="2">
        <f>W55+SUMIFS(data!$H$1:$H$3925, data!$A$1:$A$3925, 'Heron View'!$A55, data!$D$1:$D$3925, 'Heron View'!$A$2, data!$E$1:$E$3925, 'Heron View'!X$5)</f>
        <v/>
      </c>
      <c r="Y55" s="2">
        <f>X55+SUMIFS(data!$H$1:$H$3925, data!$A$1:$A$3925, 'Heron View'!$A55, data!$D$1:$D$3925, 'Heron View'!$A$2, data!$E$1:$E$3925, 'Heron View'!Y$5)</f>
        <v/>
      </c>
      <c r="Z55" s="2">
        <f>Y55+SUMIFS(data!$H$1:$H$3925, data!$A$1:$A$3925, 'Heron View'!$A55, data!$D$1:$D$3925, 'Heron View'!$A$2, data!$E$1:$E$3925, 'Heron View'!Z$5)</f>
        <v/>
      </c>
      <c r="AA55" s="2">
        <f>Z55+SUMIFS(data!$H$1:$H$3925, data!$A$1:$A$3925, 'Heron View'!$A55, data!$D$1:$D$3925, 'Heron View'!$A$2, data!$E$1:$E$3925, 'Heron View'!AA$5)</f>
        <v/>
      </c>
      <c r="AB55" s="2">
        <f>AA55+SUMIFS(data!$H$1:$H$3925, data!$A$1:$A$3925, 'Heron View'!$A55, data!$D$1:$D$3925, 'Heron View'!$A$2, data!$E$1:$E$3925, 'Heron View'!AB$5)</f>
        <v/>
      </c>
      <c r="AC55" s="2">
        <f>AB55+SUMIFS(data!$H$1:$H$3925, data!$A$1:$A$3925, 'Heron View'!$A55, data!$D$1:$D$3925, 'Heron View'!$A$2, data!$E$1:$E$3925, 'Heron View'!AC$5)</f>
        <v/>
      </c>
      <c r="AD55" s="2">
        <f>AC55+SUMIFS(data!$H$1:$H$3925, data!$A$1:$A$3925, 'Heron View'!$A55, data!$D$1:$D$3925, 'Heron View'!$A$2, data!$E$1:$E$3925, 'Heron View'!AD$5)</f>
        <v/>
      </c>
      <c r="AE55" s="2">
        <f>AD55+SUMIFS(data!$H$1:$H$3925, data!$A$1:$A$3925, 'Heron View'!$A55, data!$D$1:$D$3925, 'Heron View'!$A$2, data!$E$1:$E$3925, 'Heron View'!AE$5)</f>
        <v/>
      </c>
      <c r="AF55" s="2">
        <f>AE55+SUMIFS(data!$H$1:$H$3925, data!$A$1:$A$3925, 'Heron View'!$A55, data!$D$1:$D$3925, 'Heron View'!$A$2, data!$E$1:$E$3925, 'Heron View'!AF$5)</f>
        <v/>
      </c>
      <c r="AG55" s="2">
        <f>AF55+SUMIFS(data!$H$1:$H$3925, data!$A$1:$A$3925, 'Heron View'!$A55, data!$D$1:$D$3925, 'Heron View'!$A$2, data!$E$1:$E$3925, 'Heron View'!AG$5)</f>
        <v/>
      </c>
      <c r="AH55" s="2">
        <f>AG55+SUMIFS(data!$H$1:$H$3925, data!$A$1:$A$3925, 'Heron View'!$A55, data!$D$1:$D$3925, 'Heron View'!$A$2, data!$E$1:$E$3925, 'Heron View'!AH$5)</f>
        <v/>
      </c>
      <c r="AI55" s="2">
        <f>AH55+SUMIFS(data!$H$1:$H$3925, data!$A$1:$A$3925, 'Heron View'!$A55, data!$D$1:$D$3925, 'Heron View'!$A$2, data!$E$1:$E$3925, 'Heron View'!AI$5)</f>
        <v/>
      </c>
      <c r="AJ55" s="2">
        <f>AI55+SUMIFS(data!$H$1:$H$3925, data!$A$1:$A$3925, 'Heron View'!$A55, data!$D$1:$D$3925, 'Heron View'!$A$2, data!$E$1:$E$3925, 'Heron View'!AJ$5)</f>
        <v/>
      </c>
      <c r="AK55" s="2">
        <f>AJ55+SUMIFS(data!$H$1:$H$3925, data!$A$1:$A$3925, 'Heron View'!$A55, data!$D$1:$D$3925, 'Heron View'!$A$2, data!$E$1:$E$3925, 'Heron View'!AK$5)</f>
        <v/>
      </c>
      <c r="AL55" s="2">
        <f>AK55+SUMIFS(data!$H$1:$H$3925, data!$A$1:$A$3925, 'Heron View'!$A55, data!$D$1:$D$3925, 'Heron View'!$A$2, data!$E$1:$E$3925, 'Heron View'!AL$5)</f>
        <v/>
      </c>
      <c r="AM55" s="2">
        <f>AL55+SUMIFS(data!$H$1:$H$3925, data!$A$1:$A$3925, 'Heron View'!$A55, data!$D$1:$D$3925, 'Heron View'!$A$2, data!$E$1:$E$3925, 'Heron View'!AM$5)</f>
        <v/>
      </c>
      <c r="AN55" s="2">
        <f>AM55+SUMIFS(data!$H$1:$H$3925, data!$A$1:$A$3925, 'Heron View'!$A55, data!$D$1:$D$3925, 'Heron View'!$A$2, data!$E$1:$E$3925, 'Heron View'!AN$5)</f>
        <v/>
      </c>
      <c r="AO55" s="2">
        <f>AN55+SUMIFS(data!$H$1:$H$3925, data!$A$1:$A$3925, 'Heron View'!$A55, data!$D$1:$D$3925, 'Heron View'!$A$2, data!$E$1:$E$3925, 'Heron View'!AO$5)</f>
        <v/>
      </c>
      <c r="AP55" s="2">
        <f>AO55+SUMIFS(data!$H$1:$H$3925, data!$A$1:$A$3925, 'Heron View'!$A55, data!$D$1:$D$3925, 'Heron View'!$A$2, data!$E$1:$E$3925, 'Heron View'!AP$5)</f>
        <v/>
      </c>
      <c r="AQ55" s="2">
        <f>AP55+SUMIFS(data!$H$1:$H$3925, data!$A$1:$A$3925, 'Heron View'!$A55, data!$D$1:$D$3925, 'Heron View'!$A$2, data!$E$1:$E$3925, 'Heron View'!AQ$5)</f>
        <v/>
      </c>
      <c r="AR55" s="2">
        <f>AQ55+SUMIFS(data!$H$1:$H$3925, data!$A$1:$A$3925, 'Heron View'!$A55, data!$D$1:$D$3925, 'Heron View'!$A$2, data!$E$1:$E$3925, 'Heron View'!AR$5)</f>
        <v/>
      </c>
    </row>
    <row r="56">
      <c r="A56" t="inlineStr">
        <is>
          <t>Interest Paid - Investors @ 10%</t>
        </is>
      </c>
      <c r="C56" s="2">
        <f>SUMIFS(data!$H$1:$H$3925, data!$A$1:$A$3925, 'Heron View'!$A56, data!$D$1:$D$3925, 'Heron View'!$A$2, data!$E$1:$E$3925, 'Heron View'!C$5)</f>
        <v/>
      </c>
      <c r="D56" s="2">
        <f>C56+SUMIFS(data!$H$1:$H$3925, data!$A$1:$A$3925, 'Heron View'!$A56, data!$D$1:$D$3925, 'Heron View'!$A$2, data!$E$1:$E$3925, 'Heron View'!D$5)</f>
        <v/>
      </c>
      <c r="E56" s="2">
        <f>D56+SUMIFS(data!$H$1:$H$3925, data!$A$1:$A$3925, 'Heron View'!$A56, data!$D$1:$D$3925, 'Heron View'!$A$2, data!$E$1:$E$3925, 'Heron View'!E$5)</f>
        <v/>
      </c>
      <c r="F56" s="2">
        <f>E56+SUMIFS(data!$H$1:$H$3925, data!$A$1:$A$3925, 'Heron View'!$A56, data!$D$1:$D$3925, 'Heron View'!$A$2, data!$E$1:$E$3925, 'Heron View'!F$5)</f>
        <v/>
      </c>
      <c r="G56" s="2">
        <f>F56+SUMIFS(data!$H$1:$H$3925, data!$A$1:$A$3925, 'Heron View'!$A56, data!$D$1:$D$3925, 'Heron View'!$A$2, data!$E$1:$E$3925, 'Heron View'!G$5)</f>
        <v/>
      </c>
      <c r="H56" s="2">
        <f>G56+SUMIFS(data!$H$1:$H$3925, data!$A$1:$A$3925, 'Heron View'!$A56, data!$D$1:$D$3925, 'Heron View'!$A$2, data!$E$1:$E$3925, 'Heron View'!H$5)</f>
        <v/>
      </c>
      <c r="I56" s="2">
        <f>H56+SUMIFS(data!$H$1:$H$3925, data!$A$1:$A$3925, 'Heron View'!$A56, data!$D$1:$D$3925, 'Heron View'!$A$2, data!$E$1:$E$3925, 'Heron View'!I$5)</f>
        <v/>
      </c>
      <c r="J56" s="2">
        <f>I56+SUMIFS(data!$H$1:$H$3925, data!$A$1:$A$3925, 'Heron View'!$A56, data!$D$1:$D$3925, 'Heron View'!$A$2, data!$E$1:$E$3925, 'Heron View'!J$5)</f>
        <v/>
      </c>
      <c r="K56" s="2">
        <f>J56+SUMIFS(data!$H$1:$H$3925, data!$A$1:$A$3925, 'Heron View'!$A56, data!$D$1:$D$3925, 'Heron View'!$A$2, data!$E$1:$E$3925, 'Heron View'!K$5)</f>
        <v/>
      </c>
      <c r="L56" s="2">
        <f>K56+SUMIFS(data!$H$1:$H$3925, data!$A$1:$A$3925, 'Heron View'!$A56, data!$D$1:$D$3925, 'Heron View'!$A$2, data!$E$1:$E$3925, 'Heron View'!L$5)</f>
        <v/>
      </c>
      <c r="M56" s="2">
        <f>L56+SUMIFS(data!$H$1:$H$3925, data!$A$1:$A$3925, 'Heron View'!$A56, data!$D$1:$D$3925, 'Heron View'!$A$2, data!$E$1:$E$3925, 'Heron View'!M$5)</f>
        <v/>
      </c>
      <c r="N56" s="2">
        <f>M56+SUMIFS(data!$H$1:$H$3925, data!$A$1:$A$3925, 'Heron View'!$A56, data!$D$1:$D$3925, 'Heron View'!$A$2, data!$E$1:$E$3925, 'Heron View'!N$5)</f>
        <v/>
      </c>
      <c r="O56" s="2">
        <f>N56+SUMIFS(data!$H$1:$H$3925, data!$A$1:$A$3925, 'Heron View'!$A56, data!$D$1:$D$3925, 'Heron View'!$A$2, data!$E$1:$E$3925, 'Heron View'!O$5)</f>
        <v/>
      </c>
      <c r="P56" s="2">
        <f>O56+SUMIFS(data!$H$1:$H$3925, data!$A$1:$A$3925, 'Heron View'!$A56, data!$D$1:$D$3925, 'Heron View'!$A$2, data!$E$1:$E$3925, 'Heron View'!P$5)</f>
        <v/>
      </c>
      <c r="Q56" s="2">
        <f>P56+SUMIFS(data!$H$1:$H$3925, data!$A$1:$A$3925, 'Heron View'!$A56, data!$D$1:$D$3925, 'Heron View'!$A$2, data!$E$1:$E$3925, 'Heron View'!Q$5)</f>
        <v/>
      </c>
      <c r="R56" s="2">
        <f>Q56+SUMIFS(data!$H$1:$H$3925, data!$A$1:$A$3925, 'Heron View'!$A56, data!$D$1:$D$3925, 'Heron View'!$A$2, data!$E$1:$E$3925, 'Heron View'!R$5)</f>
        <v/>
      </c>
      <c r="S56" s="2">
        <f>R56+SUMIFS(data!$H$1:$H$3925, data!$A$1:$A$3925, 'Heron View'!$A56, data!$D$1:$D$3925, 'Heron View'!$A$2, data!$E$1:$E$3925, 'Heron View'!S$5)</f>
        <v/>
      </c>
      <c r="T56" s="2">
        <f>S56+SUMIFS(data!$H$1:$H$3925, data!$A$1:$A$3925, 'Heron View'!$A56, data!$D$1:$D$3925, 'Heron View'!$A$2, data!$E$1:$E$3925, 'Heron View'!T$5)</f>
        <v/>
      </c>
      <c r="U56" s="2">
        <f>T56+SUMIFS(data!$H$1:$H$3925, data!$A$1:$A$3925, 'Heron View'!$A56, data!$D$1:$D$3925, 'Heron View'!$A$2, data!$E$1:$E$3925, 'Heron View'!U$5)</f>
        <v/>
      </c>
      <c r="V56" s="2">
        <f>U56+SUMIFS(data!$H$1:$H$3925, data!$A$1:$A$3925, 'Heron View'!$A56, data!$D$1:$D$3925, 'Heron View'!$A$2, data!$E$1:$E$3925, 'Heron View'!V$5)</f>
        <v/>
      </c>
      <c r="W56" s="2">
        <f>V56+SUMIFS(data!$H$1:$H$3925, data!$A$1:$A$3925, 'Heron View'!$A56, data!$D$1:$D$3925, 'Heron View'!$A$2, data!$E$1:$E$3925, 'Heron View'!W$5)</f>
        <v/>
      </c>
      <c r="X56" s="2">
        <f>W56+SUMIFS(data!$H$1:$H$3925, data!$A$1:$A$3925, 'Heron View'!$A56, data!$D$1:$D$3925, 'Heron View'!$A$2, data!$E$1:$E$3925, 'Heron View'!X$5)</f>
        <v/>
      </c>
      <c r="Y56" s="2">
        <f>X56+SUMIFS(data!$H$1:$H$3925, data!$A$1:$A$3925, 'Heron View'!$A56, data!$D$1:$D$3925, 'Heron View'!$A$2, data!$E$1:$E$3925, 'Heron View'!Y$5)</f>
        <v/>
      </c>
      <c r="Z56" s="2">
        <f>Y56+SUMIFS(data!$H$1:$H$3925, data!$A$1:$A$3925, 'Heron View'!$A56, data!$D$1:$D$3925, 'Heron View'!$A$2, data!$E$1:$E$3925, 'Heron View'!Z$5)</f>
        <v/>
      </c>
      <c r="AA56" s="2">
        <f>Z56+SUMIFS(data!$H$1:$H$3925, data!$A$1:$A$3925, 'Heron View'!$A56, data!$D$1:$D$3925, 'Heron View'!$A$2, data!$E$1:$E$3925, 'Heron View'!AA$5)</f>
        <v/>
      </c>
      <c r="AB56" s="2">
        <f>AA56+SUMIFS(data!$H$1:$H$3925, data!$A$1:$A$3925, 'Heron View'!$A56, data!$D$1:$D$3925, 'Heron View'!$A$2, data!$E$1:$E$3925, 'Heron View'!AB$5)</f>
        <v/>
      </c>
      <c r="AC56" s="2">
        <f>AB56+SUMIFS(data!$H$1:$H$3925, data!$A$1:$A$3925, 'Heron View'!$A56, data!$D$1:$D$3925, 'Heron View'!$A$2, data!$E$1:$E$3925, 'Heron View'!AC$5)</f>
        <v/>
      </c>
      <c r="AD56" s="2">
        <f>AC56+SUMIFS(data!$H$1:$H$3925, data!$A$1:$A$3925, 'Heron View'!$A56, data!$D$1:$D$3925, 'Heron View'!$A$2, data!$E$1:$E$3925, 'Heron View'!AD$5)</f>
        <v/>
      </c>
      <c r="AE56" s="2">
        <f>AD56+SUMIFS(data!$H$1:$H$3925, data!$A$1:$A$3925, 'Heron View'!$A56, data!$D$1:$D$3925, 'Heron View'!$A$2, data!$E$1:$E$3925, 'Heron View'!AE$5)</f>
        <v/>
      </c>
      <c r="AF56" s="2">
        <f>AE56+SUMIFS(data!$H$1:$H$3925, data!$A$1:$A$3925, 'Heron View'!$A56, data!$D$1:$D$3925, 'Heron View'!$A$2, data!$E$1:$E$3925, 'Heron View'!AF$5)</f>
        <v/>
      </c>
      <c r="AG56" s="2">
        <f>AF56+SUMIFS(data!$H$1:$H$3925, data!$A$1:$A$3925, 'Heron View'!$A56, data!$D$1:$D$3925, 'Heron View'!$A$2, data!$E$1:$E$3925, 'Heron View'!AG$5)</f>
        <v/>
      </c>
      <c r="AH56" s="2">
        <f>AG56+SUMIFS(data!$H$1:$H$3925, data!$A$1:$A$3925, 'Heron View'!$A56, data!$D$1:$D$3925, 'Heron View'!$A$2, data!$E$1:$E$3925, 'Heron View'!AH$5)</f>
        <v/>
      </c>
      <c r="AI56" s="2">
        <f>AH56+SUMIFS(data!$H$1:$H$3925, data!$A$1:$A$3925, 'Heron View'!$A56, data!$D$1:$D$3925, 'Heron View'!$A$2, data!$E$1:$E$3925, 'Heron View'!AI$5)</f>
        <v/>
      </c>
      <c r="AJ56" s="2">
        <f>AI56+SUMIFS(data!$H$1:$H$3925, data!$A$1:$A$3925, 'Heron View'!$A56, data!$D$1:$D$3925, 'Heron View'!$A$2, data!$E$1:$E$3925, 'Heron View'!AJ$5)</f>
        <v/>
      </c>
      <c r="AK56" s="2">
        <f>AJ56+SUMIFS(data!$H$1:$H$3925, data!$A$1:$A$3925, 'Heron View'!$A56, data!$D$1:$D$3925, 'Heron View'!$A$2, data!$E$1:$E$3925, 'Heron View'!AK$5)</f>
        <v/>
      </c>
      <c r="AL56" s="2">
        <f>AK56+SUMIFS(data!$H$1:$H$3925, data!$A$1:$A$3925, 'Heron View'!$A56, data!$D$1:$D$3925, 'Heron View'!$A$2, data!$E$1:$E$3925, 'Heron View'!AL$5)</f>
        <v/>
      </c>
      <c r="AM56" s="2">
        <f>AL56+SUMIFS(data!$H$1:$H$3925, data!$A$1:$A$3925, 'Heron View'!$A56, data!$D$1:$D$3925, 'Heron View'!$A$2, data!$E$1:$E$3925, 'Heron View'!AM$5)</f>
        <v/>
      </c>
      <c r="AN56" s="2">
        <f>AM56+SUMIFS(data!$H$1:$H$3925, data!$A$1:$A$3925, 'Heron View'!$A56, data!$D$1:$D$3925, 'Heron View'!$A$2, data!$E$1:$E$3925, 'Heron View'!AN$5)</f>
        <v/>
      </c>
      <c r="AO56" s="2">
        <f>AN56+SUMIFS(data!$H$1:$H$3925, data!$A$1:$A$3925, 'Heron View'!$A56, data!$D$1:$D$3925, 'Heron View'!$A$2, data!$E$1:$E$3925, 'Heron View'!AO$5)</f>
        <v/>
      </c>
      <c r="AP56" s="2">
        <f>AO56+SUMIFS(data!$H$1:$H$3925, data!$A$1:$A$3925, 'Heron View'!$A56, data!$D$1:$D$3925, 'Heron View'!$A$2, data!$E$1:$E$3925, 'Heron View'!AP$5)</f>
        <v/>
      </c>
      <c r="AQ56" s="2">
        <f>AP56+SUMIFS(data!$H$1:$H$3925, data!$A$1:$A$3925, 'Heron View'!$A56, data!$D$1:$D$3925, 'Heron View'!$A$2, data!$E$1:$E$3925, 'Heron View'!AQ$5)</f>
        <v/>
      </c>
      <c r="AR56" s="2">
        <f>AQ56+SUMIFS(data!$H$1:$H$3925, data!$A$1:$A$3925, 'Heron View'!$A56, data!$D$1:$D$3925, 'Heron View'!$A$2, data!$E$1:$E$3925, 'Heron View'!AR$5)</f>
        <v/>
      </c>
    </row>
    <row r="57">
      <c r="A57" t="inlineStr">
        <is>
          <t>Interest Paid - Investors @ 10.5%</t>
        </is>
      </c>
      <c r="C57" s="2">
        <f>SUMIFS(data!$H$1:$H$3925, data!$A$1:$A$3925, 'Heron View'!$A57, data!$D$1:$D$3925, 'Heron View'!$A$2, data!$E$1:$E$3925, 'Heron View'!C$5)</f>
        <v/>
      </c>
      <c r="D57" s="2">
        <f>C57+SUMIFS(data!$H$1:$H$3925, data!$A$1:$A$3925, 'Heron View'!$A57, data!$D$1:$D$3925, 'Heron View'!$A$2, data!$E$1:$E$3925, 'Heron View'!D$5)</f>
        <v/>
      </c>
      <c r="E57" s="2">
        <f>D57+SUMIFS(data!$H$1:$H$3925, data!$A$1:$A$3925, 'Heron View'!$A57, data!$D$1:$D$3925, 'Heron View'!$A$2, data!$E$1:$E$3925, 'Heron View'!E$5)</f>
        <v/>
      </c>
      <c r="F57" s="2">
        <f>E57+SUMIFS(data!$H$1:$H$3925, data!$A$1:$A$3925, 'Heron View'!$A57, data!$D$1:$D$3925, 'Heron View'!$A$2, data!$E$1:$E$3925, 'Heron View'!F$5)</f>
        <v/>
      </c>
      <c r="G57" s="2">
        <f>F57+SUMIFS(data!$H$1:$H$3925, data!$A$1:$A$3925, 'Heron View'!$A57, data!$D$1:$D$3925, 'Heron View'!$A$2, data!$E$1:$E$3925, 'Heron View'!G$5)</f>
        <v/>
      </c>
      <c r="H57" s="2">
        <f>G57+SUMIFS(data!$H$1:$H$3925, data!$A$1:$A$3925, 'Heron View'!$A57, data!$D$1:$D$3925, 'Heron View'!$A$2, data!$E$1:$E$3925, 'Heron View'!H$5)</f>
        <v/>
      </c>
      <c r="I57" s="2">
        <f>H57+SUMIFS(data!$H$1:$H$3925, data!$A$1:$A$3925, 'Heron View'!$A57, data!$D$1:$D$3925, 'Heron View'!$A$2, data!$E$1:$E$3925, 'Heron View'!I$5)</f>
        <v/>
      </c>
      <c r="J57" s="2">
        <f>I57+SUMIFS(data!$H$1:$H$3925, data!$A$1:$A$3925, 'Heron View'!$A57, data!$D$1:$D$3925, 'Heron View'!$A$2, data!$E$1:$E$3925, 'Heron View'!J$5)</f>
        <v/>
      </c>
      <c r="K57" s="2">
        <f>J57+SUMIFS(data!$H$1:$H$3925, data!$A$1:$A$3925, 'Heron View'!$A57, data!$D$1:$D$3925, 'Heron View'!$A$2, data!$E$1:$E$3925, 'Heron View'!K$5)</f>
        <v/>
      </c>
      <c r="L57" s="2">
        <f>K57+SUMIFS(data!$H$1:$H$3925, data!$A$1:$A$3925, 'Heron View'!$A57, data!$D$1:$D$3925, 'Heron View'!$A$2, data!$E$1:$E$3925, 'Heron View'!L$5)</f>
        <v/>
      </c>
      <c r="M57" s="2">
        <f>L57+SUMIFS(data!$H$1:$H$3925, data!$A$1:$A$3925, 'Heron View'!$A57, data!$D$1:$D$3925, 'Heron View'!$A$2, data!$E$1:$E$3925, 'Heron View'!M$5)</f>
        <v/>
      </c>
      <c r="N57" s="2">
        <f>M57+SUMIFS(data!$H$1:$H$3925, data!$A$1:$A$3925, 'Heron View'!$A57, data!$D$1:$D$3925, 'Heron View'!$A$2, data!$E$1:$E$3925, 'Heron View'!N$5)</f>
        <v/>
      </c>
      <c r="O57" s="2">
        <f>N57+SUMIFS(data!$H$1:$H$3925, data!$A$1:$A$3925, 'Heron View'!$A57, data!$D$1:$D$3925, 'Heron View'!$A$2, data!$E$1:$E$3925, 'Heron View'!O$5)</f>
        <v/>
      </c>
      <c r="P57" s="2">
        <f>O57+SUMIFS(data!$H$1:$H$3925, data!$A$1:$A$3925, 'Heron View'!$A57, data!$D$1:$D$3925, 'Heron View'!$A$2, data!$E$1:$E$3925, 'Heron View'!P$5)</f>
        <v/>
      </c>
      <c r="Q57" s="2">
        <f>P57+SUMIFS(data!$H$1:$H$3925, data!$A$1:$A$3925, 'Heron View'!$A57, data!$D$1:$D$3925, 'Heron View'!$A$2, data!$E$1:$E$3925, 'Heron View'!Q$5)</f>
        <v/>
      </c>
      <c r="R57" s="2">
        <f>Q57+SUMIFS(data!$H$1:$H$3925, data!$A$1:$A$3925, 'Heron View'!$A57, data!$D$1:$D$3925, 'Heron View'!$A$2, data!$E$1:$E$3925, 'Heron View'!R$5)</f>
        <v/>
      </c>
      <c r="S57" s="2">
        <f>R57+SUMIFS(data!$H$1:$H$3925, data!$A$1:$A$3925, 'Heron View'!$A57, data!$D$1:$D$3925, 'Heron View'!$A$2, data!$E$1:$E$3925, 'Heron View'!S$5)</f>
        <v/>
      </c>
      <c r="T57" s="2">
        <f>S57+SUMIFS(data!$H$1:$H$3925, data!$A$1:$A$3925, 'Heron View'!$A57, data!$D$1:$D$3925, 'Heron View'!$A$2, data!$E$1:$E$3925, 'Heron View'!T$5)</f>
        <v/>
      </c>
      <c r="U57" s="2">
        <f>T57+SUMIFS(data!$H$1:$H$3925, data!$A$1:$A$3925, 'Heron View'!$A57, data!$D$1:$D$3925, 'Heron View'!$A$2, data!$E$1:$E$3925, 'Heron View'!U$5)</f>
        <v/>
      </c>
      <c r="V57" s="2">
        <f>U57+SUMIFS(data!$H$1:$H$3925, data!$A$1:$A$3925, 'Heron View'!$A57, data!$D$1:$D$3925, 'Heron View'!$A$2, data!$E$1:$E$3925, 'Heron View'!V$5)</f>
        <v/>
      </c>
      <c r="W57" s="2">
        <f>V57+SUMIFS(data!$H$1:$H$3925, data!$A$1:$A$3925, 'Heron View'!$A57, data!$D$1:$D$3925, 'Heron View'!$A$2, data!$E$1:$E$3925, 'Heron View'!W$5)</f>
        <v/>
      </c>
      <c r="X57" s="2">
        <f>W57+SUMIFS(data!$H$1:$H$3925, data!$A$1:$A$3925, 'Heron View'!$A57, data!$D$1:$D$3925, 'Heron View'!$A$2, data!$E$1:$E$3925, 'Heron View'!X$5)</f>
        <v/>
      </c>
      <c r="Y57" s="2">
        <f>X57+SUMIFS(data!$H$1:$H$3925, data!$A$1:$A$3925, 'Heron View'!$A57, data!$D$1:$D$3925, 'Heron View'!$A$2, data!$E$1:$E$3925, 'Heron View'!Y$5)</f>
        <v/>
      </c>
      <c r="Z57" s="2">
        <f>Y57+SUMIFS(data!$H$1:$H$3925, data!$A$1:$A$3925, 'Heron View'!$A57, data!$D$1:$D$3925, 'Heron View'!$A$2, data!$E$1:$E$3925, 'Heron View'!Z$5)</f>
        <v/>
      </c>
      <c r="AA57" s="2">
        <f>Z57+SUMIFS(data!$H$1:$H$3925, data!$A$1:$A$3925, 'Heron View'!$A57, data!$D$1:$D$3925, 'Heron View'!$A$2, data!$E$1:$E$3925, 'Heron View'!AA$5)</f>
        <v/>
      </c>
      <c r="AB57" s="2">
        <f>AA57+SUMIFS(data!$H$1:$H$3925, data!$A$1:$A$3925, 'Heron View'!$A57, data!$D$1:$D$3925, 'Heron View'!$A$2, data!$E$1:$E$3925, 'Heron View'!AB$5)</f>
        <v/>
      </c>
      <c r="AC57" s="2">
        <f>AB57+SUMIFS(data!$H$1:$H$3925, data!$A$1:$A$3925, 'Heron View'!$A57, data!$D$1:$D$3925, 'Heron View'!$A$2, data!$E$1:$E$3925, 'Heron View'!AC$5)</f>
        <v/>
      </c>
      <c r="AD57" s="2">
        <f>AC57+SUMIFS(data!$H$1:$H$3925, data!$A$1:$A$3925, 'Heron View'!$A57, data!$D$1:$D$3925, 'Heron View'!$A$2, data!$E$1:$E$3925, 'Heron View'!AD$5)</f>
        <v/>
      </c>
      <c r="AE57" s="2">
        <f>AD57+SUMIFS(data!$H$1:$H$3925, data!$A$1:$A$3925, 'Heron View'!$A57, data!$D$1:$D$3925, 'Heron View'!$A$2, data!$E$1:$E$3925, 'Heron View'!AE$5)</f>
        <v/>
      </c>
      <c r="AF57" s="2">
        <f>AE57+SUMIFS(data!$H$1:$H$3925, data!$A$1:$A$3925, 'Heron View'!$A57, data!$D$1:$D$3925, 'Heron View'!$A$2, data!$E$1:$E$3925, 'Heron View'!AF$5)</f>
        <v/>
      </c>
      <c r="AG57" s="2">
        <f>AF57+SUMIFS(data!$H$1:$H$3925, data!$A$1:$A$3925, 'Heron View'!$A57, data!$D$1:$D$3925, 'Heron View'!$A$2, data!$E$1:$E$3925, 'Heron View'!AG$5)</f>
        <v/>
      </c>
      <c r="AH57" s="2">
        <f>AG57+SUMIFS(data!$H$1:$H$3925, data!$A$1:$A$3925, 'Heron View'!$A57, data!$D$1:$D$3925, 'Heron View'!$A$2, data!$E$1:$E$3925, 'Heron View'!AH$5)</f>
        <v/>
      </c>
      <c r="AI57" s="2">
        <f>AH57+SUMIFS(data!$H$1:$H$3925, data!$A$1:$A$3925, 'Heron View'!$A57, data!$D$1:$D$3925, 'Heron View'!$A$2, data!$E$1:$E$3925, 'Heron View'!AI$5)</f>
        <v/>
      </c>
      <c r="AJ57" s="2">
        <f>AI57+SUMIFS(data!$H$1:$H$3925, data!$A$1:$A$3925, 'Heron View'!$A57, data!$D$1:$D$3925, 'Heron View'!$A$2, data!$E$1:$E$3925, 'Heron View'!AJ$5)</f>
        <v/>
      </c>
      <c r="AK57" s="2">
        <f>AJ57+SUMIFS(data!$H$1:$H$3925, data!$A$1:$A$3925, 'Heron View'!$A57, data!$D$1:$D$3925, 'Heron View'!$A$2, data!$E$1:$E$3925, 'Heron View'!AK$5)</f>
        <v/>
      </c>
      <c r="AL57" s="2">
        <f>AK57+SUMIFS(data!$H$1:$H$3925, data!$A$1:$A$3925, 'Heron View'!$A57, data!$D$1:$D$3925, 'Heron View'!$A$2, data!$E$1:$E$3925, 'Heron View'!AL$5)</f>
        <v/>
      </c>
      <c r="AM57" s="2">
        <f>AL57+SUMIFS(data!$H$1:$H$3925, data!$A$1:$A$3925, 'Heron View'!$A57, data!$D$1:$D$3925, 'Heron View'!$A$2, data!$E$1:$E$3925, 'Heron View'!AM$5)</f>
        <v/>
      </c>
      <c r="AN57" s="2">
        <f>AM57+SUMIFS(data!$H$1:$H$3925, data!$A$1:$A$3925, 'Heron View'!$A57, data!$D$1:$D$3925, 'Heron View'!$A$2, data!$E$1:$E$3925, 'Heron View'!AN$5)</f>
        <v/>
      </c>
      <c r="AO57" s="2">
        <f>AN57+SUMIFS(data!$H$1:$H$3925, data!$A$1:$A$3925, 'Heron View'!$A57, data!$D$1:$D$3925, 'Heron View'!$A$2, data!$E$1:$E$3925, 'Heron View'!AO$5)</f>
        <v/>
      </c>
      <c r="AP57" s="2">
        <f>AO57+SUMIFS(data!$H$1:$H$3925, data!$A$1:$A$3925, 'Heron View'!$A57, data!$D$1:$D$3925, 'Heron View'!$A$2, data!$E$1:$E$3925, 'Heron View'!AP$5)</f>
        <v/>
      </c>
      <c r="AQ57" s="2">
        <f>AP57+SUMIFS(data!$H$1:$H$3925, data!$A$1:$A$3925, 'Heron View'!$A57, data!$D$1:$D$3925, 'Heron View'!$A$2, data!$E$1:$E$3925, 'Heron View'!AQ$5)</f>
        <v/>
      </c>
      <c r="AR57" s="2">
        <f>AQ57+SUMIFS(data!$H$1:$H$3925, data!$A$1:$A$3925, 'Heron View'!$A57, data!$D$1:$D$3925, 'Heron View'!$A$2, data!$E$1:$E$3925, 'Heron View'!AR$5)</f>
        <v/>
      </c>
    </row>
    <row r="58">
      <c r="A58" t="inlineStr">
        <is>
          <t>Interest Paid - Investors @ 11%</t>
        </is>
      </c>
      <c r="C58" s="2">
        <f>SUMIFS(data!$H$1:$H$3925, data!$A$1:$A$3925, 'Heron View'!$A58, data!$D$1:$D$3925, 'Heron View'!$A$2, data!$E$1:$E$3925, 'Heron View'!C$5)</f>
        <v/>
      </c>
      <c r="D58" s="2">
        <f>C58+SUMIFS(data!$H$1:$H$3925, data!$A$1:$A$3925, 'Heron View'!$A58, data!$D$1:$D$3925, 'Heron View'!$A$2, data!$E$1:$E$3925, 'Heron View'!D$5)</f>
        <v/>
      </c>
      <c r="E58" s="2">
        <f>D58+SUMIFS(data!$H$1:$H$3925, data!$A$1:$A$3925, 'Heron View'!$A58, data!$D$1:$D$3925, 'Heron View'!$A$2, data!$E$1:$E$3925, 'Heron View'!E$5)</f>
        <v/>
      </c>
      <c r="F58" s="2">
        <f>E58+SUMIFS(data!$H$1:$H$3925, data!$A$1:$A$3925, 'Heron View'!$A58, data!$D$1:$D$3925, 'Heron View'!$A$2, data!$E$1:$E$3925, 'Heron View'!F$5)</f>
        <v/>
      </c>
      <c r="G58" s="2">
        <f>F58+SUMIFS(data!$H$1:$H$3925, data!$A$1:$A$3925, 'Heron View'!$A58, data!$D$1:$D$3925, 'Heron View'!$A$2, data!$E$1:$E$3925, 'Heron View'!G$5)</f>
        <v/>
      </c>
      <c r="H58" s="2">
        <f>G58+SUMIFS(data!$H$1:$H$3925, data!$A$1:$A$3925, 'Heron View'!$A58, data!$D$1:$D$3925, 'Heron View'!$A$2, data!$E$1:$E$3925, 'Heron View'!H$5)</f>
        <v/>
      </c>
      <c r="I58" s="2">
        <f>H58+SUMIFS(data!$H$1:$H$3925, data!$A$1:$A$3925, 'Heron View'!$A58, data!$D$1:$D$3925, 'Heron View'!$A$2, data!$E$1:$E$3925, 'Heron View'!I$5)</f>
        <v/>
      </c>
      <c r="J58" s="2">
        <f>I58+SUMIFS(data!$H$1:$H$3925, data!$A$1:$A$3925, 'Heron View'!$A58, data!$D$1:$D$3925, 'Heron View'!$A$2, data!$E$1:$E$3925, 'Heron View'!J$5)</f>
        <v/>
      </c>
      <c r="K58" s="2">
        <f>J58+SUMIFS(data!$H$1:$H$3925, data!$A$1:$A$3925, 'Heron View'!$A58, data!$D$1:$D$3925, 'Heron View'!$A$2, data!$E$1:$E$3925, 'Heron View'!K$5)</f>
        <v/>
      </c>
      <c r="L58" s="2">
        <f>K58+SUMIFS(data!$H$1:$H$3925, data!$A$1:$A$3925, 'Heron View'!$A58, data!$D$1:$D$3925, 'Heron View'!$A$2, data!$E$1:$E$3925, 'Heron View'!L$5)</f>
        <v/>
      </c>
      <c r="M58" s="2">
        <f>L58+SUMIFS(data!$H$1:$H$3925, data!$A$1:$A$3925, 'Heron View'!$A58, data!$D$1:$D$3925, 'Heron View'!$A$2, data!$E$1:$E$3925, 'Heron View'!M$5)</f>
        <v/>
      </c>
      <c r="N58" s="2">
        <f>M58+SUMIFS(data!$H$1:$H$3925, data!$A$1:$A$3925, 'Heron View'!$A58, data!$D$1:$D$3925, 'Heron View'!$A$2, data!$E$1:$E$3925, 'Heron View'!N$5)</f>
        <v/>
      </c>
      <c r="O58" s="2">
        <f>N58+SUMIFS(data!$H$1:$H$3925, data!$A$1:$A$3925, 'Heron View'!$A58, data!$D$1:$D$3925, 'Heron View'!$A$2, data!$E$1:$E$3925, 'Heron View'!O$5)</f>
        <v/>
      </c>
      <c r="P58" s="2">
        <f>O58+SUMIFS(data!$H$1:$H$3925, data!$A$1:$A$3925, 'Heron View'!$A58, data!$D$1:$D$3925, 'Heron View'!$A$2, data!$E$1:$E$3925, 'Heron View'!P$5)</f>
        <v/>
      </c>
      <c r="Q58" s="2">
        <f>P58+SUMIFS(data!$H$1:$H$3925, data!$A$1:$A$3925, 'Heron View'!$A58, data!$D$1:$D$3925, 'Heron View'!$A$2, data!$E$1:$E$3925, 'Heron View'!Q$5)</f>
        <v/>
      </c>
      <c r="R58" s="2">
        <f>Q58+SUMIFS(data!$H$1:$H$3925, data!$A$1:$A$3925, 'Heron View'!$A58, data!$D$1:$D$3925, 'Heron View'!$A$2, data!$E$1:$E$3925, 'Heron View'!R$5)</f>
        <v/>
      </c>
      <c r="S58" s="2">
        <f>R58+SUMIFS(data!$H$1:$H$3925, data!$A$1:$A$3925, 'Heron View'!$A58, data!$D$1:$D$3925, 'Heron View'!$A$2, data!$E$1:$E$3925, 'Heron View'!S$5)</f>
        <v/>
      </c>
      <c r="T58" s="2">
        <f>S58+SUMIFS(data!$H$1:$H$3925, data!$A$1:$A$3925, 'Heron View'!$A58, data!$D$1:$D$3925, 'Heron View'!$A$2, data!$E$1:$E$3925, 'Heron View'!T$5)</f>
        <v/>
      </c>
      <c r="U58" s="2">
        <f>T58+SUMIFS(data!$H$1:$H$3925, data!$A$1:$A$3925, 'Heron View'!$A58, data!$D$1:$D$3925, 'Heron View'!$A$2, data!$E$1:$E$3925, 'Heron View'!U$5)</f>
        <v/>
      </c>
      <c r="V58" s="2">
        <f>U58+SUMIFS(data!$H$1:$H$3925, data!$A$1:$A$3925, 'Heron View'!$A58, data!$D$1:$D$3925, 'Heron View'!$A$2, data!$E$1:$E$3925, 'Heron View'!V$5)</f>
        <v/>
      </c>
      <c r="W58" s="2">
        <f>V58+SUMIFS(data!$H$1:$H$3925, data!$A$1:$A$3925, 'Heron View'!$A58, data!$D$1:$D$3925, 'Heron View'!$A$2, data!$E$1:$E$3925, 'Heron View'!W$5)</f>
        <v/>
      </c>
      <c r="X58" s="2">
        <f>W58+SUMIFS(data!$H$1:$H$3925, data!$A$1:$A$3925, 'Heron View'!$A58, data!$D$1:$D$3925, 'Heron View'!$A$2, data!$E$1:$E$3925, 'Heron View'!X$5)</f>
        <v/>
      </c>
      <c r="Y58" s="2">
        <f>X58+SUMIFS(data!$H$1:$H$3925, data!$A$1:$A$3925, 'Heron View'!$A58, data!$D$1:$D$3925, 'Heron View'!$A$2, data!$E$1:$E$3925, 'Heron View'!Y$5)</f>
        <v/>
      </c>
      <c r="Z58" s="2">
        <f>Y58+SUMIFS(data!$H$1:$H$3925, data!$A$1:$A$3925, 'Heron View'!$A58, data!$D$1:$D$3925, 'Heron View'!$A$2, data!$E$1:$E$3925, 'Heron View'!Z$5)</f>
        <v/>
      </c>
      <c r="AA58" s="2">
        <f>Z58+SUMIFS(data!$H$1:$H$3925, data!$A$1:$A$3925, 'Heron View'!$A58, data!$D$1:$D$3925, 'Heron View'!$A$2, data!$E$1:$E$3925, 'Heron View'!AA$5)</f>
        <v/>
      </c>
      <c r="AB58" s="2">
        <f>AA58+SUMIFS(data!$H$1:$H$3925, data!$A$1:$A$3925, 'Heron View'!$A58, data!$D$1:$D$3925, 'Heron View'!$A$2, data!$E$1:$E$3925, 'Heron View'!AB$5)</f>
        <v/>
      </c>
      <c r="AC58" s="2">
        <f>AB58+SUMIFS(data!$H$1:$H$3925, data!$A$1:$A$3925, 'Heron View'!$A58, data!$D$1:$D$3925, 'Heron View'!$A$2, data!$E$1:$E$3925, 'Heron View'!AC$5)</f>
        <v/>
      </c>
      <c r="AD58" s="2">
        <f>AC58+SUMIFS(data!$H$1:$H$3925, data!$A$1:$A$3925, 'Heron View'!$A58, data!$D$1:$D$3925, 'Heron View'!$A$2, data!$E$1:$E$3925, 'Heron View'!AD$5)</f>
        <v/>
      </c>
      <c r="AE58" s="2">
        <f>AD58+SUMIFS(data!$H$1:$H$3925, data!$A$1:$A$3925, 'Heron View'!$A58, data!$D$1:$D$3925, 'Heron View'!$A$2, data!$E$1:$E$3925, 'Heron View'!AE$5)</f>
        <v/>
      </c>
      <c r="AF58" s="2">
        <f>AE58+SUMIFS(data!$H$1:$H$3925, data!$A$1:$A$3925, 'Heron View'!$A58, data!$D$1:$D$3925, 'Heron View'!$A$2, data!$E$1:$E$3925, 'Heron View'!AF$5)</f>
        <v/>
      </c>
      <c r="AG58" s="2">
        <f>AF58+SUMIFS(data!$H$1:$H$3925, data!$A$1:$A$3925, 'Heron View'!$A58, data!$D$1:$D$3925, 'Heron View'!$A$2, data!$E$1:$E$3925, 'Heron View'!AG$5)</f>
        <v/>
      </c>
      <c r="AH58" s="2">
        <f>AG58+SUMIFS(data!$H$1:$H$3925, data!$A$1:$A$3925, 'Heron View'!$A58, data!$D$1:$D$3925, 'Heron View'!$A$2, data!$E$1:$E$3925, 'Heron View'!AH$5)</f>
        <v/>
      </c>
      <c r="AI58" s="2">
        <f>AH58+SUMIFS(data!$H$1:$H$3925, data!$A$1:$A$3925, 'Heron View'!$A58, data!$D$1:$D$3925, 'Heron View'!$A$2, data!$E$1:$E$3925, 'Heron View'!AI$5)</f>
        <v/>
      </c>
      <c r="AJ58" s="2">
        <f>AI58+SUMIFS(data!$H$1:$H$3925, data!$A$1:$A$3925, 'Heron View'!$A58, data!$D$1:$D$3925, 'Heron View'!$A$2, data!$E$1:$E$3925, 'Heron View'!AJ$5)</f>
        <v/>
      </c>
      <c r="AK58" s="2">
        <f>AJ58+SUMIFS(data!$H$1:$H$3925, data!$A$1:$A$3925, 'Heron View'!$A58, data!$D$1:$D$3925, 'Heron View'!$A$2, data!$E$1:$E$3925, 'Heron View'!AK$5)</f>
        <v/>
      </c>
      <c r="AL58" s="2">
        <f>AK58+SUMIFS(data!$H$1:$H$3925, data!$A$1:$A$3925, 'Heron View'!$A58, data!$D$1:$D$3925, 'Heron View'!$A$2, data!$E$1:$E$3925, 'Heron View'!AL$5)</f>
        <v/>
      </c>
      <c r="AM58" s="2">
        <f>AL58+SUMIFS(data!$H$1:$H$3925, data!$A$1:$A$3925, 'Heron View'!$A58, data!$D$1:$D$3925, 'Heron View'!$A$2, data!$E$1:$E$3925, 'Heron View'!AM$5)</f>
        <v/>
      </c>
      <c r="AN58" s="2">
        <f>AM58+SUMIFS(data!$H$1:$H$3925, data!$A$1:$A$3925, 'Heron View'!$A58, data!$D$1:$D$3925, 'Heron View'!$A$2, data!$E$1:$E$3925, 'Heron View'!AN$5)</f>
        <v/>
      </c>
      <c r="AO58" s="2">
        <f>AN58+SUMIFS(data!$H$1:$H$3925, data!$A$1:$A$3925, 'Heron View'!$A58, data!$D$1:$D$3925, 'Heron View'!$A$2, data!$E$1:$E$3925, 'Heron View'!AO$5)</f>
        <v/>
      </c>
      <c r="AP58" s="2">
        <f>AO58+SUMIFS(data!$H$1:$H$3925, data!$A$1:$A$3925, 'Heron View'!$A58, data!$D$1:$D$3925, 'Heron View'!$A$2, data!$E$1:$E$3925, 'Heron View'!AP$5)</f>
        <v/>
      </c>
      <c r="AQ58" s="2">
        <f>AP58+SUMIFS(data!$H$1:$H$3925, data!$A$1:$A$3925, 'Heron View'!$A58, data!$D$1:$D$3925, 'Heron View'!$A$2, data!$E$1:$E$3925, 'Heron View'!AQ$5)</f>
        <v/>
      </c>
      <c r="AR58" s="2">
        <f>AQ58+SUMIFS(data!$H$1:$H$3925, data!$A$1:$A$3925, 'Heron View'!$A58, data!$D$1:$D$3925, 'Heron View'!$A$2, data!$E$1:$E$3925, 'Heron View'!AR$5)</f>
        <v/>
      </c>
    </row>
    <row r="59">
      <c r="A59" t="inlineStr">
        <is>
          <t>Interest Paid - Investors @ 14%</t>
        </is>
      </c>
      <c r="C59" s="2">
        <f>SUMIFS(data!$H$1:$H$3925, data!$A$1:$A$3925, 'Heron View'!$A59, data!$D$1:$D$3925, 'Heron View'!$A$2, data!$E$1:$E$3925, 'Heron View'!C$5)</f>
        <v/>
      </c>
      <c r="D59" s="2">
        <f>C59+SUMIFS(data!$H$1:$H$3925, data!$A$1:$A$3925, 'Heron View'!$A59, data!$D$1:$D$3925, 'Heron View'!$A$2, data!$E$1:$E$3925, 'Heron View'!D$5)</f>
        <v/>
      </c>
      <c r="E59" s="2">
        <f>D59+SUMIFS(data!$H$1:$H$3925, data!$A$1:$A$3925, 'Heron View'!$A59, data!$D$1:$D$3925, 'Heron View'!$A$2, data!$E$1:$E$3925, 'Heron View'!E$5)</f>
        <v/>
      </c>
      <c r="F59" s="2">
        <f>E59+SUMIFS(data!$H$1:$H$3925, data!$A$1:$A$3925, 'Heron View'!$A59, data!$D$1:$D$3925, 'Heron View'!$A$2, data!$E$1:$E$3925, 'Heron View'!F$5)</f>
        <v/>
      </c>
      <c r="G59" s="2">
        <f>F59+SUMIFS(data!$H$1:$H$3925, data!$A$1:$A$3925, 'Heron View'!$A59, data!$D$1:$D$3925, 'Heron View'!$A$2, data!$E$1:$E$3925, 'Heron View'!G$5)</f>
        <v/>
      </c>
      <c r="H59" s="2">
        <f>G59+SUMIFS(data!$H$1:$H$3925, data!$A$1:$A$3925, 'Heron View'!$A59, data!$D$1:$D$3925, 'Heron View'!$A$2, data!$E$1:$E$3925, 'Heron View'!H$5)</f>
        <v/>
      </c>
      <c r="I59" s="2">
        <f>H59+SUMIFS(data!$H$1:$H$3925, data!$A$1:$A$3925, 'Heron View'!$A59, data!$D$1:$D$3925, 'Heron View'!$A$2, data!$E$1:$E$3925, 'Heron View'!I$5)</f>
        <v/>
      </c>
      <c r="J59" s="2">
        <f>I59+SUMIFS(data!$H$1:$H$3925, data!$A$1:$A$3925, 'Heron View'!$A59, data!$D$1:$D$3925, 'Heron View'!$A$2, data!$E$1:$E$3925, 'Heron View'!J$5)</f>
        <v/>
      </c>
      <c r="K59" s="2">
        <f>J59+SUMIFS(data!$H$1:$H$3925, data!$A$1:$A$3925, 'Heron View'!$A59, data!$D$1:$D$3925, 'Heron View'!$A$2, data!$E$1:$E$3925, 'Heron View'!K$5)</f>
        <v/>
      </c>
      <c r="L59" s="2">
        <f>K59+SUMIFS(data!$H$1:$H$3925, data!$A$1:$A$3925, 'Heron View'!$A59, data!$D$1:$D$3925, 'Heron View'!$A$2, data!$E$1:$E$3925, 'Heron View'!L$5)</f>
        <v/>
      </c>
      <c r="M59" s="2">
        <f>L59+SUMIFS(data!$H$1:$H$3925, data!$A$1:$A$3925, 'Heron View'!$A59, data!$D$1:$D$3925, 'Heron View'!$A$2, data!$E$1:$E$3925, 'Heron View'!M$5)</f>
        <v/>
      </c>
      <c r="N59" s="2">
        <f>M59+SUMIFS(data!$H$1:$H$3925, data!$A$1:$A$3925, 'Heron View'!$A59, data!$D$1:$D$3925, 'Heron View'!$A$2, data!$E$1:$E$3925, 'Heron View'!N$5)</f>
        <v/>
      </c>
      <c r="O59" s="2">
        <f>N59+SUMIFS(data!$H$1:$H$3925, data!$A$1:$A$3925, 'Heron View'!$A59, data!$D$1:$D$3925, 'Heron View'!$A$2, data!$E$1:$E$3925, 'Heron View'!O$5)</f>
        <v/>
      </c>
      <c r="P59" s="2">
        <f>O59+SUMIFS(data!$H$1:$H$3925, data!$A$1:$A$3925, 'Heron View'!$A59, data!$D$1:$D$3925, 'Heron View'!$A$2, data!$E$1:$E$3925, 'Heron View'!P$5)</f>
        <v/>
      </c>
      <c r="Q59" s="2">
        <f>P59+SUMIFS(data!$H$1:$H$3925, data!$A$1:$A$3925, 'Heron View'!$A59, data!$D$1:$D$3925, 'Heron View'!$A$2, data!$E$1:$E$3925, 'Heron View'!Q$5)</f>
        <v/>
      </c>
      <c r="R59" s="2">
        <f>Q59+SUMIFS(data!$H$1:$H$3925, data!$A$1:$A$3925, 'Heron View'!$A59, data!$D$1:$D$3925, 'Heron View'!$A$2, data!$E$1:$E$3925, 'Heron View'!R$5)</f>
        <v/>
      </c>
      <c r="S59" s="2">
        <f>R59+SUMIFS(data!$H$1:$H$3925, data!$A$1:$A$3925, 'Heron View'!$A59, data!$D$1:$D$3925, 'Heron View'!$A$2, data!$E$1:$E$3925, 'Heron View'!S$5)</f>
        <v/>
      </c>
      <c r="T59" s="2">
        <f>S59+SUMIFS(data!$H$1:$H$3925, data!$A$1:$A$3925, 'Heron View'!$A59, data!$D$1:$D$3925, 'Heron View'!$A$2, data!$E$1:$E$3925, 'Heron View'!T$5)</f>
        <v/>
      </c>
      <c r="U59" s="2">
        <f>T59+SUMIFS(data!$H$1:$H$3925, data!$A$1:$A$3925, 'Heron View'!$A59, data!$D$1:$D$3925, 'Heron View'!$A$2, data!$E$1:$E$3925, 'Heron View'!U$5)</f>
        <v/>
      </c>
      <c r="V59" s="2">
        <f>U59+SUMIFS(data!$H$1:$H$3925, data!$A$1:$A$3925, 'Heron View'!$A59, data!$D$1:$D$3925, 'Heron View'!$A$2, data!$E$1:$E$3925, 'Heron View'!V$5)</f>
        <v/>
      </c>
      <c r="W59" s="2">
        <f>V59+SUMIFS(data!$H$1:$H$3925, data!$A$1:$A$3925, 'Heron View'!$A59, data!$D$1:$D$3925, 'Heron View'!$A$2, data!$E$1:$E$3925, 'Heron View'!W$5)</f>
        <v/>
      </c>
      <c r="X59" s="2">
        <f>W59+SUMIFS(data!$H$1:$H$3925, data!$A$1:$A$3925, 'Heron View'!$A59, data!$D$1:$D$3925, 'Heron View'!$A$2, data!$E$1:$E$3925, 'Heron View'!X$5)</f>
        <v/>
      </c>
      <c r="Y59" s="2">
        <f>X59+SUMIFS(data!$H$1:$H$3925, data!$A$1:$A$3925, 'Heron View'!$A59, data!$D$1:$D$3925, 'Heron View'!$A$2, data!$E$1:$E$3925, 'Heron View'!Y$5)</f>
        <v/>
      </c>
      <c r="Z59" s="2">
        <f>Y59+SUMIFS(data!$H$1:$H$3925, data!$A$1:$A$3925, 'Heron View'!$A59, data!$D$1:$D$3925, 'Heron View'!$A$2, data!$E$1:$E$3925, 'Heron View'!Z$5)</f>
        <v/>
      </c>
      <c r="AA59" s="2">
        <f>Z59+SUMIFS(data!$H$1:$H$3925, data!$A$1:$A$3925, 'Heron View'!$A59, data!$D$1:$D$3925, 'Heron View'!$A$2, data!$E$1:$E$3925, 'Heron View'!AA$5)</f>
        <v/>
      </c>
      <c r="AB59" s="2">
        <f>AA59+SUMIFS(data!$H$1:$H$3925, data!$A$1:$A$3925, 'Heron View'!$A59, data!$D$1:$D$3925, 'Heron View'!$A$2, data!$E$1:$E$3925, 'Heron View'!AB$5)</f>
        <v/>
      </c>
      <c r="AC59" s="2">
        <f>AB59+SUMIFS(data!$H$1:$H$3925, data!$A$1:$A$3925, 'Heron View'!$A59, data!$D$1:$D$3925, 'Heron View'!$A$2, data!$E$1:$E$3925, 'Heron View'!AC$5)</f>
        <v/>
      </c>
      <c r="AD59" s="2">
        <f>AC59+SUMIFS(data!$H$1:$H$3925, data!$A$1:$A$3925, 'Heron View'!$A59, data!$D$1:$D$3925, 'Heron View'!$A$2, data!$E$1:$E$3925, 'Heron View'!AD$5)</f>
        <v/>
      </c>
      <c r="AE59" s="2">
        <f>AD59+SUMIFS(data!$H$1:$H$3925, data!$A$1:$A$3925, 'Heron View'!$A59, data!$D$1:$D$3925, 'Heron View'!$A$2, data!$E$1:$E$3925, 'Heron View'!AE$5)</f>
        <v/>
      </c>
      <c r="AF59" s="2">
        <f>AE59+SUMIFS(data!$H$1:$H$3925, data!$A$1:$A$3925, 'Heron View'!$A59, data!$D$1:$D$3925, 'Heron View'!$A$2, data!$E$1:$E$3925, 'Heron View'!AF$5)</f>
        <v/>
      </c>
      <c r="AG59" s="2">
        <f>AF59+SUMIFS(data!$H$1:$H$3925, data!$A$1:$A$3925, 'Heron View'!$A59, data!$D$1:$D$3925, 'Heron View'!$A$2, data!$E$1:$E$3925, 'Heron View'!AG$5)</f>
        <v/>
      </c>
      <c r="AH59" s="2">
        <f>AG59+SUMIFS(data!$H$1:$H$3925, data!$A$1:$A$3925, 'Heron View'!$A59, data!$D$1:$D$3925, 'Heron View'!$A$2, data!$E$1:$E$3925, 'Heron View'!AH$5)</f>
        <v/>
      </c>
      <c r="AI59" s="2">
        <f>AH59+SUMIFS(data!$H$1:$H$3925, data!$A$1:$A$3925, 'Heron View'!$A59, data!$D$1:$D$3925, 'Heron View'!$A$2, data!$E$1:$E$3925, 'Heron View'!AI$5)</f>
        <v/>
      </c>
      <c r="AJ59" s="2">
        <f>AI59+SUMIFS(data!$H$1:$H$3925, data!$A$1:$A$3925, 'Heron View'!$A59, data!$D$1:$D$3925, 'Heron View'!$A$2, data!$E$1:$E$3925, 'Heron View'!AJ$5)</f>
        <v/>
      </c>
      <c r="AK59" s="2">
        <f>AJ59+SUMIFS(data!$H$1:$H$3925, data!$A$1:$A$3925, 'Heron View'!$A59, data!$D$1:$D$3925, 'Heron View'!$A$2, data!$E$1:$E$3925, 'Heron View'!AK$5)</f>
        <v/>
      </c>
      <c r="AL59" s="2">
        <f>AK59+SUMIFS(data!$H$1:$H$3925, data!$A$1:$A$3925, 'Heron View'!$A59, data!$D$1:$D$3925, 'Heron View'!$A$2, data!$E$1:$E$3925, 'Heron View'!AL$5)</f>
        <v/>
      </c>
      <c r="AM59" s="2">
        <f>AL59+SUMIFS(data!$H$1:$H$3925, data!$A$1:$A$3925, 'Heron View'!$A59, data!$D$1:$D$3925, 'Heron View'!$A$2, data!$E$1:$E$3925, 'Heron View'!AM$5)</f>
        <v/>
      </c>
      <c r="AN59" s="2">
        <f>AM59+SUMIFS(data!$H$1:$H$3925, data!$A$1:$A$3925, 'Heron View'!$A59, data!$D$1:$D$3925, 'Heron View'!$A$2, data!$E$1:$E$3925, 'Heron View'!AN$5)</f>
        <v/>
      </c>
      <c r="AO59" s="2">
        <f>AN59+SUMIFS(data!$H$1:$H$3925, data!$A$1:$A$3925, 'Heron View'!$A59, data!$D$1:$D$3925, 'Heron View'!$A$2, data!$E$1:$E$3925, 'Heron View'!AO$5)</f>
        <v/>
      </c>
      <c r="AP59" s="2">
        <f>AO59+SUMIFS(data!$H$1:$H$3925, data!$A$1:$A$3925, 'Heron View'!$A59, data!$D$1:$D$3925, 'Heron View'!$A$2, data!$E$1:$E$3925, 'Heron View'!AP$5)</f>
        <v/>
      </c>
      <c r="AQ59" s="2">
        <f>AP59+SUMIFS(data!$H$1:$H$3925, data!$A$1:$A$3925, 'Heron View'!$A59, data!$D$1:$D$3925, 'Heron View'!$A$2, data!$E$1:$E$3925, 'Heron View'!AQ$5)</f>
        <v/>
      </c>
      <c r="AR59" s="2">
        <f>AQ59+SUMIFS(data!$H$1:$H$3925, data!$A$1:$A$3925, 'Heron View'!$A59, data!$D$1:$D$3925, 'Heron View'!$A$2, data!$E$1:$E$3925, 'Heron View'!AR$5)</f>
        <v/>
      </c>
    </row>
    <row r="60">
      <c r="A60" t="inlineStr">
        <is>
          <t>Interest Paid - Investors @ 15%</t>
        </is>
      </c>
      <c r="C60" s="2">
        <f>SUMIFS(data!$H$1:$H$3925, data!$A$1:$A$3925, 'Heron View'!$A60, data!$D$1:$D$3925, 'Heron View'!$A$2, data!$E$1:$E$3925, 'Heron View'!C$5)</f>
        <v/>
      </c>
      <c r="D60" s="2">
        <f>C60+SUMIFS(data!$H$1:$H$3925, data!$A$1:$A$3925, 'Heron View'!$A60, data!$D$1:$D$3925, 'Heron View'!$A$2, data!$E$1:$E$3925, 'Heron View'!D$5)</f>
        <v/>
      </c>
      <c r="E60" s="2">
        <f>D60+SUMIFS(data!$H$1:$H$3925, data!$A$1:$A$3925, 'Heron View'!$A60, data!$D$1:$D$3925, 'Heron View'!$A$2, data!$E$1:$E$3925, 'Heron View'!E$5)</f>
        <v/>
      </c>
      <c r="F60" s="2">
        <f>E60+SUMIFS(data!$H$1:$H$3925, data!$A$1:$A$3925, 'Heron View'!$A60, data!$D$1:$D$3925, 'Heron View'!$A$2, data!$E$1:$E$3925, 'Heron View'!F$5)</f>
        <v/>
      </c>
      <c r="G60" s="2">
        <f>F60+SUMIFS(data!$H$1:$H$3925, data!$A$1:$A$3925, 'Heron View'!$A60, data!$D$1:$D$3925, 'Heron View'!$A$2, data!$E$1:$E$3925, 'Heron View'!G$5)</f>
        <v/>
      </c>
      <c r="H60" s="2">
        <f>G60+SUMIFS(data!$H$1:$H$3925, data!$A$1:$A$3925, 'Heron View'!$A60, data!$D$1:$D$3925, 'Heron View'!$A$2, data!$E$1:$E$3925, 'Heron View'!H$5)</f>
        <v/>
      </c>
      <c r="I60" s="2">
        <f>H60+SUMIFS(data!$H$1:$H$3925, data!$A$1:$A$3925, 'Heron View'!$A60, data!$D$1:$D$3925, 'Heron View'!$A$2, data!$E$1:$E$3925, 'Heron View'!I$5)</f>
        <v/>
      </c>
      <c r="J60" s="2">
        <f>I60+SUMIFS(data!$H$1:$H$3925, data!$A$1:$A$3925, 'Heron View'!$A60, data!$D$1:$D$3925, 'Heron View'!$A$2, data!$E$1:$E$3925, 'Heron View'!J$5)</f>
        <v/>
      </c>
      <c r="K60" s="2">
        <f>J60+SUMIFS(data!$H$1:$H$3925, data!$A$1:$A$3925, 'Heron View'!$A60, data!$D$1:$D$3925, 'Heron View'!$A$2, data!$E$1:$E$3925, 'Heron View'!K$5)</f>
        <v/>
      </c>
      <c r="L60" s="2">
        <f>K60+SUMIFS(data!$H$1:$H$3925, data!$A$1:$A$3925, 'Heron View'!$A60, data!$D$1:$D$3925, 'Heron View'!$A$2, data!$E$1:$E$3925, 'Heron View'!L$5)</f>
        <v/>
      </c>
      <c r="M60" s="2">
        <f>L60+SUMIFS(data!$H$1:$H$3925, data!$A$1:$A$3925, 'Heron View'!$A60, data!$D$1:$D$3925, 'Heron View'!$A$2, data!$E$1:$E$3925, 'Heron View'!M$5)</f>
        <v/>
      </c>
      <c r="N60" s="2">
        <f>M60+SUMIFS(data!$H$1:$H$3925, data!$A$1:$A$3925, 'Heron View'!$A60, data!$D$1:$D$3925, 'Heron View'!$A$2, data!$E$1:$E$3925, 'Heron View'!N$5)</f>
        <v/>
      </c>
      <c r="O60" s="2">
        <f>N60+SUMIFS(data!$H$1:$H$3925, data!$A$1:$A$3925, 'Heron View'!$A60, data!$D$1:$D$3925, 'Heron View'!$A$2, data!$E$1:$E$3925, 'Heron View'!O$5)</f>
        <v/>
      </c>
      <c r="P60" s="2">
        <f>O60+SUMIFS(data!$H$1:$H$3925, data!$A$1:$A$3925, 'Heron View'!$A60, data!$D$1:$D$3925, 'Heron View'!$A$2, data!$E$1:$E$3925, 'Heron View'!P$5)</f>
        <v/>
      </c>
      <c r="Q60" s="2">
        <f>P60+SUMIFS(data!$H$1:$H$3925, data!$A$1:$A$3925, 'Heron View'!$A60, data!$D$1:$D$3925, 'Heron View'!$A$2, data!$E$1:$E$3925, 'Heron View'!Q$5)</f>
        <v/>
      </c>
      <c r="R60" s="2">
        <f>Q60+SUMIFS(data!$H$1:$H$3925, data!$A$1:$A$3925, 'Heron View'!$A60, data!$D$1:$D$3925, 'Heron View'!$A$2, data!$E$1:$E$3925, 'Heron View'!R$5)</f>
        <v/>
      </c>
      <c r="S60" s="2">
        <f>R60+SUMIFS(data!$H$1:$H$3925, data!$A$1:$A$3925, 'Heron View'!$A60, data!$D$1:$D$3925, 'Heron View'!$A$2, data!$E$1:$E$3925, 'Heron View'!S$5)</f>
        <v/>
      </c>
      <c r="T60" s="2">
        <f>S60+SUMIFS(data!$H$1:$H$3925, data!$A$1:$A$3925, 'Heron View'!$A60, data!$D$1:$D$3925, 'Heron View'!$A$2, data!$E$1:$E$3925, 'Heron View'!T$5)</f>
        <v/>
      </c>
      <c r="U60" s="2">
        <f>T60+SUMIFS(data!$H$1:$H$3925, data!$A$1:$A$3925, 'Heron View'!$A60, data!$D$1:$D$3925, 'Heron View'!$A$2, data!$E$1:$E$3925, 'Heron View'!U$5)</f>
        <v/>
      </c>
      <c r="V60" s="2">
        <f>U60+SUMIFS(data!$H$1:$H$3925, data!$A$1:$A$3925, 'Heron View'!$A60, data!$D$1:$D$3925, 'Heron View'!$A$2, data!$E$1:$E$3925, 'Heron View'!V$5)</f>
        <v/>
      </c>
      <c r="W60" s="2">
        <f>V60+SUMIFS(data!$H$1:$H$3925, data!$A$1:$A$3925, 'Heron View'!$A60, data!$D$1:$D$3925, 'Heron View'!$A$2, data!$E$1:$E$3925, 'Heron View'!W$5)</f>
        <v/>
      </c>
      <c r="X60" s="2">
        <f>W60+SUMIFS(data!$H$1:$H$3925, data!$A$1:$A$3925, 'Heron View'!$A60, data!$D$1:$D$3925, 'Heron View'!$A$2, data!$E$1:$E$3925, 'Heron View'!X$5)</f>
        <v/>
      </c>
      <c r="Y60" s="2">
        <f>X60+SUMIFS(data!$H$1:$H$3925, data!$A$1:$A$3925, 'Heron View'!$A60, data!$D$1:$D$3925, 'Heron View'!$A$2, data!$E$1:$E$3925, 'Heron View'!Y$5)</f>
        <v/>
      </c>
      <c r="Z60" s="2">
        <f>Y60+SUMIFS(data!$H$1:$H$3925, data!$A$1:$A$3925, 'Heron View'!$A60, data!$D$1:$D$3925, 'Heron View'!$A$2, data!$E$1:$E$3925, 'Heron View'!Z$5)</f>
        <v/>
      </c>
      <c r="AA60" s="2">
        <f>Z60+SUMIFS(data!$H$1:$H$3925, data!$A$1:$A$3925, 'Heron View'!$A60, data!$D$1:$D$3925, 'Heron View'!$A$2, data!$E$1:$E$3925, 'Heron View'!AA$5)</f>
        <v/>
      </c>
      <c r="AB60" s="2">
        <f>AA60+SUMIFS(data!$H$1:$H$3925, data!$A$1:$A$3925, 'Heron View'!$A60, data!$D$1:$D$3925, 'Heron View'!$A$2, data!$E$1:$E$3925, 'Heron View'!AB$5)</f>
        <v/>
      </c>
      <c r="AC60" s="2">
        <f>AB60+SUMIFS(data!$H$1:$H$3925, data!$A$1:$A$3925, 'Heron View'!$A60, data!$D$1:$D$3925, 'Heron View'!$A$2, data!$E$1:$E$3925, 'Heron View'!AC$5)</f>
        <v/>
      </c>
      <c r="AD60" s="2">
        <f>AC60+SUMIFS(data!$H$1:$H$3925, data!$A$1:$A$3925, 'Heron View'!$A60, data!$D$1:$D$3925, 'Heron View'!$A$2, data!$E$1:$E$3925, 'Heron View'!AD$5)</f>
        <v/>
      </c>
      <c r="AE60" s="2">
        <f>AD60+SUMIFS(data!$H$1:$H$3925, data!$A$1:$A$3925, 'Heron View'!$A60, data!$D$1:$D$3925, 'Heron View'!$A$2, data!$E$1:$E$3925, 'Heron View'!AE$5)</f>
        <v/>
      </c>
      <c r="AF60" s="2">
        <f>AE60+SUMIFS(data!$H$1:$H$3925, data!$A$1:$A$3925, 'Heron View'!$A60, data!$D$1:$D$3925, 'Heron View'!$A$2, data!$E$1:$E$3925, 'Heron View'!AF$5)</f>
        <v/>
      </c>
      <c r="AG60" s="2">
        <f>AF60+SUMIFS(data!$H$1:$H$3925, data!$A$1:$A$3925, 'Heron View'!$A60, data!$D$1:$D$3925, 'Heron View'!$A$2, data!$E$1:$E$3925, 'Heron View'!AG$5)</f>
        <v/>
      </c>
      <c r="AH60" s="2">
        <f>AG60+SUMIFS(data!$H$1:$H$3925, data!$A$1:$A$3925, 'Heron View'!$A60, data!$D$1:$D$3925, 'Heron View'!$A$2, data!$E$1:$E$3925, 'Heron View'!AH$5)</f>
        <v/>
      </c>
      <c r="AI60" s="2">
        <f>AH60+SUMIFS(data!$H$1:$H$3925, data!$A$1:$A$3925, 'Heron View'!$A60, data!$D$1:$D$3925, 'Heron View'!$A$2, data!$E$1:$E$3925, 'Heron View'!AI$5)</f>
        <v/>
      </c>
      <c r="AJ60" s="2">
        <f>AI60+SUMIFS(data!$H$1:$H$3925, data!$A$1:$A$3925, 'Heron View'!$A60, data!$D$1:$D$3925, 'Heron View'!$A$2, data!$E$1:$E$3925, 'Heron View'!AJ$5)</f>
        <v/>
      </c>
      <c r="AK60" s="2">
        <f>AJ60+SUMIFS(data!$H$1:$H$3925, data!$A$1:$A$3925, 'Heron View'!$A60, data!$D$1:$D$3925, 'Heron View'!$A$2, data!$E$1:$E$3925, 'Heron View'!AK$5)</f>
        <v/>
      </c>
      <c r="AL60" s="2">
        <f>AK60+SUMIFS(data!$H$1:$H$3925, data!$A$1:$A$3925, 'Heron View'!$A60, data!$D$1:$D$3925, 'Heron View'!$A$2, data!$E$1:$E$3925, 'Heron View'!AL$5)</f>
        <v/>
      </c>
      <c r="AM60" s="2">
        <f>AL60+SUMIFS(data!$H$1:$H$3925, data!$A$1:$A$3925, 'Heron View'!$A60, data!$D$1:$D$3925, 'Heron View'!$A$2, data!$E$1:$E$3925, 'Heron View'!AM$5)</f>
        <v/>
      </c>
      <c r="AN60" s="2">
        <f>AM60+SUMIFS(data!$H$1:$H$3925, data!$A$1:$A$3925, 'Heron View'!$A60, data!$D$1:$D$3925, 'Heron View'!$A$2, data!$E$1:$E$3925, 'Heron View'!AN$5)</f>
        <v/>
      </c>
      <c r="AO60" s="2">
        <f>AN60+SUMIFS(data!$H$1:$H$3925, data!$A$1:$A$3925, 'Heron View'!$A60, data!$D$1:$D$3925, 'Heron View'!$A$2, data!$E$1:$E$3925, 'Heron View'!AO$5)</f>
        <v/>
      </c>
      <c r="AP60" s="2">
        <f>AO60+SUMIFS(data!$H$1:$H$3925, data!$A$1:$A$3925, 'Heron View'!$A60, data!$D$1:$D$3925, 'Heron View'!$A$2, data!$E$1:$E$3925, 'Heron View'!AP$5)</f>
        <v/>
      </c>
      <c r="AQ60" s="2">
        <f>AP60+SUMIFS(data!$H$1:$H$3925, data!$A$1:$A$3925, 'Heron View'!$A60, data!$D$1:$D$3925, 'Heron View'!$A$2, data!$E$1:$E$3925, 'Heron View'!AQ$5)</f>
        <v/>
      </c>
      <c r="AR60" s="2">
        <f>AQ60+SUMIFS(data!$H$1:$H$3925, data!$A$1:$A$3925, 'Heron View'!$A60, data!$D$1:$D$3925, 'Heron View'!$A$2, data!$E$1:$E$3925, 'Heron View'!AR$5)</f>
        <v/>
      </c>
    </row>
    <row r="61">
      <c r="A61" t="inlineStr">
        <is>
          <t>Interest Paid - Investors @ 16%</t>
        </is>
      </c>
      <c r="C61" s="2">
        <f>SUMIFS(data!$H$1:$H$3925, data!$A$1:$A$3925, 'Heron View'!$A61, data!$D$1:$D$3925, 'Heron View'!$A$2, data!$E$1:$E$3925, 'Heron View'!C$5)</f>
        <v/>
      </c>
      <c r="D61" s="2">
        <f>C61+SUMIFS(data!$H$1:$H$3925, data!$A$1:$A$3925, 'Heron View'!$A61, data!$D$1:$D$3925, 'Heron View'!$A$2, data!$E$1:$E$3925, 'Heron View'!D$5)</f>
        <v/>
      </c>
      <c r="E61" s="2">
        <f>D61+SUMIFS(data!$H$1:$H$3925, data!$A$1:$A$3925, 'Heron View'!$A61, data!$D$1:$D$3925, 'Heron View'!$A$2, data!$E$1:$E$3925, 'Heron View'!E$5)</f>
        <v/>
      </c>
      <c r="F61" s="2">
        <f>E61+SUMIFS(data!$H$1:$H$3925, data!$A$1:$A$3925, 'Heron View'!$A61, data!$D$1:$D$3925, 'Heron View'!$A$2, data!$E$1:$E$3925, 'Heron View'!F$5)</f>
        <v/>
      </c>
      <c r="G61" s="2">
        <f>F61+SUMIFS(data!$H$1:$H$3925, data!$A$1:$A$3925, 'Heron View'!$A61, data!$D$1:$D$3925, 'Heron View'!$A$2, data!$E$1:$E$3925, 'Heron View'!G$5)</f>
        <v/>
      </c>
      <c r="H61" s="2">
        <f>G61+SUMIFS(data!$H$1:$H$3925, data!$A$1:$A$3925, 'Heron View'!$A61, data!$D$1:$D$3925, 'Heron View'!$A$2, data!$E$1:$E$3925, 'Heron View'!H$5)</f>
        <v/>
      </c>
      <c r="I61" s="2">
        <f>H61+SUMIFS(data!$H$1:$H$3925, data!$A$1:$A$3925, 'Heron View'!$A61, data!$D$1:$D$3925, 'Heron View'!$A$2, data!$E$1:$E$3925, 'Heron View'!I$5)</f>
        <v/>
      </c>
      <c r="J61" s="2">
        <f>I61+SUMIFS(data!$H$1:$H$3925, data!$A$1:$A$3925, 'Heron View'!$A61, data!$D$1:$D$3925, 'Heron View'!$A$2, data!$E$1:$E$3925, 'Heron View'!J$5)</f>
        <v/>
      </c>
      <c r="K61" s="2">
        <f>J61+SUMIFS(data!$H$1:$H$3925, data!$A$1:$A$3925, 'Heron View'!$A61, data!$D$1:$D$3925, 'Heron View'!$A$2, data!$E$1:$E$3925, 'Heron View'!K$5)</f>
        <v/>
      </c>
      <c r="L61" s="2">
        <f>K61+SUMIFS(data!$H$1:$H$3925, data!$A$1:$A$3925, 'Heron View'!$A61, data!$D$1:$D$3925, 'Heron View'!$A$2, data!$E$1:$E$3925, 'Heron View'!L$5)</f>
        <v/>
      </c>
      <c r="M61" s="2">
        <f>L61+SUMIFS(data!$H$1:$H$3925, data!$A$1:$A$3925, 'Heron View'!$A61, data!$D$1:$D$3925, 'Heron View'!$A$2, data!$E$1:$E$3925, 'Heron View'!M$5)</f>
        <v/>
      </c>
      <c r="N61" s="2">
        <f>M61+SUMIFS(data!$H$1:$H$3925, data!$A$1:$A$3925, 'Heron View'!$A61, data!$D$1:$D$3925, 'Heron View'!$A$2, data!$E$1:$E$3925, 'Heron View'!N$5)</f>
        <v/>
      </c>
      <c r="O61" s="2">
        <f>N61+SUMIFS(data!$H$1:$H$3925, data!$A$1:$A$3925, 'Heron View'!$A61, data!$D$1:$D$3925, 'Heron View'!$A$2, data!$E$1:$E$3925, 'Heron View'!O$5)</f>
        <v/>
      </c>
      <c r="P61" s="2">
        <f>O61+SUMIFS(data!$H$1:$H$3925, data!$A$1:$A$3925, 'Heron View'!$A61, data!$D$1:$D$3925, 'Heron View'!$A$2, data!$E$1:$E$3925, 'Heron View'!P$5)</f>
        <v/>
      </c>
      <c r="Q61" s="2">
        <f>P61+SUMIFS(data!$H$1:$H$3925, data!$A$1:$A$3925, 'Heron View'!$A61, data!$D$1:$D$3925, 'Heron View'!$A$2, data!$E$1:$E$3925, 'Heron View'!Q$5)</f>
        <v/>
      </c>
      <c r="R61" s="2">
        <f>Q61+SUMIFS(data!$H$1:$H$3925, data!$A$1:$A$3925, 'Heron View'!$A61, data!$D$1:$D$3925, 'Heron View'!$A$2, data!$E$1:$E$3925, 'Heron View'!R$5)</f>
        <v/>
      </c>
      <c r="S61" s="2">
        <f>R61+SUMIFS(data!$H$1:$H$3925, data!$A$1:$A$3925, 'Heron View'!$A61, data!$D$1:$D$3925, 'Heron View'!$A$2, data!$E$1:$E$3925, 'Heron View'!S$5)</f>
        <v/>
      </c>
      <c r="T61" s="2">
        <f>S61+SUMIFS(data!$H$1:$H$3925, data!$A$1:$A$3925, 'Heron View'!$A61, data!$D$1:$D$3925, 'Heron View'!$A$2, data!$E$1:$E$3925, 'Heron View'!T$5)</f>
        <v/>
      </c>
      <c r="U61" s="2">
        <f>T61+SUMIFS(data!$H$1:$H$3925, data!$A$1:$A$3925, 'Heron View'!$A61, data!$D$1:$D$3925, 'Heron View'!$A$2, data!$E$1:$E$3925, 'Heron View'!U$5)</f>
        <v/>
      </c>
      <c r="V61" s="2">
        <f>U61+SUMIFS(data!$H$1:$H$3925, data!$A$1:$A$3925, 'Heron View'!$A61, data!$D$1:$D$3925, 'Heron View'!$A$2, data!$E$1:$E$3925, 'Heron View'!V$5)</f>
        <v/>
      </c>
      <c r="W61" s="2">
        <f>V61+SUMIFS(data!$H$1:$H$3925, data!$A$1:$A$3925, 'Heron View'!$A61, data!$D$1:$D$3925, 'Heron View'!$A$2, data!$E$1:$E$3925, 'Heron View'!W$5)</f>
        <v/>
      </c>
      <c r="X61" s="2">
        <f>W61+SUMIFS(data!$H$1:$H$3925, data!$A$1:$A$3925, 'Heron View'!$A61, data!$D$1:$D$3925, 'Heron View'!$A$2, data!$E$1:$E$3925, 'Heron View'!X$5)</f>
        <v/>
      </c>
      <c r="Y61" s="2">
        <f>X61+SUMIFS(data!$H$1:$H$3925, data!$A$1:$A$3925, 'Heron View'!$A61, data!$D$1:$D$3925, 'Heron View'!$A$2, data!$E$1:$E$3925, 'Heron View'!Y$5)</f>
        <v/>
      </c>
      <c r="Z61" s="2">
        <f>Y61+SUMIFS(data!$H$1:$H$3925, data!$A$1:$A$3925, 'Heron View'!$A61, data!$D$1:$D$3925, 'Heron View'!$A$2, data!$E$1:$E$3925, 'Heron View'!Z$5)</f>
        <v/>
      </c>
      <c r="AA61" s="2">
        <f>Z61+SUMIFS(data!$H$1:$H$3925, data!$A$1:$A$3925, 'Heron View'!$A61, data!$D$1:$D$3925, 'Heron View'!$A$2, data!$E$1:$E$3925, 'Heron View'!AA$5)</f>
        <v/>
      </c>
      <c r="AB61" s="2">
        <f>AA61+SUMIFS(data!$H$1:$H$3925, data!$A$1:$A$3925, 'Heron View'!$A61, data!$D$1:$D$3925, 'Heron View'!$A$2, data!$E$1:$E$3925, 'Heron View'!AB$5)</f>
        <v/>
      </c>
      <c r="AC61" s="2">
        <f>AB61+SUMIFS(data!$H$1:$H$3925, data!$A$1:$A$3925, 'Heron View'!$A61, data!$D$1:$D$3925, 'Heron View'!$A$2, data!$E$1:$E$3925, 'Heron View'!AC$5)</f>
        <v/>
      </c>
      <c r="AD61" s="2">
        <f>AC61+SUMIFS(data!$H$1:$H$3925, data!$A$1:$A$3925, 'Heron View'!$A61, data!$D$1:$D$3925, 'Heron View'!$A$2, data!$E$1:$E$3925, 'Heron View'!AD$5)</f>
        <v/>
      </c>
      <c r="AE61" s="2">
        <f>AD61+SUMIFS(data!$H$1:$H$3925, data!$A$1:$A$3925, 'Heron View'!$A61, data!$D$1:$D$3925, 'Heron View'!$A$2, data!$E$1:$E$3925, 'Heron View'!AE$5)</f>
        <v/>
      </c>
      <c r="AF61" s="2">
        <f>AE61+SUMIFS(data!$H$1:$H$3925, data!$A$1:$A$3925, 'Heron View'!$A61, data!$D$1:$D$3925, 'Heron View'!$A$2, data!$E$1:$E$3925, 'Heron View'!AF$5)</f>
        <v/>
      </c>
      <c r="AG61" s="2">
        <f>AF61+SUMIFS(data!$H$1:$H$3925, data!$A$1:$A$3925, 'Heron View'!$A61, data!$D$1:$D$3925, 'Heron View'!$A$2, data!$E$1:$E$3925, 'Heron View'!AG$5)</f>
        <v/>
      </c>
      <c r="AH61" s="2">
        <f>AG61+SUMIFS(data!$H$1:$H$3925, data!$A$1:$A$3925, 'Heron View'!$A61, data!$D$1:$D$3925, 'Heron View'!$A$2, data!$E$1:$E$3925, 'Heron View'!AH$5)</f>
        <v/>
      </c>
      <c r="AI61" s="2">
        <f>AH61+SUMIFS(data!$H$1:$H$3925, data!$A$1:$A$3925, 'Heron View'!$A61, data!$D$1:$D$3925, 'Heron View'!$A$2, data!$E$1:$E$3925, 'Heron View'!AI$5)</f>
        <v/>
      </c>
      <c r="AJ61" s="2">
        <f>AI61+SUMIFS(data!$H$1:$H$3925, data!$A$1:$A$3925, 'Heron View'!$A61, data!$D$1:$D$3925, 'Heron View'!$A$2, data!$E$1:$E$3925, 'Heron View'!AJ$5)</f>
        <v/>
      </c>
      <c r="AK61" s="2">
        <f>AJ61+SUMIFS(data!$H$1:$H$3925, data!$A$1:$A$3925, 'Heron View'!$A61, data!$D$1:$D$3925, 'Heron View'!$A$2, data!$E$1:$E$3925, 'Heron View'!AK$5)</f>
        <v/>
      </c>
      <c r="AL61" s="2">
        <f>AK61+SUMIFS(data!$H$1:$H$3925, data!$A$1:$A$3925, 'Heron View'!$A61, data!$D$1:$D$3925, 'Heron View'!$A$2, data!$E$1:$E$3925, 'Heron View'!AL$5)</f>
        <v/>
      </c>
      <c r="AM61" s="2">
        <f>AL61+SUMIFS(data!$H$1:$H$3925, data!$A$1:$A$3925, 'Heron View'!$A61, data!$D$1:$D$3925, 'Heron View'!$A$2, data!$E$1:$E$3925, 'Heron View'!AM$5)</f>
        <v/>
      </c>
      <c r="AN61" s="2">
        <f>AM61+SUMIFS(data!$H$1:$H$3925, data!$A$1:$A$3925, 'Heron View'!$A61, data!$D$1:$D$3925, 'Heron View'!$A$2, data!$E$1:$E$3925, 'Heron View'!AN$5)</f>
        <v/>
      </c>
      <c r="AO61" s="2">
        <f>AN61+SUMIFS(data!$H$1:$H$3925, data!$A$1:$A$3925, 'Heron View'!$A61, data!$D$1:$D$3925, 'Heron View'!$A$2, data!$E$1:$E$3925, 'Heron View'!AO$5)</f>
        <v/>
      </c>
      <c r="AP61" s="2">
        <f>AO61+SUMIFS(data!$H$1:$H$3925, data!$A$1:$A$3925, 'Heron View'!$A61, data!$D$1:$D$3925, 'Heron View'!$A$2, data!$E$1:$E$3925, 'Heron View'!AP$5)</f>
        <v/>
      </c>
      <c r="AQ61" s="2">
        <f>AP61+SUMIFS(data!$H$1:$H$3925, data!$A$1:$A$3925, 'Heron View'!$A61, data!$D$1:$D$3925, 'Heron View'!$A$2, data!$E$1:$E$3925, 'Heron View'!AQ$5)</f>
        <v/>
      </c>
      <c r="AR61" s="2">
        <f>AQ61+SUMIFS(data!$H$1:$H$3925, data!$A$1:$A$3925, 'Heron View'!$A61, data!$D$1:$D$3925, 'Heron View'!$A$2, data!$E$1:$E$3925, 'Heron View'!AR$5)</f>
        <v/>
      </c>
    </row>
    <row r="62">
      <c r="A62" t="inlineStr">
        <is>
          <t>Interest Paid - Investors @ 18%</t>
        </is>
      </c>
      <c r="C62" s="2">
        <f>SUMIFS(data!$H$1:$H$3925, data!$A$1:$A$3925, 'Heron View'!$A62, data!$D$1:$D$3925, 'Heron View'!$A$2, data!$E$1:$E$3925, 'Heron View'!C$5)</f>
        <v/>
      </c>
      <c r="D62" s="2">
        <f>C62+SUMIFS(data!$H$1:$H$3925, data!$A$1:$A$3925, 'Heron View'!$A62, data!$D$1:$D$3925, 'Heron View'!$A$2, data!$E$1:$E$3925, 'Heron View'!D$5)</f>
        <v/>
      </c>
      <c r="E62" s="2">
        <f>D62+SUMIFS(data!$H$1:$H$3925, data!$A$1:$A$3925, 'Heron View'!$A62, data!$D$1:$D$3925, 'Heron View'!$A$2, data!$E$1:$E$3925, 'Heron View'!E$5)</f>
        <v/>
      </c>
      <c r="F62" s="2">
        <f>E62+SUMIFS(data!$H$1:$H$3925, data!$A$1:$A$3925, 'Heron View'!$A62, data!$D$1:$D$3925, 'Heron View'!$A$2, data!$E$1:$E$3925, 'Heron View'!F$5)</f>
        <v/>
      </c>
      <c r="G62" s="2">
        <f>F62+SUMIFS(data!$H$1:$H$3925, data!$A$1:$A$3925, 'Heron View'!$A62, data!$D$1:$D$3925, 'Heron View'!$A$2, data!$E$1:$E$3925, 'Heron View'!G$5)</f>
        <v/>
      </c>
      <c r="H62" s="2">
        <f>G62+SUMIFS(data!$H$1:$H$3925, data!$A$1:$A$3925, 'Heron View'!$A62, data!$D$1:$D$3925, 'Heron View'!$A$2, data!$E$1:$E$3925, 'Heron View'!H$5)</f>
        <v/>
      </c>
      <c r="I62" s="2">
        <f>H62+SUMIFS(data!$H$1:$H$3925, data!$A$1:$A$3925, 'Heron View'!$A62, data!$D$1:$D$3925, 'Heron View'!$A$2, data!$E$1:$E$3925, 'Heron View'!I$5)</f>
        <v/>
      </c>
      <c r="J62" s="2">
        <f>I62+SUMIFS(data!$H$1:$H$3925, data!$A$1:$A$3925, 'Heron View'!$A62, data!$D$1:$D$3925, 'Heron View'!$A$2, data!$E$1:$E$3925, 'Heron View'!J$5)</f>
        <v/>
      </c>
      <c r="K62" s="2">
        <f>J62+SUMIFS(data!$H$1:$H$3925, data!$A$1:$A$3925, 'Heron View'!$A62, data!$D$1:$D$3925, 'Heron View'!$A$2, data!$E$1:$E$3925, 'Heron View'!K$5)</f>
        <v/>
      </c>
      <c r="L62" s="2">
        <f>K62+SUMIFS(data!$H$1:$H$3925, data!$A$1:$A$3925, 'Heron View'!$A62, data!$D$1:$D$3925, 'Heron View'!$A$2, data!$E$1:$E$3925, 'Heron View'!L$5)</f>
        <v/>
      </c>
      <c r="M62" s="2">
        <f>L62+SUMIFS(data!$H$1:$H$3925, data!$A$1:$A$3925, 'Heron View'!$A62, data!$D$1:$D$3925, 'Heron View'!$A$2, data!$E$1:$E$3925, 'Heron View'!M$5)</f>
        <v/>
      </c>
      <c r="N62" s="2">
        <f>M62+SUMIFS(data!$H$1:$H$3925, data!$A$1:$A$3925, 'Heron View'!$A62, data!$D$1:$D$3925, 'Heron View'!$A$2, data!$E$1:$E$3925, 'Heron View'!N$5)</f>
        <v/>
      </c>
      <c r="O62" s="2">
        <f>N62+SUMIFS(data!$H$1:$H$3925, data!$A$1:$A$3925, 'Heron View'!$A62, data!$D$1:$D$3925, 'Heron View'!$A$2, data!$E$1:$E$3925, 'Heron View'!O$5)</f>
        <v/>
      </c>
      <c r="P62" s="2">
        <f>O62+SUMIFS(data!$H$1:$H$3925, data!$A$1:$A$3925, 'Heron View'!$A62, data!$D$1:$D$3925, 'Heron View'!$A$2, data!$E$1:$E$3925, 'Heron View'!P$5)</f>
        <v/>
      </c>
      <c r="Q62" s="2">
        <f>P62+SUMIFS(data!$H$1:$H$3925, data!$A$1:$A$3925, 'Heron View'!$A62, data!$D$1:$D$3925, 'Heron View'!$A$2, data!$E$1:$E$3925, 'Heron View'!Q$5)</f>
        <v/>
      </c>
      <c r="R62" s="2">
        <f>Q62+SUMIFS(data!$H$1:$H$3925, data!$A$1:$A$3925, 'Heron View'!$A62, data!$D$1:$D$3925, 'Heron View'!$A$2, data!$E$1:$E$3925, 'Heron View'!R$5)</f>
        <v/>
      </c>
      <c r="S62" s="2">
        <f>R62+SUMIFS(data!$H$1:$H$3925, data!$A$1:$A$3925, 'Heron View'!$A62, data!$D$1:$D$3925, 'Heron View'!$A$2, data!$E$1:$E$3925, 'Heron View'!S$5)</f>
        <v/>
      </c>
      <c r="T62" s="2">
        <f>S62+SUMIFS(data!$H$1:$H$3925, data!$A$1:$A$3925, 'Heron View'!$A62, data!$D$1:$D$3925, 'Heron View'!$A$2, data!$E$1:$E$3925, 'Heron View'!T$5)</f>
        <v/>
      </c>
      <c r="U62" s="2">
        <f>T62+SUMIFS(data!$H$1:$H$3925, data!$A$1:$A$3925, 'Heron View'!$A62, data!$D$1:$D$3925, 'Heron View'!$A$2, data!$E$1:$E$3925, 'Heron View'!U$5)</f>
        <v/>
      </c>
      <c r="V62" s="2">
        <f>U62+SUMIFS(data!$H$1:$H$3925, data!$A$1:$A$3925, 'Heron View'!$A62, data!$D$1:$D$3925, 'Heron View'!$A$2, data!$E$1:$E$3925, 'Heron View'!V$5)</f>
        <v/>
      </c>
      <c r="W62" s="2">
        <f>V62+SUMIFS(data!$H$1:$H$3925, data!$A$1:$A$3925, 'Heron View'!$A62, data!$D$1:$D$3925, 'Heron View'!$A$2, data!$E$1:$E$3925, 'Heron View'!W$5)</f>
        <v/>
      </c>
      <c r="X62" s="2">
        <f>W62+SUMIFS(data!$H$1:$H$3925, data!$A$1:$A$3925, 'Heron View'!$A62, data!$D$1:$D$3925, 'Heron View'!$A$2, data!$E$1:$E$3925, 'Heron View'!X$5)</f>
        <v/>
      </c>
      <c r="Y62" s="2">
        <f>X62+SUMIFS(data!$H$1:$H$3925, data!$A$1:$A$3925, 'Heron View'!$A62, data!$D$1:$D$3925, 'Heron View'!$A$2, data!$E$1:$E$3925, 'Heron View'!Y$5)</f>
        <v/>
      </c>
      <c r="Z62" s="2">
        <f>Y62+SUMIFS(data!$H$1:$H$3925, data!$A$1:$A$3925, 'Heron View'!$A62, data!$D$1:$D$3925, 'Heron View'!$A$2, data!$E$1:$E$3925, 'Heron View'!Z$5)</f>
        <v/>
      </c>
      <c r="AA62" s="2">
        <f>Z62+SUMIFS(data!$H$1:$H$3925, data!$A$1:$A$3925, 'Heron View'!$A62, data!$D$1:$D$3925, 'Heron View'!$A$2, data!$E$1:$E$3925, 'Heron View'!AA$5)</f>
        <v/>
      </c>
      <c r="AB62" s="2">
        <f>AA62+SUMIFS(data!$H$1:$H$3925, data!$A$1:$A$3925, 'Heron View'!$A62, data!$D$1:$D$3925, 'Heron View'!$A$2, data!$E$1:$E$3925, 'Heron View'!AB$5)</f>
        <v/>
      </c>
      <c r="AC62" s="2">
        <f>AB62+SUMIFS(data!$H$1:$H$3925, data!$A$1:$A$3925, 'Heron View'!$A62, data!$D$1:$D$3925, 'Heron View'!$A$2, data!$E$1:$E$3925, 'Heron View'!AC$5)</f>
        <v/>
      </c>
      <c r="AD62" s="2">
        <f>AC62+SUMIFS(data!$H$1:$H$3925, data!$A$1:$A$3925, 'Heron View'!$A62, data!$D$1:$D$3925, 'Heron View'!$A$2, data!$E$1:$E$3925, 'Heron View'!AD$5)</f>
        <v/>
      </c>
      <c r="AE62" s="2">
        <f>AD62+SUMIFS(data!$H$1:$H$3925, data!$A$1:$A$3925, 'Heron View'!$A62, data!$D$1:$D$3925, 'Heron View'!$A$2, data!$E$1:$E$3925, 'Heron View'!AE$5)</f>
        <v/>
      </c>
      <c r="AF62" s="2">
        <f>AE62+SUMIFS(data!$H$1:$H$3925, data!$A$1:$A$3925, 'Heron View'!$A62, data!$D$1:$D$3925, 'Heron View'!$A$2, data!$E$1:$E$3925, 'Heron View'!AF$5)</f>
        <v/>
      </c>
      <c r="AG62" s="2">
        <f>AF62+SUMIFS(data!$H$1:$H$3925, data!$A$1:$A$3925, 'Heron View'!$A62, data!$D$1:$D$3925, 'Heron View'!$A$2, data!$E$1:$E$3925, 'Heron View'!AG$5)</f>
        <v/>
      </c>
      <c r="AH62" s="2">
        <f>AG62+SUMIFS(data!$H$1:$H$3925, data!$A$1:$A$3925, 'Heron View'!$A62, data!$D$1:$D$3925, 'Heron View'!$A$2, data!$E$1:$E$3925, 'Heron View'!AH$5)</f>
        <v/>
      </c>
      <c r="AI62" s="2">
        <f>AH62+SUMIFS(data!$H$1:$H$3925, data!$A$1:$A$3925, 'Heron View'!$A62, data!$D$1:$D$3925, 'Heron View'!$A$2, data!$E$1:$E$3925, 'Heron View'!AI$5)</f>
        <v/>
      </c>
      <c r="AJ62" s="2">
        <f>AI62+SUMIFS(data!$H$1:$H$3925, data!$A$1:$A$3925, 'Heron View'!$A62, data!$D$1:$D$3925, 'Heron View'!$A$2, data!$E$1:$E$3925, 'Heron View'!AJ$5)</f>
        <v/>
      </c>
      <c r="AK62" s="2">
        <f>AJ62+SUMIFS(data!$H$1:$H$3925, data!$A$1:$A$3925, 'Heron View'!$A62, data!$D$1:$D$3925, 'Heron View'!$A$2, data!$E$1:$E$3925, 'Heron View'!AK$5)</f>
        <v/>
      </c>
      <c r="AL62" s="2">
        <f>AK62+SUMIFS(data!$H$1:$H$3925, data!$A$1:$A$3925, 'Heron View'!$A62, data!$D$1:$D$3925, 'Heron View'!$A$2, data!$E$1:$E$3925, 'Heron View'!AL$5)</f>
        <v/>
      </c>
      <c r="AM62" s="2">
        <f>AL62+SUMIFS(data!$H$1:$H$3925, data!$A$1:$A$3925, 'Heron View'!$A62, data!$D$1:$D$3925, 'Heron View'!$A$2, data!$E$1:$E$3925, 'Heron View'!AM$5)</f>
        <v/>
      </c>
      <c r="AN62" s="2">
        <f>AM62+SUMIFS(data!$H$1:$H$3925, data!$A$1:$A$3925, 'Heron View'!$A62, data!$D$1:$D$3925, 'Heron View'!$A$2, data!$E$1:$E$3925, 'Heron View'!AN$5)</f>
        <v/>
      </c>
      <c r="AO62" s="2">
        <f>AN62+SUMIFS(data!$H$1:$H$3925, data!$A$1:$A$3925, 'Heron View'!$A62, data!$D$1:$D$3925, 'Heron View'!$A$2, data!$E$1:$E$3925, 'Heron View'!AO$5)</f>
        <v/>
      </c>
      <c r="AP62" s="2">
        <f>AO62+SUMIFS(data!$H$1:$H$3925, data!$A$1:$A$3925, 'Heron View'!$A62, data!$D$1:$D$3925, 'Heron View'!$A$2, data!$E$1:$E$3925, 'Heron View'!AP$5)</f>
        <v/>
      </c>
      <c r="AQ62" s="2">
        <f>AP62+SUMIFS(data!$H$1:$H$3925, data!$A$1:$A$3925, 'Heron View'!$A62, data!$D$1:$D$3925, 'Heron View'!$A$2, data!$E$1:$E$3925, 'Heron View'!AQ$5)</f>
        <v/>
      </c>
      <c r="AR62" s="2">
        <f>AQ62+SUMIFS(data!$H$1:$H$3925, data!$A$1:$A$3925, 'Heron View'!$A62, data!$D$1:$D$3925, 'Heron View'!$A$2, data!$E$1:$E$3925, 'Heron View'!AR$5)</f>
        <v/>
      </c>
    </row>
    <row r="63">
      <c r="A63" t="inlineStr">
        <is>
          <t>Interest Paid - Investors @ 6.25%</t>
        </is>
      </c>
      <c r="C63" s="2">
        <f>SUMIFS(data!$H$1:$H$3925, data!$A$1:$A$3925, 'Heron View'!$A63, data!$D$1:$D$3925, 'Heron View'!$A$2, data!$E$1:$E$3925, 'Heron View'!C$5)</f>
        <v/>
      </c>
      <c r="D63" s="2">
        <f>C63+SUMIFS(data!$H$1:$H$3925, data!$A$1:$A$3925, 'Heron View'!$A63, data!$D$1:$D$3925, 'Heron View'!$A$2, data!$E$1:$E$3925, 'Heron View'!D$5)</f>
        <v/>
      </c>
      <c r="E63" s="2">
        <f>D63+SUMIFS(data!$H$1:$H$3925, data!$A$1:$A$3925, 'Heron View'!$A63, data!$D$1:$D$3925, 'Heron View'!$A$2, data!$E$1:$E$3925, 'Heron View'!E$5)</f>
        <v/>
      </c>
      <c r="F63" s="2">
        <f>E63+SUMIFS(data!$H$1:$H$3925, data!$A$1:$A$3925, 'Heron View'!$A63, data!$D$1:$D$3925, 'Heron View'!$A$2, data!$E$1:$E$3925, 'Heron View'!F$5)</f>
        <v/>
      </c>
      <c r="G63" s="2">
        <f>F63+SUMIFS(data!$H$1:$H$3925, data!$A$1:$A$3925, 'Heron View'!$A63, data!$D$1:$D$3925, 'Heron View'!$A$2, data!$E$1:$E$3925, 'Heron View'!G$5)</f>
        <v/>
      </c>
      <c r="H63" s="2">
        <f>G63+SUMIFS(data!$H$1:$H$3925, data!$A$1:$A$3925, 'Heron View'!$A63, data!$D$1:$D$3925, 'Heron View'!$A$2, data!$E$1:$E$3925, 'Heron View'!H$5)</f>
        <v/>
      </c>
      <c r="I63" s="2">
        <f>H63+SUMIFS(data!$H$1:$H$3925, data!$A$1:$A$3925, 'Heron View'!$A63, data!$D$1:$D$3925, 'Heron View'!$A$2, data!$E$1:$E$3925, 'Heron View'!I$5)</f>
        <v/>
      </c>
      <c r="J63" s="2">
        <f>I63+SUMIFS(data!$H$1:$H$3925, data!$A$1:$A$3925, 'Heron View'!$A63, data!$D$1:$D$3925, 'Heron View'!$A$2, data!$E$1:$E$3925, 'Heron View'!J$5)</f>
        <v/>
      </c>
      <c r="K63" s="2">
        <f>J63+SUMIFS(data!$H$1:$H$3925, data!$A$1:$A$3925, 'Heron View'!$A63, data!$D$1:$D$3925, 'Heron View'!$A$2, data!$E$1:$E$3925, 'Heron View'!K$5)</f>
        <v/>
      </c>
      <c r="L63" s="2">
        <f>K63+SUMIFS(data!$H$1:$H$3925, data!$A$1:$A$3925, 'Heron View'!$A63, data!$D$1:$D$3925, 'Heron View'!$A$2, data!$E$1:$E$3925, 'Heron View'!L$5)</f>
        <v/>
      </c>
      <c r="M63" s="2">
        <f>L63+SUMIFS(data!$H$1:$H$3925, data!$A$1:$A$3925, 'Heron View'!$A63, data!$D$1:$D$3925, 'Heron View'!$A$2, data!$E$1:$E$3925, 'Heron View'!M$5)</f>
        <v/>
      </c>
      <c r="N63" s="2">
        <f>M63+SUMIFS(data!$H$1:$H$3925, data!$A$1:$A$3925, 'Heron View'!$A63, data!$D$1:$D$3925, 'Heron View'!$A$2, data!$E$1:$E$3925, 'Heron View'!N$5)</f>
        <v/>
      </c>
      <c r="O63" s="2">
        <f>N63+SUMIFS(data!$H$1:$H$3925, data!$A$1:$A$3925, 'Heron View'!$A63, data!$D$1:$D$3925, 'Heron View'!$A$2, data!$E$1:$E$3925, 'Heron View'!O$5)</f>
        <v/>
      </c>
      <c r="P63" s="2">
        <f>O63+SUMIFS(data!$H$1:$H$3925, data!$A$1:$A$3925, 'Heron View'!$A63, data!$D$1:$D$3925, 'Heron View'!$A$2, data!$E$1:$E$3925, 'Heron View'!P$5)</f>
        <v/>
      </c>
      <c r="Q63" s="2">
        <f>P63+SUMIFS(data!$H$1:$H$3925, data!$A$1:$A$3925, 'Heron View'!$A63, data!$D$1:$D$3925, 'Heron View'!$A$2, data!$E$1:$E$3925, 'Heron View'!Q$5)</f>
        <v/>
      </c>
      <c r="R63" s="2">
        <f>Q63+SUMIFS(data!$H$1:$H$3925, data!$A$1:$A$3925, 'Heron View'!$A63, data!$D$1:$D$3925, 'Heron View'!$A$2, data!$E$1:$E$3925, 'Heron View'!R$5)</f>
        <v/>
      </c>
      <c r="S63" s="2">
        <f>R63+SUMIFS(data!$H$1:$H$3925, data!$A$1:$A$3925, 'Heron View'!$A63, data!$D$1:$D$3925, 'Heron View'!$A$2, data!$E$1:$E$3925, 'Heron View'!S$5)</f>
        <v/>
      </c>
      <c r="T63" s="2">
        <f>S63+SUMIFS(data!$H$1:$H$3925, data!$A$1:$A$3925, 'Heron View'!$A63, data!$D$1:$D$3925, 'Heron View'!$A$2, data!$E$1:$E$3925, 'Heron View'!T$5)</f>
        <v/>
      </c>
      <c r="U63" s="2">
        <f>T63+SUMIFS(data!$H$1:$H$3925, data!$A$1:$A$3925, 'Heron View'!$A63, data!$D$1:$D$3925, 'Heron View'!$A$2, data!$E$1:$E$3925, 'Heron View'!U$5)</f>
        <v/>
      </c>
      <c r="V63" s="2">
        <f>U63+SUMIFS(data!$H$1:$H$3925, data!$A$1:$A$3925, 'Heron View'!$A63, data!$D$1:$D$3925, 'Heron View'!$A$2, data!$E$1:$E$3925, 'Heron View'!V$5)</f>
        <v/>
      </c>
      <c r="W63" s="2">
        <f>V63+SUMIFS(data!$H$1:$H$3925, data!$A$1:$A$3925, 'Heron View'!$A63, data!$D$1:$D$3925, 'Heron View'!$A$2, data!$E$1:$E$3925, 'Heron View'!W$5)</f>
        <v/>
      </c>
      <c r="X63" s="2">
        <f>W63+SUMIFS(data!$H$1:$H$3925, data!$A$1:$A$3925, 'Heron View'!$A63, data!$D$1:$D$3925, 'Heron View'!$A$2, data!$E$1:$E$3925, 'Heron View'!X$5)</f>
        <v/>
      </c>
      <c r="Y63" s="2">
        <f>X63+SUMIFS(data!$H$1:$H$3925, data!$A$1:$A$3925, 'Heron View'!$A63, data!$D$1:$D$3925, 'Heron View'!$A$2, data!$E$1:$E$3925, 'Heron View'!Y$5)</f>
        <v/>
      </c>
      <c r="Z63" s="2">
        <f>Y63+SUMIFS(data!$H$1:$H$3925, data!$A$1:$A$3925, 'Heron View'!$A63, data!$D$1:$D$3925, 'Heron View'!$A$2, data!$E$1:$E$3925, 'Heron View'!Z$5)</f>
        <v/>
      </c>
      <c r="AA63" s="2">
        <f>Z63+SUMIFS(data!$H$1:$H$3925, data!$A$1:$A$3925, 'Heron View'!$A63, data!$D$1:$D$3925, 'Heron View'!$A$2, data!$E$1:$E$3925, 'Heron View'!AA$5)</f>
        <v/>
      </c>
      <c r="AB63" s="2">
        <f>AA63+SUMIFS(data!$H$1:$H$3925, data!$A$1:$A$3925, 'Heron View'!$A63, data!$D$1:$D$3925, 'Heron View'!$A$2, data!$E$1:$E$3925, 'Heron View'!AB$5)</f>
        <v/>
      </c>
      <c r="AC63" s="2">
        <f>AB63+SUMIFS(data!$H$1:$H$3925, data!$A$1:$A$3925, 'Heron View'!$A63, data!$D$1:$D$3925, 'Heron View'!$A$2, data!$E$1:$E$3925, 'Heron View'!AC$5)</f>
        <v/>
      </c>
      <c r="AD63" s="2">
        <f>AC63+SUMIFS(data!$H$1:$H$3925, data!$A$1:$A$3925, 'Heron View'!$A63, data!$D$1:$D$3925, 'Heron View'!$A$2, data!$E$1:$E$3925, 'Heron View'!AD$5)</f>
        <v/>
      </c>
      <c r="AE63" s="2">
        <f>AD63+SUMIFS(data!$H$1:$H$3925, data!$A$1:$A$3925, 'Heron View'!$A63, data!$D$1:$D$3925, 'Heron View'!$A$2, data!$E$1:$E$3925, 'Heron View'!AE$5)</f>
        <v/>
      </c>
      <c r="AF63" s="2">
        <f>AE63+SUMIFS(data!$H$1:$H$3925, data!$A$1:$A$3925, 'Heron View'!$A63, data!$D$1:$D$3925, 'Heron View'!$A$2, data!$E$1:$E$3925, 'Heron View'!AF$5)</f>
        <v/>
      </c>
      <c r="AG63" s="2">
        <f>AF63+SUMIFS(data!$H$1:$H$3925, data!$A$1:$A$3925, 'Heron View'!$A63, data!$D$1:$D$3925, 'Heron View'!$A$2, data!$E$1:$E$3925, 'Heron View'!AG$5)</f>
        <v/>
      </c>
      <c r="AH63" s="2">
        <f>AG63+SUMIFS(data!$H$1:$H$3925, data!$A$1:$A$3925, 'Heron View'!$A63, data!$D$1:$D$3925, 'Heron View'!$A$2, data!$E$1:$E$3925, 'Heron View'!AH$5)</f>
        <v/>
      </c>
      <c r="AI63" s="2">
        <f>AH63+SUMIFS(data!$H$1:$H$3925, data!$A$1:$A$3925, 'Heron View'!$A63, data!$D$1:$D$3925, 'Heron View'!$A$2, data!$E$1:$E$3925, 'Heron View'!AI$5)</f>
        <v/>
      </c>
      <c r="AJ63" s="2">
        <f>AI63+SUMIFS(data!$H$1:$H$3925, data!$A$1:$A$3925, 'Heron View'!$A63, data!$D$1:$D$3925, 'Heron View'!$A$2, data!$E$1:$E$3925, 'Heron View'!AJ$5)</f>
        <v/>
      </c>
      <c r="AK63" s="2">
        <f>AJ63+SUMIFS(data!$H$1:$H$3925, data!$A$1:$A$3925, 'Heron View'!$A63, data!$D$1:$D$3925, 'Heron View'!$A$2, data!$E$1:$E$3925, 'Heron View'!AK$5)</f>
        <v/>
      </c>
      <c r="AL63" s="2">
        <f>AK63+SUMIFS(data!$H$1:$H$3925, data!$A$1:$A$3925, 'Heron View'!$A63, data!$D$1:$D$3925, 'Heron View'!$A$2, data!$E$1:$E$3925, 'Heron View'!AL$5)</f>
        <v/>
      </c>
      <c r="AM63" s="2">
        <f>AL63+SUMIFS(data!$H$1:$H$3925, data!$A$1:$A$3925, 'Heron View'!$A63, data!$D$1:$D$3925, 'Heron View'!$A$2, data!$E$1:$E$3925, 'Heron View'!AM$5)</f>
        <v/>
      </c>
      <c r="AN63" s="2">
        <f>AM63+SUMIFS(data!$H$1:$H$3925, data!$A$1:$A$3925, 'Heron View'!$A63, data!$D$1:$D$3925, 'Heron View'!$A$2, data!$E$1:$E$3925, 'Heron View'!AN$5)</f>
        <v/>
      </c>
      <c r="AO63" s="2">
        <f>AN63+SUMIFS(data!$H$1:$H$3925, data!$A$1:$A$3925, 'Heron View'!$A63, data!$D$1:$D$3925, 'Heron View'!$A$2, data!$E$1:$E$3925, 'Heron View'!AO$5)</f>
        <v/>
      </c>
      <c r="AP63" s="2">
        <f>AO63+SUMIFS(data!$H$1:$H$3925, data!$A$1:$A$3925, 'Heron View'!$A63, data!$D$1:$D$3925, 'Heron View'!$A$2, data!$E$1:$E$3925, 'Heron View'!AP$5)</f>
        <v/>
      </c>
      <c r="AQ63" s="2">
        <f>AP63+SUMIFS(data!$H$1:$H$3925, data!$A$1:$A$3925, 'Heron View'!$A63, data!$D$1:$D$3925, 'Heron View'!$A$2, data!$E$1:$E$3925, 'Heron View'!AQ$5)</f>
        <v/>
      </c>
      <c r="AR63" s="2">
        <f>AQ63+SUMIFS(data!$H$1:$H$3925, data!$A$1:$A$3925, 'Heron View'!$A63, data!$D$1:$D$3925, 'Heron View'!$A$2, data!$E$1:$E$3925, 'Heron View'!AR$5)</f>
        <v/>
      </c>
    </row>
    <row r="64">
      <c r="A64" t="inlineStr">
        <is>
          <t>Interest Paid - Investors @ 6.5%</t>
        </is>
      </c>
      <c r="C64" s="2">
        <f>SUMIFS(data!$H$1:$H$3925, data!$A$1:$A$3925, 'Heron View'!$A64, data!$D$1:$D$3925, 'Heron View'!$A$2, data!$E$1:$E$3925, 'Heron View'!C$5)</f>
        <v/>
      </c>
      <c r="D64" s="2">
        <f>C64+SUMIFS(data!$H$1:$H$3925, data!$A$1:$A$3925, 'Heron View'!$A64, data!$D$1:$D$3925, 'Heron View'!$A$2, data!$E$1:$E$3925, 'Heron View'!D$5)</f>
        <v/>
      </c>
      <c r="E64" s="2">
        <f>D64+SUMIFS(data!$H$1:$H$3925, data!$A$1:$A$3925, 'Heron View'!$A64, data!$D$1:$D$3925, 'Heron View'!$A$2, data!$E$1:$E$3925, 'Heron View'!E$5)</f>
        <v/>
      </c>
      <c r="F64" s="2">
        <f>E64+SUMIFS(data!$H$1:$H$3925, data!$A$1:$A$3925, 'Heron View'!$A64, data!$D$1:$D$3925, 'Heron View'!$A$2, data!$E$1:$E$3925, 'Heron View'!F$5)</f>
        <v/>
      </c>
      <c r="G64" s="2">
        <f>F64+SUMIFS(data!$H$1:$H$3925, data!$A$1:$A$3925, 'Heron View'!$A64, data!$D$1:$D$3925, 'Heron View'!$A$2, data!$E$1:$E$3925, 'Heron View'!G$5)</f>
        <v/>
      </c>
      <c r="H64" s="2">
        <f>G64+SUMIFS(data!$H$1:$H$3925, data!$A$1:$A$3925, 'Heron View'!$A64, data!$D$1:$D$3925, 'Heron View'!$A$2, data!$E$1:$E$3925, 'Heron View'!H$5)</f>
        <v/>
      </c>
      <c r="I64" s="2">
        <f>H64+SUMIFS(data!$H$1:$H$3925, data!$A$1:$A$3925, 'Heron View'!$A64, data!$D$1:$D$3925, 'Heron View'!$A$2, data!$E$1:$E$3925, 'Heron View'!I$5)</f>
        <v/>
      </c>
      <c r="J64" s="2">
        <f>I64+SUMIFS(data!$H$1:$H$3925, data!$A$1:$A$3925, 'Heron View'!$A64, data!$D$1:$D$3925, 'Heron View'!$A$2, data!$E$1:$E$3925, 'Heron View'!J$5)</f>
        <v/>
      </c>
      <c r="K64" s="2">
        <f>J64+SUMIFS(data!$H$1:$H$3925, data!$A$1:$A$3925, 'Heron View'!$A64, data!$D$1:$D$3925, 'Heron View'!$A$2, data!$E$1:$E$3925, 'Heron View'!K$5)</f>
        <v/>
      </c>
      <c r="L64" s="2">
        <f>K64+SUMIFS(data!$H$1:$H$3925, data!$A$1:$A$3925, 'Heron View'!$A64, data!$D$1:$D$3925, 'Heron View'!$A$2, data!$E$1:$E$3925, 'Heron View'!L$5)</f>
        <v/>
      </c>
      <c r="M64" s="2">
        <f>L64+SUMIFS(data!$H$1:$H$3925, data!$A$1:$A$3925, 'Heron View'!$A64, data!$D$1:$D$3925, 'Heron View'!$A$2, data!$E$1:$E$3925, 'Heron View'!M$5)</f>
        <v/>
      </c>
      <c r="N64" s="2">
        <f>M64+SUMIFS(data!$H$1:$H$3925, data!$A$1:$A$3925, 'Heron View'!$A64, data!$D$1:$D$3925, 'Heron View'!$A$2, data!$E$1:$E$3925, 'Heron View'!N$5)</f>
        <v/>
      </c>
      <c r="O64" s="2">
        <f>N64+SUMIFS(data!$H$1:$H$3925, data!$A$1:$A$3925, 'Heron View'!$A64, data!$D$1:$D$3925, 'Heron View'!$A$2, data!$E$1:$E$3925, 'Heron View'!O$5)</f>
        <v/>
      </c>
      <c r="P64" s="2">
        <f>O64+SUMIFS(data!$H$1:$H$3925, data!$A$1:$A$3925, 'Heron View'!$A64, data!$D$1:$D$3925, 'Heron View'!$A$2, data!$E$1:$E$3925, 'Heron View'!P$5)</f>
        <v/>
      </c>
      <c r="Q64" s="2">
        <f>P64+SUMIFS(data!$H$1:$H$3925, data!$A$1:$A$3925, 'Heron View'!$A64, data!$D$1:$D$3925, 'Heron View'!$A$2, data!$E$1:$E$3925, 'Heron View'!Q$5)</f>
        <v/>
      </c>
      <c r="R64" s="2">
        <f>Q64+SUMIFS(data!$H$1:$H$3925, data!$A$1:$A$3925, 'Heron View'!$A64, data!$D$1:$D$3925, 'Heron View'!$A$2, data!$E$1:$E$3925, 'Heron View'!R$5)</f>
        <v/>
      </c>
      <c r="S64" s="2">
        <f>R64+SUMIFS(data!$H$1:$H$3925, data!$A$1:$A$3925, 'Heron View'!$A64, data!$D$1:$D$3925, 'Heron View'!$A$2, data!$E$1:$E$3925, 'Heron View'!S$5)</f>
        <v/>
      </c>
      <c r="T64" s="2">
        <f>S64+SUMIFS(data!$H$1:$H$3925, data!$A$1:$A$3925, 'Heron View'!$A64, data!$D$1:$D$3925, 'Heron View'!$A$2, data!$E$1:$E$3925, 'Heron View'!T$5)</f>
        <v/>
      </c>
      <c r="U64" s="2">
        <f>T64+SUMIFS(data!$H$1:$H$3925, data!$A$1:$A$3925, 'Heron View'!$A64, data!$D$1:$D$3925, 'Heron View'!$A$2, data!$E$1:$E$3925, 'Heron View'!U$5)</f>
        <v/>
      </c>
      <c r="V64" s="2">
        <f>U64+SUMIFS(data!$H$1:$H$3925, data!$A$1:$A$3925, 'Heron View'!$A64, data!$D$1:$D$3925, 'Heron View'!$A$2, data!$E$1:$E$3925, 'Heron View'!V$5)</f>
        <v/>
      </c>
      <c r="W64" s="2">
        <f>V64+SUMIFS(data!$H$1:$H$3925, data!$A$1:$A$3925, 'Heron View'!$A64, data!$D$1:$D$3925, 'Heron View'!$A$2, data!$E$1:$E$3925, 'Heron View'!W$5)</f>
        <v/>
      </c>
      <c r="X64" s="2">
        <f>W64+SUMIFS(data!$H$1:$H$3925, data!$A$1:$A$3925, 'Heron View'!$A64, data!$D$1:$D$3925, 'Heron View'!$A$2, data!$E$1:$E$3925, 'Heron View'!X$5)</f>
        <v/>
      </c>
      <c r="Y64" s="2">
        <f>X64+SUMIFS(data!$H$1:$H$3925, data!$A$1:$A$3925, 'Heron View'!$A64, data!$D$1:$D$3925, 'Heron View'!$A$2, data!$E$1:$E$3925, 'Heron View'!Y$5)</f>
        <v/>
      </c>
      <c r="Z64" s="2">
        <f>Y64+SUMIFS(data!$H$1:$H$3925, data!$A$1:$A$3925, 'Heron View'!$A64, data!$D$1:$D$3925, 'Heron View'!$A$2, data!$E$1:$E$3925, 'Heron View'!Z$5)</f>
        <v/>
      </c>
      <c r="AA64" s="2">
        <f>Z64+SUMIFS(data!$H$1:$H$3925, data!$A$1:$A$3925, 'Heron View'!$A64, data!$D$1:$D$3925, 'Heron View'!$A$2, data!$E$1:$E$3925, 'Heron View'!AA$5)</f>
        <v/>
      </c>
      <c r="AB64" s="2">
        <f>AA64+SUMIFS(data!$H$1:$H$3925, data!$A$1:$A$3925, 'Heron View'!$A64, data!$D$1:$D$3925, 'Heron View'!$A$2, data!$E$1:$E$3925, 'Heron View'!AB$5)</f>
        <v/>
      </c>
      <c r="AC64" s="2">
        <f>AB64+SUMIFS(data!$H$1:$H$3925, data!$A$1:$A$3925, 'Heron View'!$A64, data!$D$1:$D$3925, 'Heron View'!$A$2, data!$E$1:$E$3925, 'Heron View'!AC$5)</f>
        <v/>
      </c>
      <c r="AD64" s="2">
        <f>AC64+SUMIFS(data!$H$1:$H$3925, data!$A$1:$A$3925, 'Heron View'!$A64, data!$D$1:$D$3925, 'Heron View'!$A$2, data!$E$1:$E$3925, 'Heron View'!AD$5)</f>
        <v/>
      </c>
      <c r="AE64" s="2">
        <f>AD64+SUMIFS(data!$H$1:$H$3925, data!$A$1:$A$3925, 'Heron View'!$A64, data!$D$1:$D$3925, 'Heron View'!$A$2, data!$E$1:$E$3925, 'Heron View'!AE$5)</f>
        <v/>
      </c>
      <c r="AF64" s="2">
        <f>AE64+SUMIFS(data!$H$1:$H$3925, data!$A$1:$A$3925, 'Heron View'!$A64, data!$D$1:$D$3925, 'Heron View'!$A$2, data!$E$1:$E$3925, 'Heron View'!AF$5)</f>
        <v/>
      </c>
      <c r="AG64" s="2">
        <f>AF64+SUMIFS(data!$H$1:$H$3925, data!$A$1:$A$3925, 'Heron View'!$A64, data!$D$1:$D$3925, 'Heron View'!$A$2, data!$E$1:$E$3925, 'Heron View'!AG$5)</f>
        <v/>
      </c>
      <c r="AH64" s="2">
        <f>AG64+SUMIFS(data!$H$1:$H$3925, data!$A$1:$A$3925, 'Heron View'!$A64, data!$D$1:$D$3925, 'Heron View'!$A$2, data!$E$1:$E$3925, 'Heron View'!AH$5)</f>
        <v/>
      </c>
      <c r="AI64" s="2">
        <f>AH64+SUMIFS(data!$H$1:$H$3925, data!$A$1:$A$3925, 'Heron View'!$A64, data!$D$1:$D$3925, 'Heron View'!$A$2, data!$E$1:$E$3925, 'Heron View'!AI$5)</f>
        <v/>
      </c>
      <c r="AJ64" s="2">
        <f>AI64+SUMIFS(data!$H$1:$H$3925, data!$A$1:$A$3925, 'Heron View'!$A64, data!$D$1:$D$3925, 'Heron View'!$A$2, data!$E$1:$E$3925, 'Heron View'!AJ$5)</f>
        <v/>
      </c>
      <c r="AK64" s="2">
        <f>AJ64+SUMIFS(data!$H$1:$H$3925, data!$A$1:$A$3925, 'Heron View'!$A64, data!$D$1:$D$3925, 'Heron View'!$A$2, data!$E$1:$E$3925, 'Heron View'!AK$5)</f>
        <v/>
      </c>
      <c r="AL64" s="2">
        <f>AK64+SUMIFS(data!$H$1:$H$3925, data!$A$1:$A$3925, 'Heron View'!$A64, data!$D$1:$D$3925, 'Heron View'!$A$2, data!$E$1:$E$3925, 'Heron View'!AL$5)</f>
        <v/>
      </c>
      <c r="AM64" s="2">
        <f>AL64+SUMIFS(data!$H$1:$H$3925, data!$A$1:$A$3925, 'Heron View'!$A64, data!$D$1:$D$3925, 'Heron View'!$A$2, data!$E$1:$E$3925, 'Heron View'!AM$5)</f>
        <v/>
      </c>
      <c r="AN64" s="2">
        <f>AM64+SUMIFS(data!$H$1:$H$3925, data!$A$1:$A$3925, 'Heron View'!$A64, data!$D$1:$D$3925, 'Heron View'!$A$2, data!$E$1:$E$3925, 'Heron View'!AN$5)</f>
        <v/>
      </c>
      <c r="AO64" s="2">
        <f>AN64+SUMIFS(data!$H$1:$H$3925, data!$A$1:$A$3925, 'Heron View'!$A64, data!$D$1:$D$3925, 'Heron View'!$A$2, data!$E$1:$E$3925, 'Heron View'!AO$5)</f>
        <v/>
      </c>
      <c r="AP64" s="2">
        <f>AO64+SUMIFS(data!$H$1:$H$3925, data!$A$1:$A$3925, 'Heron View'!$A64, data!$D$1:$D$3925, 'Heron View'!$A$2, data!$E$1:$E$3925, 'Heron View'!AP$5)</f>
        <v/>
      </c>
      <c r="AQ64" s="2">
        <f>AP64+SUMIFS(data!$H$1:$H$3925, data!$A$1:$A$3925, 'Heron View'!$A64, data!$D$1:$D$3925, 'Heron View'!$A$2, data!$E$1:$E$3925, 'Heron View'!AQ$5)</f>
        <v/>
      </c>
      <c r="AR64" s="2">
        <f>AQ64+SUMIFS(data!$H$1:$H$3925, data!$A$1:$A$3925, 'Heron View'!$A64, data!$D$1:$D$3925, 'Heron View'!$A$2, data!$E$1:$E$3925, 'Heron View'!AR$5)</f>
        <v/>
      </c>
    </row>
    <row r="65">
      <c r="A65" t="inlineStr">
        <is>
          <t>Interest Paid - Investors @ 6.75%</t>
        </is>
      </c>
      <c r="C65" s="2">
        <f>SUMIFS(data!$H$1:$H$3925, data!$A$1:$A$3925, 'Heron View'!$A65, data!$D$1:$D$3925, 'Heron View'!$A$2, data!$E$1:$E$3925, 'Heron View'!C$5)</f>
        <v/>
      </c>
      <c r="D65" s="2">
        <f>C65+SUMIFS(data!$H$1:$H$3925, data!$A$1:$A$3925, 'Heron View'!$A65, data!$D$1:$D$3925, 'Heron View'!$A$2, data!$E$1:$E$3925, 'Heron View'!D$5)</f>
        <v/>
      </c>
      <c r="E65" s="2">
        <f>D65+SUMIFS(data!$H$1:$H$3925, data!$A$1:$A$3925, 'Heron View'!$A65, data!$D$1:$D$3925, 'Heron View'!$A$2, data!$E$1:$E$3925, 'Heron View'!E$5)</f>
        <v/>
      </c>
      <c r="F65" s="2">
        <f>E65+SUMIFS(data!$H$1:$H$3925, data!$A$1:$A$3925, 'Heron View'!$A65, data!$D$1:$D$3925, 'Heron View'!$A$2, data!$E$1:$E$3925, 'Heron View'!F$5)</f>
        <v/>
      </c>
      <c r="G65" s="2">
        <f>F65+SUMIFS(data!$H$1:$H$3925, data!$A$1:$A$3925, 'Heron View'!$A65, data!$D$1:$D$3925, 'Heron View'!$A$2, data!$E$1:$E$3925, 'Heron View'!G$5)</f>
        <v/>
      </c>
      <c r="H65" s="2">
        <f>G65+SUMIFS(data!$H$1:$H$3925, data!$A$1:$A$3925, 'Heron View'!$A65, data!$D$1:$D$3925, 'Heron View'!$A$2, data!$E$1:$E$3925, 'Heron View'!H$5)</f>
        <v/>
      </c>
      <c r="I65" s="2">
        <f>H65+SUMIFS(data!$H$1:$H$3925, data!$A$1:$A$3925, 'Heron View'!$A65, data!$D$1:$D$3925, 'Heron View'!$A$2, data!$E$1:$E$3925, 'Heron View'!I$5)</f>
        <v/>
      </c>
      <c r="J65" s="2">
        <f>I65+SUMIFS(data!$H$1:$H$3925, data!$A$1:$A$3925, 'Heron View'!$A65, data!$D$1:$D$3925, 'Heron View'!$A$2, data!$E$1:$E$3925, 'Heron View'!J$5)</f>
        <v/>
      </c>
      <c r="K65" s="2">
        <f>J65+SUMIFS(data!$H$1:$H$3925, data!$A$1:$A$3925, 'Heron View'!$A65, data!$D$1:$D$3925, 'Heron View'!$A$2, data!$E$1:$E$3925, 'Heron View'!K$5)</f>
        <v/>
      </c>
      <c r="L65" s="2">
        <f>K65+SUMIFS(data!$H$1:$H$3925, data!$A$1:$A$3925, 'Heron View'!$A65, data!$D$1:$D$3925, 'Heron View'!$A$2, data!$E$1:$E$3925, 'Heron View'!L$5)</f>
        <v/>
      </c>
      <c r="M65" s="2">
        <f>L65+SUMIFS(data!$H$1:$H$3925, data!$A$1:$A$3925, 'Heron View'!$A65, data!$D$1:$D$3925, 'Heron View'!$A$2, data!$E$1:$E$3925, 'Heron View'!M$5)</f>
        <v/>
      </c>
      <c r="N65" s="2">
        <f>M65+SUMIFS(data!$H$1:$H$3925, data!$A$1:$A$3925, 'Heron View'!$A65, data!$D$1:$D$3925, 'Heron View'!$A$2, data!$E$1:$E$3925, 'Heron View'!N$5)</f>
        <v/>
      </c>
      <c r="O65" s="2">
        <f>N65+SUMIFS(data!$H$1:$H$3925, data!$A$1:$A$3925, 'Heron View'!$A65, data!$D$1:$D$3925, 'Heron View'!$A$2, data!$E$1:$E$3925, 'Heron View'!O$5)</f>
        <v/>
      </c>
      <c r="P65" s="2">
        <f>O65+SUMIFS(data!$H$1:$H$3925, data!$A$1:$A$3925, 'Heron View'!$A65, data!$D$1:$D$3925, 'Heron View'!$A$2, data!$E$1:$E$3925, 'Heron View'!P$5)</f>
        <v/>
      </c>
      <c r="Q65" s="2">
        <f>P65+SUMIFS(data!$H$1:$H$3925, data!$A$1:$A$3925, 'Heron View'!$A65, data!$D$1:$D$3925, 'Heron View'!$A$2, data!$E$1:$E$3925, 'Heron View'!Q$5)</f>
        <v/>
      </c>
      <c r="R65" s="2">
        <f>Q65+SUMIFS(data!$H$1:$H$3925, data!$A$1:$A$3925, 'Heron View'!$A65, data!$D$1:$D$3925, 'Heron View'!$A$2, data!$E$1:$E$3925, 'Heron View'!R$5)</f>
        <v/>
      </c>
      <c r="S65" s="2">
        <f>R65+SUMIFS(data!$H$1:$H$3925, data!$A$1:$A$3925, 'Heron View'!$A65, data!$D$1:$D$3925, 'Heron View'!$A$2, data!$E$1:$E$3925, 'Heron View'!S$5)</f>
        <v/>
      </c>
      <c r="T65" s="2">
        <f>S65+SUMIFS(data!$H$1:$H$3925, data!$A$1:$A$3925, 'Heron View'!$A65, data!$D$1:$D$3925, 'Heron View'!$A$2, data!$E$1:$E$3925, 'Heron View'!T$5)</f>
        <v/>
      </c>
      <c r="U65" s="2">
        <f>T65+SUMIFS(data!$H$1:$H$3925, data!$A$1:$A$3925, 'Heron View'!$A65, data!$D$1:$D$3925, 'Heron View'!$A$2, data!$E$1:$E$3925, 'Heron View'!U$5)</f>
        <v/>
      </c>
      <c r="V65" s="2">
        <f>U65+SUMIFS(data!$H$1:$H$3925, data!$A$1:$A$3925, 'Heron View'!$A65, data!$D$1:$D$3925, 'Heron View'!$A$2, data!$E$1:$E$3925, 'Heron View'!V$5)</f>
        <v/>
      </c>
      <c r="W65" s="2">
        <f>V65+SUMIFS(data!$H$1:$H$3925, data!$A$1:$A$3925, 'Heron View'!$A65, data!$D$1:$D$3925, 'Heron View'!$A$2, data!$E$1:$E$3925, 'Heron View'!W$5)</f>
        <v/>
      </c>
      <c r="X65" s="2">
        <f>W65+SUMIFS(data!$H$1:$H$3925, data!$A$1:$A$3925, 'Heron View'!$A65, data!$D$1:$D$3925, 'Heron View'!$A$2, data!$E$1:$E$3925, 'Heron View'!X$5)</f>
        <v/>
      </c>
      <c r="Y65" s="2">
        <f>X65+SUMIFS(data!$H$1:$H$3925, data!$A$1:$A$3925, 'Heron View'!$A65, data!$D$1:$D$3925, 'Heron View'!$A$2, data!$E$1:$E$3925, 'Heron View'!Y$5)</f>
        <v/>
      </c>
      <c r="Z65" s="2">
        <f>Y65+SUMIFS(data!$H$1:$H$3925, data!$A$1:$A$3925, 'Heron View'!$A65, data!$D$1:$D$3925, 'Heron View'!$A$2, data!$E$1:$E$3925, 'Heron View'!Z$5)</f>
        <v/>
      </c>
      <c r="AA65" s="2">
        <f>Z65+SUMIFS(data!$H$1:$H$3925, data!$A$1:$A$3925, 'Heron View'!$A65, data!$D$1:$D$3925, 'Heron View'!$A$2, data!$E$1:$E$3925, 'Heron View'!AA$5)</f>
        <v/>
      </c>
      <c r="AB65" s="2">
        <f>AA65+SUMIFS(data!$H$1:$H$3925, data!$A$1:$A$3925, 'Heron View'!$A65, data!$D$1:$D$3925, 'Heron View'!$A$2, data!$E$1:$E$3925, 'Heron View'!AB$5)</f>
        <v/>
      </c>
      <c r="AC65" s="2">
        <f>AB65+SUMIFS(data!$H$1:$H$3925, data!$A$1:$A$3925, 'Heron View'!$A65, data!$D$1:$D$3925, 'Heron View'!$A$2, data!$E$1:$E$3925, 'Heron View'!AC$5)</f>
        <v/>
      </c>
      <c r="AD65" s="2">
        <f>AC65+SUMIFS(data!$H$1:$H$3925, data!$A$1:$A$3925, 'Heron View'!$A65, data!$D$1:$D$3925, 'Heron View'!$A$2, data!$E$1:$E$3925, 'Heron View'!AD$5)</f>
        <v/>
      </c>
      <c r="AE65" s="2">
        <f>AD65+SUMIFS(data!$H$1:$H$3925, data!$A$1:$A$3925, 'Heron View'!$A65, data!$D$1:$D$3925, 'Heron View'!$A$2, data!$E$1:$E$3925, 'Heron View'!AE$5)</f>
        <v/>
      </c>
      <c r="AF65" s="2">
        <f>AE65+SUMIFS(data!$H$1:$H$3925, data!$A$1:$A$3925, 'Heron View'!$A65, data!$D$1:$D$3925, 'Heron View'!$A$2, data!$E$1:$E$3925, 'Heron View'!AF$5)</f>
        <v/>
      </c>
      <c r="AG65" s="2">
        <f>AF65+SUMIFS(data!$H$1:$H$3925, data!$A$1:$A$3925, 'Heron View'!$A65, data!$D$1:$D$3925, 'Heron View'!$A$2, data!$E$1:$E$3925, 'Heron View'!AG$5)</f>
        <v/>
      </c>
      <c r="AH65" s="2">
        <f>AG65+SUMIFS(data!$H$1:$H$3925, data!$A$1:$A$3925, 'Heron View'!$A65, data!$D$1:$D$3925, 'Heron View'!$A$2, data!$E$1:$E$3925, 'Heron View'!AH$5)</f>
        <v/>
      </c>
      <c r="AI65" s="2">
        <f>AH65+SUMIFS(data!$H$1:$H$3925, data!$A$1:$A$3925, 'Heron View'!$A65, data!$D$1:$D$3925, 'Heron View'!$A$2, data!$E$1:$E$3925, 'Heron View'!AI$5)</f>
        <v/>
      </c>
      <c r="AJ65" s="2">
        <f>AI65+SUMIFS(data!$H$1:$H$3925, data!$A$1:$A$3925, 'Heron View'!$A65, data!$D$1:$D$3925, 'Heron View'!$A$2, data!$E$1:$E$3925, 'Heron View'!AJ$5)</f>
        <v/>
      </c>
      <c r="AK65" s="2">
        <f>AJ65+SUMIFS(data!$H$1:$H$3925, data!$A$1:$A$3925, 'Heron View'!$A65, data!$D$1:$D$3925, 'Heron View'!$A$2, data!$E$1:$E$3925, 'Heron View'!AK$5)</f>
        <v/>
      </c>
      <c r="AL65" s="2">
        <f>AK65+SUMIFS(data!$H$1:$H$3925, data!$A$1:$A$3925, 'Heron View'!$A65, data!$D$1:$D$3925, 'Heron View'!$A$2, data!$E$1:$E$3925, 'Heron View'!AL$5)</f>
        <v/>
      </c>
      <c r="AM65" s="2">
        <f>AL65+SUMIFS(data!$H$1:$H$3925, data!$A$1:$A$3925, 'Heron View'!$A65, data!$D$1:$D$3925, 'Heron View'!$A$2, data!$E$1:$E$3925, 'Heron View'!AM$5)</f>
        <v/>
      </c>
      <c r="AN65" s="2">
        <f>AM65+SUMIFS(data!$H$1:$H$3925, data!$A$1:$A$3925, 'Heron View'!$A65, data!$D$1:$D$3925, 'Heron View'!$A$2, data!$E$1:$E$3925, 'Heron View'!AN$5)</f>
        <v/>
      </c>
      <c r="AO65" s="2">
        <f>AN65+SUMIFS(data!$H$1:$H$3925, data!$A$1:$A$3925, 'Heron View'!$A65, data!$D$1:$D$3925, 'Heron View'!$A$2, data!$E$1:$E$3925, 'Heron View'!AO$5)</f>
        <v/>
      </c>
      <c r="AP65" s="2">
        <f>AO65+SUMIFS(data!$H$1:$H$3925, data!$A$1:$A$3925, 'Heron View'!$A65, data!$D$1:$D$3925, 'Heron View'!$A$2, data!$E$1:$E$3925, 'Heron View'!AP$5)</f>
        <v/>
      </c>
      <c r="AQ65" s="2">
        <f>AP65+SUMIFS(data!$H$1:$H$3925, data!$A$1:$A$3925, 'Heron View'!$A65, data!$D$1:$D$3925, 'Heron View'!$A$2, data!$E$1:$E$3925, 'Heron View'!AQ$5)</f>
        <v/>
      </c>
      <c r="AR65" s="2">
        <f>AQ65+SUMIFS(data!$H$1:$H$3925, data!$A$1:$A$3925, 'Heron View'!$A65, data!$D$1:$D$3925, 'Heron View'!$A$2, data!$E$1:$E$3925, 'Heron View'!AR$5)</f>
        <v/>
      </c>
    </row>
    <row r="66">
      <c r="A66" t="inlineStr">
        <is>
          <t>Interest Paid - Investors @ 7%</t>
        </is>
      </c>
      <c r="C66" s="2">
        <f>SUMIFS(data!$H$1:$H$3925, data!$A$1:$A$3925, 'Heron View'!$A66, data!$D$1:$D$3925, 'Heron View'!$A$2, data!$E$1:$E$3925, 'Heron View'!C$5)</f>
        <v/>
      </c>
      <c r="D66" s="2">
        <f>C66+SUMIFS(data!$H$1:$H$3925, data!$A$1:$A$3925, 'Heron View'!$A66, data!$D$1:$D$3925, 'Heron View'!$A$2, data!$E$1:$E$3925, 'Heron View'!D$5)</f>
        <v/>
      </c>
      <c r="E66" s="2">
        <f>D66+SUMIFS(data!$H$1:$H$3925, data!$A$1:$A$3925, 'Heron View'!$A66, data!$D$1:$D$3925, 'Heron View'!$A$2, data!$E$1:$E$3925, 'Heron View'!E$5)</f>
        <v/>
      </c>
      <c r="F66" s="2">
        <f>E66+SUMIFS(data!$H$1:$H$3925, data!$A$1:$A$3925, 'Heron View'!$A66, data!$D$1:$D$3925, 'Heron View'!$A$2, data!$E$1:$E$3925, 'Heron View'!F$5)</f>
        <v/>
      </c>
      <c r="G66" s="2">
        <f>F66+SUMIFS(data!$H$1:$H$3925, data!$A$1:$A$3925, 'Heron View'!$A66, data!$D$1:$D$3925, 'Heron View'!$A$2, data!$E$1:$E$3925, 'Heron View'!G$5)</f>
        <v/>
      </c>
      <c r="H66" s="2">
        <f>G66+SUMIFS(data!$H$1:$H$3925, data!$A$1:$A$3925, 'Heron View'!$A66, data!$D$1:$D$3925, 'Heron View'!$A$2, data!$E$1:$E$3925, 'Heron View'!H$5)</f>
        <v/>
      </c>
      <c r="I66" s="2">
        <f>H66+SUMIFS(data!$H$1:$H$3925, data!$A$1:$A$3925, 'Heron View'!$A66, data!$D$1:$D$3925, 'Heron View'!$A$2, data!$E$1:$E$3925, 'Heron View'!I$5)</f>
        <v/>
      </c>
      <c r="J66" s="2">
        <f>I66+SUMIFS(data!$H$1:$H$3925, data!$A$1:$A$3925, 'Heron View'!$A66, data!$D$1:$D$3925, 'Heron View'!$A$2, data!$E$1:$E$3925, 'Heron View'!J$5)</f>
        <v/>
      </c>
      <c r="K66" s="2">
        <f>J66+SUMIFS(data!$H$1:$H$3925, data!$A$1:$A$3925, 'Heron View'!$A66, data!$D$1:$D$3925, 'Heron View'!$A$2, data!$E$1:$E$3925, 'Heron View'!K$5)</f>
        <v/>
      </c>
      <c r="L66" s="2">
        <f>K66+SUMIFS(data!$H$1:$H$3925, data!$A$1:$A$3925, 'Heron View'!$A66, data!$D$1:$D$3925, 'Heron View'!$A$2, data!$E$1:$E$3925, 'Heron View'!L$5)</f>
        <v/>
      </c>
      <c r="M66" s="2">
        <f>L66+SUMIFS(data!$H$1:$H$3925, data!$A$1:$A$3925, 'Heron View'!$A66, data!$D$1:$D$3925, 'Heron View'!$A$2, data!$E$1:$E$3925, 'Heron View'!M$5)</f>
        <v/>
      </c>
      <c r="N66" s="2">
        <f>M66+SUMIFS(data!$H$1:$H$3925, data!$A$1:$A$3925, 'Heron View'!$A66, data!$D$1:$D$3925, 'Heron View'!$A$2, data!$E$1:$E$3925, 'Heron View'!N$5)</f>
        <v/>
      </c>
      <c r="O66" s="2">
        <f>N66+SUMIFS(data!$H$1:$H$3925, data!$A$1:$A$3925, 'Heron View'!$A66, data!$D$1:$D$3925, 'Heron View'!$A$2, data!$E$1:$E$3925, 'Heron View'!O$5)</f>
        <v/>
      </c>
      <c r="P66" s="2">
        <f>O66+SUMIFS(data!$H$1:$H$3925, data!$A$1:$A$3925, 'Heron View'!$A66, data!$D$1:$D$3925, 'Heron View'!$A$2, data!$E$1:$E$3925, 'Heron View'!P$5)</f>
        <v/>
      </c>
      <c r="Q66" s="2">
        <f>P66+SUMIFS(data!$H$1:$H$3925, data!$A$1:$A$3925, 'Heron View'!$A66, data!$D$1:$D$3925, 'Heron View'!$A$2, data!$E$1:$E$3925, 'Heron View'!Q$5)</f>
        <v/>
      </c>
      <c r="R66" s="2">
        <f>Q66+SUMIFS(data!$H$1:$H$3925, data!$A$1:$A$3925, 'Heron View'!$A66, data!$D$1:$D$3925, 'Heron View'!$A$2, data!$E$1:$E$3925, 'Heron View'!R$5)</f>
        <v/>
      </c>
      <c r="S66" s="2">
        <f>R66+SUMIFS(data!$H$1:$H$3925, data!$A$1:$A$3925, 'Heron View'!$A66, data!$D$1:$D$3925, 'Heron View'!$A$2, data!$E$1:$E$3925, 'Heron View'!S$5)</f>
        <v/>
      </c>
      <c r="T66" s="2">
        <f>S66+SUMIFS(data!$H$1:$H$3925, data!$A$1:$A$3925, 'Heron View'!$A66, data!$D$1:$D$3925, 'Heron View'!$A$2, data!$E$1:$E$3925, 'Heron View'!T$5)</f>
        <v/>
      </c>
      <c r="U66" s="2">
        <f>T66+SUMIFS(data!$H$1:$H$3925, data!$A$1:$A$3925, 'Heron View'!$A66, data!$D$1:$D$3925, 'Heron View'!$A$2, data!$E$1:$E$3925, 'Heron View'!U$5)</f>
        <v/>
      </c>
      <c r="V66" s="2">
        <f>U66+SUMIFS(data!$H$1:$H$3925, data!$A$1:$A$3925, 'Heron View'!$A66, data!$D$1:$D$3925, 'Heron View'!$A$2, data!$E$1:$E$3925, 'Heron View'!V$5)</f>
        <v/>
      </c>
      <c r="W66" s="2">
        <f>V66+SUMIFS(data!$H$1:$H$3925, data!$A$1:$A$3925, 'Heron View'!$A66, data!$D$1:$D$3925, 'Heron View'!$A$2, data!$E$1:$E$3925, 'Heron View'!W$5)</f>
        <v/>
      </c>
      <c r="X66" s="2">
        <f>W66+SUMIFS(data!$H$1:$H$3925, data!$A$1:$A$3925, 'Heron View'!$A66, data!$D$1:$D$3925, 'Heron View'!$A$2, data!$E$1:$E$3925, 'Heron View'!X$5)</f>
        <v/>
      </c>
      <c r="Y66" s="2">
        <f>X66+SUMIFS(data!$H$1:$H$3925, data!$A$1:$A$3925, 'Heron View'!$A66, data!$D$1:$D$3925, 'Heron View'!$A$2, data!$E$1:$E$3925, 'Heron View'!Y$5)</f>
        <v/>
      </c>
      <c r="Z66" s="2">
        <f>Y66+SUMIFS(data!$H$1:$H$3925, data!$A$1:$A$3925, 'Heron View'!$A66, data!$D$1:$D$3925, 'Heron View'!$A$2, data!$E$1:$E$3925, 'Heron View'!Z$5)</f>
        <v/>
      </c>
      <c r="AA66" s="2">
        <f>Z66+SUMIFS(data!$H$1:$H$3925, data!$A$1:$A$3925, 'Heron View'!$A66, data!$D$1:$D$3925, 'Heron View'!$A$2, data!$E$1:$E$3925, 'Heron View'!AA$5)</f>
        <v/>
      </c>
      <c r="AB66" s="2">
        <f>AA66+SUMIFS(data!$H$1:$H$3925, data!$A$1:$A$3925, 'Heron View'!$A66, data!$D$1:$D$3925, 'Heron View'!$A$2, data!$E$1:$E$3925, 'Heron View'!AB$5)</f>
        <v/>
      </c>
      <c r="AC66" s="2">
        <f>AB66+SUMIFS(data!$H$1:$H$3925, data!$A$1:$A$3925, 'Heron View'!$A66, data!$D$1:$D$3925, 'Heron View'!$A$2, data!$E$1:$E$3925, 'Heron View'!AC$5)</f>
        <v/>
      </c>
      <c r="AD66" s="2">
        <f>AC66+SUMIFS(data!$H$1:$H$3925, data!$A$1:$A$3925, 'Heron View'!$A66, data!$D$1:$D$3925, 'Heron View'!$A$2, data!$E$1:$E$3925, 'Heron View'!AD$5)</f>
        <v/>
      </c>
      <c r="AE66" s="2">
        <f>AD66+SUMIFS(data!$H$1:$H$3925, data!$A$1:$A$3925, 'Heron View'!$A66, data!$D$1:$D$3925, 'Heron View'!$A$2, data!$E$1:$E$3925, 'Heron View'!AE$5)</f>
        <v/>
      </c>
      <c r="AF66" s="2">
        <f>AE66+SUMIFS(data!$H$1:$H$3925, data!$A$1:$A$3925, 'Heron View'!$A66, data!$D$1:$D$3925, 'Heron View'!$A$2, data!$E$1:$E$3925, 'Heron View'!AF$5)</f>
        <v/>
      </c>
      <c r="AG66" s="2">
        <f>AF66+SUMIFS(data!$H$1:$H$3925, data!$A$1:$A$3925, 'Heron View'!$A66, data!$D$1:$D$3925, 'Heron View'!$A$2, data!$E$1:$E$3925, 'Heron View'!AG$5)</f>
        <v/>
      </c>
      <c r="AH66" s="2">
        <f>AG66+SUMIFS(data!$H$1:$H$3925, data!$A$1:$A$3925, 'Heron View'!$A66, data!$D$1:$D$3925, 'Heron View'!$A$2, data!$E$1:$E$3925, 'Heron View'!AH$5)</f>
        <v/>
      </c>
      <c r="AI66" s="2">
        <f>AH66+SUMIFS(data!$H$1:$H$3925, data!$A$1:$A$3925, 'Heron View'!$A66, data!$D$1:$D$3925, 'Heron View'!$A$2, data!$E$1:$E$3925, 'Heron View'!AI$5)</f>
        <v/>
      </c>
      <c r="AJ66" s="2">
        <f>AI66+SUMIFS(data!$H$1:$H$3925, data!$A$1:$A$3925, 'Heron View'!$A66, data!$D$1:$D$3925, 'Heron View'!$A$2, data!$E$1:$E$3925, 'Heron View'!AJ$5)</f>
        <v/>
      </c>
      <c r="AK66" s="2">
        <f>AJ66+SUMIFS(data!$H$1:$H$3925, data!$A$1:$A$3925, 'Heron View'!$A66, data!$D$1:$D$3925, 'Heron View'!$A$2, data!$E$1:$E$3925, 'Heron View'!AK$5)</f>
        <v/>
      </c>
      <c r="AL66" s="2">
        <f>AK66+SUMIFS(data!$H$1:$H$3925, data!$A$1:$A$3925, 'Heron View'!$A66, data!$D$1:$D$3925, 'Heron View'!$A$2, data!$E$1:$E$3925, 'Heron View'!AL$5)</f>
        <v/>
      </c>
      <c r="AM66" s="2">
        <f>AL66+SUMIFS(data!$H$1:$H$3925, data!$A$1:$A$3925, 'Heron View'!$A66, data!$D$1:$D$3925, 'Heron View'!$A$2, data!$E$1:$E$3925, 'Heron View'!AM$5)</f>
        <v/>
      </c>
      <c r="AN66" s="2">
        <f>AM66+SUMIFS(data!$H$1:$H$3925, data!$A$1:$A$3925, 'Heron View'!$A66, data!$D$1:$D$3925, 'Heron View'!$A$2, data!$E$1:$E$3925, 'Heron View'!AN$5)</f>
        <v/>
      </c>
      <c r="AO66" s="2">
        <f>AN66+SUMIFS(data!$H$1:$H$3925, data!$A$1:$A$3925, 'Heron View'!$A66, data!$D$1:$D$3925, 'Heron View'!$A$2, data!$E$1:$E$3925, 'Heron View'!AO$5)</f>
        <v/>
      </c>
      <c r="AP66" s="2">
        <f>AO66+SUMIFS(data!$H$1:$H$3925, data!$A$1:$A$3925, 'Heron View'!$A66, data!$D$1:$D$3925, 'Heron View'!$A$2, data!$E$1:$E$3925, 'Heron View'!AP$5)</f>
        <v/>
      </c>
      <c r="AQ66" s="2">
        <f>AP66+SUMIFS(data!$H$1:$H$3925, data!$A$1:$A$3925, 'Heron View'!$A66, data!$D$1:$D$3925, 'Heron View'!$A$2, data!$E$1:$E$3925, 'Heron View'!AQ$5)</f>
        <v/>
      </c>
      <c r="AR66" s="2">
        <f>AQ66+SUMIFS(data!$H$1:$H$3925, data!$A$1:$A$3925, 'Heron View'!$A66, data!$D$1:$D$3925, 'Heron View'!$A$2, data!$E$1:$E$3925, 'Heron View'!AR$5)</f>
        <v/>
      </c>
    </row>
    <row r="67">
      <c r="A67" t="inlineStr">
        <is>
          <t>Interest Paid - Investors @ 7.5%</t>
        </is>
      </c>
      <c r="C67" s="2">
        <f>SUMIFS(data!$H$1:$H$3925, data!$A$1:$A$3925, 'Heron View'!$A67, data!$D$1:$D$3925, 'Heron View'!$A$2, data!$E$1:$E$3925, 'Heron View'!C$5)</f>
        <v/>
      </c>
      <c r="D67" s="2">
        <f>C67+SUMIFS(data!$H$1:$H$3925, data!$A$1:$A$3925, 'Heron View'!$A67, data!$D$1:$D$3925, 'Heron View'!$A$2, data!$E$1:$E$3925, 'Heron View'!D$5)</f>
        <v/>
      </c>
      <c r="E67" s="2">
        <f>D67+SUMIFS(data!$H$1:$H$3925, data!$A$1:$A$3925, 'Heron View'!$A67, data!$D$1:$D$3925, 'Heron View'!$A$2, data!$E$1:$E$3925, 'Heron View'!E$5)</f>
        <v/>
      </c>
      <c r="F67" s="2">
        <f>E67+SUMIFS(data!$H$1:$H$3925, data!$A$1:$A$3925, 'Heron View'!$A67, data!$D$1:$D$3925, 'Heron View'!$A$2, data!$E$1:$E$3925, 'Heron View'!F$5)</f>
        <v/>
      </c>
      <c r="G67" s="2">
        <f>F67+SUMIFS(data!$H$1:$H$3925, data!$A$1:$A$3925, 'Heron View'!$A67, data!$D$1:$D$3925, 'Heron View'!$A$2, data!$E$1:$E$3925, 'Heron View'!G$5)</f>
        <v/>
      </c>
      <c r="H67" s="2">
        <f>G67+SUMIFS(data!$H$1:$H$3925, data!$A$1:$A$3925, 'Heron View'!$A67, data!$D$1:$D$3925, 'Heron View'!$A$2, data!$E$1:$E$3925, 'Heron View'!H$5)</f>
        <v/>
      </c>
      <c r="I67" s="2">
        <f>H67+SUMIFS(data!$H$1:$H$3925, data!$A$1:$A$3925, 'Heron View'!$A67, data!$D$1:$D$3925, 'Heron View'!$A$2, data!$E$1:$E$3925, 'Heron View'!I$5)</f>
        <v/>
      </c>
      <c r="J67" s="2">
        <f>I67+SUMIFS(data!$H$1:$H$3925, data!$A$1:$A$3925, 'Heron View'!$A67, data!$D$1:$D$3925, 'Heron View'!$A$2, data!$E$1:$E$3925, 'Heron View'!J$5)</f>
        <v/>
      </c>
      <c r="K67" s="2">
        <f>J67+SUMIFS(data!$H$1:$H$3925, data!$A$1:$A$3925, 'Heron View'!$A67, data!$D$1:$D$3925, 'Heron View'!$A$2, data!$E$1:$E$3925, 'Heron View'!K$5)</f>
        <v/>
      </c>
      <c r="L67" s="2">
        <f>K67+SUMIFS(data!$H$1:$H$3925, data!$A$1:$A$3925, 'Heron View'!$A67, data!$D$1:$D$3925, 'Heron View'!$A$2, data!$E$1:$E$3925, 'Heron View'!L$5)</f>
        <v/>
      </c>
      <c r="M67" s="2">
        <f>L67+SUMIFS(data!$H$1:$H$3925, data!$A$1:$A$3925, 'Heron View'!$A67, data!$D$1:$D$3925, 'Heron View'!$A$2, data!$E$1:$E$3925, 'Heron View'!M$5)</f>
        <v/>
      </c>
      <c r="N67" s="2">
        <f>M67+SUMIFS(data!$H$1:$H$3925, data!$A$1:$A$3925, 'Heron View'!$A67, data!$D$1:$D$3925, 'Heron View'!$A$2, data!$E$1:$E$3925, 'Heron View'!N$5)</f>
        <v/>
      </c>
      <c r="O67" s="2">
        <f>N67+SUMIFS(data!$H$1:$H$3925, data!$A$1:$A$3925, 'Heron View'!$A67, data!$D$1:$D$3925, 'Heron View'!$A$2, data!$E$1:$E$3925, 'Heron View'!O$5)</f>
        <v/>
      </c>
      <c r="P67" s="2">
        <f>O67+SUMIFS(data!$H$1:$H$3925, data!$A$1:$A$3925, 'Heron View'!$A67, data!$D$1:$D$3925, 'Heron View'!$A$2, data!$E$1:$E$3925, 'Heron View'!P$5)</f>
        <v/>
      </c>
      <c r="Q67" s="2">
        <f>P67+SUMIFS(data!$H$1:$H$3925, data!$A$1:$A$3925, 'Heron View'!$A67, data!$D$1:$D$3925, 'Heron View'!$A$2, data!$E$1:$E$3925, 'Heron View'!Q$5)</f>
        <v/>
      </c>
      <c r="R67" s="2">
        <f>Q67+SUMIFS(data!$H$1:$H$3925, data!$A$1:$A$3925, 'Heron View'!$A67, data!$D$1:$D$3925, 'Heron View'!$A$2, data!$E$1:$E$3925, 'Heron View'!R$5)</f>
        <v/>
      </c>
      <c r="S67" s="2">
        <f>R67+SUMIFS(data!$H$1:$H$3925, data!$A$1:$A$3925, 'Heron View'!$A67, data!$D$1:$D$3925, 'Heron View'!$A$2, data!$E$1:$E$3925, 'Heron View'!S$5)</f>
        <v/>
      </c>
      <c r="T67" s="2">
        <f>S67+SUMIFS(data!$H$1:$H$3925, data!$A$1:$A$3925, 'Heron View'!$A67, data!$D$1:$D$3925, 'Heron View'!$A$2, data!$E$1:$E$3925, 'Heron View'!T$5)</f>
        <v/>
      </c>
      <c r="U67" s="2">
        <f>T67+SUMIFS(data!$H$1:$H$3925, data!$A$1:$A$3925, 'Heron View'!$A67, data!$D$1:$D$3925, 'Heron View'!$A$2, data!$E$1:$E$3925, 'Heron View'!U$5)</f>
        <v/>
      </c>
      <c r="V67" s="2">
        <f>U67+SUMIFS(data!$H$1:$H$3925, data!$A$1:$A$3925, 'Heron View'!$A67, data!$D$1:$D$3925, 'Heron View'!$A$2, data!$E$1:$E$3925, 'Heron View'!V$5)</f>
        <v/>
      </c>
      <c r="W67" s="2">
        <f>V67+SUMIFS(data!$H$1:$H$3925, data!$A$1:$A$3925, 'Heron View'!$A67, data!$D$1:$D$3925, 'Heron View'!$A$2, data!$E$1:$E$3925, 'Heron View'!W$5)</f>
        <v/>
      </c>
      <c r="X67" s="2">
        <f>W67+SUMIFS(data!$H$1:$H$3925, data!$A$1:$A$3925, 'Heron View'!$A67, data!$D$1:$D$3925, 'Heron View'!$A$2, data!$E$1:$E$3925, 'Heron View'!X$5)</f>
        <v/>
      </c>
      <c r="Y67" s="2">
        <f>X67+SUMIFS(data!$H$1:$H$3925, data!$A$1:$A$3925, 'Heron View'!$A67, data!$D$1:$D$3925, 'Heron View'!$A$2, data!$E$1:$E$3925, 'Heron View'!Y$5)</f>
        <v/>
      </c>
      <c r="Z67" s="2">
        <f>Y67+SUMIFS(data!$H$1:$H$3925, data!$A$1:$A$3925, 'Heron View'!$A67, data!$D$1:$D$3925, 'Heron View'!$A$2, data!$E$1:$E$3925, 'Heron View'!Z$5)</f>
        <v/>
      </c>
      <c r="AA67" s="2">
        <f>Z67+SUMIFS(data!$H$1:$H$3925, data!$A$1:$A$3925, 'Heron View'!$A67, data!$D$1:$D$3925, 'Heron View'!$A$2, data!$E$1:$E$3925, 'Heron View'!AA$5)</f>
        <v/>
      </c>
      <c r="AB67" s="2">
        <f>AA67+SUMIFS(data!$H$1:$H$3925, data!$A$1:$A$3925, 'Heron View'!$A67, data!$D$1:$D$3925, 'Heron View'!$A$2, data!$E$1:$E$3925, 'Heron View'!AB$5)</f>
        <v/>
      </c>
      <c r="AC67" s="2">
        <f>AB67+SUMIFS(data!$H$1:$H$3925, data!$A$1:$A$3925, 'Heron View'!$A67, data!$D$1:$D$3925, 'Heron View'!$A$2, data!$E$1:$E$3925, 'Heron View'!AC$5)</f>
        <v/>
      </c>
      <c r="AD67" s="2">
        <f>AC67+SUMIFS(data!$H$1:$H$3925, data!$A$1:$A$3925, 'Heron View'!$A67, data!$D$1:$D$3925, 'Heron View'!$A$2, data!$E$1:$E$3925, 'Heron View'!AD$5)</f>
        <v/>
      </c>
      <c r="AE67" s="2">
        <f>AD67+SUMIFS(data!$H$1:$H$3925, data!$A$1:$A$3925, 'Heron View'!$A67, data!$D$1:$D$3925, 'Heron View'!$A$2, data!$E$1:$E$3925, 'Heron View'!AE$5)</f>
        <v/>
      </c>
      <c r="AF67" s="2">
        <f>AE67+SUMIFS(data!$H$1:$H$3925, data!$A$1:$A$3925, 'Heron View'!$A67, data!$D$1:$D$3925, 'Heron View'!$A$2, data!$E$1:$E$3925, 'Heron View'!AF$5)</f>
        <v/>
      </c>
      <c r="AG67" s="2">
        <f>AF67+SUMIFS(data!$H$1:$H$3925, data!$A$1:$A$3925, 'Heron View'!$A67, data!$D$1:$D$3925, 'Heron View'!$A$2, data!$E$1:$E$3925, 'Heron View'!AG$5)</f>
        <v/>
      </c>
      <c r="AH67" s="2">
        <f>AG67+SUMIFS(data!$H$1:$H$3925, data!$A$1:$A$3925, 'Heron View'!$A67, data!$D$1:$D$3925, 'Heron View'!$A$2, data!$E$1:$E$3925, 'Heron View'!AH$5)</f>
        <v/>
      </c>
      <c r="AI67" s="2">
        <f>AH67+SUMIFS(data!$H$1:$H$3925, data!$A$1:$A$3925, 'Heron View'!$A67, data!$D$1:$D$3925, 'Heron View'!$A$2, data!$E$1:$E$3925, 'Heron View'!AI$5)</f>
        <v/>
      </c>
      <c r="AJ67" s="2">
        <f>AI67+SUMIFS(data!$H$1:$H$3925, data!$A$1:$A$3925, 'Heron View'!$A67, data!$D$1:$D$3925, 'Heron View'!$A$2, data!$E$1:$E$3925, 'Heron View'!AJ$5)</f>
        <v/>
      </c>
      <c r="AK67" s="2">
        <f>AJ67+SUMIFS(data!$H$1:$H$3925, data!$A$1:$A$3925, 'Heron View'!$A67, data!$D$1:$D$3925, 'Heron View'!$A$2, data!$E$1:$E$3925, 'Heron View'!AK$5)</f>
        <v/>
      </c>
      <c r="AL67" s="2">
        <f>AK67+SUMIFS(data!$H$1:$H$3925, data!$A$1:$A$3925, 'Heron View'!$A67, data!$D$1:$D$3925, 'Heron View'!$A$2, data!$E$1:$E$3925, 'Heron View'!AL$5)</f>
        <v/>
      </c>
      <c r="AM67" s="2">
        <f>AL67+SUMIFS(data!$H$1:$H$3925, data!$A$1:$A$3925, 'Heron View'!$A67, data!$D$1:$D$3925, 'Heron View'!$A$2, data!$E$1:$E$3925, 'Heron View'!AM$5)</f>
        <v/>
      </c>
      <c r="AN67" s="2">
        <f>AM67+SUMIFS(data!$H$1:$H$3925, data!$A$1:$A$3925, 'Heron View'!$A67, data!$D$1:$D$3925, 'Heron View'!$A$2, data!$E$1:$E$3925, 'Heron View'!AN$5)</f>
        <v/>
      </c>
      <c r="AO67" s="2">
        <f>AN67+SUMIFS(data!$H$1:$H$3925, data!$A$1:$A$3925, 'Heron View'!$A67, data!$D$1:$D$3925, 'Heron View'!$A$2, data!$E$1:$E$3925, 'Heron View'!AO$5)</f>
        <v/>
      </c>
      <c r="AP67" s="2">
        <f>AO67+SUMIFS(data!$H$1:$H$3925, data!$A$1:$A$3925, 'Heron View'!$A67, data!$D$1:$D$3925, 'Heron View'!$A$2, data!$E$1:$E$3925, 'Heron View'!AP$5)</f>
        <v/>
      </c>
      <c r="AQ67" s="2">
        <f>AP67+SUMIFS(data!$H$1:$H$3925, data!$A$1:$A$3925, 'Heron View'!$A67, data!$D$1:$D$3925, 'Heron View'!$A$2, data!$E$1:$E$3925, 'Heron View'!AQ$5)</f>
        <v/>
      </c>
      <c r="AR67" s="2">
        <f>AQ67+SUMIFS(data!$H$1:$H$3925, data!$A$1:$A$3925, 'Heron View'!$A67, data!$D$1:$D$3925, 'Heron View'!$A$2, data!$E$1:$E$3925, 'Heron View'!AR$5)</f>
        <v/>
      </c>
    </row>
    <row r="68">
      <c r="A68" t="inlineStr">
        <is>
          <t>Interest Paid - Investors @ 8.25%</t>
        </is>
      </c>
      <c r="C68" s="2">
        <f>SUMIFS(data!$H$1:$H$3925, data!$A$1:$A$3925, 'Heron View'!$A68, data!$D$1:$D$3925, 'Heron View'!$A$2, data!$E$1:$E$3925, 'Heron View'!C$5)</f>
        <v/>
      </c>
      <c r="D68" s="2">
        <f>C68+SUMIFS(data!$H$1:$H$3925, data!$A$1:$A$3925, 'Heron View'!$A68, data!$D$1:$D$3925, 'Heron View'!$A$2, data!$E$1:$E$3925, 'Heron View'!D$5)</f>
        <v/>
      </c>
      <c r="E68" s="2">
        <f>D68+SUMIFS(data!$H$1:$H$3925, data!$A$1:$A$3925, 'Heron View'!$A68, data!$D$1:$D$3925, 'Heron View'!$A$2, data!$E$1:$E$3925, 'Heron View'!E$5)</f>
        <v/>
      </c>
      <c r="F68" s="2">
        <f>E68+SUMIFS(data!$H$1:$H$3925, data!$A$1:$A$3925, 'Heron View'!$A68, data!$D$1:$D$3925, 'Heron View'!$A$2, data!$E$1:$E$3925, 'Heron View'!F$5)</f>
        <v/>
      </c>
      <c r="G68" s="2">
        <f>F68+SUMIFS(data!$H$1:$H$3925, data!$A$1:$A$3925, 'Heron View'!$A68, data!$D$1:$D$3925, 'Heron View'!$A$2, data!$E$1:$E$3925, 'Heron View'!G$5)</f>
        <v/>
      </c>
      <c r="H68" s="2">
        <f>G68+SUMIFS(data!$H$1:$H$3925, data!$A$1:$A$3925, 'Heron View'!$A68, data!$D$1:$D$3925, 'Heron View'!$A$2, data!$E$1:$E$3925, 'Heron View'!H$5)</f>
        <v/>
      </c>
      <c r="I68" s="2">
        <f>H68+SUMIFS(data!$H$1:$H$3925, data!$A$1:$A$3925, 'Heron View'!$A68, data!$D$1:$D$3925, 'Heron View'!$A$2, data!$E$1:$E$3925, 'Heron View'!I$5)</f>
        <v/>
      </c>
      <c r="J68" s="2">
        <f>I68+SUMIFS(data!$H$1:$H$3925, data!$A$1:$A$3925, 'Heron View'!$A68, data!$D$1:$D$3925, 'Heron View'!$A$2, data!$E$1:$E$3925, 'Heron View'!J$5)</f>
        <v/>
      </c>
      <c r="K68" s="2">
        <f>J68+SUMIFS(data!$H$1:$H$3925, data!$A$1:$A$3925, 'Heron View'!$A68, data!$D$1:$D$3925, 'Heron View'!$A$2, data!$E$1:$E$3925, 'Heron View'!K$5)</f>
        <v/>
      </c>
      <c r="L68" s="2">
        <f>K68+SUMIFS(data!$H$1:$H$3925, data!$A$1:$A$3925, 'Heron View'!$A68, data!$D$1:$D$3925, 'Heron View'!$A$2, data!$E$1:$E$3925, 'Heron View'!L$5)</f>
        <v/>
      </c>
      <c r="M68" s="2">
        <f>L68+SUMIFS(data!$H$1:$H$3925, data!$A$1:$A$3925, 'Heron View'!$A68, data!$D$1:$D$3925, 'Heron View'!$A$2, data!$E$1:$E$3925, 'Heron View'!M$5)</f>
        <v/>
      </c>
      <c r="N68" s="2">
        <f>M68+SUMIFS(data!$H$1:$H$3925, data!$A$1:$A$3925, 'Heron View'!$A68, data!$D$1:$D$3925, 'Heron View'!$A$2, data!$E$1:$E$3925, 'Heron View'!N$5)</f>
        <v/>
      </c>
      <c r="O68" s="2">
        <f>N68+SUMIFS(data!$H$1:$H$3925, data!$A$1:$A$3925, 'Heron View'!$A68, data!$D$1:$D$3925, 'Heron View'!$A$2, data!$E$1:$E$3925, 'Heron View'!O$5)</f>
        <v/>
      </c>
      <c r="P68" s="2">
        <f>O68+SUMIFS(data!$H$1:$H$3925, data!$A$1:$A$3925, 'Heron View'!$A68, data!$D$1:$D$3925, 'Heron View'!$A$2, data!$E$1:$E$3925, 'Heron View'!P$5)</f>
        <v/>
      </c>
      <c r="Q68" s="2">
        <f>P68+SUMIFS(data!$H$1:$H$3925, data!$A$1:$A$3925, 'Heron View'!$A68, data!$D$1:$D$3925, 'Heron View'!$A$2, data!$E$1:$E$3925, 'Heron View'!Q$5)</f>
        <v/>
      </c>
      <c r="R68" s="2">
        <f>Q68+SUMIFS(data!$H$1:$H$3925, data!$A$1:$A$3925, 'Heron View'!$A68, data!$D$1:$D$3925, 'Heron View'!$A$2, data!$E$1:$E$3925, 'Heron View'!R$5)</f>
        <v/>
      </c>
      <c r="S68" s="2">
        <f>R68+SUMIFS(data!$H$1:$H$3925, data!$A$1:$A$3925, 'Heron View'!$A68, data!$D$1:$D$3925, 'Heron View'!$A$2, data!$E$1:$E$3925, 'Heron View'!S$5)</f>
        <v/>
      </c>
      <c r="T68" s="2">
        <f>S68+SUMIFS(data!$H$1:$H$3925, data!$A$1:$A$3925, 'Heron View'!$A68, data!$D$1:$D$3925, 'Heron View'!$A$2, data!$E$1:$E$3925, 'Heron View'!T$5)</f>
        <v/>
      </c>
      <c r="U68" s="2">
        <f>T68+SUMIFS(data!$H$1:$H$3925, data!$A$1:$A$3925, 'Heron View'!$A68, data!$D$1:$D$3925, 'Heron View'!$A$2, data!$E$1:$E$3925, 'Heron View'!U$5)</f>
        <v/>
      </c>
      <c r="V68" s="2">
        <f>U68+SUMIFS(data!$H$1:$H$3925, data!$A$1:$A$3925, 'Heron View'!$A68, data!$D$1:$D$3925, 'Heron View'!$A$2, data!$E$1:$E$3925, 'Heron View'!V$5)</f>
        <v/>
      </c>
      <c r="W68" s="2">
        <f>V68+SUMIFS(data!$H$1:$H$3925, data!$A$1:$A$3925, 'Heron View'!$A68, data!$D$1:$D$3925, 'Heron View'!$A$2, data!$E$1:$E$3925, 'Heron View'!W$5)</f>
        <v/>
      </c>
      <c r="X68" s="2">
        <f>W68+SUMIFS(data!$H$1:$H$3925, data!$A$1:$A$3925, 'Heron View'!$A68, data!$D$1:$D$3925, 'Heron View'!$A$2, data!$E$1:$E$3925, 'Heron View'!X$5)</f>
        <v/>
      </c>
      <c r="Y68" s="2">
        <f>X68+SUMIFS(data!$H$1:$H$3925, data!$A$1:$A$3925, 'Heron View'!$A68, data!$D$1:$D$3925, 'Heron View'!$A$2, data!$E$1:$E$3925, 'Heron View'!Y$5)</f>
        <v/>
      </c>
      <c r="Z68" s="2">
        <f>Y68+SUMIFS(data!$H$1:$H$3925, data!$A$1:$A$3925, 'Heron View'!$A68, data!$D$1:$D$3925, 'Heron View'!$A$2, data!$E$1:$E$3925, 'Heron View'!Z$5)</f>
        <v/>
      </c>
      <c r="AA68" s="2">
        <f>Z68+SUMIFS(data!$H$1:$H$3925, data!$A$1:$A$3925, 'Heron View'!$A68, data!$D$1:$D$3925, 'Heron View'!$A$2, data!$E$1:$E$3925, 'Heron View'!AA$5)</f>
        <v/>
      </c>
      <c r="AB68" s="2">
        <f>AA68+SUMIFS(data!$H$1:$H$3925, data!$A$1:$A$3925, 'Heron View'!$A68, data!$D$1:$D$3925, 'Heron View'!$A$2, data!$E$1:$E$3925, 'Heron View'!AB$5)</f>
        <v/>
      </c>
      <c r="AC68" s="2">
        <f>AB68+SUMIFS(data!$H$1:$H$3925, data!$A$1:$A$3925, 'Heron View'!$A68, data!$D$1:$D$3925, 'Heron View'!$A$2, data!$E$1:$E$3925, 'Heron View'!AC$5)</f>
        <v/>
      </c>
      <c r="AD68" s="2">
        <f>AC68+SUMIFS(data!$H$1:$H$3925, data!$A$1:$A$3925, 'Heron View'!$A68, data!$D$1:$D$3925, 'Heron View'!$A$2, data!$E$1:$E$3925, 'Heron View'!AD$5)</f>
        <v/>
      </c>
      <c r="AE68" s="2">
        <f>AD68+SUMIFS(data!$H$1:$H$3925, data!$A$1:$A$3925, 'Heron View'!$A68, data!$D$1:$D$3925, 'Heron View'!$A$2, data!$E$1:$E$3925, 'Heron View'!AE$5)</f>
        <v/>
      </c>
      <c r="AF68" s="2">
        <f>AE68+SUMIFS(data!$H$1:$H$3925, data!$A$1:$A$3925, 'Heron View'!$A68, data!$D$1:$D$3925, 'Heron View'!$A$2, data!$E$1:$E$3925, 'Heron View'!AF$5)</f>
        <v/>
      </c>
      <c r="AG68" s="2">
        <f>AF68+SUMIFS(data!$H$1:$H$3925, data!$A$1:$A$3925, 'Heron View'!$A68, data!$D$1:$D$3925, 'Heron View'!$A$2, data!$E$1:$E$3925, 'Heron View'!AG$5)</f>
        <v/>
      </c>
      <c r="AH68" s="2">
        <f>AG68+SUMIFS(data!$H$1:$H$3925, data!$A$1:$A$3925, 'Heron View'!$A68, data!$D$1:$D$3925, 'Heron View'!$A$2, data!$E$1:$E$3925, 'Heron View'!AH$5)</f>
        <v/>
      </c>
      <c r="AI68" s="2">
        <f>AH68+SUMIFS(data!$H$1:$H$3925, data!$A$1:$A$3925, 'Heron View'!$A68, data!$D$1:$D$3925, 'Heron View'!$A$2, data!$E$1:$E$3925, 'Heron View'!AI$5)</f>
        <v/>
      </c>
      <c r="AJ68" s="2">
        <f>AI68+SUMIFS(data!$H$1:$H$3925, data!$A$1:$A$3925, 'Heron View'!$A68, data!$D$1:$D$3925, 'Heron View'!$A$2, data!$E$1:$E$3925, 'Heron View'!AJ$5)</f>
        <v/>
      </c>
      <c r="AK68" s="2">
        <f>AJ68+SUMIFS(data!$H$1:$H$3925, data!$A$1:$A$3925, 'Heron View'!$A68, data!$D$1:$D$3925, 'Heron View'!$A$2, data!$E$1:$E$3925, 'Heron View'!AK$5)</f>
        <v/>
      </c>
      <c r="AL68" s="2">
        <f>AK68+SUMIFS(data!$H$1:$H$3925, data!$A$1:$A$3925, 'Heron View'!$A68, data!$D$1:$D$3925, 'Heron View'!$A$2, data!$E$1:$E$3925, 'Heron View'!AL$5)</f>
        <v/>
      </c>
      <c r="AM68" s="2">
        <f>AL68+SUMIFS(data!$H$1:$H$3925, data!$A$1:$A$3925, 'Heron View'!$A68, data!$D$1:$D$3925, 'Heron View'!$A$2, data!$E$1:$E$3925, 'Heron View'!AM$5)</f>
        <v/>
      </c>
      <c r="AN68" s="2">
        <f>AM68+SUMIFS(data!$H$1:$H$3925, data!$A$1:$A$3925, 'Heron View'!$A68, data!$D$1:$D$3925, 'Heron View'!$A$2, data!$E$1:$E$3925, 'Heron View'!AN$5)</f>
        <v/>
      </c>
      <c r="AO68" s="2">
        <f>AN68+SUMIFS(data!$H$1:$H$3925, data!$A$1:$A$3925, 'Heron View'!$A68, data!$D$1:$D$3925, 'Heron View'!$A$2, data!$E$1:$E$3925, 'Heron View'!AO$5)</f>
        <v/>
      </c>
      <c r="AP68" s="2">
        <f>AO68+SUMIFS(data!$H$1:$H$3925, data!$A$1:$A$3925, 'Heron View'!$A68, data!$D$1:$D$3925, 'Heron View'!$A$2, data!$E$1:$E$3925, 'Heron View'!AP$5)</f>
        <v/>
      </c>
      <c r="AQ68" s="2">
        <f>AP68+SUMIFS(data!$H$1:$H$3925, data!$A$1:$A$3925, 'Heron View'!$A68, data!$D$1:$D$3925, 'Heron View'!$A$2, data!$E$1:$E$3925, 'Heron View'!AQ$5)</f>
        <v/>
      </c>
      <c r="AR68" s="2">
        <f>AQ68+SUMIFS(data!$H$1:$H$3925, data!$A$1:$A$3925, 'Heron View'!$A68, data!$D$1:$D$3925, 'Heron View'!$A$2, data!$E$1:$E$3925, 'Heron View'!AR$5)</f>
        <v/>
      </c>
    </row>
    <row r="69">
      <c r="A69" t="inlineStr">
        <is>
          <t>Interest Paid - Investors @ 9%</t>
        </is>
      </c>
      <c r="C69" s="2">
        <f>SUMIFS(data!$H$1:$H$3925, data!$A$1:$A$3925, 'Heron View'!$A69, data!$D$1:$D$3925, 'Heron View'!$A$2, data!$E$1:$E$3925, 'Heron View'!C$5)</f>
        <v/>
      </c>
      <c r="D69" s="2">
        <f>C69+SUMIFS(data!$H$1:$H$3925, data!$A$1:$A$3925, 'Heron View'!$A69, data!$D$1:$D$3925, 'Heron View'!$A$2, data!$E$1:$E$3925, 'Heron View'!D$5)</f>
        <v/>
      </c>
      <c r="E69" s="2">
        <f>D69+SUMIFS(data!$H$1:$H$3925, data!$A$1:$A$3925, 'Heron View'!$A69, data!$D$1:$D$3925, 'Heron View'!$A$2, data!$E$1:$E$3925, 'Heron View'!E$5)</f>
        <v/>
      </c>
      <c r="F69" s="2">
        <f>E69+SUMIFS(data!$H$1:$H$3925, data!$A$1:$A$3925, 'Heron View'!$A69, data!$D$1:$D$3925, 'Heron View'!$A$2, data!$E$1:$E$3925, 'Heron View'!F$5)</f>
        <v/>
      </c>
      <c r="G69" s="2">
        <f>F69+SUMIFS(data!$H$1:$H$3925, data!$A$1:$A$3925, 'Heron View'!$A69, data!$D$1:$D$3925, 'Heron View'!$A$2, data!$E$1:$E$3925, 'Heron View'!G$5)</f>
        <v/>
      </c>
      <c r="H69" s="2">
        <f>G69+SUMIFS(data!$H$1:$H$3925, data!$A$1:$A$3925, 'Heron View'!$A69, data!$D$1:$D$3925, 'Heron View'!$A$2, data!$E$1:$E$3925, 'Heron View'!H$5)</f>
        <v/>
      </c>
      <c r="I69" s="2">
        <f>H69+SUMIFS(data!$H$1:$H$3925, data!$A$1:$A$3925, 'Heron View'!$A69, data!$D$1:$D$3925, 'Heron View'!$A$2, data!$E$1:$E$3925, 'Heron View'!I$5)</f>
        <v/>
      </c>
      <c r="J69" s="2">
        <f>I69+SUMIFS(data!$H$1:$H$3925, data!$A$1:$A$3925, 'Heron View'!$A69, data!$D$1:$D$3925, 'Heron View'!$A$2, data!$E$1:$E$3925, 'Heron View'!J$5)</f>
        <v/>
      </c>
      <c r="K69" s="2">
        <f>J69+SUMIFS(data!$H$1:$H$3925, data!$A$1:$A$3925, 'Heron View'!$A69, data!$D$1:$D$3925, 'Heron View'!$A$2, data!$E$1:$E$3925, 'Heron View'!K$5)</f>
        <v/>
      </c>
      <c r="L69" s="2">
        <f>K69+SUMIFS(data!$H$1:$H$3925, data!$A$1:$A$3925, 'Heron View'!$A69, data!$D$1:$D$3925, 'Heron View'!$A$2, data!$E$1:$E$3925, 'Heron View'!L$5)</f>
        <v/>
      </c>
      <c r="M69" s="2">
        <f>L69+SUMIFS(data!$H$1:$H$3925, data!$A$1:$A$3925, 'Heron View'!$A69, data!$D$1:$D$3925, 'Heron View'!$A$2, data!$E$1:$E$3925, 'Heron View'!M$5)</f>
        <v/>
      </c>
      <c r="N69" s="2">
        <f>M69+SUMIFS(data!$H$1:$H$3925, data!$A$1:$A$3925, 'Heron View'!$A69, data!$D$1:$D$3925, 'Heron View'!$A$2, data!$E$1:$E$3925, 'Heron View'!N$5)</f>
        <v/>
      </c>
      <c r="O69" s="2">
        <f>N69+SUMIFS(data!$H$1:$H$3925, data!$A$1:$A$3925, 'Heron View'!$A69, data!$D$1:$D$3925, 'Heron View'!$A$2, data!$E$1:$E$3925, 'Heron View'!O$5)</f>
        <v/>
      </c>
      <c r="P69" s="2">
        <f>O69+SUMIFS(data!$H$1:$H$3925, data!$A$1:$A$3925, 'Heron View'!$A69, data!$D$1:$D$3925, 'Heron View'!$A$2, data!$E$1:$E$3925, 'Heron View'!P$5)</f>
        <v/>
      </c>
      <c r="Q69" s="2">
        <f>P69+SUMIFS(data!$H$1:$H$3925, data!$A$1:$A$3925, 'Heron View'!$A69, data!$D$1:$D$3925, 'Heron View'!$A$2, data!$E$1:$E$3925, 'Heron View'!Q$5)</f>
        <v/>
      </c>
      <c r="R69" s="2">
        <f>Q69+SUMIFS(data!$H$1:$H$3925, data!$A$1:$A$3925, 'Heron View'!$A69, data!$D$1:$D$3925, 'Heron View'!$A$2, data!$E$1:$E$3925, 'Heron View'!R$5)</f>
        <v/>
      </c>
      <c r="S69" s="2">
        <f>R69+SUMIFS(data!$H$1:$H$3925, data!$A$1:$A$3925, 'Heron View'!$A69, data!$D$1:$D$3925, 'Heron View'!$A$2, data!$E$1:$E$3925, 'Heron View'!S$5)</f>
        <v/>
      </c>
      <c r="T69" s="2">
        <f>S69+SUMIFS(data!$H$1:$H$3925, data!$A$1:$A$3925, 'Heron View'!$A69, data!$D$1:$D$3925, 'Heron View'!$A$2, data!$E$1:$E$3925, 'Heron View'!T$5)</f>
        <v/>
      </c>
      <c r="U69" s="2">
        <f>T69+SUMIFS(data!$H$1:$H$3925, data!$A$1:$A$3925, 'Heron View'!$A69, data!$D$1:$D$3925, 'Heron View'!$A$2, data!$E$1:$E$3925, 'Heron View'!U$5)</f>
        <v/>
      </c>
      <c r="V69" s="2">
        <f>U69+SUMIFS(data!$H$1:$H$3925, data!$A$1:$A$3925, 'Heron View'!$A69, data!$D$1:$D$3925, 'Heron View'!$A$2, data!$E$1:$E$3925, 'Heron View'!V$5)</f>
        <v/>
      </c>
      <c r="W69" s="2">
        <f>V69+SUMIFS(data!$H$1:$H$3925, data!$A$1:$A$3925, 'Heron View'!$A69, data!$D$1:$D$3925, 'Heron View'!$A$2, data!$E$1:$E$3925, 'Heron View'!W$5)</f>
        <v/>
      </c>
      <c r="X69" s="2">
        <f>W69+SUMIFS(data!$H$1:$H$3925, data!$A$1:$A$3925, 'Heron View'!$A69, data!$D$1:$D$3925, 'Heron View'!$A$2, data!$E$1:$E$3925, 'Heron View'!X$5)</f>
        <v/>
      </c>
      <c r="Y69" s="2">
        <f>X69+SUMIFS(data!$H$1:$H$3925, data!$A$1:$A$3925, 'Heron View'!$A69, data!$D$1:$D$3925, 'Heron View'!$A$2, data!$E$1:$E$3925, 'Heron View'!Y$5)</f>
        <v/>
      </c>
      <c r="Z69" s="2">
        <f>Y69+SUMIFS(data!$H$1:$H$3925, data!$A$1:$A$3925, 'Heron View'!$A69, data!$D$1:$D$3925, 'Heron View'!$A$2, data!$E$1:$E$3925, 'Heron View'!Z$5)</f>
        <v/>
      </c>
      <c r="AA69" s="2">
        <f>Z69+SUMIFS(data!$H$1:$H$3925, data!$A$1:$A$3925, 'Heron View'!$A69, data!$D$1:$D$3925, 'Heron View'!$A$2, data!$E$1:$E$3925, 'Heron View'!AA$5)</f>
        <v/>
      </c>
      <c r="AB69" s="2">
        <f>AA69+SUMIFS(data!$H$1:$H$3925, data!$A$1:$A$3925, 'Heron View'!$A69, data!$D$1:$D$3925, 'Heron View'!$A$2, data!$E$1:$E$3925, 'Heron View'!AB$5)</f>
        <v/>
      </c>
      <c r="AC69" s="2">
        <f>AB69+SUMIFS(data!$H$1:$H$3925, data!$A$1:$A$3925, 'Heron View'!$A69, data!$D$1:$D$3925, 'Heron View'!$A$2, data!$E$1:$E$3925, 'Heron View'!AC$5)</f>
        <v/>
      </c>
      <c r="AD69" s="2">
        <f>AC69+SUMIFS(data!$H$1:$H$3925, data!$A$1:$A$3925, 'Heron View'!$A69, data!$D$1:$D$3925, 'Heron View'!$A$2, data!$E$1:$E$3925, 'Heron View'!AD$5)</f>
        <v/>
      </c>
      <c r="AE69" s="2">
        <f>AD69+SUMIFS(data!$H$1:$H$3925, data!$A$1:$A$3925, 'Heron View'!$A69, data!$D$1:$D$3925, 'Heron View'!$A$2, data!$E$1:$E$3925, 'Heron View'!AE$5)</f>
        <v/>
      </c>
      <c r="AF69" s="2">
        <f>AE69+SUMIFS(data!$H$1:$H$3925, data!$A$1:$A$3925, 'Heron View'!$A69, data!$D$1:$D$3925, 'Heron View'!$A$2, data!$E$1:$E$3925, 'Heron View'!AF$5)</f>
        <v/>
      </c>
      <c r="AG69" s="2">
        <f>AF69+SUMIFS(data!$H$1:$H$3925, data!$A$1:$A$3925, 'Heron View'!$A69, data!$D$1:$D$3925, 'Heron View'!$A$2, data!$E$1:$E$3925, 'Heron View'!AG$5)</f>
        <v/>
      </c>
      <c r="AH69" s="2">
        <f>AG69+SUMIFS(data!$H$1:$H$3925, data!$A$1:$A$3925, 'Heron View'!$A69, data!$D$1:$D$3925, 'Heron View'!$A$2, data!$E$1:$E$3925, 'Heron View'!AH$5)</f>
        <v/>
      </c>
      <c r="AI69" s="2">
        <f>AH69+SUMIFS(data!$H$1:$H$3925, data!$A$1:$A$3925, 'Heron View'!$A69, data!$D$1:$D$3925, 'Heron View'!$A$2, data!$E$1:$E$3925, 'Heron View'!AI$5)</f>
        <v/>
      </c>
      <c r="AJ69" s="2">
        <f>AI69+SUMIFS(data!$H$1:$H$3925, data!$A$1:$A$3925, 'Heron View'!$A69, data!$D$1:$D$3925, 'Heron View'!$A$2, data!$E$1:$E$3925, 'Heron View'!AJ$5)</f>
        <v/>
      </c>
      <c r="AK69" s="2">
        <f>AJ69+SUMIFS(data!$H$1:$H$3925, data!$A$1:$A$3925, 'Heron View'!$A69, data!$D$1:$D$3925, 'Heron View'!$A$2, data!$E$1:$E$3925, 'Heron View'!AK$5)</f>
        <v/>
      </c>
      <c r="AL69" s="2">
        <f>AK69+SUMIFS(data!$H$1:$H$3925, data!$A$1:$A$3925, 'Heron View'!$A69, data!$D$1:$D$3925, 'Heron View'!$A$2, data!$E$1:$E$3925, 'Heron View'!AL$5)</f>
        <v/>
      </c>
      <c r="AM69" s="2">
        <f>AL69+SUMIFS(data!$H$1:$H$3925, data!$A$1:$A$3925, 'Heron View'!$A69, data!$D$1:$D$3925, 'Heron View'!$A$2, data!$E$1:$E$3925, 'Heron View'!AM$5)</f>
        <v/>
      </c>
      <c r="AN69" s="2">
        <f>AM69+SUMIFS(data!$H$1:$H$3925, data!$A$1:$A$3925, 'Heron View'!$A69, data!$D$1:$D$3925, 'Heron View'!$A$2, data!$E$1:$E$3925, 'Heron View'!AN$5)</f>
        <v/>
      </c>
      <c r="AO69" s="2">
        <f>AN69+SUMIFS(data!$H$1:$H$3925, data!$A$1:$A$3925, 'Heron View'!$A69, data!$D$1:$D$3925, 'Heron View'!$A$2, data!$E$1:$E$3925, 'Heron View'!AO$5)</f>
        <v/>
      </c>
      <c r="AP69" s="2">
        <f>AO69+SUMIFS(data!$H$1:$H$3925, data!$A$1:$A$3925, 'Heron View'!$A69, data!$D$1:$D$3925, 'Heron View'!$A$2, data!$E$1:$E$3925, 'Heron View'!AP$5)</f>
        <v/>
      </c>
      <c r="AQ69" s="2">
        <f>AP69+SUMIFS(data!$H$1:$H$3925, data!$A$1:$A$3925, 'Heron View'!$A69, data!$D$1:$D$3925, 'Heron View'!$A$2, data!$E$1:$E$3925, 'Heron View'!AQ$5)</f>
        <v/>
      </c>
      <c r="AR69" s="2">
        <f>AQ69+SUMIFS(data!$H$1:$H$3925, data!$A$1:$A$3925, 'Heron View'!$A69, data!$D$1:$D$3925, 'Heron View'!$A$2, data!$E$1:$E$3925, 'Heron View'!AR$5)</f>
        <v/>
      </c>
    </row>
    <row r="70">
      <c r="A70" t="inlineStr">
        <is>
          <t>Interest Paid - Investors @ 9.75%</t>
        </is>
      </c>
      <c r="C70" s="2">
        <f>SUMIFS(data!$H$1:$H$3925, data!$A$1:$A$3925, 'Heron View'!$A70, data!$D$1:$D$3925, 'Heron View'!$A$2, data!$E$1:$E$3925, 'Heron View'!C$5)</f>
        <v/>
      </c>
      <c r="D70" s="2">
        <f>C70+SUMIFS(data!$H$1:$H$3925, data!$A$1:$A$3925, 'Heron View'!$A70, data!$D$1:$D$3925, 'Heron View'!$A$2, data!$E$1:$E$3925, 'Heron View'!D$5)</f>
        <v/>
      </c>
      <c r="E70" s="2">
        <f>D70+SUMIFS(data!$H$1:$H$3925, data!$A$1:$A$3925, 'Heron View'!$A70, data!$D$1:$D$3925, 'Heron View'!$A$2, data!$E$1:$E$3925, 'Heron View'!E$5)</f>
        <v/>
      </c>
      <c r="F70" s="2">
        <f>E70+SUMIFS(data!$H$1:$H$3925, data!$A$1:$A$3925, 'Heron View'!$A70, data!$D$1:$D$3925, 'Heron View'!$A$2, data!$E$1:$E$3925, 'Heron View'!F$5)</f>
        <v/>
      </c>
      <c r="G70" s="2">
        <f>F70+SUMIFS(data!$H$1:$H$3925, data!$A$1:$A$3925, 'Heron View'!$A70, data!$D$1:$D$3925, 'Heron View'!$A$2, data!$E$1:$E$3925, 'Heron View'!G$5)</f>
        <v/>
      </c>
      <c r="H70" s="2">
        <f>G70+SUMIFS(data!$H$1:$H$3925, data!$A$1:$A$3925, 'Heron View'!$A70, data!$D$1:$D$3925, 'Heron View'!$A$2, data!$E$1:$E$3925, 'Heron View'!H$5)</f>
        <v/>
      </c>
      <c r="I70" s="2">
        <f>H70+SUMIFS(data!$H$1:$H$3925, data!$A$1:$A$3925, 'Heron View'!$A70, data!$D$1:$D$3925, 'Heron View'!$A$2, data!$E$1:$E$3925, 'Heron View'!I$5)</f>
        <v/>
      </c>
      <c r="J70" s="2">
        <f>I70+SUMIFS(data!$H$1:$H$3925, data!$A$1:$A$3925, 'Heron View'!$A70, data!$D$1:$D$3925, 'Heron View'!$A$2, data!$E$1:$E$3925, 'Heron View'!J$5)</f>
        <v/>
      </c>
      <c r="K70" s="2">
        <f>J70+SUMIFS(data!$H$1:$H$3925, data!$A$1:$A$3925, 'Heron View'!$A70, data!$D$1:$D$3925, 'Heron View'!$A$2, data!$E$1:$E$3925, 'Heron View'!K$5)</f>
        <v/>
      </c>
      <c r="L70" s="2">
        <f>K70+SUMIFS(data!$H$1:$H$3925, data!$A$1:$A$3925, 'Heron View'!$A70, data!$D$1:$D$3925, 'Heron View'!$A$2, data!$E$1:$E$3925, 'Heron View'!L$5)</f>
        <v/>
      </c>
      <c r="M70" s="2">
        <f>L70+SUMIFS(data!$H$1:$H$3925, data!$A$1:$A$3925, 'Heron View'!$A70, data!$D$1:$D$3925, 'Heron View'!$A$2, data!$E$1:$E$3925, 'Heron View'!M$5)</f>
        <v/>
      </c>
      <c r="N70" s="2">
        <f>M70+SUMIFS(data!$H$1:$H$3925, data!$A$1:$A$3925, 'Heron View'!$A70, data!$D$1:$D$3925, 'Heron View'!$A$2, data!$E$1:$E$3925, 'Heron View'!N$5)</f>
        <v/>
      </c>
      <c r="O70" s="2">
        <f>N70+SUMIFS(data!$H$1:$H$3925, data!$A$1:$A$3925, 'Heron View'!$A70, data!$D$1:$D$3925, 'Heron View'!$A$2, data!$E$1:$E$3925, 'Heron View'!O$5)</f>
        <v/>
      </c>
      <c r="P70" s="2">
        <f>O70+SUMIFS(data!$H$1:$H$3925, data!$A$1:$A$3925, 'Heron View'!$A70, data!$D$1:$D$3925, 'Heron View'!$A$2, data!$E$1:$E$3925, 'Heron View'!P$5)</f>
        <v/>
      </c>
      <c r="Q70" s="2">
        <f>P70+SUMIFS(data!$H$1:$H$3925, data!$A$1:$A$3925, 'Heron View'!$A70, data!$D$1:$D$3925, 'Heron View'!$A$2, data!$E$1:$E$3925, 'Heron View'!Q$5)</f>
        <v/>
      </c>
      <c r="R70" s="2">
        <f>Q70+SUMIFS(data!$H$1:$H$3925, data!$A$1:$A$3925, 'Heron View'!$A70, data!$D$1:$D$3925, 'Heron View'!$A$2, data!$E$1:$E$3925, 'Heron View'!R$5)</f>
        <v/>
      </c>
      <c r="S70" s="2">
        <f>R70+SUMIFS(data!$H$1:$H$3925, data!$A$1:$A$3925, 'Heron View'!$A70, data!$D$1:$D$3925, 'Heron View'!$A$2, data!$E$1:$E$3925, 'Heron View'!S$5)</f>
        <v/>
      </c>
      <c r="T70" s="2">
        <f>S70+SUMIFS(data!$H$1:$H$3925, data!$A$1:$A$3925, 'Heron View'!$A70, data!$D$1:$D$3925, 'Heron View'!$A$2, data!$E$1:$E$3925, 'Heron View'!T$5)</f>
        <v/>
      </c>
      <c r="U70" s="2">
        <f>T70+SUMIFS(data!$H$1:$H$3925, data!$A$1:$A$3925, 'Heron View'!$A70, data!$D$1:$D$3925, 'Heron View'!$A$2, data!$E$1:$E$3925, 'Heron View'!U$5)</f>
        <v/>
      </c>
      <c r="V70" s="2">
        <f>U70+SUMIFS(data!$H$1:$H$3925, data!$A$1:$A$3925, 'Heron View'!$A70, data!$D$1:$D$3925, 'Heron View'!$A$2, data!$E$1:$E$3925, 'Heron View'!V$5)</f>
        <v/>
      </c>
      <c r="W70" s="2">
        <f>V70+SUMIFS(data!$H$1:$H$3925, data!$A$1:$A$3925, 'Heron View'!$A70, data!$D$1:$D$3925, 'Heron View'!$A$2, data!$E$1:$E$3925, 'Heron View'!W$5)</f>
        <v/>
      </c>
      <c r="X70" s="2">
        <f>W70+SUMIFS(data!$H$1:$H$3925, data!$A$1:$A$3925, 'Heron View'!$A70, data!$D$1:$D$3925, 'Heron View'!$A$2, data!$E$1:$E$3925, 'Heron View'!X$5)</f>
        <v/>
      </c>
      <c r="Y70" s="2">
        <f>X70+SUMIFS(data!$H$1:$H$3925, data!$A$1:$A$3925, 'Heron View'!$A70, data!$D$1:$D$3925, 'Heron View'!$A$2, data!$E$1:$E$3925, 'Heron View'!Y$5)</f>
        <v/>
      </c>
      <c r="Z70" s="2">
        <f>Y70+SUMIFS(data!$H$1:$H$3925, data!$A$1:$A$3925, 'Heron View'!$A70, data!$D$1:$D$3925, 'Heron View'!$A$2, data!$E$1:$E$3925, 'Heron View'!Z$5)</f>
        <v/>
      </c>
      <c r="AA70" s="2">
        <f>Z70+SUMIFS(data!$H$1:$H$3925, data!$A$1:$A$3925, 'Heron View'!$A70, data!$D$1:$D$3925, 'Heron View'!$A$2, data!$E$1:$E$3925, 'Heron View'!AA$5)</f>
        <v/>
      </c>
      <c r="AB70" s="2">
        <f>AA70+SUMIFS(data!$H$1:$H$3925, data!$A$1:$A$3925, 'Heron View'!$A70, data!$D$1:$D$3925, 'Heron View'!$A$2, data!$E$1:$E$3925, 'Heron View'!AB$5)</f>
        <v/>
      </c>
      <c r="AC70" s="2">
        <f>AB70+SUMIFS(data!$H$1:$H$3925, data!$A$1:$A$3925, 'Heron View'!$A70, data!$D$1:$D$3925, 'Heron View'!$A$2, data!$E$1:$E$3925, 'Heron View'!AC$5)</f>
        <v/>
      </c>
      <c r="AD70" s="2">
        <f>AC70+SUMIFS(data!$H$1:$H$3925, data!$A$1:$A$3925, 'Heron View'!$A70, data!$D$1:$D$3925, 'Heron View'!$A$2, data!$E$1:$E$3925, 'Heron View'!AD$5)</f>
        <v/>
      </c>
      <c r="AE70" s="2">
        <f>AD70+SUMIFS(data!$H$1:$H$3925, data!$A$1:$A$3925, 'Heron View'!$A70, data!$D$1:$D$3925, 'Heron View'!$A$2, data!$E$1:$E$3925, 'Heron View'!AE$5)</f>
        <v/>
      </c>
      <c r="AF70" s="2">
        <f>AE70+SUMIFS(data!$H$1:$H$3925, data!$A$1:$A$3925, 'Heron View'!$A70, data!$D$1:$D$3925, 'Heron View'!$A$2, data!$E$1:$E$3925, 'Heron View'!AF$5)</f>
        <v/>
      </c>
      <c r="AG70" s="2">
        <f>AF70+SUMIFS(data!$H$1:$H$3925, data!$A$1:$A$3925, 'Heron View'!$A70, data!$D$1:$D$3925, 'Heron View'!$A$2, data!$E$1:$E$3925, 'Heron View'!AG$5)</f>
        <v/>
      </c>
      <c r="AH70" s="2">
        <f>AG70+SUMIFS(data!$H$1:$H$3925, data!$A$1:$A$3925, 'Heron View'!$A70, data!$D$1:$D$3925, 'Heron View'!$A$2, data!$E$1:$E$3925, 'Heron View'!AH$5)</f>
        <v/>
      </c>
      <c r="AI70" s="2">
        <f>AH70+SUMIFS(data!$H$1:$H$3925, data!$A$1:$A$3925, 'Heron View'!$A70, data!$D$1:$D$3925, 'Heron View'!$A$2, data!$E$1:$E$3925, 'Heron View'!AI$5)</f>
        <v/>
      </c>
      <c r="AJ70" s="2">
        <f>AI70+SUMIFS(data!$H$1:$H$3925, data!$A$1:$A$3925, 'Heron View'!$A70, data!$D$1:$D$3925, 'Heron View'!$A$2, data!$E$1:$E$3925, 'Heron View'!AJ$5)</f>
        <v/>
      </c>
      <c r="AK70" s="2">
        <f>AJ70+SUMIFS(data!$H$1:$H$3925, data!$A$1:$A$3925, 'Heron View'!$A70, data!$D$1:$D$3925, 'Heron View'!$A$2, data!$E$1:$E$3925, 'Heron View'!AK$5)</f>
        <v/>
      </c>
      <c r="AL70" s="2">
        <f>AK70+SUMIFS(data!$H$1:$H$3925, data!$A$1:$A$3925, 'Heron View'!$A70, data!$D$1:$D$3925, 'Heron View'!$A$2, data!$E$1:$E$3925, 'Heron View'!AL$5)</f>
        <v/>
      </c>
      <c r="AM70" s="2">
        <f>AL70+SUMIFS(data!$H$1:$H$3925, data!$A$1:$A$3925, 'Heron View'!$A70, data!$D$1:$D$3925, 'Heron View'!$A$2, data!$E$1:$E$3925, 'Heron View'!AM$5)</f>
        <v/>
      </c>
      <c r="AN70" s="2">
        <f>AM70+SUMIFS(data!$H$1:$H$3925, data!$A$1:$A$3925, 'Heron View'!$A70, data!$D$1:$D$3925, 'Heron View'!$A$2, data!$E$1:$E$3925, 'Heron View'!AN$5)</f>
        <v/>
      </c>
      <c r="AO70" s="2">
        <f>AN70+SUMIFS(data!$H$1:$H$3925, data!$A$1:$A$3925, 'Heron View'!$A70, data!$D$1:$D$3925, 'Heron View'!$A$2, data!$E$1:$E$3925, 'Heron View'!AO$5)</f>
        <v/>
      </c>
      <c r="AP70" s="2">
        <f>AO70+SUMIFS(data!$H$1:$H$3925, data!$A$1:$A$3925, 'Heron View'!$A70, data!$D$1:$D$3925, 'Heron View'!$A$2, data!$E$1:$E$3925, 'Heron View'!AP$5)</f>
        <v/>
      </c>
      <c r="AQ70" s="2">
        <f>AP70+SUMIFS(data!$H$1:$H$3925, data!$A$1:$A$3925, 'Heron View'!$A70, data!$D$1:$D$3925, 'Heron View'!$A$2, data!$E$1:$E$3925, 'Heron View'!AQ$5)</f>
        <v/>
      </c>
      <c r="AR70" s="2">
        <f>AQ70+SUMIFS(data!$H$1:$H$3925, data!$A$1:$A$3925, 'Heron View'!$A70, data!$D$1:$D$3925, 'Heron View'!$A$2, data!$E$1:$E$3925, 'Heron View'!AR$5)</f>
        <v/>
      </c>
    </row>
    <row r="71">
      <c r="A71" t="inlineStr">
        <is>
          <t>Levies</t>
        </is>
      </c>
      <c r="C71" s="2">
        <f>SUMIFS(data!$H$1:$H$3925, data!$A$1:$A$3925, 'Heron View'!$A71, data!$D$1:$D$3925, 'Heron View'!$A$2, data!$E$1:$E$3925, 'Heron View'!C$5)</f>
        <v/>
      </c>
      <c r="D71" s="2">
        <f>C71+SUMIFS(data!$H$1:$H$3925, data!$A$1:$A$3925, 'Heron View'!$A71, data!$D$1:$D$3925, 'Heron View'!$A$2, data!$E$1:$E$3925, 'Heron View'!D$5)</f>
        <v/>
      </c>
      <c r="E71" s="2">
        <f>D71+SUMIFS(data!$H$1:$H$3925, data!$A$1:$A$3925, 'Heron View'!$A71, data!$D$1:$D$3925, 'Heron View'!$A$2, data!$E$1:$E$3925, 'Heron View'!E$5)</f>
        <v/>
      </c>
      <c r="F71" s="2">
        <f>E71+SUMIFS(data!$H$1:$H$3925, data!$A$1:$A$3925, 'Heron View'!$A71, data!$D$1:$D$3925, 'Heron View'!$A$2, data!$E$1:$E$3925, 'Heron View'!F$5)</f>
        <v/>
      </c>
      <c r="G71" s="2">
        <f>F71+SUMIFS(data!$H$1:$H$3925, data!$A$1:$A$3925, 'Heron View'!$A71, data!$D$1:$D$3925, 'Heron View'!$A$2, data!$E$1:$E$3925, 'Heron View'!G$5)</f>
        <v/>
      </c>
      <c r="H71" s="2">
        <f>G71+SUMIFS(data!$H$1:$H$3925, data!$A$1:$A$3925, 'Heron View'!$A71, data!$D$1:$D$3925, 'Heron View'!$A$2, data!$E$1:$E$3925, 'Heron View'!H$5)</f>
        <v/>
      </c>
      <c r="I71" s="2">
        <f>H71+SUMIFS(data!$H$1:$H$3925, data!$A$1:$A$3925, 'Heron View'!$A71, data!$D$1:$D$3925, 'Heron View'!$A$2, data!$E$1:$E$3925, 'Heron View'!I$5)</f>
        <v/>
      </c>
      <c r="J71" s="2">
        <f>I71+SUMIFS(data!$H$1:$H$3925, data!$A$1:$A$3925, 'Heron View'!$A71, data!$D$1:$D$3925, 'Heron View'!$A$2, data!$E$1:$E$3925, 'Heron View'!J$5)</f>
        <v/>
      </c>
      <c r="K71" s="2">
        <f>J71+SUMIFS(data!$H$1:$H$3925, data!$A$1:$A$3925, 'Heron View'!$A71, data!$D$1:$D$3925, 'Heron View'!$A$2, data!$E$1:$E$3925, 'Heron View'!K$5)</f>
        <v/>
      </c>
      <c r="L71" s="2">
        <f>K71+SUMIFS(data!$H$1:$H$3925, data!$A$1:$A$3925, 'Heron View'!$A71, data!$D$1:$D$3925, 'Heron View'!$A$2, data!$E$1:$E$3925, 'Heron View'!L$5)</f>
        <v/>
      </c>
      <c r="M71" s="2">
        <f>L71+SUMIFS(data!$H$1:$H$3925, data!$A$1:$A$3925, 'Heron View'!$A71, data!$D$1:$D$3925, 'Heron View'!$A$2, data!$E$1:$E$3925, 'Heron View'!M$5)</f>
        <v/>
      </c>
      <c r="N71" s="2">
        <f>M71+SUMIFS(data!$H$1:$H$3925, data!$A$1:$A$3925, 'Heron View'!$A71, data!$D$1:$D$3925, 'Heron View'!$A$2, data!$E$1:$E$3925, 'Heron View'!N$5)</f>
        <v/>
      </c>
      <c r="O71" s="2">
        <f>N71+SUMIFS(data!$H$1:$H$3925, data!$A$1:$A$3925, 'Heron View'!$A71, data!$D$1:$D$3925, 'Heron View'!$A$2, data!$E$1:$E$3925, 'Heron View'!O$5)</f>
        <v/>
      </c>
      <c r="P71" s="2">
        <f>O71+SUMIFS(data!$H$1:$H$3925, data!$A$1:$A$3925, 'Heron View'!$A71, data!$D$1:$D$3925, 'Heron View'!$A$2, data!$E$1:$E$3925, 'Heron View'!P$5)</f>
        <v/>
      </c>
      <c r="Q71" s="2">
        <f>P71+SUMIFS(data!$H$1:$H$3925, data!$A$1:$A$3925, 'Heron View'!$A71, data!$D$1:$D$3925, 'Heron View'!$A$2, data!$E$1:$E$3925, 'Heron View'!Q$5)</f>
        <v/>
      </c>
      <c r="R71" s="2">
        <f>Q71+SUMIFS(data!$H$1:$H$3925, data!$A$1:$A$3925, 'Heron View'!$A71, data!$D$1:$D$3925, 'Heron View'!$A$2, data!$E$1:$E$3925, 'Heron View'!R$5)</f>
        <v/>
      </c>
      <c r="S71" s="2">
        <f>R71+SUMIFS(data!$H$1:$H$3925, data!$A$1:$A$3925, 'Heron View'!$A71, data!$D$1:$D$3925, 'Heron View'!$A$2, data!$E$1:$E$3925, 'Heron View'!S$5)</f>
        <v/>
      </c>
      <c r="T71" s="2">
        <f>S71+SUMIFS(data!$H$1:$H$3925, data!$A$1:$A$3925, 'Heron View'!$A71, data!$D$1:$D$3925, 'Heron View'!$A$2, data!$E$1:$E$3925, 'Heron View'!T$5)</f>
        <v/>
      </c>
      <c r="U71" s="2">
        <f>T71+SUMIFS(data!$H$1:$H$3925, data!$A$1:$A$3925, 'Heron View'!$A71, data!$D$1:$D$3925, 'Heron View'!$A$2, data!$E$1:$E$3925, 'Heron View'!U$5)</f>
        <v/>
      </c>
      <c r="V71" s="2">
        <f>U71+SUMIFS(data!$H$1:$H$3925, data!$A$1:$A$3925, 'Heron View'!$A71, data!$D$1:$D$3925, 'Heron View'!$A$2, data!$E$1:$E$3925, 'Heron View'!V$5)</f>
        <v/>
      </c>
      <c r="W71" s="2">
        <f>V71+SUMIFS(data!$H$1:$H$3925, data!$A$1:$A$3925, 'Heron View'!$A71, data!$D$1:$D$3925, 'Heron View'!$A$2, data!$E$1:$E$3925, 'Heron View'!W$5)</f>
        <v/>
      </c>
      <c r="X71" s="2">
        <f>W71+SUMIFS(data!$H$1:$H$3925, data!$A$1:$A$3925, 'Heron View'!$A71, data!$D$1:$D$3925, 'Heron View'!$A$2, data!$E$1:$E$3925, 'Heron View'!X$5)</f>
        <v/>
      </c>
      <c r="Y71" s="2">
        <f>X71+SUMIFS(data!$H$1:$H$3925, data!$A$1:$A$3925, 'Heron View'!$A71, data!$D$1:$D$3925, 'Heron View'!$A$2, data!$E$1:$E$3925, 'Heron View'!Y$5)</f>
        <v/>
      </c>
      <c r="Z71" s="2">
        <f>Y71+SUMIFS(data!$H$1:$H$3925, data!$A$1:$A$3925, 'Heron View'!$A71, data!$D$1:$D$3925, 'Heron View'!$A$2, data!$E$1:$E$3925, 'Heron View'!Z$5)</f>
        <v/>
      </c>
      <c r="AA71" s="2">
        <f>Z71+SUMIFS(data!$H$1:$H$3925, data!$A$1:$A$3925, 'Heron View'!$A71, data!$D$1:$D$3925, 'Heron View'!$A$2, data!$E$1:$E$3925, 'Heron View'!AA$5)</f>
        <v/>
      </c>
      <c r="AB71" s="2">
        <f>AA71+SUMIFS(data!$H$1:$H$3925, data!$A$1:$A$3925, 'Heron View'!$A71, data!$D$1:$D$3925, 'Heron View'!$A$2, data!$E$1:$E$3925, 'Heron View'!AB$5)</f>
        <v/>
      </c>
      <c r="AC71" s="2">
        <f>AB71+SUMIFS(data!$H$1:$H$3925, data!$A$1:$A$3925, 'Heron View'!$A71, data!$D$1:$D$3925, 'Heron View'!$A$2, data!$E$1:$E$3925, 'Heron View'!AC$5)</f>
        <v/>
      </c>
      <c r="AD71" s="2">
        <f>AC71+SUMIFS(data!$H$1:$H$3925, data!$A$1:$A$3925, 'Heron View'!$A71, data!$D$1:$D$3925, 'Heron View'!$A$2, data!$E$1:$E$3925, 'Heron View'!AD$5)</f>
        <v/>
      </c>
      <c r="AE71" s="2">
        <f>AD71+SUMIFS(data!$H$1:$H$3925, data!$A$1:$A$3925, 'Heron View'!$A71, data!$D$1:$D$3925, 'Heron View'!$A$2, data!$E$1:$E$3925, 'Heron View'!AE$5)</f>
        <v/>
      </c>
      <c r="AF71" s="2">
        <f>AE71+SUMIFS(data!$H$1:$H$3925, data!$A$1:$A$3925, 'Heron View'!$A71, data!$D$1:$D$3925, 'Heron View'!$A$2, data!$E$1:$E$3925, 'Heron View'!AF$5)</f>
        <v/>
      </c>
      <c r="AG71" s="2">
        <f>AF71+SUMIFS(data!$H$1:$H$3925, data!$A$1:$A$3925, 'Heron View'!$A71, data!$D$1:$D$3925, 'Heron View'!$A$2, data!$E$1:$E$3925, 'Heron View'!AG$5)</f>
        <v/>
      </c>
      <c r="AH71" s="2">
        <f>AG71+SUMIFS(data!$H$1:$H$3925, data!$A$1:$A$3925, 'Heron View'!$A71, data!$D$1:$D$3925, 'Heron View'!$A$2, data!$E$1:$E$3925, 'Heron View'!AH$5)</f>
        <v/>
      </c>
      <c r="AI71" s="2">
        <f>AH71+SUMIFS(data!$H$1:$H$3925, data!$A$1:$A$3925, 'Heron View'!$A71, data!$D$1:$D$3925, 'Heron View'!$A$2, data!$E$1:$E$3925, 'Heron View'!AI$5)</f>
        <v/>
      </c>
      <c r="AJ71" s="2">
        <f>AI71+SUMIFS(data!$H$1:$H$3925, data!$A$1:$A$3925, 'Heron View'!$A71, data!$D$1:$D$3925, 'Heron View'!$A$2, data!$E$1:$E$3925, 'Heron View'!AJ$5)</f>
        <v/>
      </c>
      <c r="AK71" s="2">
        <f>AJ71+SUMIFS(data!$H$1:$H$3925, data!$A$1:$A$3925, 'Heron View'!$A71, data!$D$1:$D$3925, 'Heron View'!$A$2, data!$E$1:$E$3925, 'Heron View'!AK$5)</f>
        <v/>
      </c>
      <c r="AL71" s="2">
        <f>AK71+SUMIFS(data!$H$1:$H$3925, data!$A$1:$A$3925, 'Heron View'!$A71, data!$D$1:$D$3925, 'Heron View'!$A$2, data!$E$1:$E$3925, 'Heron View'!AL$5)</f>
        <v/>
      </c>
      <c r="AM71" s="2">
        <f>AL71+SUMIFS(data!$H$1:$H$3925, data!$A$1:$A$3925, 'Heron View'!$A71, data!$D$1:$D$3925, 'Heron View'!$A$2, data!$E$1:$E$3925, 'Heron View'!AM$5)</f>
        <v/>
      </c>
      <c r="AN71" s="2">
        <f>AM71+SUMIFS(data!$H$1:$H$3925, data!$A$1:$A$3925, 'Heron View'!$A71, data!$D$1:$D$3925, 'Heron View'!$A$2, data!$E$1:$E$3925, 'Heron View'!AN$5)</f>
        <v/>
      </c>
      <c r="AO71" s="2">
        <f>AN71+SUMIFS(data!$H$1:$H$3925, data!$A$1:$A$3925, 'Heron View'!$A71, data!$D$1:$D$3925, 'Heron View'!$A$2, data!$E$1:$E$3925, 'Heron View'!AO$5)</f>
        <v/>
      </c>
      <c r="AP71" s="2">
        <f>AO71+SUMIFS(data!$H$1:$H$3925, data!$A$1:$A$3925, 'Heron View'!$A71, data!$D$1:$D$3925, 'Heron View'!$A$2, data!$E$1:$E$3925, 'Heron View'!AP$5)</f>
        <v/>
      </c>
      <c r="AQ71" s="2">
        <f>AP71+SUMIFS(data!$H$1:$H$3925, data!$A$1:$A$3925, 'Heron View'!$A71, data!$D$1:$D$3925, 'Heron View'!$A$2, data!$E$1:$E$3925, 'Heron View'!AQ$5)</f>
        <v/>
      </c>
      <c r="AR71" s="2">
        <f>AQ71+SUMIFS(data!$H$1:$H$3925, data!$A$1:$A$3925, 'Heron View'!$A71, data!$D$1:$D$3925, 'Heron View'!$A$2, data!$E$1:$E$3925, 'Heron View'!AR$5)</f>
        <v/>
      </c>
    </row>
    <row r="72">
      <c r="A72" t="inlineStr">
        <is>
          <t>Levies - Developer</t>
        </is>
      </c>
      <c r="C72" s="2">
        <f>SUMIFS(data!$H$1:$H$3925, data!$A$1:$A$3925, 'Heron View'!$A72, data!$D$1:$D$3925, 'Heron View'!$A$2, data!$E$1:$E$3925, 'Heron View'!C$5)</f>
        <v/>
      </c>
      <c r="D72" s="2">
        <f>C72+SUMIFS(data!$H$1:$H$3925, data!$A$1:$A$3925, 'Heron View'!$A72, data!$D$1:$D$3925, 'Heron View'!$A$2, data!$E$1:$E$3925, 'Heron View'!D$5)</f>
        <v/>
      </c>
      <c r="E72" s="2">
        <f>D72+SUMIFS(data!$H$1:$H$3925, data!$A$1:$A$3925, 'Heron View'!$A72, data!$D$1:$D$3925, 'Heron View'!$A$2, data!$E$1:$E$3925, 'Heron View'!E$5)</f>
        <v/>
      </c>
      <c r="F72" s="2">
        <f>E72+SUMIFS(data!$H$1:$H$3925, data!$A$1:$A$3925, 'Heron View'!$A72, data!$D$1:$D$3925, 'Heron View'!$A$2, data!$E$1:$E$3925, 'Heron View'!F$5)</f>
        <v/>
      </c>
      <c r="G72" s="2">
        <f>F72+SUMIFS(data!$H$1:$H$3925, data!$A$1:$A$3925, 'Heron View'!$A72, data!$D$1:$D$3925, 'Heron View'!$A$2, data!$E$1:$E$3925, 'Heron View'!G$5)</f>
        <v/>
      </c>
      <c r="H72" s="2">
        <f>G72+SUMIFS(data!$H$1:$H$3925, data!$A$1:$A$3925, 'Heron View'!$A72, data!$D$1:$D$3925, 'Heron View'!$A$2, data!$E$1:$E$3925, 'Heron View'!H$5)</f>
        <v/>
      </c>
      <c r="I72" s="2">
        <f>H72+SUMIFS(data!$H$1:$H$3925, data!$A$1:$A$3925, 'Heron View'!$A72, data!$D$1:$D$3925, 'Heron View'!$A$2, data!$E$1:$E$3925, 'Heron View'!I$5)</f>
        <v/>
      </c>
      <c r="J72" s="2">
        <f>I72+SUMIFS(data!$H$1:$H$3925, data!$A$1:$A$3925, 'Heron View'!$A72, data!$D$1:$D$3925, 'Heron View'!$A$2, data!$E$1:$E$3925, 'Heron View'!J$5)</f>
        <v/>
      </c>
      <c r="K72" s="2">
        <f>J72+SUMIFS(data!$H$1:$H$3925, data!$A$1:$A$3925, 'Heron View'!$A72, data!$D$1:$D$3925, 'Heron View'!$A$2, data!$E$1:$E$3925, 'Heron View'!K$5)</f>
        <v/>
      </c>
      <c r="L72" s="2">
        <f>K72+SUMIFS(data!$H$1:$H$3925, data!$A$1:$A$3925, 'Heron View'!$A72, data!$D$1:$D$3925, 'Heron View'!$A$2, data!$E$1:$E$3925, 'Heron View'!L$5)</f>
        <v/>
      </c>
      <c r="M72" s="2">
        <f>L72+SUMIFS(data!$H$1:$H$3925, data!$A$1:$A$3925, 'Heron View'!$A72, data!$D$1:$D$3925, 'Heron View'!$A$2, data!$E$1:$E$3925, 'Heron View'!M$5)</f>
        <v/>
      </c>
      <c r="N72" s="2">
        <f>M72+SUMIFS(data!$H$1:$H$3925, data!$A$1:$A$3925, 'Heron View'!$A72, data!$D$1:$D$3925, 'Heron View'!$A$2, data!$E$1:$E$3925, 'Heron View'!N$5)</f>
        <v/>
      </c>
      <c r="O72" s="2">
        <f>N72+SUMIFS(data!$H$1:$H$3925, data!$A$1:$A$3925, 'Heron View'!$A72, data!$D$1:$D$3925, 'Heron View'!$A$2, data!$E$1:$E$3925, 'Heron View'!O$5)</f>
        <v/>
      </c>
      <c r="P72" s="2">
        <f>O72+SUMIFS(data!$H$1:$H$3925, data!$A$1:$A$3925, 'Heron View'!$A72, data!$D$1:$D$3925, 'Heron View'!$A$2, data!$E$1:$E$3925, 'Heron View'!P$5)</f>
        <v/>
      </c>
      <c r="Q72" s="2">
        <f>P72+SUMIFS(data!$H$1:$H$3925, data!$A$1:$A$3925, 'Heron View'!$A72, data!$D$1:$D$3925, 'Heron View'!$A$2, data!$E$1:$E$3925, 'Heron View'!Q$5)</f>
        <v/>
      </c>
      <c r="R72" s="2">
        <f>Q72+SUMIFS(data!$H$1:$H$3925, data!$A$1:$A$3925, 'Heron View'!$A72, data!$D$1:$D$3925, 'Heron View'!$A$2, data!$E$1:$E$3925, 'Heron View'!R$5)</f>
        <v/>
      </c>
      <c r="S72" s="2">
        <f>R72+SUMIFS(data!$H$1:$H$3925, data!$A$1:$A$3925, 'Heron View'!$A72, data!$D$1:$D$3925, 'Heron View'!$A$2, data!$E$1:$E$3925, 'Heron View'!S$5)</f>
        <v/>
      </c>
      <c r="T72" s="2">
        <f>S72+SUMIFS(data!$H$1:$H$3925, data!$A$1:$A$3925, 'Heron View'!$A72, data!$D$1:$D$3925, 'Heron View'!$A$2, data!$E$1:$E$3925, 'Heron View'!T$5)</f>
        <v/>
      </c>
      <c r="U72" s="2">
        <f>T72+SUMIFS(data!$H$1:$H$3925, data!$A$1:$A$3925, 'Heron View'!$A72, data!$D$1:$D$3925, 'Heron View'!$A$2, data!$E$1:$E$3925, 'Heron View'!U$5)</f>
        <v/>
      </c>
      <c r="V72" s="2">
        <f>U72+SUMIFS(data!$H$1:$H$3925, data!$A$1:$A$3925, 'Heron View'!$A72, data!$D$1:$D$3925, 'Heron View'!$A$2, data!$E$1:$E$3925, 'Heron View'!V$5)</f>
        <v/>
      </c>
      <c r="W72" s="2">
        <f>V72+SUMIFS(data!$H$1:$H$3925, data!$A$1:$A$3925, 'Heron View'!$A72, data!$D$1:$D$3925, 'Heron View'!$A$2, data!$E$1:$E$3925, 'Heron View'!W$5)</f>
        <v/>
      </c>
      <c r="X72" s="2">
        <f>W72+SUMIFS(data!$H$1:$H$3925, data!$A$1:$A$3925, 'Heron View'!$A72, data!$D$1:$D$3925, 'Heron View'!$A$2, data!$E$1:$E$3925, 'Heron View'!X$5)</f>
        <v/>
      </c>
      <c r="Y72" s="2">
        <f>X72+SUMIFS(data!$H$1:$H$3925, data!$A$1:$A$3925, 'Heron View'!$A72, data!$D$1:$D$3925, 'Heron View'!$A$2, data!$E$1:$E$3925, 'Heron View'!Y$5)</f>
        <v/>
      </c>
      <c r="Z72" s="2">
        <f>Y72+SUMIFS(data!$H$1:$H$3925, data!$A$1:$A$3925, 'Heron View'!$A72, data!$D$1:$D$3925, 'Heron View'!$A$2, data!$E$1:$E$3925, 'Heron View'!Z$5)</f>
        <v/>
      </c>
      <c r="AA72" s="2">
        <f>Z72+SUMIFS(data!$H$1:$H$3925, data!$A$1:$A$3925, 'Heron View'!$A72, data!$D$1:$D$3925, 'Heron View'!$A$2, data!$E$1:$E$3925, 'Heron View'!AA$5)</f>
        <v/>
      </c>
      <c r="AB72" s="2">
        <f>AA72+SUMIFS(data!$H$1:$H$3925, data!$A$1:$A$3925, 'Heron View'!$A72, data!$D$1:$D$3925, 'Heron View'!$A$2, data!$E$1:$E$3925, 'Heron View'!AB$5)</f>
        <v/>
      </c>
      <c r="AC72" s="2">
        <f>AB72+SUMIFS(data!$H$1:$H$3925, data!$A$1:$A$3925, 'Heron View'!$A72, data!$D$1:$D$3925, 'Heron View'!$A$2, data!$E$1:$E$3925, 'Heron View'!AC$5)</f>
        <v/>
      </c>
      <c r="AD72" s="2">
        <f>AC72+SUMIFS(data!$H$1:$H$3925, data!$A$1:$A$3925, 'Heron View'!$A72, data!$D$1:$D$3925, 'Heron View'!$A$2, data!$E$1:$E$3925, 'Heron View'!AD$5)</f>
        <v/>
      </c>
      <c r="AE72" s="2">
        <f>AD72+SUMIFS(data!$H$1:$H$3925, data!$A$1:$A$3925, 'Heron View'!$A72, data!$D$1:$D$3925, 'Heron View'!$A$2, data!$E$1:$E$3925, 'Heron View'!AE$5)</f>
        <v/>
      </c>
      <c r="AF72" s="2">
        <f>AE72+SUMIFS(data!$H$1:$H$3925, data!$A$1:$A$3925, 'Heron View'!$A72, data!$D$1:$D$3925, 'Heron View'!$A$2, data!$E$1:$E$3925, 'Heron View'!AF$5)</f>
        <v/>
      </c>
      <c r="AG72" s="2">
        <f>AF72+SUMIFS(data!$H$1:$H$3925, data!$A$1:$A$3925, 'Heron View'!$A72, data!$D$1:$D$3925, 'Heron View'!$A$2, data!$E$1:$E$3925, 'Heron View'!AG$5)</f>
        <v/>
      </c>
      <c r="AH72" s="2">
        <f>AG72+SUMIFS(data!$H$1:$H$3925, data!$A$1:$A$3925, 'Heron View'!$A72, data!$D$1:$D$3925, 'Heron View'!$A$2, data!$E$1:$E$3925, 'Heron View'!AH$5)</f>
        <v/>
      </c>
      <c r="AI72" s="2">
        <f>AH72+SUMIFS(data!$H$1:$H$3925, data!$A$1:$A$3925, 'Heron View'!$A72, data!$D$1:$D$3925, 'Heron View'!$A$2, data!$E$1:$E$3925, 'Heron View'!AI$5)</f>
        <v/>
      </c>
      <c r="AJ72" s="2">
        <f>AI72+SUMIFS(data!$H$1:$H$3925, data!$A$1:$A$3925, 'Heron View'!$A72, data!$D$1:$D$3925, 'Heron View'!$A$2, data!$E$1:$E$3925, 'Heron View'!AJ$5)</f>
        <v/>
      </c>
      <c r="AK72" s="2">
        <f>AJ72+SUMIFS(data!$H$1:$H$3925, data!$A$1:$A$3925, 'Heron View'!$A72, data!$D$1:$D$3925, 'Heron View'!$A$2, data!$E$1:$E$3925, 'Heron View'!AK$5)</f>
        <v/>
      </c>
      <c r="AL72" s="2">
        <f>AK72+SUMIFS(data!$H$1:$H$3925, data!$A$1:$A$3925, 'Heron View'!$A72, data!$D$1:$D$3925, 'Heron View'!$A$2, data!$E$1:$E$3925, 'Heron View'!AL$5)</f>
        <v/>
      </c>
      <c r="AM72" s="2">
        <f>AL72+SUMIFS(data!$H$1:$H$3925, data!$A$1:$A$3925, 'Heron View'!$A72, data!$D$1:$D$3925, 'Heron View'!$A$2, data!$E$1:$E$3925, 'Heron View'!AM$5)</f>
        <v/>
      </c>
      <c r="AN72" s="2">
        <f>AM72+SUMIFS(data!$H$1:$H$3925, data!$A$1:$A$3925, 'Heron View'!$A72, data!$D$1:$D$3925, 'Heron View'!$A$2, data!$E$1:$E$3925, 'Heron View'!AN$5)</f>
        <v/>
      </c>
      <c r="AO72" s="2">
        <f>AN72+SUMIFS(data!$H$1:$H$3925, data!$A$1:$A$3925, 'Heron View'!$A72, data!$D$1:$D$3925, 'Heron View'!$A$2, data!$E$1:$E$3925, 'Heron View'!AO$5)</f>
        <v/>
      </c>
      <c r="AP72" s="2">
        <f>AO72+SUMIFS(data!$H$1:$H$3925, data!$A$1:$A$3925, 'Heron View'!$A72, data!$D$1:$D$3925, 'Heron View'!$A$2, data!$E$1:$E$3925, 'Heron View'!AP$5)</f>
        <v/>
      </c>
      <c r="AQ72" s="2">
        <f>AP72+SUMIFS(data!$H$1:$H$3925, data!$A$1:$A$3925, 'Heron View'!$A72, data!$D$1:$D$3925, 'Heron View'!$A$2, data!$E$1:$E$3925, 'Heron View'!AQ$5)</f>
        <v/>
      </c>
      <c r="AR72" s="2">
        <f>AQ72+SUMIFS(data!$H$1:$H$3925, data!$A$1:$A$3925, 'Heron View'!$A72, data!$D$1:$D$3925, 'Heron View'!$A$2, data!$E$1:$E$3925, 'Heron View'!AR$5)</f>
        <v/>
      </c>
    </row>
    <row r="73">
      <c r="A73" t="inlineStr">
        <is>
          <t>Levies - Special Levies</t>
        </is>
      </c>
      <c r="C73" s="2">
        <f>SUMIFS(data!$H$1:$H$3925, data!$A$1:$A$3925, 'Heron View'!$A73, data!$D$1:$D$3925, 'Heron View'!$A$2, data!$E$1:$E$3925, 'Heron View'!C$5)</f>
        <v/>
      </c>
      <c r="D73" s="2">
        <f>C73+SUMIFS(data!$H$1:$H$3925, data!$A$1:$A$3925, 'Heron View'!$A73, data!$D$1:$D$3925, 'Heron View'!$A$2, data!$E$1:$E$3925, 'Heron View'!D$5)</f>
        <v/>
      </c>
      <c r="E73" s="2">
        <f>D73+SUMIFS(data!$H$1:$H$3925, data!$A$1:$A$3925, 'Heron View'!$A73, data!$D$1:$D$3925, 'Heron View'!$A$2, data!$E$1:$E$3925, 'Heron View'!E$5)</f>
        <v/>
      </c>
      <c r="F73" s="2">
        <f>E73+SUMIFS(data!$H$1:$H$3925, data!$A$1:$A$3925, 'Heron View'!$A73, data!$D$1:$D$3925, 'Heron View'!$A$2, data!$E$1:$E$3925, 'Heron View'!F$5)</f>
        <v/>
      </c>
      <c r="G73" s="2">
        <f>F73+SUMIFS(data!$H$1:$H$3925, data!$A$1:$A$3925, 'Heron View'!$A73, data!$D$1:$D$3925, 'Heron View'!$A$2, data!$E$1:$E$3925, 'Heron View'!G$5)</f>
        <v/>
      </c>
      <c r="H73" s="2">
        <f>G73+SUMIFS(data!$H$1:$H$3925, data!$A$1:$A$3925, 'Heron View'!$A73, data!$D$1:$D$3925, 'Heron View'!$A$2, data!$E$1:$E$3925, 'Heron View'!H$5)</f>
        <v/>
      </c>
      <c r="I73" s="2">
        <f>H73+SUMIFS(data!$H$1:$H$3925, data!$A$1:$A$3925, 'Heron View'!$A73, data!$D$1:$D$3925, 'Heron View'!$A$2, data!$E$1:$E$3925, 'Heron View'!I$5)</f>
        <v/>
      </c>
      <c r="J73" s="2">
        <f>I73+SUMIFS(data!$H$1:$H$3925, data!$A$1:$A$3925, 'Heron View'!$A73, data!$D$1:$D$3925, 'Heron View'!$A$2, data!$E$1:$E$3925, 'Heron View'!J$5)</f>
        <v/>
      </c>
      <c r="K73" s="2">
        <f>J73+SUMIFS(data!$H$1:$H$3925, data!$A$1:$A$3925, 'Heron View'!$A73, data!$D$1:$D$3925, 'Heron View'!$A$2, data!$E$1:$E$3925, 'Heron View'!K$5)</f>
        <v/>
      </c>
      <c r="L73" s="2">
        <f>K73+SUMIFS(data!$H$1:$H$3925, data!$A$1:$A$3925, 'Heron View'!$A73, data!$D$1:$D$3925, 'Heron View'!$A$2, data!$E$1:$E$3925, 'Heron View'!L$5)</f>
        <v/>
      </c>
      <c r="M73" s="2">
        <f>L73+SUMIFS(data!$H$1:$H$3925, data!$A$1:$A$3925, 'Heron View'!$A73, data!$D$1:$D$3925, 'Heron View'!$A$2, data!$E$1:$E$3925, 'Heron View'!M$5)</f>
        <v/>
      </c>
      <c r="N73" s="2">
        <f>M73+SUMIFS(data!$H$1:$H$3925, data!$A$1:$A$3925, 'Heron View'!$A73, data!$D$1:$D$3925, 'Heron View'!$A$2, data!$E$1:$E$3925, 'Heron View'!N$5)</f>
        <v/>
      </c>
      <c r="O73" s="2">
        <f>N73+SUMIFS(data!$H$1:$H$3925, data!$A$1:$A$3925, 'Heron View'!$A73, data!$D$1:$D$3925, 'Heron View'!$A$2, data!$E$1:$E$3925, 'Heron View'!O$5)</f>
        <v/>
      </c>
      <c r="P73" s="2">
        <f>O73+SUMIFS(data!$H$1:$H$3925, data!$A$1:$A$3925, 'Heron View'!$A73, data!$D$1:$D$3925, 'Heron View'!$A$2, data!$E$1:$E$3925, 'Heron View'!P$5)</f>
        <v/>
      </c>
      <c r="Q73" s="2">
        <f>P73+SUMIFS(data!$H$1:$H$3925, data!$A$1:$A$3925, 'Heron View'!$A73, data!$D$1:$D$3925, 'Heron View'!$A$2, data!$E$1:$E$3925, 'Heron View'!Q$5)</f>
        <v/>
      </c>
      <c r="R73" s="2">
        <f>Q73+SUMIFS(data!$H$1:$H$3925, data!$A$1:$A$3925, 'Heron View'!$A73, data!$D$1:$D$3925, 'Heron View'!$A$2, data!$E$1:$E$3925, 'Heron View'!R$5)</f>
        <v/>
      </c>
      <c r="S73" s="2">
        <f>R73+SUMIFS(data!$H$1:$H$3925, data!$A$1:$A$3925, 'Heron View'!$A73, data!$D$1:$D$3925, 'Heron View'!$A$2, data!$E$1:$E$3925, 'Heron View'!S$5)</f>
        <v/>
      </c>
      <c r="T73" s="2">
        <f>S73+SUMIFS(data!$H$1:$H$3925, data!$A$1:$A$3925, 'Heron View'!$A73, data!$D$1:$D$3925, 'Heron View'!$A$2, data!$E$1:$E$3925, 'Heron View'!T$5)</f>
        <v/>
      </c>
      <c r="U73" s="2">
        <f>T73+SUMIFS(data!$H$1:$H$3925, data!$A$1:$A$3925, 'Heron View'!$A73, data!$D$1:$D$3925, 'Heron View'!$A$2, data!$E$1:$E$3925, 'Heron View'!U$5)</f>
        <v/>
      </c>
      <c r="V73" s="2">
        <f>U73+SUMIFS(data!$H$1:$H$3925, data!$A$1:$A$3925, 'Heron View'!$A73, data!$D$1:$D$3925, 'Heron View'!$A$2, data!$E$1:$E$3925, 'Heron View'!V$5)</f>
        <v/>
      </c>
      <c r="W73" s="2">
        <f>V73+SUMIFS(data!$H$1:$H$3925, data!$A$1:$A$3925, 'Heron View'!$A73, data!$D$1:$D$3925, 'Heron View'!$A$2, data!$E$1:$E$3925, 'Heron View'!W$5)</f>
        <v/>
      </c>
      <c r="X73" s="2">
        <f>W73+SUMIFS(data!$H$1:$H$3925, data!$A$1:$A$3925, 'Heron View'!$A73, data!$D$1:$D$3925, 'Heron View'!$A$2, data!$E$1:$E$3925, 'Heron View'!X$5)</f>
        <v/>
      </c>
      <c r="Y73" s="2">
        <f>X73+SUMIFS(data!$H$1:$H$3925, data!$A$1:$A$3925, 'Heron View'!$A73, data!$D$1:$D$3925, 'Heron View'!$A$2, data!$E$1:$E$3925, 'Heron View'!Y$5)</f>
        <v/>
      </c>
      <c r="Z73" s="2">
        <f>Y73+SUMIFS(data!$H$1:$H$3925, data!$A$1:$A$3925, 'Heron View'!$A73, data!$D$1:$D$3925, 'Heron View'!$A$2, data!$E$1:$E$3925, 'Heron View'!Z$5)</f>
        <v/>
      </c>
      <c r="AA73" s="2">
        <f>Z73+SUMIFS(data!$H$1:$H$3925, data!$A$1:$A$3925, 'Heron View'!$A73, data!$D$1:$D$3925, 'Heron View'!$A$2, data!$E$1:$E$3925, 'Heron View'!AA$5)</f>
        <v/>
      </c>
      <c r="AB73" s="2">
        <f>AA73+SUMIFS(data!$H$1:$H$3925, data!$A$1:$A$3925, 'Heron View'!$A73, data!$D$1:$D$3925, 'Heron View'!$A$2, data!$E$1:$E$3925, 'Heron View'!AB$5)</f>
        <v/>
      </c>
      <c r="AC73" s="2">
        <f>AB73+SUMIFS(data!$H$1:$H$3925, data!$A$1:$A$3925, 'Heron View'!$A73, data!$D$1:$D$3925, 'Heron View'!$A$2, data!$E$1:$E$3925, 'Heron View'!AC$5)</f>
        <v/>
      </c>
      <c r="AD73" s="2">
        <f>AC73+SUMIFS(data!$H$1:$H$3925, data!$A$1:$A$3925, 'Heron View'!$A73, data!$D$1:$D$3925, 'Heron View'!$A$2, data!$E$1:$E$3925, 'Heron View'!AD$5)</f>
        <v/>
      </c>
      <c r="AE73" s="2">
        <f>AD73+SUMIFS(data!$H$1:$H$3925, data!$A$1:$A$3925, 'Heron View'!$A73, data!$D$1:$D$3925, 'Heron View'!$A$2, data!$E$1:$E$3925, 'Heron View'!AE$5)</f>
        <v/>
      </c>
      <c r="AF73" s="2">
        <f>AE73+SUMIFS(data!$H$1:$H$3925, data!$A$1:$A$3925, 'Heron View'!$A73, data!$D$1:$D$3925, 'Heron View'!$A$2, data!$E$1:$E$3925, 'Heron View'!AF$5)</f>
        <v/>
      </c>
      <c r="AG73" s="2">
        <f>AF73+SUMIFS(data!$H$1:$H$3925, data!$A$1:$A$3925, 'Heron View'!$A73, data!$D$1:$D$3925, 'Heron View'!$A$2, data!$E$1:$E$3925, 'Heron View'!AG$5)</f>
        <v/>
      </c>
      <c r="AH73" s="2">
        <f>AG73+SUMIFS(data!$H$1:$H$3925, data!$A$1:$A$3925, 'Heron View'!$A73, data!$D$1:$D$3925, 'Heron View'!$A$2, data!$E$1:$E$3925, 'Heron View'!AH$5)</f>
        <v/>
      </c>
      <c r="AI73" s="2">
        <f>AH73+SUMIFS(data!$H$1:$H$3925, data!$A$1:$A$3925, 'Heron View'!$A73, data!$D$1:$D$3925, 'Heron View'!$A$2, data!$E$1:$E$3925, 'Heron View'!AI$5)</f>
        <v/>
      </c>
      <c r="AJ73" s="2">
        <f>AI73+SUMIFS(data!$H$1:$H$3925, data!$A$1:$A$3925, 'Heron View'!$A73, data!$D$1:$D$3925, 'Heron View'!$A$2, data!$E$1:$E$3925, 'Heron View'!AJ$5)</f>
        <v/>
      </c>
      <c r="AK73" s="2">
        <f>AJ73+SUMIFS(data!$H$1:$H$3925, data!$A$1:$A$3925, 'Heron View'!$A73, data!$D$1:$D$3925, 'Heron View'!$A$2, data!$E$1:$E$3925, 'Heron View'!AK$5)</f>
        <v/>
      </c>
      <c r="AL73" s="2">
        <f>AK73+SUMIFS(data!$H$1:$H$3925, data!$A$1:$A$3925, 'Heron View'!$A73, data!$D$1:$D$3925, 'Heron View'!$A$2, data!$E$1:$E$3925, 'Heron View'!AL$5)</f>
        <v/>
      </c>
      <c r="AM73" s="2">
        <f>AL73+SUMIFS(data!$H$1:$H$3925, data!$A$1:$A$3925, 'Heron View'!$A73, data!$D$1:$D$3925, 'Heron View'!$A$2, data!$E$1:$E$3925, 'Heron View'!AM$5)</f>
        <v/>
      </c>
      <c r="AN73" s="2">
        <f>AM73+SUMIFS(data!$H$1:$H$3925, data!$A$1:$A$3925, 'Heron View'!$A73, data!$D$1:$D$3925, 'Heron View'!$A$2, data!$E$1:$E$3925, 'Heron View'!AN$5)</f>
        <v/>
      </c>
      <c r="AO73" s="2">
        <f>AN73+SUMIFS(data!$H$1:$H$3925, data!$A$1:$A$3925, 'Heron View'!$A73, data!$D$1:$D$3925, 'Heron View'!$A$2, data!$E$1:$E$3925, 'Heron View'!AO$5)</f>
        <v/>
      </c>
      <c r="AP73" s="2">
        <f>AO73+SUMIFS(data!$H$1:$H$3925, data!$A$1:$A$3925, 'Heron View'!$A73, data!$D$1:$D$3925, 'Heron View'!$A$2, data!$E$1:$E$3925, 'Heron View'!AP$5)</f>
        <v/>
      </c>
      <c r="AQ73" s="2">
        <f>AP73+SUMIFS(data!$H$1:$H$3925, data!$A$1:$A$3925, 'Heron View'!$A73, data!$D$1:$D$3925, 'Heron View'!$A$2, data!$E$1:$E$3925, 'Heron View'!AQ$5)</f>
        <v/>
      </c>
      <c r="AR73" s="2">
        <f>AQ73+SUMIFS(data!$H$1:$H$3925, data!$A$1:$A$3925, 'Heron View'!$A73, data!$D$1:$D$3925, 'Heron View'!$A$2, data!$E$1:$E$3925, 'Heron View'!AR$5)</f>
        <v/>
      </c>
    </row>
    <row r="74">
      <c r="A74" t="inlineStr">
        <is>
          <t>Momentum Admin Fee</t>
        </is>
      </c>
      <c r="C74" s="2">
        <f>SUMIFS(data!$H$1:$H$3925, data!$A$1:$A$3925, 'Heron View'!$A74, data!$D$1:$D$3925, 'Heron View'!$A$2, data!$E$1:$E$3925, 'Heron View'!C$5)</f>
        <v/>
      </c>
      <c r="D74" s="2">
        <f>C74+SUMIFS(data!$H$1:$H$3925, data!$A$1:$A$3925, 'Heron View'!$A74, data!$D$1:$D$3925, 'Heron View'!$A$2, data!$E$1:$E$3925, 'Heron View'!D$5)</f>
        <v/>
      </c>
      <c r="E74" s="2">
        <f>D74+SUMIFS(data!$H$1:$H$3925, data!$A$1:$A$3925, 'Heron View'!$A74, data!$D$1:$D$3925, 'Heron View'!$A$2, data!$E$1:$E$3925, 'Heron View'!E$5)</f>
        <v/>
      </c>
      <c r="F74" s="2">
        <f>E74+SUMIFS(data!$H$1:$H$3925, data!$A$1:$A$3925, 'Heron View'!$A74, data!$D$1:$D$3925, 'Heron View'!$A$2, data!$E$1:$E$3925, 'Heron View'!F$5)</f>
        <v/>
      </c>
      <c r="G74" s="2">
        <f>F74+SUMIFS(data!$H$1:$H$3925, data!$A$1:$A$3925, 'Heron View'!$A74, data!$D$1:$D$3925, 'Heron View'!$A$2, data!$E$1:$E$3925, 'Heron View'!G$5)</f>
        <v/>
      </c>
      <c r="H74" s="2">
        <f>G74+SUMIFS(data!$H$1:$H$3925, data!$A$1:$A$3925, 'Heron View'!$A74, data!$D$1:$D$3925, 'Heron View'!$A$2, data!$E$1:$E$3925, 'Heron View'!H$5)</f>
        <v/>
      </c>
      <c r="I74" s="2">
        <f>H74+SUMIFS(data!$H$1:$H$3925, data!$A$1:$A$3925, 'Heron View'!$A74, data!$D$1:$D$3925, 'Heron View'!$A$2, data!$E$1:$E$3925, 'Heron View'!I$5)</f>
        <v/>
      </c>
      <c r="J74" s="2">
        <f>I74+SUMIFS(data!$H$1:$H$3925, data!$A$1:$A$3925, 'Heron View'!$A74, data!$D$1:$D$3925, 'Heron View'!$A$2, data!$E$1:$E$3925, 'Heron View'!J$5)</f>
        <v/>
      </c>
      <c r="K74" s="2">
        <f>J74+SUMIFS(data!$H$1:$H$3925, data!$A$1:$A$3925, 'Heron View'!$A74, data!$D$1:$D$3925, 'Heron View'!$A$2, data!$E$1:$E$3925, 'Heron View'!K$5)</f>
        <v/>
      </c>
      <c r="L74" s="2">
        <f>K74+SUMIFS(data!$H$1:$H$3925, data!$A$1:$A$3925, 'Heron View'!$A74, data!$D$1:$D$3925, 'Heron View'!$A$2, data!$E$1:$E$3925, 'Heron View'!L$5)</f>
        <v/>
      </c>
      <c r="M74" s="2">
        <f>L74+SUMIFS(data!$H$1:$H$3925, data!$A$1:$A$3925, 'Heron View'!$A74, data!$D$1:$D$3925, 'Heron View'!$A$2, data!$E$1:$E$3925, 'Heron View'!M$5)</f>
        <v/>
      </c>
      <c r="N74" s="2">
        <f>M74+SUMIFS(data!$H$1:$H$3925, data!$A$1:$A$3925, 'Heron View'!$A74, data!$D$1:$D$3925, 'Heron View'!$A$2, data!$E$1:$E$3925, 'Heron View'!N$5)</f>
        <v/>
      </c>
      <c r="O74" s="2">
        <f>N74+SUMIFS(data!$H$1:$H$3925, data!$A$1:$A$3925, 'Heron View'!$A74, data!$D$1:$D$3925, 'Heron View'!$A$2, data!$E$1:$E$3925, 'Heron View'!O$5)</f>
        <v/>
      </c>
      <c r="P74" s="2">
        <f>O74+SUMIFS(data!$H$1:$H$3925, data!$A$1:$A$3925, 'Heron View'!$A74, data!$D$1:$D$3925, 'Heron View'!$A$2, data!$E$1:$E$3925, 'Heron View'!P$5)</f>
        <v/>
      </c>
      <c r="Q74" s="2">
        <f>P74+SUMIFS(data!$H$1:$H$3925, data!$A$1:$A$3925, 'Heron View'!$A74, data!$D$1:$D$3925, 'Heron View'!$A$2, data!$E$1:$E$3925, 'Heron View'!Q$5)</f>
        <v/>
      </c>
      <c r="R74" s="2">
        <f>Q74+SUMIFS(data!$H$1:$H$3925, data!$A$1:$A$3925, 'Heron View'!$A74, data!$D$1:$D$3925, 'Heron View'!$A$2, data!$E$1:$E$3925, 'Heron View'!R$5)</f>
        <v/>
      </c>
      <c r="S74" s="2">
        <f>R74+SUMIFS(data!$H$1:$H$3925, data!$A$1:$A$3925, 'Heron View'!$A74, data!$D$1:$D$3925, 'Heron View'!$A$2, data!$E$1:$E$3925, 'Heron View'!S$5)</f>
        <v/>
      </c>
      <c r="T74" s="2">
        <f>S74+SUMIFS(data!$H$1:$H$3925, data!$A$1:$A$3925, 'Heron View'!$A74, data!$D$1:$D$3925, 'Heron View'!$A$2, data!$E$1:$E$3925, 'Heron View'!T$5)</f>
        <v/>
      </c>
      <c r="U74" s="2">
        <f>T74+SUMIFS(data!$H$1:$H$3925, data!$A$1:$A$3925, 'Heron View'!$A74, data!$D$1:$D$3925, 'Heron View'!$A$2, data!$E$1:$E$3925, 'Heron View'!U$5)</f>
        <v/>
      </c>
      <c r="V74" s="2">
        <f>U74+SUMIFS(data!$H$1:$H$3925, data!$A$1:$A$3925, 'Heron View'!$A74, data!$D$1:$D$3925, 'Heron View'!$A$2, data!$E$1:$E$3925, 'Heron View'!V$5)</f>
        <v/>
      </c>
      <c r="W74" s="2">
        <f>V74+SUMIFS(data!$H$1:$H$3925, data!$A$1:$A$3925, 'Heron View'!$A74, data!$D$1:$D$3925, 'Heron View'!$A$2, data!$E$1:$E$3925, 'Heron View'!W$5)</f>
        <v/>
      </c>
      <c r="X74" s="2">
        <f>W74+SUMIFS(data!$H$1:$H$3925, data!$A$1:$A$3925, 'Heron View'!$A74, data!$D$1:$D$3925, 'Heron View'!$A$2, data!$E$1:$E$3925, 'Heron View'!X$5)</f>
        <v/>
      </c>
      <c r="Y74" s="2">
        <f>X74+SUMIFS(data!$H$1:$H$3925, data!$A$1:$A$3925, 'Heron View'!$A74, data!$D$1:$D$3925, 'Heron View'!$A$2, data!$E$1:$E$3925, 'Heron View'!Y$5)</f>
        <v/>
      </c>
      <c r="Z74" s="2">
        <f>Y74+SUMIFS(data!$H$1:$H$3925, data!$A$1:$A$3925, 'Heron View'!$A74, data!$D$1:$D$3925, 'Heron View'!$A$2, data!$E$1:$E$3925, 'Heron View'!Z$5)</f>
        <v/>
      </c>
      <c r="AA74" s="2">
        <f>Z74+SUMIFS(data!$H$1:$H$3925, data!$A$1:$A$3925, 'Heron View'!$A74, data!$D$1:$D$3925, 'Heron View'!$A$2, data!$E$1:$E$3925, 'Heron View'!AA$5)</f>
        <v/>
      </c>
      <c r="AB74" s="2">
        <f>AA74+SUMIFS(data!$H$1:$H$3925, data!$A$1:$A$3925, 'Heron View'!$A74, data!$D$1:$D$3925, 'Heron View'!$A$2, data!$E$1:$E$3925, 'Heron View'!AB$5)</f>
        <v/>
      </c>
      <c r="AC74" s="2">
        <f>AB74+SUMIFS(data!$H$1:$H$3925, data!$A$1:$A$3925, 'Heron View'!$A74, data!$D$1:$D$3925, 'Heron View'!$A$2, data!$E$1:$E$3925, 'Heron View'!AC$5)</f>
        <v/>
      </c>
      <c r="AD74" s="2">
        <f>AC74+SUMIFS(data!$H$1:$H$3925, data!$A$1:$A$3925, 'Heron View'!$A74, data!$D$1:$D$3925, 'Heron View'!$A$2, data!$E$1:$E$3925, 'Heron View'!AD$5)</f>
        <v/>
      </c>
      <c r="AE74" s="2">
        <f>AD74+SUMIFS(data!$H$1:$H$3925, data!$A$1:$A$3925, 'Heron View'!$A74, data!$D$1:$D$3925, 'Heron View'!$A$2, data!$E$1:$E$3925, 'Heron View'!AE$5)</f>
        <v/>
      </c>
      <c r="AF74" s="2">
        <f>AE74+SUMIFS(data!$H$1:$H$3925, data!$A$1:$A$3925, 'Heron View'!$A74, data!$D$1:$D$3925, 'Heron View'!$A$2, data!$E$1:$E$3925, 'Heron View'!AF$5)</f>
        <v/>
      </c>
      <c r="AG74" s="2">
        <f>AF74+SUMIFS(data!$H$1:$H$3925, data!$A$1:$A$3925, 'Heron View'!$A74, data!$D$1:$D$3925, 'Heron View'!$A$2, data!$E$1:$E$3925, 'Heron View'!AG$5)</f>
        <v/>
      </c>
      <c r="AH74" s="2">
        <f>AG74+SUMIFS(data!$H$1:$H$3925, data!$A$1:$A$3925, 'Heron View'!$A74, data!$D$1:$D$3925, 'Heron View'!$A$2, data!$E$1:$E$3925, 'Heron View'!AH$5)</f>
        <v/>
      </c>
      <c r="AI74" s="2">
        <f>AH74+SUMIFS(data!$H$1:$H$3925, data!$A$1:$A$3925, 'Heron View'!$A74, data!$D$1:$D$3925, 'Heron View'!$A$2, data!$E$1:$E$3925, 'Heron View'!AI$5)</f>
        <v/>
      </c>
      <c r="AJ74" s="2">
        <f>AI74+SUMIFS(data!$H$1:$H$3925, data!$A$1:$A$3925, 'Heron View'!$A74, data!$D$1:$D$3925, 'Heron View'!$A$2, data!$E$1:$E$3925, 'Heron View'!AJ$5)</f>
        <v/>
      </c>
      <c r="AK74" s="2">
        <f>AJ74+SUMIFS(data!$H$1:$H$3925, data!$A$1:$A$3925, 'Heron View'!$A74, data!$D$1:$D$3925, 'Heron View'!$A$2, data!$E$1:$E$3925, 'Heron View'!AK$5)</f>
        <v/>
      </c>
      <c r="AL74" s="2">
        <f>AK74+SUMIFS(data!$H$1:$H$3925, data!$A$1:$A$3925, 'Heron View'!$A74, data!$D$1:$D$3925, 'Heron View'!$A$2, data!$E$1:$E$3925, 'Heron View'!AL$5)</f>
        <v/>
      </c>
      <c r="AM74" s="2">
        <f>AL74+SUMIFS(data!$H$1:$H$3925, data!$A$1:$A$3925, 'Heron View'!$A74, data!$D$1:$D$3925, 'Heron View'!$A$2, data!$E$1:$E$3925, 'Heron View'!AM$5)</f>
        <v/>
      </c>
      <c r="AN74" s="2">
        <f>AM74+SUMIFS(data!$H$1:$H$3925, data!$A$1:$A$3925, 'Heron View'!$A74, data!$D$1:$D$3925, 'Heron View'!$A$2, data!$E$1:$E$3925, 'Heron View'!AN$5)</f>
        <v/>
      </c>
      <c r="AO74" s="2">
        <f>AN74+SUMIFS(data!$H$1:$H$3925, data!$A$1:$A$3925, 'Heron View'!$A74, data!$D$1:$D$3925, 'Heron View'!$A$2, data!$E$1:$E$3925, 'Heron View'!AO$5)</f>
        <v/>
      </c>
      <c r="AP74" s="2">
        <f>AO74+SUMIFS(data!$H$1:$H$3925, data!$A$1:$A$3925, 'Heron View'!$A74, data!$D$1:$D$3925, 'Heron View'!$A$2, data!$E$1:$E$3925, 'Heron View'!AP$5)</f>
        <v/>
      </c>
      <c r="AQ74" s="2">
        <f>AP74+SUMIFS(data!$H$1:$H$3925, data!$A$1:$A$3925, 'Heron View'!$A74, data!$D$1:$D$3925, 'Heron View'!$A$2, data!$E$1:$E$3925, 'Heron View'!AQ$5)</f>
        <v/>
      </c>
      <c r="AR74" s="2">
        <f>AQ74+SUMIFS(data!$H$1:$H$3925, data!$A$1:$A$3925, 'Heron View'!$A74, data!$D$1:$D$3925, 'Heron View'!$A$2, data!$E$1:$E$3925, 'Heron View'!AR$5)</f>
        <v/>
      </c>
    </row>
    <row r="75">
      <c r="A75" t="inlineStr">
        <is>
          <t>Printing _AND_ Stationery</t>
        </is>
      </c>
      <c r="C75" s="2">
        <f>SUMIFS(data!$H$1:$H$3925, data!$A$1:$A$3925, 'Heron View'!$A75, data!$D$1:$D$3925, 'Heron View'!$A$2, data!$E$1:$E$3925, 'Heron View'!C$5)</f>
        <v/>
      </c>
      <c r="D75" s="2">
        <f>C75+SUMIFS(data!$H$1:$H$3925, data!$A$1:$A$3925, 'Heron View'!$A75, data!$D$1:$D$3925, 'Heron View'!$A$2, data!$E$1:$E$3925, 'Heron View'!D$5)</f>
        <v/>
      </c>
      <c r="E75" s="2">
        <f>D75+SUMIFS(data!$H$1:$H$3925, data!$A$1:$A$3925, 'Heron View'!$A75, data!$D$1:$D$3925, 'Heron View'!$A$2, data!$E$1:$E$3925, 'Heron View'!E$5)</f>
        <v/>
      </c>
      <c r="F75" s="2">
        <f>E75+SUMIFS(data!$H$1:$H$3925, data!$A$1:$A$3925, 'Heron View'!$A75, data!$D$1:$D$3925, 'Heron View'!$A$2, data!$E$1:$E$3925, 'Heron View'!F$5)</f>
        <v/>
      </c>
      <c r="G75" s="2">
        <f>F75+SUMIFS(data!$H$1:$H$3925, data!$A$1:$A$3925, 'Heron View'!$A75, data!$D$1:$D$3925, 'Heron View'!$A$2, data!$E$1:$E$3925, 'Heron View'!G$5)</f>
        <v/>
      </c>
      <c r="H75" s="2">
        <f>G75+SUMIFS(data!$H$1:$H$3925, data!$A$1:$A$3925, 'Heron View'!$A75, data!$D$1:$D$3925, 'Heron View'!$A$2, data!$E$1:$E$3925, 'Heron View'!H$5)</f>
        <v/>
      </c>
      <c r="I75" s="2">
        <f>H75+SUMIFS(data!$H$1:$H$3925, data!$A$1:$A$3925, 'Heron View'!$A75, data!$D$1:$D$3925, 'Heron View'!$A$2, data!$E$1:$E$3925, 'Heron View'!I$5)</f>
        <v/>
      </c>
      <c r="J75" s="2">
        <f>I75+SUMIFS(data!$H$1:$H$3925, data!$A$1:$A$3925, 'Heron View'!$A75, data!$D$1:$D$3925, 'Heron View'!$A$2, data!$E$1:$E$3925, 'Heron View'!J$5)</f>
        <v/>
      </c>
      <c r="K75" s="2">
        <f>J75+SUMIFS(data!$H$1:$H$3925, data!$A$1:$A$3925, 'Heron View'!$A75, data!$D$1:$D$3925, 'Heron View'!$A$2, data!$E$1:$E$3925, 'Heron View'!K$5)</f>
        <v/>
      </c>
      <c r="L75" s="2">
        <f>K75+SUMIFS(data!$H$1:$H$3925, data!$A$1:$A$3925, 'Heron View'!$A75, data!$D$1:$D$3925, 'Heron View'!$A$2, data!$E$1:$E$3925, 'Heron View'!L$5)</f>
        <v/>
      </c>
      <c r="M75" s="2">
        <f>L75+SUMIFS(data!$H$1:$H$3925, data!$A$1:$A$3925, 'Heron View'!$A75, data!$D$1:$D$3925, 'Heron View'!$A$2, data!$E$1:$E$3925, 'Heron View'!M$5)</f>
        <v/>
      </c>
      <c r="N75" s="2">
        <f>M75+SUMIFS(data!$H$1:$H$3925, data!$A$1:$A$3925, 'Heron View'!$A75, data!$D$1:$D$3925, 'Heron View'!$A$2, data!$E$1:$E$3925, 'Heron View'!N$5)</f>
        <v/>
      </c>
      <c r="O75" s="2">
        <f>N75+SUMIFS(data!$H$1:$H$3925, data!$A$1:$A$3925, 'Heron View'!$A75, data!$D$1:$D$3925, 'Heron View'!$A$2, data!$E$1:$E$3925, 'Heron View'!O$5)</f>
        <v/>
      </c>
      <c r="P75" s="2">
        <f>O75+SUMIFS(data!$H$1:$H$3925, data!$A$1:$A$3925, 'Heron View'!$A75, data!$D$1:$D$3925, 'Heron View'!$A$2, data!$E$1:$E$3925, 'Heron View'!P$5)</f>
        <v/>
      </c>
      <c r="Q75" s="2">
        <f>P75+SUMIFS(data!$H$1:$H$3925, data!$A$1:$A$3925, 'Heron View'!$A75, data!$D$1:$D$3925, 'Heron View'!$A$2, data!$E$1:$E$3925, 'Heron View'!Q$5)</f>
        <v/>
      </c>
      <c r="R75" s="2">
        <f>Q75+SUMIFS(data!$H$1:$H$3925, data!$A$1:$A$3925, 'Heron View'!$A75, data!$D$1:$D$3925, 'Heron View'!$A$2, data!$E$1:$E$3925, 'Heron View'!R$5)</f>
        <v/>
      </c>
      <c r="S75" s="2">
        <f>R75+SUMIFS(data!$H$1:$H$3925, data!$A$1:$A$3925, 'Heron View'!$A75, data!$D$1:$D$3925, 'Heron View'!$A$2, data!$E$1:$E$3925, 'Heron View'!S$5)</f>
        <v/>
      </c>
      <c r="T75" s="2">
        <f>S75+SUMIFS(data!$H$1:$H$3925, data!$A$1:$A$3925, 'Heron View'!$A75, data!$D$1:$D$3925, 'Heron View'!$A$2, data!$E$1:$E$3925, 'Heron View'!T$5)</f>
        <v/>
      </c>
      <c r="U75" s="2">
        <f>T75+SUMIFS(data!$H$1:$H$3925, data!$A$1:$A$3925, 'Heron View'!$A75, data!$D$1:$D$3925, 'Heron View'!$A$2, data!$E$1:$E$3925, 'Heron View'!U$5)</f>
        <v/>
      </c>
      <c r="V75" s="2">
        <f>U75+SUMIFS(data!$H$1:$H$3925, data!$A$1:$A$3925, 'Heron View'!$A75, data!$D$1:$D$3925, 'Heron View'!$A$2, data!$E$1:$E$3925, 'Heron View'!V$5)</f>
        <v/>
      </c>
      <c r="W75" s="2">
        <f>V75+SUMIFS(data!$H$1:$H$3925, data!$A$1:$A$3925, 'Heron View'!$A75, data!$D$1:$D$3925, 'Heron View'!$A$2, data!$E$1:$E$3925, 'Heron View'!W$5)</f>
        <v/>
      </c>
      <c r="X75" s="2">
        <f>W75+SUMIFS(data!$H$1:$H$3925, data!$A$1:$A$3925, 'Heron View'!$A75, data!$D$1:$D$3925, 'Heron View'!$A$2, data!$E$1:$E$3925, 'Heron View'!X$5)</f>
        <v/>
      </c>
      <c r="Y75" s="2">
        <f>X75+SUMIFS(data!$H$1:$H$3925, data!$A$1:$A$3925, 'Heron View'!$A75, data!$D$1:$D$3925, 'Heron View'!$A$2, data!$E$1:$E$3925, 'Heron View'!Y$5)</f>
        <v/>
      </c>
      <c r="Z75" s="2">
        <f>Y75+SUMIFS(data!$H$1:$H$3925, data!$A$1:$A$3925, 'Heron View'!$A75, data!$D$1:$D$3925, 'Heron View'!$A$2, data!$E$1:$E$3925, 'Heron View'!Z$5)</f>
        <v/>
      </c>
      <c r="AA75" s="2">
        <f>Z75+SUMIFS(data!$H$1:$H$3925, data!$A$1:$A$3925, 'Heron View'!$A75, data!$D$1:$D$3925, 'Heron View'!$A$2, data!$E$1:$E$3925, 'Heron View'!AA$5)</f>
        <v/>
      </c>
      <c r="AB75" s="2">
        <f>AA75+SUMIFS(data!$H$1:$H$3925, data!$A$1:$A$3925, 'Heron View'!$A75, data!$D$1:$D$3925, 'Heron View'!$A$2, data!$E$1:$E$3925, 'Heron View'!AB$5)</f>
        <v/>
      </c>
      <c r="AC75" s="2">
        <f>AB75+SUMIFS(data!$H$1:$H$3925, data!$A$1:$A$3925, 'Heron View'!$A75, data!$D$1:$D$3925, 'Heron View'!$A$2, data!$E$1:$E$3925, 'Heron View'!AC$5)</f>
        <v/>
      </c>
      <c r="AD75" s="2">
        <f>AC75+SUMIFS(data!$H$1:$H$3925, data!$A$1:$A$3925, 'Heron View'!$A75, data!$D$1:$D$3925, 'Heron View'!$A$2, data!$E$1:$E$3925, 'Heron View'!AD$5)</f>
        <v/>
      </c>
      <c r="AE75" s="2">
        <f>AD75+SUMIFS(data!$H$1:$H$3925, data!$A$1:$A$3925, 'Heron View'!$A75, data!$D$1:$D$3925, 'Heron View'!$A$2, data!$E$1:$E$3925, 'Heron View'!AE$5)</f>
        <v/>
      </c>
      <c r="AF75" s="2">
        <f>AE75+SUMIFS(data!$H$1:$H$3925, data!$A$1:$A$3925, 'Heron View'!$A75, data!$D$1:$D$3925, 'Heron View'!$A$2, data!$E$1:$E$3925, 'Heron View'!AF$5)</f>
        <v/>
      </c>
      <c r="AG75" s="2">
        <f>AF75+SUMIFS(data!$H$1:$H$3925, data!$A$1:$A$3925, 'Heron View'!$A75, data!$D$1:$D$3925, 'Heron View'!$A$2, data!$E$1:$E$3925, 'Heron View'!AG$5)</f>
        <v/>
      </c>
      <c r="AH75" s="2">
        <f>AG75+SUMIFS(data!$H$1:$H$3925, data!$A$1:$A$3925, 'Heron View'!$A75, data!$D$1:$D$3925, 'Heron View'!$A$2, data!$E$1:$E$3925, 'Heron View'!AH$5)</f>
        <v/>
      </c>
      <c r="AI75" s="2">
        <f>AH75+SUMIFS(data!$H$1:$H$3925, data!$A$1:$A$3925, 'Heron View'!$A75, data!$D$1:$D$3925, 'Heron View'!$A$2, data!$E$1:$E$3925, 'Heron View'!AI$5)</f>
        <v/>
      </c>
      <c r="AJ75" s="2">
        <f>AI75+SUMIFS(data!$H$1:$H$3925, data!$A$1:$A$3925, 'Heron View'!$A75, data!$D$1:$D$3925, 'Heron View'!$A$2, data!$E$1:$E$3925, 'Heron View'!AJ$5)</f>
        <v/>
      </c>
      <c r="AK75" s="2">
        <f>AJ75+SUMIFS(data!$H$1:$H$3925, data!$A$1:$A$3925, 'Heron View'!$A75, data!$D$1:$D$3925, 'Heron View'!$A$2, data!$E$1:$E$3925, 'Heron View'!AK$5)</f>
        <v/>
      </c>
      <c r="AL75" s="2">
        <f>AK75+SUMIFS(data!$H$1:$H$3925, data!$A$1:$A$3925, 'Heron View'!$A75, data!$D$1:$D$3925, 'Heron View'!$A$2, data!$E$1:$E$3925, 'Heron View'!AL$5)</f>
        <v/>
      </c>
      <c r="AM75" s="2">
        <f>AL75+SUMIFS(data!$H$1:$H$3925, data!$A$1:$A$3925, 'Heron View'!$A75, data!$D$1:$D$3925, 'Heron View'!$A$2, data!$E$1:$E$3925, 'Heron View'!AM$5)</f>
        <v/>
      </c>
      <c r="AN75" s="2">
        <f>AM75+SUMIFS(data!$H$1:$H$3925, data!$A$1:$A$3925, 'Heron View'!$A75, data!$D$1:$D$3925, 'Heron View'!$A$2, data!$E$1:$E$3925, 'Heron View'!AN$5)</f>
        <v/>
      </c>
      <c r="AO75" s="2">
        <f>AN75+SUMIFS(data!$H$1:$H$3925, data!$A$1:$A$3925, 'Heron View'!$A75, data!$D$1:$D$3925, 'Heron View'!$A$2, data!$E$1:$E$3925, 'Heron View'!AO$5)</f>
        <v/>
      </c>
      <c r="AP75" s="2">
        <f>AO75+SUMIFS(data!$H$1:$H$3925, data!$A$1:$A$3925, 'Heron View'!$A75, data!$D$1:$D$3925, 'Heron View'!$A$2, data!$E$1:$E$3925, 'Heron View'!AP$5)</f>
        <v/>
      </c>
      <c r="AQ75" s="2">
        <f>AP75+SUMIFS(data!$H$1:$H$3925, data!$A$1:$A$3925, 'Heron View'!$A75, data!$D$1:$D$3925, 'Heron View'!$A$2, data!$E$1:$E$3925, 'Heron View'!AQ$5)</f>
        <v/>
      </c>
      <c r="AR75" s="2">
        <f>AQ75+SUMIFS(data!$H$1:$H$3925, data!$A$1:$A$3925, 'Heron View'!$A75, data!$D$1:$D$3925, 'Heron View'!$A$2, data!$E$1:$E$3925, 'Heron View'!AR$5)</f>
        <v/>
      </c>
    </row>
    <row r="76">
      <c r="A76" t="inlineStr">
        <is>
          <t>Repairs _AND_ Maintenance</t>
        </is>
      </c>
      <c r="C76" s="2">
        <f>SUMIFS(data!$H$1:$H$3925, data!$A$1:$A$3925, 'Heron View'!$A76, data!$D$1:$D$3925, 'Heron View'!$A$2, data!$E$1:$E$3925, 'Heron View'!C$5)</f>
        <v/>
      </c>
      <c r="D76" s="2">
        <f>C76+SUMIFS(data!$H$1:$H$3925, data!$A$1:$A$3925, 'Heron View'!$A76, data!$D$1:$D$3925, 'Heron View'!$A$2, data!$E$1:$E$3925, 'Heron View'!D$5)</f>
        <v/>
      </c>
      <c r="E76" s="2">
        <f>D76+SUMIFS(data!$H$1:$H$3925, data!$A$1:$A$3925, 'Heron View'!$A76, data!$D$1:$D$3925, 'Heron View'!$A$2, data!$E$1:$E$3925, 'Heron View'!E$5)</f>
        <v/>
      </c>
      <c r="F76" s="2">
        <f>E76+SUMIFS(data!$H$1:$H$3925, data!$A$1:$A$3925, 'Heron View'!$A76, data!$D$1:$D$3925, 'Heron View'!$A$2, data!$E$1:$E$3925, 'Heron View'!F$5)</f>
        <v/>
      </c>
      <c r="G76" s="2">
        <f>F76+SUMIFS(data!$H$1:$H$3925, data!$A$1:$A$3925, 'Heron View'!$A76, data!$D$1:$D$3925, 'Heron View'!$A$2, data!$E$1:$E$3925, 'Heron View'!G$5)</f>
        <v/>
      </c>
      <c r="H76" s="2">
        <f>G76+SUMIFS(data!$H$1:$H$3925, data!$A$1:$A$3925, 'Heron View'!$A76, data!$D$1:$D$3925, 'Heron View'!$A$2, data!$E$1:$E$3925, 'Heron View'!H$5)</f>
        <v/>
      </c>
      <c r="I76" s="2">
        <f>H76+SUMIFS(data!$H$1:$H$3925, data!$A$1:$A$3925, 'Heron View'!$A76, data!$D$1:$D$3925, 'Heron View'!$A$2, data!$E$1:$E$3925, 'Heron View'!I$5)</f>
        <v/>
      </c>
      <c r="J76" s="2">
        <f>I76+SUMIFS(data!$H$1:$H$3925, data!$A$1:$A$3925, 'Heron View'!$A76, data!$D$1:$D$3925, 'Heron View'!$A$2, data!$E$1:$E$3925, 'Heron View'!J$5)</f>
        <v/>
      </c>
      <c r="K76" s="2">
        <f>J76+SUMIFS(data!$H$1:$H$3925, data!$A$1:$A$3925, 'Heron View'!$A76, data!$D$1:$D$3925, 'Heron View'!$A$2, data!$E$1:$E$3925, 'Heron View'!K$5)</f>
        <v/>
      </c>
      <c r="L76" s="2">
        <f>K76+SUMIFS(data!$H$1:$H$3925, data!$A$1:$A$3925, 'Heron View'!$A76, data!$D$1:$D$3925, 'Heron View'!$A$2, data!$E$1:$E$3925, 'Heron View'!L$5)</f>
        <v/>
      </c>
      <c r="M76" s="2">
        <f>L76+SUMIFS(data!$H$1:$H$3925, data!$A$1:$A$3925, 'Heron View'!$A76, data!$D$1:$D$3925, 'Heron View'!$A$2, data!$E$1:$E$3925, 'Heron View'!M$5)</f>
        <v/>
      </c>
      <c r="N76" s="2">
        <f>M76+SUMIFS(data!$H$1:$H$3925, data!$A$1:$A$3925, 'Heron View'!$A76, data!$D$1:$D$3925, 'Heron View'!$A$2, data!$E$1:$E$3925, 'Heron View'!N$5)</f>
        <v/>
      </c>
      <c r="O76" s="2">
        <f>N76+SUMIFS(data!$H$1:$H$3925, data!$A$1:$A$3925, 'Heron View'!$A76, data!$D$1:$D$3925, 'Heron View'!$A$2, data!$E$1:$E$3925, 'Heron View'!O$5)</f>
        <v/>
      </c>
      <c r="P76" s="2">
        <f>O76+SUMIFS(data!$H$1:$H$3925, data!$A$1:$A$3925, 'Heron View'!$A76, data!$D$1:$D$3925, 'Heron View'!$A$2, data!$E$1:$E$3925, 'Heron View'!P$5)</f>
        <v/>
      </c>
      <c r="Q76" s="2">
        <f>P76+SUMIFS(data!$H$1:$H$3925, data!$A$1:$A$3925, 'Heron View'!$A76, data!$D$1:$D$3925, 'Heron View'!$A$2, data!$E$1:$E$3925, 'Heron View'!Q$5)</f>
        <v/>
      </c>
      <c r="R76" s="2">
        <f>Q76+SUMIFS(data!$H$1:$H$3925, data!$A$1:$A$3925, 'Heron View'!$A76, data!$D$1:$D$3925, 'Heron View'!$A$2, data!$E$1:$E$3925, 'Heron View'!R$5)</f>
        <v/>
      </c>
      <c r="S76" s="2">
        <f>R76+SUMIFS(data!$H$1:$H$3925, data!$A$1:$A$3925, 'Heron View'!$A76, data!$D$1:$D$3925, 'Heron View'!$A$2, data!$E$1:$E$3925, 'Heron View'!S$5)</f>
        <v/>
      </c>
      <c r="T76" s="2">
        <f>S76+SUMIFS(data!$H$1:$H$3925, data!$A$1:$A$3925, 'Heron View'!$A76, data!$D$1:$D$3925, 'Heron View'!$A$2, data!$E$1:$E$3925, 'Heron View'!T$5)</f>
        <v/>
      </c>
      <c r="U76" s="2">
        <f>T76+SUMIFS(data!$H$1:$H$3925, data!$A$1:$A$3925, 'Heron View'!$A76, data!$D$1:$D$3925, 'Heron View'!$A$2, data!$E$1:$E$3925, 'Heron View'!U$5)</f>
        <v/>
      </c>
      <c r="V76" s="2">
        <f>U76+SUMIFS(data!$H$1:$H$3925, data!$A$1:$A$3925, 'Heron View'!$A76, data!$D$1:$D$3925, 'Heron View'!$A$2, data!$E$1:$E$3925, 'Heron View'!V$5)</f>
        <v/>
      </c>
      <c r="W76" s="2">
        <f>V76+SUMIFS(data!$H$1:$H$3925, data!$A$1:$A$3925, 'Heron View'!$A76, data!$D$1:$D$3925, 'Heron View'!$A$2, data!$E$1:$E$3925, 'Heron View'!W$5)</f>
        <v/>
      </c>
      <c r="X76" s="2">
        <f>W76+SUMIFS(data!$H$1:$H$3925, data!$A$1:$A$3925, 'Heron View'!$A76, data!$D$1:$D$3925, 'Heron View'!$A$2, data!$E$1:$E$3925, 'Heron View'!X$5)</f>
        <v/>
      </c>
      <c r="Y76" s="2">
        <f>X76+SUMIFS(data!$H$1:$H$3925, data!$A$1:$A$3925, 'Heron View'!$A76, data!$D$1:$D$3925, 'Heron View'!$A$2, data!$E$1:$E$3925, 'Heron View'!Y$5)</f>
        <v/>
      </c>
      <c r="Z76" s="2">
        <f>Y76+SUMIFS(data!$H$1:$H$3925, data!$A$1:$A$3925, 'Heron View'!$A76, data!$D$1:$D$3925, 'Heron View'!$A$2, data!$E$1:$E$3925, 'Heron View'!Z$5)</f>
        <v/>
      </c>
      <c r="AA76" s="2">
        <f>Z76+SUMIFS(data!$H$1:$H$3925, data!$A$1:$A$3925, 'Heron View'!$A76, data!$D$1:$D$3925, 'Heron View'!$A$2, data!$E$1:$E$3925, 'Heron View'!AA$5)</f>
        <v/>
      </c>
      <c r="AB76" s="2">
        <f>AA76+SUMIFS(data!$H$1:$H$3925, data!$A$1:$A$3925, 'Heron View'!$A76, data!$D$1:$D$3925, 'Heron View'!$A$2, data!$E$1:$E$3925, 'Heron View'!AB$5)</f>
        <v/>
      </c>
      <c r="AC76" s="2">
        <f>AB76+SUMIFS(data!$H$1:$H$3925, data!$A$1:$A$3925, 'Heron View'!$A76, data!$D$1:$D$3925, 'Heron View'!$A$2, data!$E$1:$E$3925, 'Heron View'!AC$5)</f>
        <v/>
      </c>
      <c r="AD76" s="2">
        <f>AC76+SUMIFS(data!$H$1:$H$3925, data!$A$1:$A$3925, 'Heron View'!$A76, data!$D$1:$D$3925, 'Heron View'!$A$2, data!$E$1:$E$3925, 'Heron View'!AD$5)</f>
        <v/>
      </c>
      <c r="AE76" s="2">
        <f>AD76+SUMIFS(data!$H$1:$H$3925, data!$A$1:$A$3925, 'Heron View'!$A76, data!$D$1:$D$3925, 'Heron View'!$A$2, data!$E$1:$E$3925, 'Heron View'!AE$5)</f>
        <v/>
      </c>
      <c r="AF76" s="2">
        <f>AE76+SUMIFS(data!$H$1:$H$3925, data!$A$1:$A$3925, 'Heron View'!$A76, data!$D$1:$D$3925, 'Heron View'!$A$2, data!$E$1:$E$3925, 'Heron View'!AF$5)</f>
        <v/>
      </c>
      <c r="AG76" s="2">
        <f>AF76+SUMIFS(data!$H$1:$H$3925, data!$A$1:$A$3925, 'Heron View'!$A76, data!$D$1:$D$3925, 'Heron View'!$A$2, data!$E$1:$E$3925, 'Heron View'!AG$5)</f>
        <v/>
      </c>
      <c r="AH76" s="2">
        <f>AG76+SUMIFS(data!$H$1:$H$3925, data!$A$1:$A$3925, 'Heron View'!$A76, data!$D$1:$D$3925, 'Heron View'!$A$2, data!$E$1:$E$3925, 'Heron View'!AH$5)</f>
        <v/>
      </c>
      <c r="AI76" s="2">
        <f>AH76+SUMIFS(data!$H$1:$H$3925, data!$A$1:$A$3925, 'Heron View'!$A76, data!$D$1:$D$3925, 'Heron View'!$A$2, data!$E$1:$E$3925, 'Heron View'!AI$5)</f>
        <v/>
      </c>
      <c r="AJ76" s="2">
        <f>AI76+SUMIFS(data!$H$1:$H$3925, data!$A$1:$A$3925, 'Heron View'!$A76, data!$D$1:$D$3925, 'Heron View'!$A$2, data!$E$1:$E$3925, 'Heron View'!AJ$5)</f>
        <v/>
      </c>
      <c r="AK76" s="2">
        <f>AJ76+SUMIFS(data!$H$1:$H$3925, data!$A$1:$A$3925, 'Heron View'!$A76, data!$D$1:$D$3925, 'Heron View'!$A$2, data!$E$1:$E$3925, 'Heron View'!AK$5)</f>
        <v/>
      </c>
      <c r="AL76" s="2">
        <f>AK76+SUMIFS(data!$H$1:$H$3925, data!$A$1:$A$3925, 'Heron View'!$A76, data!$D$1:$D$3925, 'Heron View'!$A$2, data!$E$1:$E$3925, 'Heron View'!AL$5)</f>
        <v/>
      </c>
      <c r="AM76" s="2">
        <f>AL76+SUMIFS(data!$H$1:$H$3925, data!$A$1:$A$3925, 'Heron View'!$A76, data!$D$1:$D$3925, 'Heron View'!$A$2, data!$E$1:$E$3925, 'Heron View'!AM$5)</f>
        <v/>
      </c>
      <c r="AN76" s="2">
        <f>AM76+SUMIFS(data!$H$1:$H$3925, data!$A$1:$A$3925, 'Heron View'!$A76, data!$D$1:$D$3925, 'Heron View'!$A$2, data!$E$1:$E$3925, 'Heron View'!AN$5)</f>
        <v/>
      </c>
      <c r="AO76" s="2">
        <f>AN76+SUMIFS(data!$H$1:$H$3925, data!$A$1:$A$3925, 'Heron View'!$A76, data!$D$1:$D$3925, 'Heron View'!$A$2, data!$E$1:$E$3925, 'Heron View'!AO$5)</f>
        <v/>
      </c>
      <c r="AP76" s="2">
        <f>AO76+SUMIFS(data!$H$1:$H$3925, data!$A$1:$A$3925, 'Heron View'!$A76, data!$D$1:$D$3925, 'Heron View'!$A$2, data!$E$1:$E$3925, 'Heron View'!AP$5)</f>
        <v/>
      </c>
      <c r="AQ76" s="2">
        <f>AP76+SUMIFS(data!$H$1:$H$3925, data!$A$1:$A$3925, 'Heron View'!$A76, data!$D$1:$D$3925, 'Heron View'!$A$2, data!$E$1:$E$3925, 'Heron View'!AQ$5)</f>
        <v/>
      </c>
      <c r="AR76" s="2">
        <f>AQ76+SUMIFS(data!$H$1:$H$3925, data!$A$1:$A$3925, 'Heron View'!$A76, data!$D$1:$D$3925, 'Heron View'!$A$2, data!$E$1:$E$3925, 'Heron View'!AR$5)</f>
        <v/>
      </c>
    </row>
    <row r="77">
      <c r="A77" t="inlineStr">
        <is>
          <t>Security - ADT</t>
        </is>
      </c>
      <c r="C77" s="2">
        <f>SUMIFS(data!$H$1:$H$3925, data!$A$1:$A$3925, 'Heron View'!$A77, data!$D$1:$D$3925, 'Heron View'!$A$2, data!$E$1:$E$3925, 'Heron View'!C$5)</f>
        <v/>
      </c>
      <c r="D77" s="2">
        <f>C77+SUMIFS(data!$H$1:$H$3925, data!$A$1:$A$3925, 'Heron View'!$A77, data!$D$1:$D$3925, 'Heron View'!$A$2, data!$E$1:$E$3925, 'Heron View'!D$5)</f>
        <v/>
      </c>
      <c r="E77" s="2">
        <f>D77+SUMIFS(data!$H$1:$H$3925, data!$A$1:$A$3925, 'Heron View'!$A77, data!$D$1:$D$3925, 'Heron View'!$A$2, data!$E$1:$E$3925, 'Heron View'!E$5)</f>
        <v/>
      </c>
      <c r="F77" s="2">
        <f>E77+SUMIFS(data!$H$1:$H$3925, data!$A$1:$A$3925, 'Heron View'!$A77, data!$D$1:$D$3925, 'Heron View'!$A$2, data!$E$1:$E$3925, 'Heron View'!F$5)</f>
        <v/>
      </c>
      <c r="G77" s="2">
        <f>F77+SUMIFS(data!$H$1:$H$3925, data!$A$1:$A$3925, 'Heron View'!$A77, data!$D$1:$D$3925, 'Heron View'!$A$2, data!$E$1:$E$3925, 'Heron View'!G$5)</f>
        <v/>
      </c>
      <c r="H77" s="2">
        <f>G77+SUMIFS(data!$H$1:$H$3925, data!$A$1:$A$3925, 'Heron View'!$A77, data!$D$1:$D$3925, 'Heron View'!$A$2, data!$E$1:$E$3925, 'Heron View'!H$5)</f>
        <v/>
      </c>
      <c r="I77" s="2">
        <f>H77+SUMIFS(data!$H$1:$H$3925, data!$A$1:$A$3925, 'Heron View'!$A77, data!$D$1:$D$3925, 'Heron View'!$A$2, data!$E$1:$E$3925, 'Heron View'!I$5)</f>
        <v/>
      </c>
      <c r="J77" s="2">
        <f>I77+SUMIFS(data!$H$1:$H$3925, data!$A$1:$A$3925, 'Heron View'!$A77, data!$D$1:$D$3925, 'Heron View'!$A$2, data!$E$1:$E$3925, 'Heron View'!J$5)</f>
        <v/>
      </c>
      <c r="K77" s="2">
        <f>J77+SUMIFS(data!$H$1:$H$3925, data!$A$1:$A$3925, 'Heron View'!$A77, data!$D$1:$D$3925, 'Heron View'!$A$2, data!$E$1:$E$3925, 'Heron View'!K$5)</f>
        <v/>
      </c>
      <c r="L77" s="2">
        <f>K77+SUMIFS(data!$H$1:$H$3925, data!$A$1:$A$3925, 'Heron View'!$A77, data!$D$1:$D$3925, 'Heron View'!$A$2, data!$E$1:$E$3925, 'Heron View'!L$5)</f>
        <v/>
      </c>
      <c r="M77" s="2">
        <f>L77+SUMIFS(data!$H$1:$H$3925, data!$A$1:$A$3925, 'Heron View'!$A77, data!$D$1:$D$3925, 'Heron View'!$A$2, data!$E$1:$E$3925, 'Heron View'!M$5)</f>
        <v/>
      </c>
      <c r="N77" s="2">
        <f>M77+SUMIFS(data!$H$1:$H$3925, data!$A$1:$A$3925, 'Heron View'!$A77, data!$D$1:$D$3925, 'Heron View'!$A$2, data!$E$1:$E$3925, 'Heron View'!N$5)</f>
        <v/>
      </c>
      <c r="O77" s="2">
        <f>N77+SUMIFS(data!$H$1:$H$3925, data!$A$1:$A$3925, 'Heron View'!$A77, data!$D$1:$D$3925, 'Heron View'!$A$2, data!$E$1:$E$3925, 'Heron View'!O$5)</f>
        <v/>
      </c>
      <c r="P77" s="2">
        <f>O77+SUMIFS(data!$H$1:$H$3925, data!$A$1:$A$3925, 'Heron View'!$A77, data!$D$1:$D$3925, 'Heron View'!$A$2, data!$E$1:$E$3925, 'Heron View'!P$5)</f>
        <v/>
      </c>
      <c r="Q77" s="2">
        <f>P77+SUMIFS(data!$H$1:$H$3925, data!$A$1:$A$3925, 'Heron View'!$A77, data!$D$1:$D$3925, 'Heron View'!$A$2, data!$E$1:$E$3925, 'Heron View'!Q$5)</f>
        <v/>
      </c>
      <c r="R77" s="2">
        <f>Q77+SUMIFS(data!$H$1:$H$3925, data!$A$1:$A$3925, 'Heron View'!$A77, data!$D$1:$D$3925, 'Heron View'!$A$2, data!$E$1:$E$3925, 'Heron View'!R$5)</f>
        <v/>
      </c>
      <c r="S77" s="2">
        <f>R77+SUMIFS(data!$H$1:$H$3925, data!$A$1:$A$3925, 'Heron View'!$A77, data!$D$1:$D$3925, 'Heron View'!$A$2, data!$E$1:$E$3925, 'Heron View'!S$5)</f>
        <v/>
      </c>
      <c r="T77" s="2">
        <f>S77+SUMIFS(data!$H$1:$H$3925, data!$A$1:$A$3925, 'Heron View'!$A77, data!$D$1:$D$3925, 'Heron View'!$A$2, data!$E$1:$E$3925, 'Heron View'!T$5)</f>
        <v/>
      </c>
      <c r="U77" s="2">
        <f>T77+SUMIFS(data!$H$1:$H$3925, data!$A$1:$A$3925, 'Heron View'!$A77, data!$D$1:$D$3925, 'Heron View'!$A$2, data!$E$1:$E$3925, 'Heron View'!U$5)</f>
        <v/>
      </c>
      <c r="V77" s="2">
        <f>U77+SUMIFS(data!$H$1:$H$3925, data!$A$1:$A$3925, 'Heron View'!$A77, data!$D$1:$D$3925, 'Heron View'!$A$2, data!$E$1:$E$3925, 'Heron View'!V$5)</f>
        <v/>
      </c>
      <c r="W77" s="2">
        <f>V77+SUMIFS(data!$H$1:$H$3925, data!$A$1:$A$3925, 'Heron View'!$A77, data!$D$1:$D$3925, 'Heron View'!$A$2, data!$E$1:$E$3925, 'Heron View'!W$5)</f>
        <v/>
      </c>
      <c r="X77" s="2">
        <f>W77+SUMIFS(data!$H$1:$H$3925, data!$A$1:$A$3925, 'Heron View'!$A77, data!$D$1:$D$3925, 'Heron View'!$A$2, data!$E$1:$E$3925, 'Heron View'!X$5)</f>
        <v/>
      </c>
      <c r="Y77" s="2">
        <f>X77+SUMIFS(data!$H$1:$H$3925, data!$A$1:$A$3925, 'Heron View'!$A77, data!$D$1:$D$3925, 'Heron View'!$A$2, data!$E$1:$E$3925, 'Heron View'!Y$5)</f>
        <v/>
      </c>
      <c r="Z77" s="2">
        <f>Y77+SUMIFS(data!$H$1:$H$3925, data!$A$1:$A$3925, 'Heron View'!$A77, data!$D$1:$D$3925, 'Heron View'!$A$2, data!$E$1:$E$3925, 'Heron View'!Z$5)</f>
        <v/>
      </c>
      <c r="AA77" s="2">
        <f>Z77+SUMIFS(data!$H$1:$H$3925, data!$A$1:$A$3925, 'Heron View'!$A77, data!$D$1:$D$3925, 'Heron View'!$A$2, data!$E$1:$E$3925, 'Heron View'!AA$5)</f>
        <v/>
      </c>
      <c r="AB77" s="2">
        <f>AA77+SUMIFS(data!$H$1:$H$3925, data!$A$1:$A$3925, 'Heron View'!$A77, data!$D$1:$D$3925, 'Heron View'!$A$2, data!$E$1:$E$3925, 'Heron View'!AB$5)</f>
        <v/>
      </c>
      <c r="AC77" s="2">
        <f>AB77+SUMIFS(data!$H$1:$H$3925, data!$A$1:$A$3925, 'Heron View'!$A77, data!$D$1:$D$3925, 'Heron View'!$A$2, data!$E$1:$E$3925, 'Heron View'!AC$5)</f>
        <v/>
      </c>
      <c r="AD77" s="2">
        <f>AC77+SUMIFS(data!$H$1:$H$3925, data!$A$1:$A$3925, 'Heron View'!$A77, data!$D$1:$D$3925, 'Heron View'!$A$2, data!$E$1:$E$3925, 'Heron View'!AD$5)</f>
        <v/>
      </c>
      <c r="AE77" s="2">
        <f>AD77+SUMIFS(data!$H$1:$H$3925, data!$A$1:$A$3925, 'Heron View'!$A77, data!$D$1:$D$3925, 'Heron View'!$A$2, data!$E$1:$E$3925, 'Heron View'!AE$5)</f>
        <v/>
      </c>
      <c r="AF77" s="2">
        <f>AE77+SUMIFS(data!$H$1:$H$3925, data!$A$1:$A$3925, 'Heron View'!$A77, data!$D$1:$D$3925, 'Heron View'!$A$2, data!$E$1:$E$3925, 'Heron View'!AF$5)</f>
        <v/>
      </c>
      <c r="AG77" s="2">
        <f>AF77+SUMIFS(data!$H$1:$H$3925, data!$A$1:$A$3925, 'Heron View'!$A77, data!$D$1:$D$3925, 'Heron View'!$A$2, data!$E$1:$E$3925, 'Heron View'!AG$5)</f>
        <v/>
      </c>
      <c r="AH77" s="2">
        <f>AG77+SUMIFS(data!$H$1:$H$3925, data!$A$1:$A$3925, 'Heron View'!$A77, data!$D$1:$D$3925, 'Heron View'!$A$2, data!$E$1:$E$3925, 'Heron View'!AH$5)</f>
        <v/>
      </c>
      <c r="AI77" s="2">
        <f>AH77+SUMIFS(data!$H$1:$H$3925, data!$A$1:$A$3925, 'Heron View'!$A77, data!$D$1:$D$3925, 'Heron View'!$A$2, data!$E$1:$E$3925, 'Heron View'!AI$5)</f>
        <v/>
      </c>
      <c r="AJ77" s="2">
        <f>AI77+SUMIFS(data!$H$1:$H$3925, data!$A$1:$A$3925, 'Heron View'!$A77, data!$D$1:$D$3925, 'Heron View'!$A$2, data!$E$1:$E$3925, 'Heron View'!AJ$5)</f>
        <v/>
      </c>
      <c r="AK77" s="2">
        <f>AJ77+SUMIFS(data!$H$1:$H$3925, data!$A$1:$A$3925, 'Heron View'!$A77, data!$D$1:$D$3925, 'Heron View'!$A$2, data!$E$1:$E$3925, 'Heron View'!AK$5)</f>
        <v/>
      </c>
      <c r="AL77" s="2">
        <f>AK77+SUMIFS(data!$H$1:$H$3925, data!$A$1:$A$3925, 'Heron View'!$A77, data!$D$1:$D$3925, 'Heron View'!$A$2, data!$E$1:$E$3925, 'Heron View'!AL$5)</f>
        <v/>
      </c>
      <c r="AM77" s="2">
        <f>AL77+SUMIFS(data!$H$1:$H$3925, data!$A$1:$A$3925, 'Heron View'!$A77, data!$D$1:$D$3925, 'Heron View'!$A$2, data!$E$1:$E$3925, 'Heron View'!AM$5)</f>
        <v/>
      </c>
      <c r="AN77" s="2">
        <f>AM77+SUMIFS(data!$H$1:$H$3925, data!$A$1:$A$3925, 'Heron View'!$A77, data!$D$1:$D$3925, 'Heron View'!$A$2, data!$E$1:$E$3925, 'Heron View'!AN$5)</f>
        <v/>
      </c>
      <c r="AO77" s="2">
        <f>AN77+SUMIFS(data!$H$1:$H$3925, data!$A$1:$A$3925, 'Heron View'!$A77, data!$D$1:$D$3925, 'Heron View'!$A$2, data!$E$1:$E$3925, 'Heron View'!AO$5)</f>
        <v/>
      </c>
      <c r="AP77" s="2">
        <f>AO77+SUMIFS(data!$H$1:$H$3925, data!$A$1:$A$3925, 'Heron View'!$A77, data!$D$1:$D$3925, 'Heron View'!$A$2, data!$E$1:$E$3925, 'Heron View'!AP$5)</f>
        <v/>
      </c>
      <c r="AQ77" s="2">
        <f>AP77+SUMIFS(data!$H$1:$H$3925, data!$A$1:$A$3925, 'Heron View'!$A77, data!$D$1:$D$3925, 'Heron View'!$A$2, data!$E$1:$E$3925, 'Heron View'!AQ$5)</f>
        <v/>
      </c>
      <c r="AR77" s="2">
        <f>AQ77+SUMIFS(data!$H$1:$H$3925, data!$A$1:$A$3925, 'Heron View'!$A77, data!$D$1:$D$3925, 'Heron View'!$A$2, data!$E$1:$E$3925, 'Heron View'!AR$5)</f>
        <v/>
      </c>
    </row>
    <row r="78">
      <c r="A78" t="inlineStr">
        <is>
          <t>Subscriptions - Xero</t>
        </is>
      </c>
      <c r="C78" s="2">
        <f>SUMIFS(data!$H$1:$H$3925, data!$A$1:$A$3925, 'Heron View'!$A78, data!$D$1:$D$3925, 'Heron View'!$A$2, data!$E$1:$E$3925, 'Heron View'!C$5)</f>
        <v/>
      </c>
      <c r="D78" s="2">
        <f>C78+SUMIFS(data!$H$1:$H$3925, data!$A$1:$A$3925, 'Heron View'!$A78, data!$D$1:$D$3925, 'Heron View'!$A$2, data!$E$1:$E$3925, 'Heron View'!D$5)</f>
        <v/>
      </c>
      <c r="E78" s="2">
        <f>D78+SUMIFS(data!$H$1:$H$3925, data!$A$1:$A$3925, 'Heron View'!$A78, data!$D$1:$D$3925, 'Heron View'!$A$2, data!$E$1:$E$3925, 'Heron View'!E$5)</f>
        <v/>
      </c>
      <c r="F78" s="2">
        <f>E78+SUMIFS(data!$H$1:$H$3925, data!$A$1:$A$3925, 'Heron View'!$A78, data!$D$1:$D$3925, 'Heron View'!$A$2, data!$E$1:$E$3925, 'Heron View'!F$5)</f>
        <v/>
      </c>
      <c r="G78" s="2">
        <f>F78+SUMIFS(data!$H$1:$H$3925, data!$A$1:$A$3925, 'Heron View'!$A78, data!$D$1:$D$3925, 'Heron View'!$A$2, data!$E$1:$E$3925, 'Heron View'!G$5)</f>
        <v/>
      </c>
      <c r="H78" s="2">
        <f>G78+SUMIFS(data!$H$1:$H$3925, data!$A$1:$A$3925, 'Heron View'!$A78, data!$D$1:$D$3925, 'Heron View'!$A$2, data!$E$1:$E$3925, 'Heron View'!H$5)</f>
        <v/>
      </c>
      <c r="I78" s="2">
        <f>H78+SUMIFS(data!$H$1:$H$3925, data!$A$1:$A$3925, 'Heron View'!$A78, data!$D$1:$D$3925, 'Heron View'!$A$2, data!$E$1:$E$3925, 'Heron View'!I$5)</f>
        <v/>
      </c>
      <c r="J78" s="2">
        <f>I78+SUMIFS(data!$H$1:$H$3925, data!$A$1:$A$3925, 'Heron View'!$A78, data!$D$1:$D$3925, 'Heron View'!$A$2, data!$E$1:$E$3925, 'Heron View'!J$5)</f>
        <v/>
      </c>
      <c r="K78" s="2">
        <f>J78+SUMIFS(data!$H$1:$H$3925, data!$A$1:$A$3925, 'Heron View'!$A78, data!$D$1:$D$3925, 'Heron View'!$A$2, data!$E$1:$E$3925, 'Heron View'!K$5)</f>
        <v/>
      </c>
      <c r="L78" s="2">
        <f>K78+SUMIFS(data!$H$1:$H$3925, data!$A$1:$A$3925, 'Heron View'!$A78, data!$D$1:$D$3925, 'Heron View'!$A$2, data!$E$1:$E$3925, 'Heron View'!L$5)</f>
        <v/>
      </c>
      <c r="M78" s="2">
        <f>L78+SUMIFS(data!$H$1:$H$3925, data!$A$1:$A$3925, 'Heron View'!$A78, data!$D$1:$D$3925, 'Heron View'!$A$2, data!$E$1:$E$3925, 'Heron View'!M$5)</f>
        <v/>
      </c>
      <c r="N78" s="2">
        <f>M78+SUMIFS(data!$H$1:$H$3925, data!$A$1:$A$3925, 'Heron View'!$A78, data!$D$1:$D$3925, 'Heron View'!$A$2, data!$E$1:$E$3925, 'Heron View'!N$5)</f>
        <v/>
      </c>
      <c r="O78" s="2">
        <f>N78+SUMIFS(data!$H$1:$H$3925, data!$A$1:$A$3925, 'Heron View'!$A78, data!$D$1:$D$3925, 'Heron View'!$A$2, data!$E$1:$E$3925, 'Heron View'!O$5)</f>
        <v/>
      </c>
      <c r="P78" s="2">
        <f>O78+SUMIFS(data!$H$1:$H$3925, data!$A$1:$A$3925, 'Heron View'!$A78, data!$D$1:$D$3925, 'Heron View'!$A$2, data!$E$1:$E$3925, 'Heron View'!P$5)</f>
        <v/>
      </c>
      <c r="Q78" s="2">
        <f>P78+SUMIFS(data!$H$1:$H$3925, data!$A$1:$A$3925, 'Heron View'!$A78, data!$D$1:$D$3925, 'Heron View'!$A$2, data!$E$1:$E$3925, 'Heron View'!Q$5)</f>
        <v/>
      </c>
      <c r="R78" s="2">
        <f>Q78+SUMIFS(data!$H$1:$H$3925, data!$A$1:$A$3925, 'Heron View'!$A78, data!$D$1:$D$3925, 'Heron View'!$A$2, data!$E$1:$E$3925, 'Heron View'!R$5)</f>
        <v/>
      </c>
      <c r="S78" s="2">
        <f>R78+SUMIFS(data!$H$1:$H$3925, data!$A$1:$A$3925, 'Heron View'!$A78, data!$D$1:$D$3925, 'Heron View'!$A$2, data!$E$1:$E$3925, 'Heron View'!S$5)</f>
        <v/>
      </c>
      <c r="T78" s="2">
        <f>S78+SUMIFS(data!$H$1:$H$3925, data!$A$1:$A$3925, 'Heron View'!$A78, data!$D$1:$D$3925, 'Heron View'!$A$2, data!$E$1:$E$3925, 'Heron View'!T$5)</f>
        <v/>
      </c>
      <c r="U78" s="2">
        <f>T78+SUMIFS(data!$H$1:$H$3925, data!$A$1:$A$3925, 'Heron View'!$A78, data!$D$1:$D$3925, 'Heron View'!$A$2, data!$E$1:$E$3925, 'Heron View'!U$5)</f>
        <v/>
      </c>
      <c r="V78" s="2">
        <f>U78+SUMIFS(data!$H$1:$H$3925, data!$A$1:$A$3925, 'Heron View'!$A78, data!$D$1:$D$3925, 'Heron View'!$A$2, data!$E$1:$E$3925, 'Heron View'!V$5)</f>
        <v/>
      </c>
      <c r="W78" s="2">
        <f>V78+SUMIFS(data!$H$1:$H$3925, data!$A$1:$A$3925, 'Heron View'!$A78, data!$D$1:$D$3925, 'Heron View'!$A$2, data!$E$1:$E$3925, 'Heron View'!W$5)</f>
        <v/>
      </c>
      <c r="X78" s="2">
        <f>W78+SUMIFS(data!$H$1:$H$3925, data!$A$1:$A$3925, 'Heron View'!$A78, data!$D$1:$D$3925, 'Heron View'!$A$2, data!$E$1:$E$3925, 'Heron View'!X$5)</f>
        <v/>
      </c>
      <c r="Y78" s="2">
        <f>X78+SUMIFS(data!$H$1:$H$3925, data!$A$1:$A$3925, 'Heron View'!$A78, data!$D$1:$D$3925, 'Heron View'!$A$2, data!$E$1:$E$3925, 'Heron View'!Y$5)</f>
        <v/>
      </c>
      <c r="Z78" s="2">
        <f>Y78+SUMIFS(data!$H$1:$H$3925, data!$A$1:$A$3925, 'Heron View'!$A78, data!$D$1:$D$3925, 'Heron View'!$A$2, data!$E$1:$E$3925, 'Heron View'!Z$5)</f>
        <v/>
      </c>
      <c r="AA78" s="2">
        <f>Z78+SUMIFS(data!$H$1:$H$3925, data!$A$1:$A$3925, 'Heron View'!$A78, data!$D$1:$D$3925, 'Heron View'!$A$2, data!$E$1:$E$3925, 'Heron View'!AA$5)</f>
        <v/>
      </c>
      <c r="AB78" s="2">
        <f>AA78+SUMIFS(data!$H$1:$H$3925, data!$A$1:$A$3925, 'Heron View'!$A78, data!$D$1:$D$3925, 'Heron View'!$A$2, data!$E$1:$E$3925, 'Heron View'!AB$5)</f>
        <v/>
      </c>
      <c r="AC78" s="2">
        <f>AB78+SUMIFS(data!$H$1:$H$3925, data!$A$1:$A$3925, 'Heron View'!$A78, data!$D$1:$D$3925, 'Heron View'!$A$2, data!$E$1:$E$3925, 'Heron View'!AC$5)</f>
        <v/>
      </c>
      <c r="AD78" s="2">
        <f>AC78+SUMIFS(data!$H$1:$H$3925, data!$A$1:$A$3925, 'Heron View'!$A78, data!$D$1:$D$3925, 'Heron View'!$A$2, data!$E$1:$E$3925, 'Heron View'!AD$5)</f>
        <v/>
      </c>
      <c r="AE78" s="2">
        <f>AD78+SUMIFS(data!$H$1:$H$3925, data!$A$1:$A$3925, 'Heron View'!$A78, data!$D$1:$D$3925, 'Heron View'!$A$2, data!$E$1:$E$3925, 'Heron View'!AE$5)</f>
        <v/>
      </c>
      <c r="AF78" s="2">
        <f>AE78+SUMIFS(data!$H$1:$H$3925, data!$A$1:$A$3925, 'Heron View'!$A78, data!$D$1:$D$3925, 'Heron View'!$A$2, data!$E$1:$E$3925, 'Heron View'!AF$5)</f>
        <v/>
      </c>
      <c r="AG78" s="2">
        <f>AF78+SUMIFS(data!$H$1:$H$3925, data!$A$1:$A$3925, 'Heron View'!$A78, data!$D$1:$D$3925, 'Heron View'!$A$2, data!$E$1:$E$3925, 'Heron View'!AG$5)</f>
        <v/>
      </c>
      <c r="AH78" s="2">
        <f>AG78+SUMIFS(data!$H$1:$H$3925, data!$A$1:$A$3925, 'Heron View'!$A78, data!$D$1:$D$3925, 'Heron View'!$A$2, data!$E$1:$E$3925, 'Heron View'!AH$5)</f>
        <v/>
      </c>
      <c r="AI78" s="2">
        <f>AH78+SUMIFS(data!$H$1:$H$3925, data!$A$1:$A$3925, 'Heron View'!$A78, data!$D$1:$D$3925, 'Heron View'!$A$2, data!$E$1:$E$3925, 'Heron View'!AI$5)</f>
        <v/>
      </c>
      <c r="AJ78" s="2">
        <f>AI78+SUMIFS(data!$H$1:$H$3925, data!$A$1:$A$3925, 'Heron View'!$A78, data!$D$1:$D$3925, 'Heron View'!$A$2, data!$E$1:$E$3925, 'Heron View'!AJ$5)</f>
        <v/>
      </c>
      <c r="AK78" s="2">
        <f>AJ78+SUMIFS(data!$H$1:$H$3925, data!$A$1:$A$3925, 'Heron View'!$A78, data!$D$1:$D$3925, 'Heron View'!$A$2, data!$E$1:$E$3925, 'Heron View'!AK$5)</f>
        <v/>
      </c>
      <c r="AL78" s="2">
        <f>AK78+SUMIFS(data!$H$1:$H$3925, data!$A$1:$A$3925, 'Heron View'!$A78, data!$D$1:$D$3925, 'Heron View'!$A$2, data!$E$1:$E$3925, 'Heron View'!AL$5)</f>
        <v/>
      </c>
      <c r="AM78" s="2">
        <f>AL78+SUMIFS(data!$H$1:$H$3925, data!$A$1:$A$3925, 'Heron View'!$A78, data!$D$1:$D$3925, 'Heron View'!$A$2, data!$E$1:$E$3925, 'Heron View'!AM$5)</f>
        <v/>
      </c>
      <c r="AN78" s="2">
        <f>AM78+SUMIFS(data!$H$1:$H$3925, data!$A$1:$A$3925, 'Heron View'!$A78, data!$D$1:$D$3925, 'Heron View'!$A$2, data!$E$1:$E$3925, 'Heron View'!AN$5)</f>
        <v/>
      </c>
      <c r="AO78" s="2">
        <f>AN78+SUMIFS(data!$H$1:$H$3925, data!$A$1:$A$3925, 'Heron View'!$A78, data!$D$1:$D$3925, 'Heron View'!$A$2, data!$E$1:$E$3925, 'Heron View'!AO$5)</f>
        <v/>
      </c>
      <c r="AP78" s="2">
        <f>AO78+SUMIFS(data!$H$1:$H$3925, data!$A$1:$A$3925, 'Heron View'!$A78, data!$D$1:$D$3925, 'Heron View'!$A$2, data!$E$1:$E$3925, 'Heron View'!AP$5)</f>
        <v/>
      </c>
      <c r="AQ78" s="2">
        <f>AP78+SUMIFS(data!$H$1:$H$3925, data!$A$1:$A$3925, 'Heron View'!$A78, data!$D$1:$D$3925, 'Heron View'!$A$2, data!$E$1:$E$3925, 'Heron View'!AQ$5)</f>
        <v/>
      </c>
      <c r="AR78" s="2">
        <f>AQ78+SUMIFS(data!$H$1:$H$3925, data!$A$1:$A$3925, 'Heron View'!$A78, data!$D$1:$D$3925, 'Heron View'!$A$2, data!$E$1:$E$3925, 'Heron View'!AR$5)</f>
        <v/>
      </c>
    </row>
    <row r="79">
      <c r="A79" t="inlineStr">
        <is>
          <t>Water</t>
        </is>
      </c>
      <c r="C79" s="2">
        <f>SUMIFS(data!$H$1:$H$3925, data!$A$1:$A$3925, 'Heron View'!$A79, data!$D$1:$D$3925, 'Heron View'!$A$2, data!$E$1:$E$3925, 'Heron View'!C$5)</f>
        <v/>
      </c>
      <c r="D79" s="2">
        <f>C79+SUMIFS(data!$H$1:$H$3925, data!$A$1:$A$3925, 'Heron View'!$A79, data!$D$1:$D$3925, 'Heron View'!$A$2, data!$E$1:$E$3925, 'Heron View'!D$5)</f>
        <v/>
      </c>
      <c r="E79" s="2">
        <f>D79+SUMIFS(data!$H$1:$H$3925, data!$A$1:$A$3925, 'Heron View'!$A79, data!$D$1:$D$3925, 'Heron View'!$A$2, data!$E$1:$E$3925, 'Heron View'!E$5)</f>
        <v/>
      </c>
      <c r="F79" s="2">
        <f>E79+SUMIFS(data!$H$1:$H$3925, data!$A$1:$A$3925, 'Heron View'!$A79, data!$D$1:$D$3925, 'Heron View'!$A$2, data!$E$1:$E$3925, 'Heron View'!F$5)</f>
        <v/>
      </c>
      <c r="G79" s="2">
        <f>F79+SUMIFS(data!$H$1:$H$3925, data!$A$1:$A$3925, 'Heron View'!$A79, data!$D$1:$D$3925, 'Heron View'!$A$2, data!$E$1:$E$3925, 'Heron View'!G$5)</f>
        <v/>
      </c>
      <c r="H79" s="2">
        <f>G79+SUMIFS(data!$H$1:$H$3925, data!$A$1:$A$3925, 'Heron View'!$A79, data!$D$1:$D$3925, 'Heron View'!$A$2, data!$E$1:$E$3925, 'Heron View'!H$5)</f>
        <v/>
      </c>
      <c r="I79" s="2">
        <f>H79+SUMIFS(data!$H$1:$H$3925, data!$A$1:$A$3925, 'Heron View'!$A79, data!$D$1:$D$3925, 'Heron View'!$A$2, data!$E$1:$E$3925, 'Heron View'!I$5)</f>
        <v/>
      </c>
      <c r="J79" s="2">
        <f>I79+SUMIFS(data!$H$1:$H$3925, data!$A$1:$A$3925, 'Heron View'!$A79, data!$D$1:$D$3925, 'Heron View'!$A$2, data!$E$1:$E$3925, 'Heron View'!J$5)</f>
        <v/>
      </c>
      <c r="K79" s="2">
        <f>J79+SUMIFS(data!$H$1:$H$3925, data!$A$1:$A$3925, 'Heron View'!$A79, data!$D$1:$D$3925, 'Heron View'!$A$2, data!$E$1:$E$3925, 'Heron View'!K$5)</f>
        <v/>
      </c>
      <c r="L79" s="2">
        <f>K79+SUMIFS(data!$H$1:$H$3925, data!$A$1:$A$3925, 'Heron View'!$A79, data!$D$1:$D$3925, 'Heron View'!$A$2, data!$E$1:$E$3925, 'Heron View'!L$5)</f>
        <v/>
      </c>
      <c r="M79" s="2">
        <f>L79+SUMIFS(data!$H$1:$H$3925, data!$A$1:$A$3925, 'Heron View'!$A79, data!$D$1:$D$3925, 'Heron View'!$A$2, data!$E$1:$E$3925, 'Heron View'!M$5)</f>
        <v/>
      </c>
      <c r="N79" s="2">
        <f>M79+SUMIFS(data!$H$1:$H$3925, data!$A$1:$A$3925, 'Heron View'!$A79, data!$D$1:$D$3925, 'Heron View'!$A$2, data!$E$1:$E$3925, 'Heron View'!N$5)</f>
        <v/>
      </c>
      <c r="O79" s="2">
        <f>N79+SUMIFS(data!$H$1:$H$3925, data!$A$1:$A$3925, 'Heron View'!$A79, data!$D$1:$D$3925, 'Heron View'!$A$2, data!$E$1:$E$3925, 'Heron View'!O$5)</f>
        <v/>
      </c>
      <c r="P79" s="2">
        <f>O79+SUMIFS(data!$H$1:$H$3925, data!$A$1:$A$3925, 'Heron View'!$A79, data!$D$1:$D$3925, 'Heron View'!$A$2, data!$E$1:$E$3925, 'Heron View'!P$5)</f>
        <v/>
      </c>
      <c r="Q79" s="2">
        <f>P79+SUMIFS(data!$H$1:$H$3925, data!$A$1:$A$3925, 'Heron View'!$A79, data!$D$1:$D$3925, 'Heron View'!$A$2, data!$E$1:$E$3925, 'Heron View'!Q$5)</f>
        <v/>
      </c>
      <c r="R79" s="2">
        <f>Q79+SUMIFS(data!$H$1:$H$3925, data!$A$1:$A$3925, 'Heron View'!$A79, data!$D$1:$D$3925, 'Heron View'!$A$2, data!$E$1:$E$3925, 'Heron View'!R$5)</f>
        <v/>
      </c>
      <c r="S79" s="2">
        <f>R79+SUMIFS(data!$H$1:$H$3925, data!$A$1:$A$3925, 'Heron View'!$A79, data!$D$1:$D$3925, 'Heron View'!$A$2, data!$E$1:$E$3925, 'Heron View'!S$5)</f>
        <v/>
      </c>
      <c r="T79" s="2">
        <f>S79+SUMIFS(data!$H$1:$H$3925, data!$A$1:$A$3925, 'Heron View'!$A79, data!$D$1:$D$3925, 'Heron View'!$A$2, data!$E$1:$E$3925, 'Heron View'!T$5)</f>
        <v/>
      </c>
      <c r="U79" s="2">
        <f>T79+SUMIFS(data!$H$1:$H$3925, data!$A$1:$A$3925, 'Heron View'!$A79, data!$D$1:$D$3925, 'Heron View'!$A$2, data!$E$1:$E$3925, 'Heron View'!U$5)</f>
        <v/>
      </c>
      <c r="V79" s="2">
        <f>U79+SUMIFS(data!$H$1:$H$3925, data!$A$1:$A$3925, 'Heron View'!$A79, data!$D$1:$D$3925, 'Heron View'!$A$2, data!$E$1:$E$3925, 'Heron View'!V$5)</f>
        <v/>
      </c>
      <c r="W79" s="2">
        <f>V79+SUMIFS(data!$H$1:$H$3925, data!$A$1:$A$3925, 'Heron View'!$A79, data!$D$1:$D$3925, 'Heron View'!$A$2, data!$E$1:$E$3925, 'Heron View'!W$5)</f>
        <v/>
      </c>
      <c r="X79" s="2">
        <f>W79+SUMIFS(data!$H$1:$H$3925, data!$A$1:$A$3925, 'Heron View'!$A79, data!$D$1:$D$3925, 'Heron View'!$A$2, data!$E$1:$E$3925, 'Heron View'!X$5)</f>
        <v/>
      </c>
      <c r="Y79" s="2">
        <f>X79+SUMIFS(data!$H$1:$H$3925, data!$A$1:$A$3925, 'Heron View'!$A79, data!$D$1:$D$3925, 'Heron View'!$A$2, data!$E$1:$E$3925, 'Heron View'!Y$5)</f>
        <v/>
      </c>
      <c r="Z79" s="2">
        <f>Y79+SUMIFS(data!$H$1:$H$3925, data!$A$1:$A$3925, 'Heron View'!$A79, data!$D$1:$D$3925, 'Heron View'!$A$2, data!$E$1:$E$3925, 'Heron View'!Z$5)</f>
        <v/>
      </c>
      <c r="AA79" s="2">
        <f>Z79+SUMIFS(data!$H$1:$H$3925, data!$A$1:$A$3925, 'Heron View'!$A79, data!$D$1:$D$3925, 'Heron View'!$A$2, data!$E$1:$E$3925, 'Heron View'!AA$5)</f>
        <v/>
      </c>
      <c r="AB79" s="2">
        <f>AA79+SUMIFS(data!$H$1:$H$3925, data!$A$1:$A$3925, 'Heron View'!$A79, data!$D$1:$D$3925, 'Heron View'!$A$2, data!$E$1:$E$3925, 'Heron View'!AB$5)</f>
        <v/>
      </c>
      <c r="AC79" s="2">
        <f>AB79+SUMIFS(data!$H$1:$H$3925, data!$A$1:$A$3925, 'Heron View'!$A79, data!$D$1:$D$3925, 'Heron View'!$A$2, data!$E$1:$E$3925, 'Heron View'!AC$5)</f>
        <v/>
      </c>
      <c r="AD79" s="2">
        <f>AC79+SUMIFS(data!$H$1:$H$3925, data!$A$1:$A$3925, 'Heron View'!$A79, data!$D$1:$D$3925, 'Heron View'!$A$2, data!$E$1:$E$3925, 'Heron View'!AD$5)</f>
        <v/>
      </c>
      <c r="AE79" s="2">
        <f>AD79+SUMIFS(data!$H$1:$H$3925, data!$A$1:$A$3925, 'Heron View'!$A79, data!$D$1:$D$3925, 'Heron View'!$A$2, data!$E$1:$E$3925, 'Heron View'!AE$5)</f>
        <v/>
      </c>
      <c r="AF79" s="2">
        <f>AE79+SUMIFS(data!$H$1:$H$3925, data!$A$1:$A$3925, 'Heron View'!$A79, data!$D$1:$D$3925, 'Heron View'!$A$2, data!$E$1:$E$3925, 'Heron View'!AF$5)</f>
        <v/>
      </c>
      <c r="AG79" s="2">
        <f>AF79+SUMIFS(data!$H$1:$H$3925, data!$A$1:$A$3925, 'Heron View'!$A79, data!$D$1:$D$3925, 'Heron View'!$A$2, data!$E$1:$E$3925, 'Heron View'!AG$5)</f>
        <v/>
      </c>
      <c r="AH79" s="2">
        <f>AG79+SUMIFS(data!$H$1:$H$3925, data!$A$1:$A$3925, 'Heron View'!$A79, data!$D$1:$D$3925, 'Heron View'!$A$2, data!$E$1:$E$3925, 'Heron View'!AH$5)</f>
        <v/>
      </c>
      <c r="AI79" s="2">
        <f>AH79+SUMIFS(data!$H$1:$H$3925, data!$A$1:$A$3925, 'Heron View'!$A79, data!$D$1:$D$3925, 'Heron View'!$A$2, data!$E$1:$E$3925, 'Heron View'!AI$5)</f>
        <v/>
      </c>
      <c r="AJ79" s="2">
        <f>AI79+SUMIFS(data!$H$1:$H$3925, data!$A$1:$A$3925, 'Heron View'!$A79, data!$D$1:$D$3925, 'Heron View'!$A$2, data!$E$1:$E$3925, 'Heron View'!AJ$5)</f>
        <v/>
      </c>
      <c r="AK79" s="2">
        <f>AJ79+SUMIFS(data!$H$1:$H$3925, data!$A$1:$A$3925, 'Heron View'!$A79, data!$D$1:$D$3925, 'Heron View'!$A$2, data!$E$1:$E$3925, 'Heron View'!AK$5)</f>
        <v/>
      </c>
      <c r="AL79" s="2">
        <f>AK79+SUMIFS(data!$H$1:$H$3925, data!$A$1:$A$3925, 'Heron View'!$A79, data!$D$1:$D$3925, 'Heron View'!$A$2, data!$E$1:$E$3925, 'Heron View'!AL$5)</f>
        <v/>
      </c>
      <c r="AM79" s="2">
        <f>AL79+SUMIFS(data!$H$1:$H$3925, data!$A$1:$A$3925, 'Heron View'!$A79, data!$D$1:$D$3925, 'Heron View'!$A$2, data!$E$1:$E$3925, 'Heron View'!AM$5)</f>
        <v/>
      </c>
      <c r="AN79" s="2">
        <f>AM79+SUMIFS(data!$H$1:$H$3925, data!$A$1:$A$3925, 'Heron View'!$A79, data!$D$1:$D$3925, 'Heron View'!$A$2, data!$E$1:$E$3925, 'Heron View'!AN$5)</f>
        <v/>
      </c>
      <c r="AO79" s="2">
        <f>AN79+SUMIFS(data!$H$1:$H$3925, data!$A$1:$A$3925, 'Heron View'!$A79, data!$D$1:$D$3925, 'Heron View'!$A$2, data!$E$1:$E$3925, 'Heron View'!AO$5)</f>
        <v/>
      </c>
      <c r="AP79" s="2">
        <f>AO79+SUMIFS(data!$H$1:$H$3925, data!$A$1:$A$3925, 'Heron View'!$A79, data!$D$1:$D$3925, 'Heron View'!$A$2, data!$E$1:$E$3925, 'Heron View'!AP$5)</f>
        <v/>
      </c>
      <c r="AQ79" s="2">
        <f>AP79+SUMIFS(data!$H$1:$H$3925, data!$A$1:$A$3925, 'Heron View'!$A79, data!$D$1:$D$3925, 'Heron View'!$A$2, data!$E$1:$E$3925, 'Heron View'!AQ$5)</f>
        <v/>
      </c>
      <c r="AR79" s="2">
        <f>AQ79+SUMIFS(data!$H$1:$H$3925, data!$A$1:$A$3925, 'Heron View'!$A79, data!$D$1:$D$3925, 'Heron View'!$A$2, data!$E$1:$E$3925, 'Heron View'!AR$5)</f>
        <v/>
      </c>
    </row>
    <row r="80">
      <c r="A80" s="5" t="inlineStr">
        <is>
          <t>Total Operating Expenses</t>
        </is>
      </c>
      <c r="C80" s="6">
        <f>SUM(C48:C79)</f>
        <v/>
      </c>
      <c r="D80" s="6">
        <f>SUM(D48:D79)</f>
        <v/>
      </c>
      <c r="E80" s="6">
        <f>SUM(E48:E79)</f>
        <v/>
      </c>
      <c r="F80" s="6">
        <f>SUM(F48:F79)</f>
        <v/>
      </c>
      <c r="G80" s="6">
        <f>SUM(G48:G79)</f>
        <v/>
      </c>
      <c r="H80" s="6">
        <f>SUM(H48:H79)</f>
        <v/>
      </c>
      <c r="I80" s="6">
        <f>SUM(I48:I79)</f>
        <v/>
      </c>
      <c r="J80" s="6">
        <f>SUM(J48:J79)</f>
        <v/>
      </c>
      <c r="K80" s="6">
        <f>SUM(K48:K79)</f>
        <v/>
      </c>
      <c r="L80" s="6">
        <f>SUM(L48:L79)</f>
        <v/>
      </c>
      <c r="M80" s="6">
        <f>SUM(M48:M79)</f>
        <v/>
      </c>
      <c r="N80" s="6">
        <f>SUM(N48:N79)</f>
        <v/>
      </c>
      <c r="O80" s="6">
        <f>SUM(O48:O79)</f>
        <v/>
      </c>
      <c r="P80" s="6">
        <f>SUM(P48:P79)</f>
        <v/>
      </c>
      <c r="Q80" s="6">
        <f>SUM(Q48:Q79)</f>
        <v/>
      </c>
      <c r="R80" s="6">
        <f>SUM(R48:R79)</f>
        <v/>
      </c>
      <c r="S80" s="6">
        <f>SUM(S48:S79)</f>
        <v/>
      </c>
      <c r="T80" s="6">
        <f>SUM(T48:T79)</f>
        <v/>
      </c>
      <c r="U80" s="6">
        <f>SUM(U48:U79)</f>
        <v/>
      </c>
      <c r="V80" s="6">
        <f>SUM(V48:V79)</f>
        <v/>
      </c>
      <c r="W80" s="6">
        <f>SUM(W48:W79)</f>
        <v/>
      </c>
      <c r="X80" s="6">
        <f>SUM(X48:X79)</f>
        <v/>
      </c>
      <c r="Y80" s="6">
        <f>SUM(Y48:Y79)</f>
        <v/>
      </c>
      <c r="Z80" s="6">
        <f>SUM(Z48:Z79)</f>
        <v/>
      </c>
      <c r="AA80" s="6">
        <f>SUM(AA48:AA79)</f>
        <v/>
      </c>
      <c r="AB80" s="6">
        <f>SUM(AB48:AB79)</f>
        <v/>
      </c>
      <c r="AC80" s="6">
        <f>SUM(AC48:AC79)</f>
        <v/>
      </c>
      <c r="AD80" s="6">
        <f>SUM(AD48:AD79)</f>
        <v/>
      </c>
      <c r="AE80" s="6">
        <f>SUM(AE48:AE79)</f>
        <v/>
      </c>
      <c r="AF80" s="6">
        <f>SUM(AF48:AF79)</f>
        <v/>
      </c>
      <c r="AG80" s="6">
        <f>SUM(AG48:AG79)</f>
        <v/>
      </c>
      <c r="AH80" s="6">
        <f>SUM(AH48:AH79)</f>
        <v/>
      </c>
      <c r="AI80" s="6">
        <f>SUM(AI48:AI79)</f>
        <v/>
      </c>
      <c r="AJ80" s="6">
        <f>SUM(AJ48:AJ79)</f>
        <v/>
      </c>
      <c r="AK80" s="6">
        <f>SUM(AK48:AK79)</f>
        <v/>
      </c>
      <c r="AL80" s="6">
        <f>SUM(AL48:AL79)</f>
        <v/>
      </c>
      <c r="AM80" s="6">
        <f>SUM(AM48:AM79)</f>
        <v/>
      </c>
      <c r="AN80" s="6">
        <f>SUM(AN48:AN79)</f>
        <v/>
      </c>
      <c r="AO80" s="6">
        <f>SUM(AO48:AO79)</f>
        <v/>
      </c>
      <c r="AP80" s="6">
        <f>SUM(AP48:AP79)</f>
        <v/>
      </c>
      <c r="AQ80" s="6">
        <f>SUM(AQ48:AQ79)</f>
        <v/>
      </c>
      <c r="AR80" s="6">
        <f>SUM(AR48:AR79)</f>
        <v/>
      </c>
    </row>
    <row r="81">
      <c r="A81" t="inlineStr"/>
    </row>
    <row r="82">
      <c r="A82" t="inlineStr"/>
    </row>
    <row r="83">
      <c r="A83" s="5" t="inlineStr">
        <is>
          <t>Nett Profit</t>
        </is>
      </c>
      <c r="C83" s="8">
        <f>+C44-C80</f>
        <v/>
      </c>
      <c r="D83" s="8">
        <f>+D44-D80</f>
        <v/>
      </c>
      <c r="E83" s="8">
        <f>+E44-E80</f>
        <v/>
      </c>
      <c r="F83" s="8">
        <f>+F44-F80</f>
        <v/>
      </c>
      <c r="G83" s="8">
        <f>+G44-G80</f>
        <v/>
      </c>
      <c r="H83" s="8">
        <f>+H44-H80</f>
        <v/>
      </c>
      <c r="I83" s="8">
        <f>+I44-I80</f>
        <v/>
      </c>
      <c r="J83" s="8">
        <f>+J44-J80</f>
        <v/>
      </c>
      <c r="K83" s="8">
        <f>+K44-K80</f>
        <v/>
      </c>
      <c r="L83" s="8">
        <f>+L44-L80</f>
        <v/>
      </c>
      <c r="M83" s="8">
        <f>+M44-M80</f>
        <v/>
      </c>
      <c r="N83" s="8">
        <f>+N44-N80</f>
        <v/>
      </c>
      <c r="O83" s="8">
        <f>+O44-O80</f>
        <v/>
      </c>
      <c r="P83" s="8">
        <f>+P44-P80</f>
        <v/>
      </c>
      <c r="Q83" s="8">
        <f>+Q44-Q80</f>
        <v/>
      </c>
      <c r="R83" s="8">
        <f>+R44-R80</f>
        <v/>
      </c>
      <c r="S83" s="8">
        <f>+S44-S80</f>
        <v/>
      </c>
      <c r="T83" s="8">
        <f>+T44-T80</f>
        <v/>
      </c>
      <c r="U83" s="8">
        <f>+U44-U80</f>
        <v/>
      </c>
      <c r="V83" s="8">
        <f>+V44-V80</f>
        <v/>
      </c>
      <c r="W83" s="8">
        <f>+W44-W80</f>
        <v/>
      </c>
      <c r="X83" s="8">
        <f>+X44-X80</f>
        <v/>
      </c>
      <c r="Y83" s="8">
        <f>+Y44-Y80</f>
        <v/>
      </c>
      <c r="Z83" s="8">
        <f>+Z44-Z80</f>
        <v/>
      </c>
      <c r="AA83" s="8">
        <f>+AA44-AA80</f>
        <v/>
      </c>
      <c r="AB83" s="8">
        <f>+AB44-AB80</f>
        <v/>
      </c>
      <c r="AC83" s="8">
        <f>+AC44-AC80</f>
        <v/>
      </c>
      <c r="AD83" s="8">
        <f>+AD44-AD80</f>
        <v/>
      </c>
      <c r="AE83" s="8">
        <f>+AE44-AE80</f>
        <v/>
      </c>
      <c r="AF83" s="8">
        <f>+AF44-AF80</f>
        <v/>
      </c>
      <c r="AG83" s="8">
        <f>+AG44-AG80</f>
        <v/>
      </c>
      <c r="AH83" s="8">
        <f>+AH44-AH80</f>
        <v/>
      </c>
      <c r="AI83" s="8">
        <f>+AI44-AI80</f>
        <v/>
      </c>
      <c r="AJ83" s="8">
        <f>+AJ44-AJ80</f>
        <v/>
      </c>
      <c r="AK83" s="8">
        <f>+AK44-AK80</f>
        <v/>
      </c>
      <c r="AL83" s="8">
        <f>+AL44-AL80</f>
        <v/>
      </c>
      <c r="AM83" s="8">
        <f>+AM44-AM80</f>
        <v/>
      </c>
      <c r="AN83" s="8">
        <f>+AN44-AN80</f>
        <v/>
      </c>
      <c r="AO83" s="8">
        <f>+AO44-AO80</f>
        <v/>
      </c>
      <c r="AP83" s="8">
        <f>+AP44-AP80</f>
        <v/>
      </c>
      <c r="AQ83" s="8">
        <f>+AQ44-AQ80</f>
        <v/>
      </c>
      <c r="AR83" s="8">
        <f>+AR44-AR80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tabColor rgb="00FF0000"/>
    <outlinePr summaryBelow="1" summaryRight="1"/>
    <pageSetUpPr/>
  </sheetPr>
  <dimension ref="A1:AS116"/>
  <sheetViews>
    <sheetView workbookViewId="0">
      <pane xSplit="1" ySplit="5" topLeftCell="B6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8" customWidth="1" min="1" max="1"/>
    <col width="4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  <col width="15" customWidth="1" min="29" max="29"/>
    <col width="15" customWidth="1" min="30" max="30"/>
    <col width="15" customWidth="1" min="31" max="31"/>
    <col width="15" customWidth="1" min="32" max="32"/>
    <col width="15" customWidth="1" min="33" max="33"/>
    <col width="15" customWidth="1" min="34" max="34"/>
    <col width="15" customWidth="1" min="35" max="35"/>
    <col width="15" customWidth="1" min="36" max="36"/>
    <col width="15" customWidth="1" min="37" max="37"/>
    <col width="15" customWidth="1" min="38" max="38"/>
    <col width="15" customWidth="1" min="39" max="39"/>
    <col width="15" customWidth="1" min="40" max="40"/>
    <col width="15" customWidth="1" min="41" max="41"/>
    <col width="15" customWidth="1" min="42" max="42"/>
    <col width="15" customWidth="1" min="43" max="43"/>
    <col width="15" customWidth="1" min="44" max="44"/>
    <col width="15" customWidth="1" min="45" max="45"/>
  </cols>
  <sheetData>
    <row r="1">
      <c r="A1" t="inlineStr">
        <is>
          <t>Profit and Loss</t>
        </is>
      </c>
    </row>
    <row r="2">
      <c r="A2" t="inlineStr">
        <is>
          <t>Heron</t>
        </is>
      </c>
    </row>
    <row r="3">
      <c r="A3" t="inlineStr"/>
    </row>
    <row r="4">
      <c r="A4" t="inlineStr"/>
    </row>
    <row r="5">
      <c r="A5" s="3" t="inlineStr"/>
      <c r="B5" s="3" t="inlineStr"/>
      <c r="C5" s="3" t="inlineStr">
        <is>
          <t>2022-03-31</t>
        </is>
      </c>
      <c r="D5" s="3" t="inlineStr">
        <is>
          <t>2022-04-30</t>
        </is>
      </c>
      <c r="E5" s="3" t="inlineStr">
        <is>
          <t>2022-05-31</t>
        </is>
      </c>
      <c r="F5" s="3" t="inlineStr">
        <is>
          <t>2022-06-30</t>
        </is>
      </c>
      <c r="G5" s="3" t="inlineStr">
        <is>
          <t>2022-07-31</t>
        </is>
      </c>
      <c r="H5" s="3" t="inlineStr">
        <is>
          <t>2022-08-31</t>
        </is>
      </c>
      <c r="I5" s="3" t="inlineStr">
        <is>
          <t>2022-09-30</t>
        </is>
      </c>
      <c r="J5" s="3" t="inlineStr">
        <is>
          <t>2022-10-31</t>
        </is>
      </c>
      <c r="K5" s="3" t="inlineStr">
        <is>
          <t>2022-11-30</t>
        </is>
      </c>
      <c r="L5" s="3" t="inlineStr">
        <is>
          <t>2022-12-31</t>
        </is>
      </c>
      <c r="M5" s="3" t="inlineStr">
        <is>
          <t>2023-01-31</t>
        </is>
      </c>
      <c r="N5" s="3" t="inlineStr">
        <is>
          <t>2023-02-28</t>
        </is>
      </c>
      <c r="O5" s="3" t="inlineStr">
        <is>
          <t>2023-03-31</t>
        </is>
      </c>
      <c r="P5" s="3" t="inlineStr">
        <is>
          <t>2023-04-30</t>
        </is>
      </c>
      <c r="Q5" s="3" t="inlineStr">
        <is>
          <t>2023-05-31</t>
        </is>
      </c>
      <c r="R5" s="3" t="inlineStr">
        <is>
          <t>2023-06-30</t>
        </is>
      </c>
      <c r="S5" s="3" t="inlineStr">
        <is>
          <t>2023-07-31</t>
        </is>
      </c>
      <c r="T5" s="3" t="inlineStr">
        <is>
          <t>2023-08-31</t>
        </is>
      </c>
      <c r="U5" s="3" t="inlineStr">
        <is>
          <t>2023-09-30</t>
        </is>
      </c>
      <c r="V5" s="3" t="inlineStr">
        <is>
          <t>2023-10-31</t>
        </is>
      </c>
      <c r="W5" s="3" t="inlineStr">
        <is>
          <t>2023-11-30</t>
        </is>
      </c>
      <c r="X5" s="3" t="inlineStr">
        <is>
          <t>2023-12-31</t>
        </is>
      </c>
      <c r="Y5" s="3" t="inlineStr">
        <is>
          <t>2024-01-31</t>
        </is>
      </c>
      <c r="Z5" s="3" t="inlineStr">
        <is>
          <t>2024-02-29</t>
        </is>
      </c>
      <c r="AA5" s="3" t="inlineStr">
        <is>
          <t>2024-03-31</t>
        </is>
      </c>
      <c r="AB5" s="3" t="inlineStr">
        <is>
          <t>2024-04-30</t>
        </is>
      </c>
      <c r="AC5" s="3" t="inlineStr">
        <is>
          <t>2024-05-31</t>
        </is>
      </c>
      <c r="AD5" s="3" t="inlineStr">
        <is>
          <t>2024-06-30</t>
        </is>
      </c>
      <c r="AE5" s="3" t="inlineStr">
        <is>
          <t>2024-07-31</t>
        </is>
      </c>
      <c r="AF5" s="3" t="inlineStr">
        <is>
          <t>2024-08-31</t>
        </is>
      </c>
      <c r="AG5" s="3" t="inlineStr">
        <is>
          <t>2024-09-30</t>
        </is>
      </c>
      <c r="AH5" s="3" t="inlineStr">
        <is>
          <t>2024-10-31</t>
        </is>
      </c>
      <c r="AI5" s="3" t="inlineStr">
        <is>
          <t>2024-11-30</t>
        </is>
      </c>
      <c r="AJ5" s="3" t="inlineStr">
        <is>
          <t>2024-12-31</t>
        </is>
      </c>
      <c r="AK5" s="3" t="inlineStr">
        <is>
          <t>2025-01-31</t>
        </is>
      </c>
      <c r="AL5" s="3" t="inlineStr">
        <is>
          <t>2025-02-28</t>
        </is>
      </c>
      <c r="AM5" s="3" t="inlineStr">
        <is>
          <t>2025-03-31</t>
        </is>
      </c>
      <c r="AN5" s="3" t="inlineStr">
        <is>
          <t>2025-04-30</t>
        </is>
      </c>
      <c r="AO5" s="3" t="inlineStr">
        <is>
          <t>2025-05-31</t>
        </is>
      </c>
      <c r="AP5" s="3" t="inlineStr">
        <is>
          <t>2025-06-30</t>
        </is>
      </c>
      <c r="AQ5" s="3" t="inlineStr">
        <is>
          <t>2025-07-31</t>
        </is>
      </c>
      <c r="AR5" s="3" t="inlineStr">
        <is>
          <t>2025-08-31</t>
        </is>
      </c>
      <c r="AS5" s="3" t="inlineStr">
        <is>
          <t>NSST</t>
        </is>
      </c>
    </row>
    <row r="6">
      <c r="A6" s="4" t="inlineStr">
        <is>
          <t>Trading Income</t>
        </is>
      </c>
    </row>
    <row r="7">
      <c r="A7" t="inlineStr">
        <is>
          <t>Bond Origination</t>
        </is>
      </c>
      <c r="C7" s="2">
        <f>SUMIFS(data!$H$1:$H$3925, data!$A$1:$A$3925, 'Heron'!$A7, data!$E$1:$E$3925, 'Heron'!C$5)</f>
        <v/>
      </c>
      <c r="D7" s="2">
        <f>C7+SUMIFS(data!$H$1:$H$3925, data!$A$1:$A$3925, 'Heron'!$A7,  data!$E$1:$E$3925, 'Heron'!D$5)</f>
        <v/>
      </c>
      <c r="E7" s="2">
        <f>D7+SUMIFS(data!$H$1:$H$3925, data!$A$1:$A$3925, 'Heron'!$A7,  data!$E$1:$E$3925, 'Heron'!E$5)</f>
        <v/>
      </c>
      <c r="F7" s="2">
        <f>E7+SUMIFS(data!$H$1:$H$3925, data!$A$1:$A$3925, 'Heron'!$A7,  data!$E$1:$E$3925, 'Heron'!F$5)</f>
        <v/>
      </c>
      <c r="G7" s="2">
        <f>F7+SUMIFS(data!$H$1:$H$3925, data!$A$1:$A$3925, 'Heron'!$A7,  data!$E$1:$E$3925, 'Heron'!G$5)</f>
        <v/>
      </c>
      <c r="H7" s="2">
        <f>G7+SUMIFS(data!$H$1:$H$3925, data!$A$1:$A$3925, 'Heron'!$A7,  data!$E$1:$E$3925, 'Heron'!H$5)</f>
        <v/>
      </c>
      <c r="I7" s="2">
        <f>H7+SUMIFS(data!$H$1:$H$3925, data!$A$1:$A$3925, 'Heron'!$A7,  data!$E$1:$E$3925, 'Heron'!I$5)</f>
        <v/>
      </c>
      <c r="J7" s="2">
        <f>I7+SUMIFS(data!$H$1:$H$3925, data!$A$1:$A$3925, 'Heron'!$A7,  data!$E$1:$E$3925, 'Heron'!J$5)</f>
        <v/>
      </c>
      <c r="K7" s="2">
        <f>J7+SUMIFS(data!$H$1:$H$3925, data!$A$1:$A$3925, 'Heron'!$A7,  data!$E$1:$E$3925, 'Heron'!K$5)</f>
        <v/>
      </c>
      <c r="L7" s="2">
        <f>K7+SUMIFS(data!$H$1:$H$3925, data!$A$1:$A$3925, 'Heron'!$A7,  data!$E$1:$E$3925, 'Heron'!L$5)</f>
        <v/>
      </c>
      <c r="M7" s="2">
        <f>L7+SUMIFS(data!$H$1:$H$3925, data!$A$1:$A$3925, 'Heron'!$A7,  data!$E$1:$E$3925, 'Heron'!M$5)</f>
        <v/>
      </c>
      <c r="N7" s="2">
        <f>M7+SUMIFS(data!$H$1:$H$3925, data!$A$1:$A$3925, 'Heron'!$A7,  data!$E$1:$E$3925, 'Heron'!N$5)</f>
        <v/>
      </c>
      <c r="O7" s="2">
        <f>N7+SUMIFS(data!$H$1:$H$3925, data!$A$1:$A$3925, 'Heron'!$A7,  data!$E$1:$E$3925, 'Heron'!O$5)</f>
        <v/>
      </c>
      <c r="P7" s="2">
        <f>O7+SUMIFS(data!$H$1:$H$3925, data!$A$1:$A$3925, 'Heron'!$A7,  data!$E$1:$E$3925, 'Heron'!P$5)</f>
        <v/>
      </c>
      <c r="Q7" s="2">
        <f>P7+SUMIFS(data!$H$1:$H$3925, data!$A$1:$A$3925, 'Heron'!$A7,  data!$E$1:$E$3925, 'Heron'!Q$5)</f>
        <v/>
      </c>
      <c r="R7" s="2">
        <f>Q7+SUMIFS(data!$H$1:$H$3925, data!$A$1:$A$3925, 'Heron'!$A7,  data!$E$1:$E$3925, 'Heron'!R$5)</f>
        <v/>
      </c>
      <c r="S7" s="2">
        <f>R7+SUMIFS(data!$H$1:$H$3925, data!$A$1:$A$3925, 'Heron'!$A7,  data!$E$1:$E$3925, 'Heron'!S$5)</f>
        <v/>
      </c>
      <c r="T7" s="2">
        <f>S7+SUMIFS(data!$H$1:$H$3925, data!$A$1:$A$3925, 'Heron'!$A7,  data!$E$1:$E$3925, 'Heron'!T$5)</f>
        <v/>
      </c>
      <c r="U7" s="2">
        <f>T7+SUMIFS(data!$H$1:$H$3925, data!$A$1:$A$3925, 'Heron'!$A7,  data!$E$1:$E$3925, 'Heron'!U$5)</f>
        <v/>
      </c>
      <c r="V7" s="2">
        <f>U7+SUMIFS(data!$H$1:$H$3925, data!$A$1:$A$3925, 'Heron'!$A7,  data!$E$1:$E$3925, 'Heron'!V$5)</f>
        <v/>
      </c>
      <c r="W7" s="2">
        <f>V7+SUMIFS(data!$H$1:$H$3925, data!$A$1:$A$3925, 'Heron'!$A7,  data!$E$1:$E$3925, 'Heron'!W$5)</f>
        <v/>
      </c>
      <c r="X7" s="2">
        <f>W7+SUMIFS(data!$H$1:$H$3925, data!$A$1:$A$3925, 'Heron'!$A7,  data!$E$1:$E$3925, 'Heron'!X$5)</f>
        <v/>
      </c>
      <c r="Y7" s="2">
        <f>X7+SUMIFS(data!$H$1:$H$3925, data!$A$1:$A$3925, 'Heron'!$A7,  data!$E$1:$E$3925, 'Heron'!Y$5)</f>
        <v/>
      </c>
      <c r="Z7" s="2">
        <f>Y7+SUMIFS(data!$H$1:$H$3925, data!$A$1:$A$3925, 'Heron'!$A7,  data!$E$1:$E$3925, 'Heron'!Z$5)</f>
        <v/>
      </c>
      <c r="AA7" s="2">
        <f>Z7+SUMIFS(data!$H$1:$H$3925, data!$A$1:$A$3925, 'Heron'!$A7,  data!$E$1:$E$3925, 'Heron'!AA$5)</f>
        <v/>
      </c>
      <c r="AB7" s="2">
        <f>AA7+SUMIFS(data!$H$1:$H$3925, data!$A$1:$A$3925, 'Heron'!$A7,  data!$E$1:$E$3925, 'Heron'!AB$5)</f>
        <v/>
      </c>
      <c r="AC7" s="2">
        <f>AB7+SUMIFS(data!$H$1:$H$3925, data!$A$1:$A$3925, 'Heron'!$A7,  data!$E$1:$E$3925, 'Heron'!AC$5)</f>
        <v/>
      </c>
      <c r="AD7" s="2">
        <f>AC7+SUMIFS(data!$H$1:$H$3925, data!$A$1:$A$3925, 'Heron'!$A7,  data!$E$1:$E$3925, 'Heron'!AD$5)</f>
        <v/>
      </c>
      <c r="AE7" s="2">
        <f>AD7+SUMIFS(data!$H$1:$H$3925, data!$A$1:$A$3925, 'Heron'!$A7,  data!$E$1:$E$3925, 'Heron'!AE$5)</f>
        <v/>
      </c>
      <c r="AF7" s="2">
        <f>AE7+SUMIFS(data!$H$1:$H$3925, data!$A$1:$A$3925, 'Heron'!$A7,  data!$E$1:$E$3925, 'Heron'!AF$5)</f>
        <v/>
      </c>
      <c r="AG7" s="2">
        <f>AF7+SUMIFS(data!$H$1:$H$3925, data!$A$1:$A$3925, 'Heron'!$A7,  data!$E$1:$E$3925, 'Heron'!AG$5)</f>
        <v/>
      </c>
      <c r="AH7" s="2">
        <f>AG7+SUMIFS(data!$H$1:$H$3925, data!$A$1:$A$3925, 'Heron'!$A7,  data!$E$1:$E$3925, 'Heron'!AH$5)</f>
        <v/>
      </c>
      <c r="AI7" s="2">
        <f>AH7+SUMIFS(data!$H$1:$H$3925, data!$A$1:$A$3925, 'Heron'!$A7,  data!$E$1:$E$3925, 'Heron'!AI$5)</f>
        <v/>
      </c>
      <c r="AJ7" s="2">
        <f>AI7+SUMIFS(data!$H$1:$H$3925, data!$A$1:$A$3925, 'Heron'!$A7,  data!$E$1:$E$3925, 'Heron'!AJ$5)</f>
        <v/>
      </c>
      <c r="AK7" s="2">
        <f>AJ7+SUMIFS(data!$H$1:$H$3925, data!$A$1:$A$3925, 'Heron'!$A7,  data!$E$1:$E$3925, 'Heron'!AK$5)</f>
        <v/>
      </c>
      <c r="AL7" s="2">
        <f>AK7+SUMIFS(data!$H$1:$H$3925, data!$A$1:$A$3925, 'Heron'!$A7,  data!$E$1:$E$3925, 'Heron'!AL$5)</f>
        <v/>
      </c>
      <c r="AM7" s="2">
        <f>AL7+SUMIFS(data!$H$1:$H$3925, data!$A$1:$A$3925, 'Heron'!$A7,  data!$E$1:$E$3925, 'Heron'!AM$5)</f>
        <v/>
      </c>
      <c r="AN7" s="2">
        <f>AM7+SUMIFS(data!$H$1:$H$3925, data!$A$1:$A$3925, 'Heron'!$A7,  data!$E$1:$E$3925, 'Heron'!AN$5)</f>
        <v/>
      </c>
      <c r="AO7" s="2">
        <f>AN7+SUMIFS(data!$H$1:$H$3925, data!$A$1:$A$3925, 'Heron'!$A7,  data!$E$1:$E$3925, 'Heron'!AO$5)</f>
        <v/>
      </c>
      <c r="AP7" s="2">
        <f>AO7+SUMIFS(data!$H$1:$H$3925, data!$A$1:$A$3925, 'Heron'!$A7,  data!$E$1:$E$3925, 'Heron'!AP$5)</f>
        <v/>
      </c>
      <c r="AQ7" s="2">
        <f>AP7+SUMIFS(data!$H$1:$H$3925, data!$A$1:$A$3925, 'Heron'!$A7,  data!$E$1:$E$3925, 'Heron'!AQ$5)</f>
        <v/>
      </c>
      <c r="AR7" s="2">
        <f>AQ7+SUMIFS(data!$H$1:$H$3925, data!$A$1:$A$3925, 'Heron'!$A7,  data!$E$1:$E$3925, 'Heron'!AR$5)</f>
        <v/>
      </c>
      <c r="AS7" s="2">
        <f>AR7+SUMIFS(data!$H$1:$H$3925, data!$A$1:$A$3925, 'Heron'!$A7,  data!$E$1:$E$3925, 'Heron'!AS$5)+SUMIFS('NSST Print'!$C$43,'NSST Print'!$F$43,'Heron'!$A7)-SUMIFS('NSST Print'!$C$44:$C$50,'NSST Print'!$F$44:$F$50,'Heron'!$A7)</f>
        <v/>
      </c>
    </row>
    <row r="8">
      <c r="A8" t="inlineStr">
        <is>
          <t>Sales - Heron Fields</t>
        </is>
      </c>
      <c r="C8" s="2">
        <f>SUMIFS(data!$H$1:$H$3925, data!$A$1:$A$3925, 'Heron'!$A8, data!$E$1:$E$3925, 'Heron'!C$5)</f>
        <v/>
      </c>
      <c r="D8" s="2">
        <f>C8+SUMIFS(data!$H$1:$H$3925, data!$A$1:$A$3925, 'Heron'!$A8,  data!$E$1:$E$3925, 'Heron'!D$5)</f>
        <v/>
      </c>
      <c r="E8" s="2">
        <f>D8+SUMIFS(data!$H$1:$H$3925, data!$A$1:$A$3925, 'Heron'!$A8,  data!$E$1:$E$3925, 'Heron'!E$5)</f>
        <v/>
      </c>
      <c r="F8" s="2">
        <f>E8+SUMIFS(data!$H$1:$H$3925, data!$A$1:$A$3925, 'Heron'!$A8,  data!$E$1:$E$3925, 'Heron'!F$5)</f>
        <v/>
      </c>
      <c r="G8" s="2">
        <f>F8+SUMIFS(data!$H$1:$H$3925, data!$A$1:$A$3925, 'Heron'!$A8,  data!$E$1:$E$3925, 'Heron'!G$5)</f>
        <v/>
      </c>
      <c r="H8" s="2">
        <f>G8+SUMIFS(data!$H$1:$H$3925, data!$A$1:$A$3925, 'Heron'!$A8,  data!$E$1:$E$3925, 'Heron'!H$5)</f>
        <v/>
      </c>
      <c r="I8" s="2">
        <f>H8+SUMIFS(data!$H$1:$H$3925, data!$A$1:$A$3925, 'Heron'!$A8,  data!$E$1:$E$3925, 'Heron'!I$5)</f>
        <v/>
      </c>
      <c r="J8" s="2">
        <f>I8+SUMIFS(data!$H$1:$H$3925, data!$A$1:$A$3925, 'Heron'!$A8,  data!$E$1:$E$3925, 'Heron'!J$5)</f>
        <v/>
      </c>
      <c r="K8" s="2">
        <f>J8+SUMIFS(data!$H$1:$H$3925, data!$A$1:$A$3925, 'Heron'!$A8,  data!$E$1:$E$3925, 'Heron'!K$5)</f>
        <v/>
      </c>
      <c r="L8" s="2">
        <f>K8+SUMIFS(data!$H$1:$H$3925, data!$A$1:$A$3925, 'Heron'!$A8,  data!$E$1:$E$3925, 'Heron'!L$5)</f>
        <v/>
      </c>
      <c r="M8" s="2">
        <f>L8+SUMIFS(data!$H$1:$H$3925, data!$A$1:$A$3925, 'Heron'!$A8,  data!$E$1:$E$3925, 'Heron'!M$5)</f>
        <v/>
      </c>
      <c r="N8" s="2">
        <f>M8+SUMIFS(data!$H$1:$H$3925, data!$A$1:$A$3925, 'Heron'!$A8,  data!$E$1:$E$3925, 'Heron'!N$5)</f>
        <v/>
      </c>
      <c r="O8" s="2">
        <f>N8+SUMIFS(data!$H$1:$H$3925, data!$A$1:$A$3925, 'Heron'!$A8,  data!$E$1:$E$3925, 'Heron'!O$5)</f>
        <v/>
      </c>
      <c r="P8" s="2">
        <f>O8+SUMIFS(data!$H$1:$H$3925, data!$A$1:$A$3925, 'Heron'!$A8,  data!$E$1:$E$3925, 'Heron'!P$5)</f>
        <v/>
      </c>
      <c r="Q8" s="2">
        <f>P8+SUMIFS(data!$H$1:$H$3925, data!$A$1:$A$3925, 'Heron'!$A8,  data!$E$1:$E$3925, 'Heron'!Q$5)</f>
        <v/>
      </c>
      <c r="R8" s="2">
        <f>Q8+SUMIFS(data!$H$1:$H$3925, data!$A$1:$A$3925, 'Heron'!$A8,  data!$E$1:$E$3925, 'Heron'!R$5)</f>
        <v/>
      </c>
      <c r="S8" s="2">
        <f>R8+SUMIFS(data!$H$1:$H$3925, data!$A$1:$A$3925, 'Heron'!$A8,  data!$E$1:$E$3925, 'Heron'!S$5)</f>
        <v/>
      </c>
      <c r="T8" s="2">
        <f>S8+SUMIFS(data!$H$1:$H$3925, data!$A$1:$A$3925, 'Heron'!$A8,  data!$E$1:$E$3925, 'Heron'!T$5)</f>
        <v/>
      </c>
      <c r="U8" s="2">
        <f>T8+SUMIFS(data!$H$1:$H$3925, data!$A$1:$A$3925, 'Heron'!$A8,  data!$E$1:$E$3925, 'Heron'!U$5)</f>
        <v/>
      </c>
      <c r="V8" s="2">
        <f>U8+SUMIFS(data!$H$1:$H$3925, data!$A$1:$A$3925, 'Heron'!$A8,  data!$E$1:$E$3925, 'Heron'!V$5)</f>
        <v/>
      </c>
      <c r="W8" s="2">
        <f>V8+SUMIFS(data!$H$1:$H$3925, data!$A$1:$A$3925, 'Heron'!$A8,  data!$E$1:$E$3925, 'Heron'!W$5)</f>
        <v/>
      </c>
      <c r="X8" s="2">
        <f>W8+SUMIFS(data!$H$1:$H$3925, data!$A$1:$A$3925, 'Heron'!$A8,  data!$E$1:$E$3925, 'Heron'!X$5)</f>
        <v/>
      </c>
      <c r="Y8" s="2">
        <f>X8+SUMIFS(data!$H$1:$H$3925, data!$A$1:$A$3925, 'Heron'!$A8,  data!$E$1:$E$3925, 'Heron'!Y$5)</f>
        <v/>
      </c>
      <c r="Z8" s="2">
        <f>Y8+SUMIFS(data!$H$1:$H$3925, data!$A$1:$A$3925, 'Heron'!$A8,  data!$E$1:$E$3925, 'Heron'!Z$5)</f>
        <v/>
      </c>
      <c r="AA8" s="2">
        <f>Z8+SUMIFS(data!$H$1:$H$3925, data!$A$1:$A$3925, 'Heron'!$A8,  data!$E$1:$E$3925, 'Heron'!AA$5)</f>
        <v/>
      </c>
      <c r="AB8" s="2">
        <f>AA8+SUMIFS(data!$H$1:$H$3925, data!$A$1:$A$3925, 'Heron'!$A8,  data!$E$1:$E$3925, 'Heron'!AB$5)</f>
        <v/>
      </c>
      <c r="AC8" s="2">
        <f>AB8+SUMIFS(data!$H$1:$H$3925, data!$A$1:$A$3925, 'Heron'!$A8,  data!$E$1:$E$3925, 'Heron'!AC$5)</f>
        <v/>
      </c>
      <c r="AD8" s="2">
        <f>AC8+SUMIFS(data!$H$1:$H$3925, data!$A$1:$A$3925, 'Heron'!$A8,  data!$E$1:$E$3925, 'Heron'!AD$5)</f>
        <v/>
      </c>
      <c r="AE8" s="2">
        <f>AD8+SUMIFS(data!$H$1:$H$3925, data!$A$1:$A$3925, 'Heron'!$A8,  data!$E$1:$E$3925, 'Heron'!AE$5)</f>
        <v/>
      </c>
      <c r="AF8" s="2">
        <f>AE8+SUMIFS(data!$H$1:$H$3925, data!$A$1:$A$3925, 'Heron'!$A8,  data!$E$1:$E$3925, 'Heron'!AF$5)</f>
        <v/>
      </c>
      <c r="AG8" s="2">
        <f>AF8+SUMIFS(data!$H$1:$H$3925, data!$A$1:$A$3925, 'Heron'!$A8,  data!$E$1:$E$3925, 'Heron'!AG$5)</f>
        <v/>
      </c>
      <c r="AH8" s="2">
        <f>AG8+SUMIFS(data!$H$1:$H$3925, data!$A$1:$A$3925, 'Heron'!$A8,  data!$E$1:$E$3925, 'Heron'!AH$5)</f>
        <v/>
      </c>
      <c r="AI8" s="2">
        <f>AH8+SUMIFS(data!$H$1:$H$3925, data!$A$1:$A$3925, 'Heron'!$A8,  data!$E$1:$E$3925, 'Heron'!AI$5)</f>
        <v/>
      </c>
      <c r="AJ8" s="2">
        <f>AI8+SUMIFS(data!$H$1:$H$3925, data!$A$1:$A$3925, 'Heron'!$A8,  data!$E$1:$E$3925, 'Heron'!AJ$5)</f>
        <v/>
      </c>
      <c r="AK8" s="2">
        <f>AJ8+SUMIFS(data!$H$1:$H$3925, data!$A$1:$A$3925, 'Heron'!$A8,  data!$E$1:$E$3925, 'Heron'!AK$5)</f>
        <v/>
      </c>
      <c r="AL8" s="2">
        <f>AK8+SUMIFS(data!$H$1:$H$3925, data!$A$1:$A$3925, 'Heron'!$A8,  data!$E$1:$E$3925, 'Heron'!AL$5)</f>
        <v/>
      </c>
      <c r="AM8" s="2">
        <f>AL8+SUMIFS(data!$H$1:$H$3925, data!$A$1:$A$3925, 'Heron'!$A8,  data!$E$1:$E$3925, 'Heron'!AM$5)</f>
        <v/>
      </c>
      <c r="AN8" s="2">
        <f>AM8+SUMIFS(data!$H$1:$H$3925, data!$A$1:$A$3925, 'Heron'!$A8,  data!$E$1:$E$3925, 'Heron'!AN$5)</f>
        <v/>
      </c>
      <c r="AO8" s="2">
        <f>AN8+SUMIFS(data!$H$1:$H$3925, data!$A$1:$A$3925, 'Heron'!$A8,  data!$E$1:$E$3925, 'Heron'!AO$5)</f>
        <v/>
      </c>
      <c r="AP8" s="2">
        <f>AO8+SUMIFS(data!$H$1:$H$3925, data!$A$1:$A$3925, 'Heron'!$A8,  data!$E$1:$E$3925, 'Heron'!AP$5)</f>
        <v/>
      </c>
      <c r="AQ8" s="2">
        <f>AP8+SUMIFS(data!$H$1:$H$3925, data!$A$1:$A$3925, 'Heron'!$A8,  data!$E$1:$E$3925, 'Heron'!AQ$5)</f>
        <v/>
      </c>
      <c r="AR8" s="2">
        <f>AQ8+SUMIFS(data!$H$1:$H$3925, data!$A$1:$A$3925, 'Heron'!$A8,  data!$E$1:$E$3925, 'Heron'!AR$5)</f>
        <v/>
      </c>
      <c r="AS8" s="2">
        <f>AR8+SUMIFS(data!$H$1:$H$3925, data!$A$1:$A$3925, 'Heron'!$A8,  data!$E$1:$E$3925, 'Heron'!AS$5)+SUMIFS('NSST Print'!$C$43,'NSST Print'!$F$43,'Heron'!$A8)-SUMIFS('NSST Print'!$C$44:$C$50,'NSST Print'!$F$44:$F$50,'Heron'!$A8)</f>
        <v/>
      </c>
    </row>
    <row r="9">
      <c r="A9" t="inlineStr">
        <is>
          <t>Sales - Heron Fields occupational rent</t>
        </is>
      </c>
      <c r="C9" s="2">
        <f>SUMIFS(data!$H$1:$H$3925, data!$A$1:$A$3925, 'Heron'!$A9, data!$E$1:$E$3925, 'Heron'!C$5)</f>
        <v/>
      </c>
      <c r="D9" s="2">
        <f>C9+SUMIFS(data!$H$1:$H$3925, data!$A$1:$A$3925, 'Heron'!$A9,  data!$E$1:$E$3925, 'Heron'!D$5)</f>
        <v/>
      </c>
      <c r="E9" s="2">
        <f>D9+SUMIFS(data!$H$1:$H$3925, data!$A$1:$A$3925, 'Heron'!$A9,  data!$E$1:$E$3925, 'Heron'!E$5)</f>
        <v/>
      </c>
      <c r="F9" s="2">
        <f>E9+SUMIFS(data!$H$1:$H$3925, data!$A$1:$A$3925, 'Heron'!$A9,  data!$E$1:$E$3925, 'Heron'!F$5)</f>
        <v/>
      </c>
      <c r="G9" s="2">
        <f>F9+SUMIFS(data!$H$1:$H$3925, data!$A$1:$A$3925, 'Heron'!$A9,  data!$E$1:$E$3925, 'Heron'!G$5)</f>
        <v/>
      </c>
      <c r="H9" s="2">
        <f>G9+SUMIFS(data!$H$1:$H$3925, data!$A$1:$A$3925, 'Heron'!$A9,  data!$E$1:$E$3925, 'Heron'!H$5)</f>
        <v/>
      </c>
      <c r="I9" s="2">
        <f>H9+SUMIFS(data!$H$1:$H$3925, data!$A$1:$A$3925, 'Heron'!$A9,  data!$E$1:$E$3925, 'Heron'!I$5)</f>
        <v/>
      </c>
      <c r="J9" s="2">
        <f>I9+SUMIFS(data!$H$1:$H$3925, data!$A$1:$A$3925, 'Heron'!$A9,  data!$E$1:$E$3925, 'Heron'!J$5)</f>
        <v/>
      </c>
      <c r="K9" s="2">
        <f>J9+SUMIFS(data!$H$1:$H$3925, data!$A$1:$A$3925, 'Heron'!$A9,  data!$E$1:$E$3925, 'Heron'!K$5)</f>
        <v/>
      </c>
      <c r="L9" s="2">
        <f>K9+SUMIFS(data!$H$1:$H$3925, data!$A$1:$A$3925, 'Heron'!$A9,  data!$E$1:$E$3925, 'Heron'!L$5)</f>
        <v/>
      </c>
      <c r="M9" s="2">
        <f>L9+SUMIFS(data!$H$1:$H$3925, data!$A$1:$A$3925, 'Heron'!$A9,  data!$E$1:$E$3925, 'Heron'!M$5)</f>
        <v/>
      </c>
      <c r="N9" s="2">
        <f>M9+SUMIFS(data!$H$1:$H$3925, data!$A$1:$A$3925, 'Heron'!$A9,  data!$E$1:$E$3925, 'Heron'!N$5)</f>
        <v/>
      </c>
      <c r="O9" s="2">
        <f>N9+SUMIFS(data!$H$1:$H$3925, data!$A$1:$A$3925, 'Heron'!$A9,  data!$E$1:$E$3925, 'Heron'!O$5)</f>
        <v/>
      </c>
      <c r="P9" s="2">
        <f>O9+SUMIFS(data!$H$1:$H$3925, data!$A$1:$A$3925, 'Heron'!$A9,  data!$E$1:$E$3925, 'Heron'!P$5)</f>
        <v/>
      </c>
      <c r="Q9" s="2">
        <f>P9+SUMIFS(data!$H$1:$H$3925, data!$A$1:$A$3925, 'Heron'!$A9,  data!$E$1:$E$3925, 'Heron'!Q$5)</f>
        <v/>
      </c>
      <c r="R9" s="2">
        <f>Q9+SUMIFS(data!$H$1:$H$3925, data!$A$1:$A$3925, 'Heron'!$A9,  data!$E$1:$E$3925, 'Heron'!R$5)</f>
        <v/>
      </c>
      <c r="S9" s="2">
        <f>R9+SUMIFS(data!$H$1:$H$3925, data!$A$1:$A$3925, 'Heron'!$A9,  data!$E$1:$E$3925, 'Heron'!S$5)</f>
        <v/>
      </c>
      <c r="T9" s="2">
        <f>S9+SUMIFS(data!$H$1:$H$3925, data!$A$1:$A$3925, 'Heron'!$A9,  data!$E$1:$E$3925, 'Heron'!T$5)</f>
        <v/>
      </c>
      <c r="U9" s="2">
        <f>T9+SUMIFS(data!$H$1:$H$3925, data!$A$1:$A$3925, 'Heron'!$A9,  data!$E$1:$E$3925, 'Heron'!U$5)</f>
        <v/>
      </c>
      <c r="V9" s="2">
        <f>U9+SUMIFS(data!$H$1:$H$3925, data!$A$1:$A$3925, 'Heron'!$A9,  data!$E$1:$E$3925, 'Heron'!V$5)</f>
        <v/>
      </c>
      <c r="W9" s="2">
        <f>V9+SUMIFS(data!$H$1:$H$3925, data!$A$1:$A$3925, 'Heron'!$A9,  data!$E$1:$E$3925, 'Heron'!W$5)</f>
        <v/>
      </c>
      <c r="X9" s="2">
        <f>W9+SUMIFS(data!$H$1:$H$3925, data!$A$1:$A$3925, 'Heron'!$A9,  data!$E$1:$E$3925, 'Heron'!X$5)</f>
        <v/>
      </c>
      <c r="Y9" s="2">
        <f>X9+SUMIFS(data!$H$1:$H$3925, data!$A$1:$A$3925, 'Heron'!$A9,  data!$E$1:$E$3925, 'Heron'!Y$5)</f>
        <v/>
      </c>
      <c r="Z9" s="2">
        <f>Y9+SUMIFS(data!$H$1:$H$3925, data!$A$1:$A$3925, 'Heron'!$A9,  data!$E$1:$E$3925, 'Heron'!Z$5)</f>
        <v/>
      </c>
      <c r="AA9" s="2">
        <f>Z9+SUMIFS(data!$H$1:$H$3925, data!$A$1:$A$3925, 'Heron'!$A9,  data!$E$1:$E$3925, 'Heron'!AA$5)</f>
        <v/>
      </c>
      <c r="AB9" s="2">
        <f>AA9+SUMIFS(data!$H$1:$H$3925, data!$A$1:$A$3925, 'Heron'!$A9,  data!$E$1:$E$3925, 'Heron'!AB$5)</f>
        <v/>
      </c>
      <c r="AC9" s="2">
        <f>AB9+SUMIFS(data!$H$1:$H$3925, data!$A$1:$A$3925, 'Heron'!$A9,  data!$E$1:$E$3925, 'Heron'!AC$5)</f>
        <v/>
      </c>
      <c r="AD9" s="2">
        <f>AC9+SUMIFS(data!$H$1:$H$3925, data!$A$1:$A$3925, 'Heron'!$A9,  data!$E$1:$E$3925, 'Heron'!AD$5)</f>
        <v/>
      </c>
      <c r="AE9" s="2">
        <f>AD9+SUMIFS(data!$H$1:$H$3925, data!$A$1:$A$3925, 'Heron'!$A9,  data!$E$1:$E$3925, 'Heron'!AE$5)</f>
        <v/>
      </c>
      <c r="AF9" s="2">
        <f>AE9+SUMIFS(data!$H$1:$H$3925, data!$A$1:$A$3925, 'Heron'!$A9,  data!$E$1:$E$3925, 'Heron'!AF$5)</f>
        <v/>
      </c>
      <c r="AG9" s="2">
        <f>AF9+SUMIFS(data!$H$1:$H$3925, data!$A$1:$A$3925, 'Heron'!$A9,  data!$E$1:$E$3925, 'Heron'!AG$5)</f>
        <v/>
      </c>
      <c r="AH9" s="2">
        <f>AG9+SUMIFS(data!$H$1:$H$3925, data!$A$1:$A$3925, 'Heron'!$A9,  data!$E$1:$E$3925, 'Heron'!AH$5)</f>
        <v/>
      </c>
      <c r="AI9" s="2">
        <f>AH9+SUMIFS(data!$H$1:$H$3925, data!$A$1:$A$3925, 'Heron'!$A9,  data!$E$1:$E$3925, 'Heron'!AI$5)</f>
        <v/>
      </c>
      <c r="AJ9" s="2">
        <f>AI9+SUMIFS(data!$H$1:$H$3925, data!$A$1:$A$3925, 'Heron'!$A9,  data!$E$1:$E$3925, 'Heron'!AJ$5)</f>
        <v/>
      </c>
      <c r="AK9" s="2">
        <f>AJ9+SUMIFS(data!$H$1:$H$3925, data!$A$1:$A$3925, 'Heron'!$A9,  data!$E$1:$E$3925, 'Heron'!AK$5)</f>
        <v/>
      </c>
      <c r="AL9" s="2">
        <f>AK9+SUMIFS(data!$H$1:$H$3925, data!$A$1:$A$3925, 'Heron'!$A9,  data!$E$1:$E$3925, 'Heron'!AL$5)</f>
        <v/>
      </c>
      <c r="AM9" s="2">
        <f>AL9+SUMIFS(data!$H$1:$H$3925, data!$A$1:$A$3925, 'Heron'!$A9,  data!$E$1:$E$3925, 'Heron'!AM$5)</f>
        <v/>
      </c>
      <c r="AN9" s="2">
        <f>AM9+SUMIFS(data!$H$1:$H$3925, data!$A$1:$A$3925, 'Heron'!$A9,  data!$E$1:$E$3925, 'Heron'!AN$5)</f>
        <v/>
      </c>
      <c r="AO9" s="2">
        <f>AN9+SUMIFS(data!$H$1:$H$3925, data!$A$1:$A$3925, 'Heron'!$A9,  data!$E$1:$E$3925, 'Heron'!AO$5)</f>
        <v/>
      </c>
      <c r="AP9" s="2">
        <f>AO9+SUMIFS(data!$H$1:$H$3925, data!$A$1:$A$3925, 'Heron'!$A9,  data!$E$1:$E$3925, 'Heron'!AP$5)</f>
        <v/>
      </c>
      <c r="AQ9" s="2">
        <f>AP9+SUMIFS(data!$H$1:$H$3925, data!$A$1:$A$3925, 'Heron'!$A9,  data!$E$1:$E$3925, 'Heron'!AQ$5)</f>
        <v/>
      </c>
      <c r="AR9" s="2">
        <f>AQ9+SUMIFS(data!$H$1:$H$3925, data!$A$1:$A$3925, 'Heron'!$A9,  data!$E$1:$E$3925, 'Heron'!AR$5)</f>
        <v/>
      </c>
      <c r="AS9" s="2">
        <f>AR9+SUMIFS(data!$H$1:$H$3925, data!$A$1:$A$3925, 'Heron'!$A9,  data!$E$1:$E$3925, 'Heron'!AS$5)+SUMIFS('NSST Print'!$C$43,'NSST Print'!$F$43,'Heron'!$A9)-SUMIFS('NSST Print'!$C$44:$C$50,'NSST Print'!$F$44:$F$50,'Heron'!$A9)</f>
        <v/>
      </c>
    </row>
    <row r="10">
      <c r="A10" t="inlineStr">
        <is>
          <t>Sales - Heron View Occupational Rent</t>
        </is>
      </c>
      <c r="C10" s="2">
        <f>SUMIFS(data!$H$1:$H$3925, data!$A$1:$A$3925, 'Heron'!$A10, data!$E$1:$E$3925, 'Heron'!C$5)</f>
        <v/>
      </c>
      <c r="D10" s="2">
        <f>C10+SUMIFS(data!$H$1:$H$3925, data!$A$1:$A$3925, 'Heron'!$A10,  data!$E$1:$E$3925, 'Heron'!D$5)</f>
        <v/>
      </c>
      <c r="E10" s="2">
        <f>D10+SUMIFS(data!$H$1:$H$3925, data!$A$1:$A$3925, 'Heron'!$A10,  data!$E$1:$E$3925, 'Heron'!E$5)</f>
        <v/>
      </c>
      <c r="F10" s="2">
        <f>E10+SUMIFS(data!$H$1:$H$3925, data!$A$1:$A$3925, 'Heron'!$A10,  data!$E$1:$E$3925, 'Heron'!F$5)</f>
        <v/>
      </c>
      <c r="G10" s="2">
        <f>F10+SUMIFS(data!$H$1:$H$3925, data!$A$1:$A$3925, 'Heron'!$A10,  data!$E$1:$E$3925, 'Heron'!G$5)</f>
        <v/>
      </c>
      <c r="H10" s="2">
        <f>G10+SUMIFS(data!$H$1:$H$3925, data!$A$1:$A$3925, 'Heron'!$A10,  data!$E$1:$E$3925, 'Heron'!H$5)</f>
        <v/>
      </c>
      <c r="I10" s="2">
        <f>H10+SUMIFS(data!$H$1:$H$3925, data!$A$1:$A$3925, 'Heron'!$A10,  data!$E$1:$E$3925, 'Heron'!I$5)</f>
        <v/>
      </c>
      <c r="J10" s="2">
        <f>I10+SUMIFS(data!$H$1:$H$3925, data!$A$1:$A$3925, 'Heron'!$A10,  data!$E$1:$E$3925, 'Heron'!J$5)</f>
        <v/>
      </c>
      <c r="K10" s="2">
        <f>J10+SUMIFS(data!$H$1:$H$3925, data!$A$1:$A$3925, 'Heron'!$A10,  data!$E$1:$E$3925, 'Heron'!K$5)</f>
        <v/>
      </c>
      <c r="L10" s="2">
        <f>K10+SUMIFS(data!$H$1:$H$3925, data!$A$1:$A$3925, 'Heron'!$A10,  data!$E$1:$E$3925, 'Heron'!L$5)</f>
        <v/>
      </c>
      <c r="M10" s="2">
        <f>L10+SUMIFS(data!$H$1:$H$3925, data!$A$1:$A$3925, 'Heron'!$A10,  data!$E$1:$E$3925, 'Heron'!M$5)</f>
        <v/>
      </c>
      <c r="N10" s="2">
        <f>M10+SUMIFS(data!$H$1:$H$3925, data!$A$1:$A$3925, 'Heron'!$A10,  data!$E$1:$E$3925, 'Heron'!N$5)</f>
        <v/>
      </c>
      <c r="O10" s="2">
        <f>N10+SUMIFS(data!$H$1:$H$3925, data!$A$1:$A$3925, 'Heron'!$A10,  data!$E$1:$E$3925, 'Heron'!O$5)</f>
        <v/>
      </c>
      <c r="P10" s="2">
        <f>O10+SUMIFS(data!$H$1:$H$3925, data!$A$1:$A$3925, 'Heron'!$A10,  data!$E$1:$E$3925, 'Heron'!P$5)</f>
        <v/>
      </c>
      <c r="Q10" s="2">
        <f>P10+SUMIFS(data!$H$1:$H$3925, data!$A$1:$A$3925, 'Heron'!$A10,  data!$E$1:$E$3925, 'Heron'!Q$5)</f>
        <v/>
      </c>
      <c r="R10" s="2">
        <f>Q10+SUMIFS(data!$H$1:$H$3925, data!$A$1:$A$3925, 'Heron'!$A10,  data!$E$1:$E$3925, 'Heron'!R$5)</f>
        <v/>
      </c>
      <c r="S10" s="2">
        <f>R10+SUMIFS(data!$H$1:$H$3925, data!$A$1:$A$3925, 'Heron'!$A10,  data!$E$1:$E$3925, 'Heron'!S$5)</f>
        <v/>
      </c>
      <c r="T10" s="2">
        <f>S10+SUMIFS(data!$H$1:$H$3925, data!$A$1:$A$3925, 'Heron'!$A10,  data!$E$1:$E$3925, 'Heron'!T$5)</f>
        <v/>
      </c>
      <c r="U10" s="2">
        <f>T10+SUMIFS(data!$H$1:$H$3925, data!$A$1:$A$3925, 'Heron'!$A10,  data!$E$1:$E$3925, 'Heron'!U$5)</f>
        <v/>
      </c>
      <c r="V10" s="2">
        <f>U10+SUMIFS(data!$H$1:$H$3925, data!$A$1:$A$3925, 'Heron'!$A10,  data!$E$1:$E$3925, 'Heron'!V$5)</f>
        <v/>
      </c>
      <c r="W10" s="2">
        <f>V10+SUMIFS(data!$H$1:$H$3925, data!$A$1:$A$3925, 'Heron'!$A10,  data!$E$1:$E$3925, 'Heron'!W$5)</f>
        <v/>
      </c>
      <c r="X10" s="2">
        <f>W10+SUMIFS(data!$H$1:$H$3925, data!$A$1:$A$3925, 'Heron'!$A10,  data!$E$1:$E$3925, 'Heron'!X$5)</f>
        <v/>
      </c>
      <c r="Y10" s="2">
        <f>X10+SUMIFS(data!$H$1:$H$3925, data!$A$1:$A$3925, 'Heron'!$A10,  data!$E$1:$E$3925, 'Heron'!Y$5)</f>
        <v/>
      </c>
      <c r="Z10" s="2">
        <f>Y10+SUMIFS(data!$H$1:$H$3925, data!$A$1:$A$3925, 'Heron'!$A10,  data!$E$1:$E$3925, 'Heron'!Z$5)</f>
        <v/>
      </c>
      <c r="AA10" s="2">
        <f>Z10+SUMIFS(data!$H$1:$H$3925, data!$A$1:$A$3925, 'Heron'!$A10,  data!$E$1:$E$3925, 'Heron'!AA$5)</f>
        <v/>
      </c>
      <c r="AB10" s="2">
        <f>AA10+SUMIFS(data!$H$1:$H$3925, data!$A$1:$A$3925, 'Heron'!$A10,  data!$E$1:$E$3925, 'Heron'!AB$5)</f>
        <v/>
      </c>
      <c r="AC10" s="2">
        <f>AB10+SUMIFS(data!$H$1:$H$3925, data!$A$1:$A$3925, 'Heron'!$A10,  data!$E$1:$E$3925, 'Heron'!AC$5)</f>
        <v/>
      </c>
      <c r="AD10" s="2">
        <f>AC10+SUMIFS(data!$H$1:$H$3925, data!$A$1:$A$3925, 'Heron'!$A10,  data!$E$1:$E$3925, 'Heron'!AD$5)</f>
        <v/>
      </c>
      <c r="AE10" s="2">
        <f>AD10+SUMIFS(data!$H$1:$H$3925, data!$A$1:$A$3925, 'Heron'!$A10,  data!$E$1:$E$3925, 'Heron'!AE$5)</f>
        <v/>
      </c>
      <c r="AF10" s="2">
        <f>AE10+SUMIFS(data!$H$1:$H$3925, data!$A$1:$A$3925, 'Heron'!$A10,  data!$E$1:$E$3925, 'Heron'!AF$5)</f>
        <v/>
      </c>
      <c r="AG10" s="2">
        <f>AF10+SUMIFS(data!$H$1:$H$3925, data!$A$1:$A$3925, 'Heron'!$A10,  data!$E$1:$E$3925, 'Heron'!AG$5)</f>
        <v/>
      </c>
      <c r="AH10" s="2">
        <f>AG10+SUMIFS(data!$H$1:$H$3925, data!$A$1:$A$3925, 'Heron'!$A10,  data!$E$1:$E$3925, 'Heron'!AH$5)</f>
        <v/>
      </c>
      <c r="AI10" s="2">
        <f>AH10+SUMIFS(data!$H$1:$H$3925, data!$A$1:$A$3925, 'Heron'!$A10,  data!$E$1:$E$3925, 'Heron'!AI$5)</f>
        <v/>
      </c>
      <c r="AJ10" s="2">
        <f>AI10+SUMIFS(data!$H$1:$H$3925, data!$A$1:$A$3925, 'Heron'!$A10,  data!$E$1:$E$3925, 'Heron'!AJ$5)</f>
        <v/>
      </c>
      <c r="AK10" s="2">
        <f>AJ10+SUMIFS(data!$H$1:$H$3925, data!$A$1:$A$3925, 'Heron'!$A10,  data!$E$1:$E$3925, 'Heron'!AK$5)</f>
        <v/>
      </c>
      <c r="AL10" s="2">
        <f>AK10+SUMIFS(data!$H$1:$H$3925, data!$A$1:$A$3925, 'Heron'!$A10,  data!$E$1:$E$3925, 'Heron'!AL$5)</f>
        <v/>
      </c>
      <c r="AM10" s="2">
        <f>AL10+SUMIFS(data!$H$1:$H$3925, data!$A$1:$A$3925, 'Heron'!$A10,  data!$E$1:$E$3925, 'Heron'!AM$5)</f>
        <v/>
      </c>
      <c r="AN10" s="2">
        <f>AM10+SUMIFS(data!$H$1:$H$3925, data!$A$1:$A$3925, 'Heron'!$A10,  data!$E$1:$E$3925, 'Heron'!AN$5)</f>
        <v/>
      </c>
      <c r="AO10" s="2">
        <f>AN10+SUMIFS(data!$H$1:$H$3925, data!$A$1:$A$3925, 'Heron'!$A10,  data!$E$1:$E$3925, 'Heron'!AO$5)</f>
        <v/>
      </c>
      <c r="AP10" s="2">
        <f>AO10+SUMIFS(data!$H$1:$H$3925, data!$A$1:$A$3925, 'Heron'!$A10,  data!$E$1:$E$3925, 'Heron'!AP$5)</f>
        <v/>
      </c>
      <c r="AQ10" s="2">
        <f>AP10+SUMIFS(data!$H$1:$H$3925, data!$A$1:$A$3925, 'Heron'!$A10,  data!$E$1:$E$3925, 'Heron'!AQ$5)</f>
        <v/>
      </c>
      <c r="AR10" s="2">
        <f>AQ10+SUMIFS(data!$H$1:$H$3925, data!$A$1:$A$3925, 'Heron'!$A10,  data!$E$1:$E$3925, 'Heron'!AR$5)</f>
        <v/>
      </c>
      <c r="AS10" s="2">
        <f>AR10+SUMIFS(data!$H$1:$H$3925, data!$A$1:$A$3925, 'Heron'!$A10,  data!$E$1:$E$3925, 'Heron'!AS$5)+SUMIFS('NSST Print'!$C$43,'NSST Print'!$F$43,'Heron'!$A10)-SUMIFS('NSST Print'!$C$44:$C$50,'NSST Print'!$F$44:$F$50,'Heron'!$A10)</f>
        <v/>
      </c>
    </row>
    <row r="11">
      <c r="A11" t="inlineStr">
        <is>
          <t>Sales - Heron View Sales</t>
        </is>
      </c>
      <c r="C11" s="2">
        <f>SUMIFS(data!$H$1:$H$3925, data!$A$1:$A$3925, 'Heron'!$A11, data!$E$1:$E$3925, 'Heron'!C$5)</f>
        <v/>
      </c>
      <c r="D11" s="2">
        <f>C11+SUMIFS(data!$H$1:$H$3925, data!$A$1:$A$3925, 'Heron'!$A11,  data!$E$1:$E$3925, 'Heron'!D$5)</f>
        <v/>
      </c>
      <c r="E11" s="2">
        <f>D11+SUMIFS(data!$H$1:$H$3925, data!$A$1:$A$3925, 'Heron'!$A11,  data!$E$1:$E$3925, 'Heron'!E$5)</f>
        <v/>
      </c>
      <c r="F11" s="2">
        <f>E11+SUMIFS(data!$H$1:$H$3925, data!$A$1:$A$3925, 'Heron'!$A11,  data!$E$1:$E$3925, 'Heron'!F$5)</f>
        <v/>
      </c>
      <c r="G11" s="2">
        <f>F11+SUMIFS(data!$H$1:$H$3925, data!$A$1:$A$3925, 'Heron'!$A11,  data!$E$1:$E$3925, 'Heron'!G$5)</f>
        <v/>
      </c>
      <c r="H11" s="2">
        <f>G11+SUMIFS(data!$H$1:$H$3925, data!$A$1:$A$3925, 'Heron'!$A11,  data!$E$1:$E$3925, 'Heron'!H$5)</f>
        <v/>
      </c>
      <c r="I11" s="2">
        <f>H11+SUMIFS(data!$H$1:$H$3925, data!$A$1:$A$3925, 'Heron'!$A11,  data!$E$1:$E$3925, 'Heron'!I$5)</f>
        <v/>
      </c>
      <c r="J11" s="2">
        <f>I11+SUMIFS(data!$H$1:$H$3925, data!$A$1:$A$3925, 'Heron'!$A11,  data!$E$1:$E$3925, 'Heron'!J$5)</f>
        <v/>
      </c>
      <c r="K11" s="2">
        <f>J11+SUMIFS(data!$H$1:$H$3925, data!$A$1:$A$3925, 'Heron'!$A11,  data!$E$1:$E$3925, 'Heron'!K$5)</f>
        <v/>
      </c>
      <c r="L11" s="2">
        <f>K11+SUMIFS(data!$H$1:$H$3925, data!$A$1:$A$3925, 'Heron'!$A11,  data!$E$1:$E$3925, 'Heron'!L$5)</f>
        <v/>
      </c>
      <c r="M11" s="2">
        <f>L11+SUMIFS(data!$H$1:$H$3925, data!$A$1:$A$3925, 'Heron'!$A11,  data!$E$1:$E$3925, 'Heron'!M$5)</f>
        <v/>
      </c>
      <c r="N11" s="2">
        <f>M11+SUMIFS(data!$H$1:$H$3925, data!$A$1:$A$3925, 'Heron'!$A11,  data!$E$1:$E$3925, 'Heron'!N$5)</f>
        <v/>
      </c>
      <c r="O11" s="2">
        <f>N11+SUMIFS(data!$H$1:$H$3925, data!$A$1:$A$3925, 'Heron'!$A11,  data!$E$1:$E$3925, 'Heron'!O$5)</f>
        <v/>
      </c>
      <c r="P11" s="2">
        <f>O11+SUMIFS(data!$H$1:$H$3925, data!$A$1:$A$3925, 'Heron'!$A11,  data!$E$1:$E$3925, 'Heron'!P$5)</f>
        <v/>
      </c>
      <c r="Q11" s="2">
        <f>P11+SUMIFS(data!$H$1:$H$3925, data!$A$1:$A$3925, 'Heron'!$A11,  data!$E$1:$E$3925, 'Heron'!Q$5)</f>
        <v/>
      </c>
      <c r="R11" s="2">
        <f>Q11+SUMIFS(data!$H$1:$H$3925, data!$A$1:$A$3925, 'Heron'!$A11,  data!$E$1:$E$3925, 'Heron'!R$5)</f>
        <v/>
      </c>
      <c r="S11" s="2">
        <f>R11+SUMIFS(data!$H$1:$H$3925, data!$A$1:$A$3925, 'Heron'!$A11,  data!$E$1:$E$3925, 'Heron'!S$5)</f>
        <v/>
      </c>
      <c r="T11" s="2">
        <f>S11+SUMIFS(data!$H$1:$H$3925, data!$A$1:$A$3925, 'Heron'!$A11,  data!$E$1:$E$3925, 'Heron'!T$5)</f>
        <v/>
      </c>
      <c r="U11" s="2">
        <f>T11+SUMIFS(data!$H$1:$H$3925, data!$A$1:$A$3925, 'Heron'!$A11,  data!$E$1:$E$3925, 'Heron'!U$5)</f>
        <v/>
      </c>
      <c r="V11" s="2">
        <f>U11+SUMIFS(data!$H$1:$H$3925, data!$A$1:$A$3925, 'Heron'!$A11,  data!$E$1:$E$3925, 'Heron'!V$5)</f>
        <v/>
      </c>
      <c r="W11" s="2">
        <f>V11+SUMIFS(data!$H$1:$H$3925, data!$A$1:$A$3925, 'Heron'!$A11,  data!$E$1:$E$3925, 'Heron'!W$5)</f>
        <v/>
      </c>
      <c r="X11" s="2">
        <f>W11+SUMIFS(data!$H$1:$H$3925, data!$A$1:$A$3925, 'Heron'!$A11,  data!$E$1:$E$3925, 'Heron'!X$5)</f>
        <v/>
      </c>
      <c r="Y11" s="2">
        <f>X11+SUMIFS(data!$H$1:$H$3925, data!$A$1:$A$3925, 'Heron'!$A11,  data!$E$1:$E$3925, 'Heron'!Y$5)</f>
        <v/>
      </c>
      <c r="Z11" s="2">
        <f>Y11+SUMIFS(data!$H$1:$H$3925, data!$A$1:$A$3925, 'Heron'!$A11,  data!$E$1:$E$3925, 'Heron'!Z$5)</f>
        <v/>
      </c>
      <c r="AA11" s="2">
        <f>Z11+SUMIFS(data!$H$1:$H$3925, data!$A$1:$A$3925, 'Heron'!$A11,  data!$E$1:$E$3925, 'Heron'!AA$5)</f>
        <v/>
      </c>
      <c r="AB11" s="2">
        <f>AA11+SUMIFS(data!$H$1:$H$3925, data!$A$1:$A$3925, 'Heron'!$A11,  data!$E$1:$E$3925, 'Heron'!AB$5)</f>
        <v/>
      </c>
      <c r="AC11" s="2">
        <f>AB11+SUMIFS(data!$H$1:$H$3925, data!$A$1:$A$3925, 'Heron'!$A11,  data!$E$1:$E$3925, 'Heron'!AC$5)</f>
        <v/>
      </c>
      <c r="AD11" s="2">
        <f>AC11+SUMIFS(data!$H$1:$H$3925, data!$A$1:$A$3925, 'Heron'!$A11,  data!$E$1:$E$3925, 'Heron'!AD$5)</f>
        <v/>
      </c>
      <c r="AE11" s="2">
        <f>AD11+SUMIFS(data!$H$1:$H$3925, data!$A$1:$A$3925, 'Heron'!$A11,  data!$E$1:$E$3925, 'Heron'!AE$5)</f>
        <v/>
      </c>
      <c r="AF11" s="2">
        <f>AE11+SUMIFS(data!$H$1:$H$3925, data!$A$1:$A$3925, 'Heron'!$A11,  data!$E$1:$E$3925, 'Heron'!AF$5)</f>
        <v/>
      </c>
      <c r="AG11" s="2">
        <f>AF11+SUMIFS(data!$H$1:$H$3925, data!$A$1:$A$3925, 'Heron'!$A11,  data!$E$1:$E$3925, 'Heron'!AG$5)</f>
        <v/>
      </c>
      <c r="AH11" s="2">
        <f>AG11+SUMIFS(data!$H$1:$H$3925, data!$A$1:$A$3925, 'Heron'!$A11,  data!$E$1:$E$3925, 'Heron'!AH$5)</f>
        <v/>
      </c>
      <c r="AI11" s="2">
        <f>AH11+SUMIFS(data!$H$1:$H$3925, data!$A$1:$A$3925, 'Heron'!$A11,  data!$E$1:$E$3925, 'Heron'!AI$5)</f>
        <v/>
      </c>
      <c r="AJ11" s="2">
        <f>AI11+SUMIFS(data!$H$1:$H$3925, data!$A$1:$A$3925, 'Heron'!$A11,  data!$E$1:$E$3925, 'Heron'!AJ$5)</f>
        <v/>
      </c>
      <c r="AK11" s="2">
        <f>AJ11+SUMIFS(data!$H$1:$H$3925, data!$A$1:$A$3925, 'Heron'!$A11,  data!$E$1:$E$3925, 'Heron'!AK$5)</f>
        <v/>
      </c>
      <c r="AL11" s="2">
        <f>AK11+SUMIFS(data!$H$1:$H$3925, data!$A$1:$A$3925, 'Heron'!$A11,  data!$E$1:$E$3925, 'Heron'!AL$5)</f>
        <v/>
      </c>
      <c r="AM11" s="2">
        <f>AL11+SUMIFS(data!$H$1:$H$3925, data!$A$1:$A$3925, 'Heron'!$A11,  data!$E$1:$E$3925, 'Heron'!AM$5)</f>
        <v/>
      </c>
      <c r="AN11" s="2">
        <f>AM11+SUMIFS(data!$H$1:$H$3925, data!$A$1:$A$3925, 'Heron'!$A11,  data!$E$1:$E$3925, 'Heron'!AN$5)</f>
        <v/>
      </c>
      <c r="AO11" s="2">
        <f>AN11+SUMIFS(data!$H$1:$H$3925, data!$A$1:$A$3925, 'Heron'!$A11,  data!$E$1:$E$3925, 'Heron'!AO$5)</f>
        <v/>
      </c>
      <c r="AP11" s="2">
        <f>AO11+SUMIFS(data!$H$1:$H$3925, data!$A$1:$A$3925, 'Heron'!$A11,  data!$E$1:$E$3925, 'Heron'!AP$5)</f>
        <v/>
      </c>
      <c r="AQ11" s="2">
        <f>AP11+SUMIFS(data!$H$1:$H$3925, data!$A$1:$A$3925, 'Heron'!$A11,  data!$E$1:$E$3925, 'Heron'!AQ$5)</f>
        <v/>
      </c>
      <c r="AR11" s="2">
        <f>AQ11+SUMIFS(data!$H$1:$H$3925, data!$A$1:$A$3925, 'Heron'!$A11,  data!$E$1:$E$3925, 'Heron'!AR$5)</f>
        <v/>
      </c>
      <c r="AS11" s="2">
        <f>AR11+SUMIFS(data!$H$1:$H$3925, data!$A$1:$A$3925, 'Heron'!$A11,  data!$E$1:$E$3925, 'Heron'!AS$5)+SUMIFS('NSST Print'!$C$43,'NSST Print'!$F$43,'Heron'!$A11)-SUMIFS('NSST Print'!$C$44:$C$50,'NSST Print'!$F$44:$F$50,'Heron'!$A11)</f>
        <v/>
      </c>
    </row>
    <row r="12">
      <c r="A12" s="5" t="inlineStr">
        <is>
          <t>Total Trading Income</t>
        </is>
      </c>
      <c r="C12" s="6">
        <f>SUM(C7:C11)</f>
        <v/>
      </c>
      <c r="D12" s="6">
        <f>SUM(D7:D11)</f>
        <v/>
      </c>
      <c r="E12" s="6">
        <f>SUM(E7:E11)</f>
        <v/>
      </c>
      <c r="F12" s="6">
        <f>SUM(F7:F11)</f>
        <v/>
      </c>
      <c r="G12" s="6">
        <f>SUM(G7:G11)</f>
        <v/>
      </c>
      <c r="H12" s="6">
        <f>SUM(H7:H11)</f>
        <v/>
      </c>
      <c r="I12" s="6">
        <f>SUM(I7:I11)</f>
        <v/>
      </c>
      <c r="J12" s="6">
        <f>SUM(J7:J11)</f>
        <v/>
      </c>
      <c r="K12" s="6">
        <f>SUM(K7:K11)</f>
        <v/>
      </c>
      <c r="L12" s="6">
        <f>SUM(L7:L11)</f>
        <v/>
      </c>
      <c r="M12" s="6">
        <f>SUM(M7:M11)</f>
        <v/>
      </c>
      <c r="N12" s="6">
        <f>SUM(N7:N11)</f>
        <v/>
      </c>
      <c r="O12" s="6">
        <f>SUM(O7:O11)</f>
        <v/>
      </c>
      <c r="P12" s="6">
        <f>SUM(P7:P11)</f>
        <v/>
      </c>
      <c r="Q12" s="6">
        <f>SUM(Q7:Q11)</f>
        <v/>
      </c>
      <c r="R12" s="6">
        <f>SUM(R7:R11)</f>
        <v/>
      </c>
      <c r="S12" s="6">
        <f>SUM(S7:S11)</f>
        <v/>
      </c>
      <c r="T12" s="6">
        <f>SUM(T7:T11)</f>
        <v/>
      </c>
      <c r="U12" s="6">
        <f>SUM(U7:U11)</f>
        <v/>
      </c>
      <c r="V12" s="6">
        <f>SUM(V7:V11)</f>
        <v/>
      </c>
      <c r="W12" s="6">
        <f>SUM(W7:W11)</f>
        <v/>
      </c>
      <c r="X12" s="6">
        <f>SUM(X7:X11)</f>
        <v/>
      </c>
      <c r="Y12" s="6">
        <f>SUM(Y7:Y11)</f>
        <v/>
      </c>
      <c r="Z12" s="6">
        <f>SUM(Z7:Z11)</f>
        <v/>
      </c>
      <c r="AA12" s="6">
        <f>SUM(AA7:AA11)</f>
        <v/>
      </c>
      <c r="AB12" s="6">
        <f>SUM(AB7:AB11)</f>
        <v/>
      </c>
      <c r="AC12" s="6">
        <f>SUM(AC7:AC11)</f>
        <v/>
      </c>
      <c r="AD12" s="6">
        <f>SUM(AD7:AD11)</f>
        <v/>
      </c>
      <c r="AE12" s="6">
        <f>SUM(AE7:AE11)</f>
        <v/>
      </c>
      <c r="AF12" s="6">
        <f>SUM(AF7:AF11)</f>
        <v/>
      </c>
      <c r="AG12" s="6">
        <f>SUM(AG7:AG11)</f>
        <v/>
      </c>
      <c r="AH12" s="6">
        <f>SUM(AH7:AH11)</f>
        <v/>
      </c>
      <c r="AI12" s="6">
        <f>SUM(AI7:AI11)</f>
        <v/>
      </c>
      <c r="AJ12" s="6">
        <f>SUM(AJ7:AJ11)</f>
        <v/>
      </c>
      <c r="AK12" s="6">
        <f>SUM(AK7:AK11)</f>
        <v/>
      </c>
      <c r="AL12" s="6">
        <f>SUM(AL7:AL11)</f>
        <v/>
      </c>
      <c r="AM12" s="6">
        <f>SUM(AM7:AM11)</f>
        <v/>
      </c>
      <c r="AN12" s="6">
        <f>SUM(AN7:AN11)</f>
        <v/>
      </c>
      <c r="AO12" s="6">
        <f>SUM(AO7:AO11)</f>
        <v/>
      </c>
      <c r="AP12" s="6">
        <f>SUM(AP7:AP11)</f>
        <v/>
      </c>
      <c r="AQ12" s="6">
        <f>SUM(AQ7:AQ11)</f>
        <v/>
      </c>
      <c r="AR12" s="6">
        <f>SUM(AR7:AR11)</f>
        <v/>
      </c>
      <c r="AS12" s="6">
        <f>SUM(AS7:AS11)</f>
        <v/>
      </c>
    </row>
    <row r="13">
      <c r="A13" t="inlineStr"/>
    </row>
    <row r="14">
      <c r="A14" t="inlineStr"/>
    </row>
    <row r="15">
      <c r="A15" s="4" t="inlineStr">
        <is>
          <t>Other Income</t>
        </is>
      </c>
    </row>
    <row r="16">
      <c r="A16" t="inlineStr">
        <is>
          <t>Interest Received - Deposits</t>
        </is>
      </c>
      <c r="C16" s="2">
        <f>SUMIFS(data!$H$1:$H$3925, data!$A$1:$A$3925, 'Heron'!$A16, data!$E$1:$E$3925, 'Heron'!C$5)</f>
        <v/>
      </c>
      <c r="D16" s="2">
        <f>C16+SUMIFS(data!$H$1:$H$3925, data!$A$1:$A$3925, 'Heron'!$A16,  data!$E$1:$E$3925, 'Heron'!D$5)</f>
        <v/>
      </c>
      <c r="E16" s="2">
        <f>D16+SUMIFS(data!$H$1:$H$3925, data!$A$1:$A$3925, 'Heron'!$A16,  data!$E$1:$E$3925, 'Heron'!E$5)</f>
        <v/>
      </c>
      <c r="F16" s="2">
        <f>E16+SUMIFS(data!$H$1:$H$3925, data!$A$1:$A$3925, 'Heron'!$A16,  data!$E$1:$E$3925, 'Heron'!F$5)</f>
        <v/>
      </c>
      <c r="G16" s="2">
        <f>F16+SUMIFS(data!$H$1:$H$3925, data!$A$1:$A$3925, 'Heron'!$A16,  data!$E$1:$E$3925, 'Heron'!G$5)</f>
        <v/>
      </c>
      <c r="H16" s="2">
        <f>G16+SUMIFS(data!$H$1:$H$3925, data!$A$1:$A$3925, 'Heron'!$A16,  data!$E$1:$E$3925, 'Heron'!H$5)</f>
        <v/>
      </c>
      <c r="I16" s="2">
        <f>H16+SUMIFS(data!$H$1:$H$3925, data!$A$1:$A$3925, 'Heron'!$A16,  data!$E$1:$E$3925, 'Heron'!I$5)</f>
        <v/>
      </c>
      <c r="J16" s="2">
        <f>I16+SUMIFS(data!$H$1:$H$3925, data!$A$1:$A$3925, 'Heron'!$A16,  data!$E$1:$E$3925, 'Heron'!J$5)</f>
        <v/>
      </c>
      <c r="K16" s="2">
        <f>J16+SUMIFS(data!$H$1:$H$3925, data!$A$1:$A$3925, 'Heron'!$A16,  data!$E$1:$E$3925, 'Heron'!K$5)</f>
        <v/>
      </c>
      <c r="L16" s="2">
        <f>K16+SUMIFS(data!$H$1:$H$3925, data!$A$1:$A$3925, 'Heron'!$A16,  data!$E$1:$E$3925, 'Heron'!L$5)</f>
        <v/>
      </c>
      <c r="M16" s="2">
        <f>L16+SUMIFS(data!$H$1:$H$3925, data!$A$1:$A$3925, 'Heron'!$A16,  data!$E$1:$E$3925, 'Heron'!M$5)</f>
        <v/>
      </c>
      <c r="N16" s="2">
        <f>M16+SUMIFS(data!$H$1:$H$3925, data!$A$1:$A$3925, 'Heron'!$A16,  data!$E$1:$E$3925, 'Heron'!N$5)</f>
        <v/>
      </c>
      <c r="O16" s="2">
        <f>N16+SUMIFS(data!$H$1:$H$3925, data!$A$1:$A$3925, 'Heron'!$A16,  data!$E$1:$E$3925, 'Heron'!O$5)</f>
        <v/>
      </c>
      <c r="P16" s="2">
        <f>O16+SUMIFS(data!$H$1:$H$3925, data!$A$1:$A$3925, 'Heron'!$A16,  data!$E$1:$E$3925, 'Heron'!P$5)</f>
        <v/>
      </c>
      <c r="Q16" s="2">
        <f>P16+SUMIFS(data!$H$1:$H$3925, data!$A$1:$A$3925, 'Heron'!$A16,  data!$E$1:$E$3925, 'Heron'!Q$5)</f>
        <v/>
      </c>
      <c r="R16" s="2">
        <f>Q16+SUMIFS(data!$H$1:$H$3925, data!$A$1:$A$3925, 'Heron'!$A16,  data!$E$1:$E$3925, 'Heron'!R$5)</f>
        <v/>
      </c>
      <c r="S16" s="2">
        <f>R16+SUMIFS(data!$H$1:$H$3925, data!$A$1:$A$3925, 'Heron'!$A16,  data!$E$1:$E$3925, 'Heron'!S$5)</f>
        <v/>
      </c>
      <c r="T16" s="2">
        <f>S16+SUMIFS(data!$H$1:$H$3925, data!$A$1:$A$3925, 'Heron'!$A16,  data!$E$1:$E$3925, 'Heron'!T$5)</f>
        <v/>
      </c>
      <c r="U16" s="2">
        <f>T16+SUMIFS(data!$H$1:$H$3925, data!$A$1:$A$3925, 'Heron'!$A16,  data!$E$1:$E$3925, 'Heron'!U$5)</f>
        <v/>
      </c>
      <c r="V16" s="2">
        <f>U16+SUMIFS(data!$H$1:$H$3925, data!$A$1:$A$3925, 'Heron'!$A16,  data!$E$1:$E$3925, 'Heron'!V$5)</f>
        <v/>
      </c>
      <c r="W16" s="2">
        <f>V16+SUMIFS(data!$H$1:$H$3925, data!$A$1:$A$3925, 'Heron'!$A16,  data!$E$1:$E$3925, 'Heron'!W$5)</f>
        <v/>
      </c>
      <c r="X16" s="2">
        <f>W16+SUMIFS(data!$H$1:$H$3925, data!$A$1:$A$3925, 'Heron'!$A16,  data!$E$1:$E$3925, 'Heron'!X$5)</f>
        <v/>
      </c>
      <c r="Y16" s="2">
        <f>X16+SUMIFS(data!$H$1:$H$3925, data!$A$1:$A$3925, 'Heron'!$A16,  data!$E$1:$E$3925, 'Heron'!Y$5)</f>
        <v/>
      </c>
      <c r="Z16" s="2">
        <f>Y16+SUMIFS(data!$H$1:$H$3925, data!$A$1:$A$3925, 'Heron'!$A16,  data!$E$1:$E$3925, 'Heron'!Z$5)</f>
        <v/>
      </c>
      <c r="AA16" s="2">
        <f>Z16+SUMIFS(data!$H$1:$H$3925, data!$A$1:$A$3925, 'Heron'!$A16,  data!$E$1:$E$3925, 'Heron'!AA$5)</f>
        <v/>
      </c>
      <c r="AB16" s="2">
        <f>AA16+SUMIFS(data!$H$1:$H$3925, data!$A$1:$A$3925, 'Heron'!$A16,  data!$E$1:$E$3925, 'Heron'!AB$5)</f>
        <v/>
      </c>
      <c r="AC16" s="2">
        <f>AB16+SUMIFS(data!$H$1:$H$3925, data!$A$1:$A$3925, 'Heron'!$A16,  data!$E$1:$E$3925, 'Heron'!AC$5)</f>
        <v/>
      </c>
      <c r="AD16" s="2">
        <f>AC16+SUMIFS(data!$H$1:$H$3925, data!$A$1:$A$3925, 'Heron'!$A16,  data!$E$1:$E$3925, 'Heron'!AD$5)</f>
        <v/>
      </c>
      <c r="AE16" s="2">
        <f>AD16+SUMIFS(data!$H$1:$H$3925, data!$A$1:$A$3925, 'Heron'!$A16,  data!$E$1:$E$3925, 'Heron'!AE$5)</f>
        <v/>
      </c>
      <c r="AF16" s="2">
        <f>AE16+SUMIFS(data!$H$1:$H$3925, data!$A$1:$A$3925, 'Heron'!$A16,  data!$E$1:$E$3925, 'Heron'!AF$5)</f>
        <v/>
      </c>
      <c r="AG16" s="2">
        <f>AF16+SUMIFS(data!$H$1:$H$3925, data!$A$1:$A$3925, 'Heron'!$A16,  data!$E$1:$E$3925, 'Heron'!AG$5)</f>
        <v/>
      </c>
      <c r="AH16" s="2">
        <f>AG16+SUMIFS(data!$H$1:$H$3925, data!$A$1:$A$3925, 'Heron'!$A16,  data!$E$1:$E$3925, 'Heron'!AH$5)</f>
        <v/>
      </c>
      <c r="AI16" s="2">
        <f>AH16+SUMIFS(data!$H$1:$H$3925, data!$A$1:$A$3925, 'Heron'!$A16,  data!$E$1:$E$3925, 'Heron'!AI$5)</f>
        <v/>
      </c>
      <c r="AJ16" s="2">
        <f>AI16+SUMIFS(data!$H$1:$H$3925, data!$A$1:$A$3925, 'Heron'!$A16,  data!$E$1:$E$3925, 'Heron'!AJ$5)</f>
        <v/>
      </c>
      <c r="AK16" s="2">
        <f>AJ16+SUMIFS(data!$H$1:$H$3925, data!$A$1:$A$3925, 'Heron'!$A16,  data!$E$1:$E$3925, 'Heron'!AK$5)</f>
        <v/>
      </c>
      <c r="AL16" s="2">
        <f>AK16+SUMIFS(data!$H$1:$H$3925, data!$A$1:$A$3925, 'Heron'!$A16,  data!$E$1:$E$3925, 'Heron'!AL$5)</f>
        <v/>
      </c>
      <c r="AM16" s="2">
        <f>AL16+SUMIFS(data!$H$1:$H$3925, data!$A$1:$A$3925, 'Heron'!$A16,  data!$E$1:$E$3925, 'Heron'!AM$5)</f>
        <v/>
      </c>
      <c r="AN16" s="2">
        <f>AM16+SUMIFS(data!$H$1:$H$3925, data!$A$1:$A$3925, 'Heron'!$A16,  data!$E$1:$E$3925, 'Heron'!AN$5)</f>
        <v/>
      </c>
      <c r="AO16" s="2">
        <f>AN16+SUMIFS(data!$H$1:$H$3925, data!$A$1:$A$3925, 'Heron'!$A16,  data!$E$1:$E$3925, 'Heron'!AO$5)</f>
        <v/>
      </c>
      <c r="AP16" s="2">
        <f>AO16+SUMIFS(data!$H$1:$H$3925, data!$A$1:$A$3925, 'Heron'!$A16,  data!$E$1:$E$3925, 'Heron'!AP$5)</f>
        <v/>
      </c>
      <c r="AQ16" s="2">
        <f>AP16+SUMIFS(data!$H$1:$H$3925, data!$A$1:$A$3925, 'Heron'!$A16,  data!$E$1:$E$3925, 'Heron'!AQ$5)</f>
        <v/>
      </c>
      <c r="AR16" s="2">
        <f>AQ16+SUMIFS(data!$H$1:$H$3925, data!$A$1:$A$3925, 'Heron'!$A16,  data!$E$1:$E$3925, 'Heron'!AR$5)</f>
        <v/>
      </c>
      <c r="AS16" s="2">
        <f>AR16+SUMIFS(data!$H$1:$H$3925, data!$A$1:$A$3925, 'Heron'!$A16,  data!$E$1:$E$3925, 'Heron'!AS$5)+SUMIFS('NSST Print'!$C$43,'NSST Print'!$F$43,'Heron'!$A16)-SUMIFS('NSST Print'!$C$44:$C$50,'NSST Print'!$F$44:$F$50,'Heron'!$A16)</f>
        <v/>
      </c>
    </row>
    <row r="17">
      <c r="A17" t="inlineStr">
        <is>
          <t>Interest Received - Momentum</t>
        </is>
      </c>
      <c r="C17" s="2">
        <f>SUMIFS(data!$H$1:$H$3925, data!$A$1:$A$3925, 'Heron'!$A17, data!$E$1:$E$3925, 'Heron'!C$5)</f>
        <v/>
      </c>
      <c r="D17" s="2">
        <f>C17+SUMIFS(data!$H$1:$H$3925, data!$A$1:$A$3925, 'Heron'!$A17,  data!$E$1:$E$3925, 'Heron'!D$5)</f>
        <v/>
      </c>
      <c r="E17" s="2">
        <f>D17+SUMIFS(data!$H$1:$H$3925, data!$A$1:$A$3925, 'Heron'!$A17,  data!$E$1:$E$3925, 'Heron'!E$5)</f>
        <v/>
      </c>
      <c r="F17" s="2">
        <f>E17+SUMIFS(data!$H$1:$H$3925, data!$A$1:$A$3925, 'Heron'!$A17,  data!$E$1:$E$3925, 'Heron'!F$5)</f>
        <v/>
      </c>
      <c r="G17" s="2">
        <f>F17+SUMIFS(data!$H$1:$H$3925, data!$A$1:$A$3925, 'Heron'!$A17,  data!$E$1:$E$3925, 'Heron'!G$5)</f>
        <v/>
      </c>
      <c r="H17" s="2">
        <f>G17+SUMIFS(data!$H$1:$H$3925, data!$A$1:$A$3925, 'Heron'!$A17,  data!$E$1:$E$3925, 'Heron'!H$5)</f>
        <v/>
      </c>
      <c r="I17" s="2">
        <f>H17+SUMIFS(data!$H$1:$H$3925, data!$A$1:$A$3925, 'Heron'!$A17,  data!$E$1:$E$3925, 'Heron'!I$5)</f>
        <v/>
      </c>
      <c r="J17" s="2">
        <f>I17+SUMIFS(data!$H$1:$H$3925, data!$A$1:$A$3925, 'Heron'!$A17,  data!$E$1:$E$3925, 'Heron'!J$5)</f>
        <v/>
      </c>
      <c r="K17" s="2">
        <f>J17+SUMIFS(data!$H$1:$H$3925, data!$A$1:$A$3925, 'Heron'!$A17,  data!$E$1:$E$3925, 'Heron'!K$5)</f>
        <v/>
      </c>
      <c r="L17" s="2">
        <f>K17+SUMIFS(data!$H$1:$H$3925, data!$A$1:$A$3925, 'Heron'!$A17,  data!$E$1:$E$3925, 'Heron'!L$5)</f>
        <v/>
      </c>
      <c r="M17" s="2">
        <f>L17+SUMIFS(data!$H$1:$H$3925, data!$A$1:$A$3925, 'Heron'!$A17,  data!$E$1:$E$3925, 'Heron'!M$5)</f>
        <v/>
      </c>
      <c r="N17" s="2">
        <f>M17+SUMIFS(data!$H$1:$H$3925, data!$A$1:$A$3925, 'Heron'!$A17,  data!$E$1:$E$3925, 'Heron'!N$5)</f>
        <v/>
      </c>
      <c r="O17" s="2">
        <f>N17+SUMIFS(data!$H$1:$H$3925, data!$A$1:$A$3925, 'Heron'!$A17,  data!$E$1:$E$3925, 'Heron'!O$5)</f>
        <v/>
      </c>
      <c r="P17" s="2">
        <f>O17+SUMIFS(data!$H$1:$H$3925, data!$A$1:$A$3925, 'Heron'!$A17,  data!$E$1:$E$3925, 'Heron'!P$5)</f>
        <v/>
      </c>
      <c r="Q17" s="2">
        <f>P17+SUMIFS(data!$H$1:$H$3925, data!$A$1:$A$3925, 'Heron'!$A17,  data!$E$1:$E$3925, 'Heron'!Q$5)</f>
        <v/>
      </c>
      <c r="R17" s="2">
        <f>Q17+SUMIFS(data!$H$1:$H$3925, data!$A$1:$A$3925, 'Heron'!$A17,  data!$E$1:$E$3925, 'Heron'!R$5)</f>
        <v/>
      </c>
      <c r="S17" s="2">
        <f>R17+SUMIFS(data!$H$1:$H$3925, data!$A$1:$A$3925, 'Heron'!$A17,  data!$E$1:$E$3925, 'Heron'!S$5)</f>
        <v/>
      </c>
      <c r="T17" s="2">
        <f>S17+SUMIFS(data!$H$1:$H$3925, data!$A$1:$A$3925, 'Heron'!$A17,  data!$E$1:$E$3925, 'Heron'!T$5)</f>
        <v/>
      </c>
      <c r="U17" s="2">
        <f>T17+SUMIFS(data!$H$1:$H$3925, data!$A$1:$A$3925, 'Heron'!$A17,  data!$E$1:$E$3925, 'Heron'!U$5)</f>
        <v/>
      </c>
      <c r="V17" s="2">
        <f>U17+SUMIFS(data!$H$1:$H$3925, data!$A$1:$A$3925, 'Heron'!$A17,  data!$E$1:$E$3925, 'Heron'!V$5)</f>
        <v/>
      </c>
      <c r="W17" s="2">
        <f>V17+SUMIFS(data!$H$1:$H$3925, data!$A$1:$A$3925, 'Heron'!$A17,  data!$E$1:$E$3925, 'Heron'!W$5)</f>
        <v/>
      </c>
      <c r="X17" s="2">
        <f>W17+SUMIFS(data!$H$1:$H$3925, data!$A$1:$A$3925, 'Heron'!$A17,  data!$E$1:$E$3925, 'Heron'!X$5)</f>
        <v/>
      </c>
      <c r="Y17" s="2">
        <f>X17+SUMIFS(data!$H$1:$H$3925, data!$A$1:$A$3925, 'Heron'!$A17,  data!$E$1:$E$3925, 'Heron'!Y$5)</f>
        <v/>
      </c>
      <c r="Z17" s="2">
        <f>Y17+SUMIFS(data!$H$1:$H$3925, data!$A$1:$A$3925, 'Heron'!$A17,  data!$E$1:$E$3925, 'Heron'!Z$5)</f>
        <v/>
      </c>
      <c r="AA17" s="2">
        <f>Z17+SUMIFS(data!$H$1:$H$3925, data!$A$1:$A$3925, 'Heron'!$A17,  data!$E$1:$E$3925, 'Heron'!AA$5)</f>
        <v/>
      </c>
      <c r="AB17" s="2">
        <f>AA17+SUMIFS(data!$H$1:$H$3925, data!$A$1:$A$3925, 'Heron'!$A17,  data!$E$1:$E$3925, 'Heron'!AB$5)</f>
        <v/>
      </c>
      <c r="AC17" s="2">
        <f>AB17+SUMIFS(data!$H$1:$H$3925, data!$A$1:$A$3925, 'Heron'!$A17,  data!$E$1:$E$3925, 'Heron'!AC$5)</f>
        <v/>
      </c>
      <c r="AD17" s="2">
        <f>AC17+SUMIFS(data!$H$1:$H$3925, data!$A$1:$A$3925, 'Heron'!$A17,  data!$E$1:$E$3925, 'Heron'!AD$5)</f>
        <v/>
      </c>
      <c r="AE17" s="2">
        <f>AD17+SUMIFS(data!$H$1:$H$3925, data!$A$1:$A$3925, 'Heron'!$A17,  data!$E$1:$E$3925, 'Heron'!AE$5)</f>
        <v/>
      </c>
      <c r="AF17" s="2">
        <f>AE17+SUMIFS(data!$H$1:$H$3925, data!$A$1:$A$3925, 'Heron'!$A17,  data!$E$1:$E$3925, 'Heron'!AF$5)</f>
        <v/>
      </c>
      <c r="AG17" s="2">
        <f>AF17+SUMIFS(data!$H$1:$H$3925, data!$A$1:$A$3925, 'Heron'!$A17,  data!$E$1:$E$3925, 'Heron'!AG$5)</f>
        <v/>
      </c>
      <c r="AH17" s="2">
        <f>AG17+SUMIFS(data!$H$1:$H$3925, data!$A$1:$A$3925, 'Heron'!$A17,  data!$E$1:$E$3925, 'Heron'!AH$5)</f>
        <v/>
      </c>
      <c r="AI17" s="2">
        <f>AH17+SUMIFS(data!$H$1:$H$3925, data!$A$1:$A$3925, 'Heron'!$A17,  data!$E$1:$E$3925, 'Heron'!AI$5)</f>
        <v/>
      </c>
      <c r="AJ17" s="2">
        <f>AI17+SUMIFS(data!$H$1:$H$3925, data!$A$1:$A$3925, 'Heron'!$A17,  data!$E$1:$E$3925, 'Heron'!AJ$5)</f>
        <v/>
      </c>
      <c r="AK17" s="2">
        <f>AJ17+SUMIFS(data!$H$1:$H$3925, data!$A$1:$A$3925, 'Heron'!$A17,  data!$E$1:$E$3925, 'Heron'!AK$5)</f>
        <v/>
      </c>
      <c r="AL17" s="2">
        <f>AK17+SUMIFS(data!$H$1:$H$3925, data!$A$1:$A$3925, 'Heron'!$A17,  data!$E$1:$E$3925, 'Heron'!AL$5)</f>
        <v/>
      </c>
      <c r="AM17" s="2">
        <f>AL17+SUMIFS(data!$H$1:$H$3925, data!$A$1:$A$3925, 'Heron'!$A17,  data!$E$1:$E$3925, 'Heron'!AM$5)</f>
        <v/>
      </c>
      <c r="AN17" s="2">
        <f>AM17+SUMIFS(data!$H$1:$H$3925, data!$A$1:$A$3925, 'Heron'!$A17,  data!$E$1:$E$3925, 'Heron'!AN$5)</f>
        <v/>
      </c>
      <c r="AO17" s="2">
        <f>AN17+SUMIFS(data!$H$1:$H$3925, data!$A$1:$A$3925, 'Heron'!$A17,  data!$E$1:$E$3925, 'Heron'!AO$5)</f>
        <v/>
      </c>
      <c r="AP17" s="2">
        <f>AO17+SUMIFS(data!$H$1:$H$3925, data!$A$1:$A$3925, 'Heron'!$A17,  data!$E$1:$E$3925, 'Heron'!AP$5)</f>
        <v/>
      </c>
      <c r="AQ17" s="2">
        <f>AP17+SUMIFS(data!$H$1:$H$3925, data!$A$1:$A$3925, 'Heron'!$A17,  data!$E$1:$E$3925, 'Heron'!AQ$5)</f>
        <v/>
      </c>
      <c r="AR17" s="2">
        <f>AQ17+SUMIFS(data!$H$1:$H$3925, data!$A$1:$A$3925, 'Heron'!$A17,  data!$E$1:$E$3925, 'Heron'!AR$5)</f>
        <v/>
      </c>
      <c r="AS17" s="2">
        <f>AR17+SUMIFS(data!$H$1:$H$3925, data!$A$1:$A$3925, 'Heron'!$A17,  data!$E$1:$E$3925, 'Heron'!AS$5)+SUMIFS('NSST Print'!$C$43,'NSST Print'!$F$43,'Heron'!$A17)-SUMIFS('NSST Print'!$C$44:$C$50,'NSST Print'!$F$44:$F$50,'Heron'!$A17)</f>
        <v/>
      </c>
    </row>
    <row r="18">
      <c r="A18" t="inlineStr">
        <is>
          <t>Rental Income</t>
        </is>
      </c>
      <c r="C18" s="2">
        <f>SUMIFS(data!$H$1:$H$3925, data!$A$1:$A$3925, 'Heron'!$A18, data!$E$1:$E$3925, 'Heron'!C$5)</f>
        <v/>
      </c>
      <c r="D18" s="2">
        <f>C18+SUMIFS(data!$H$1:$H$3925, data!$A$1:$A$3925, 'Heron'!$A18,  data!$E$1:$E$3925, 'Heron'!D$5)</f>
        <v/>
      </c>
      <c r="E18" s="2">
        <f>D18+SUMIFS(data!$H$1:$H$3925, data!$A$1:$A$3925, 'Heron'!$A18,  data!$E$1:$E$3925, 'Heron'!E$5)</f>
        <v/>
      </c>
      <c r="F18" s="2">
        <f>E18+SUMIFS(data!$H$1:$H$3925, data!$A$1:$A$3925, 'Heron'!$A18,  data!$E$1:$E$3925, 'Heron'!F$5)</f>
        <v/>
      </c>
      <c r="G18" s="2">
        <f>F18+SUMIFS(data!$H$1:$H$3925, data!$A$1:$A$3925, 'Heron'!$A18,  data!$E$1:$E$3925, 'Heron'!G$5)</f>
        <v/>
      </c>
      <c r="H18" s="2">
        <f>G18+SUMIFS(data!$H$1:$H$3925, data!$A$1:$A$3925, 'Heron'!$A18,  data!$E$1:$E$3925, 'Heron'!H$5)</f>
        <v/>
      </c>
      <c r="I18" s="2">
        <f>H18+SUMIFS(data!$H$1:$H$3925, data!$A$1:$A$3925, 'Heron'!$A18,  data!$E$1:$E$3925, 'Heron'!I$5)</f>
        <v/>
      </c>
      <c r="J18" s="2">
        <f>I18+SUMIFS(data!$H$1:$H$3925, data!$A$1:$A$3925, 'Heron'!$A18,  data!$E$1:$E$3925, 'Heron'!J$5)</f>
        <v/>
      </c>
      <c r="K18" s="2">
        <f>J18+SUMIFS(data!$H$1:$H$3925, data!$A$1:$A$3925, 'Heron'!$A18,  data!$E$1:$E$3925, 'Heron'!K$5)</f>
        <v/>
      </c>
      <c r="L18" s="2">
        <f>K18+SUMIFS(data!$H$1:$H$3925, data!$A$1:$A$3925, 'Heron'!$A18,  data!$E$1:$E$3925, 'Heron'!L$5)</f>
        <v/>
      </c>
      <c r="M18" s="2">
        <f>L18+SUMIFS(data!$H$1:$H$3925, data!$A$1:$A$3925, 'Heron'!$A18,  data!$E$1:$E$3925, 'Heron'!M$5)</f>
        <v/>
      </c>
      <c r="N18" s="2">
        <f>M18+SUMIFS(data!$H$1:$H$3925, data!$A$1:$A$3925, 'Heron'!$A18,  data!$E$1:$E$3925, 'Heron'!N$5)</f>
        <v/>
      </c>
      <c r="O18" s="2">
        <f>N18+SUMIFS(data!$H$1:$H$3925, data!$A$1:$A$3925, 'Heron'!$A18,  data!$E$1:$E$3925, 'Heron'!O$5)</f>
        <v/>
      </c>
      <c r="P18" s="2">
        <f>O18+SUMIFS(data!$H$1:$H$3925, data!$A$1:$A$3925, 'Heron'!$A18,  data!$E$1:$E$3925, 'Heron'!P$5)</f>
        <v/>
      </c>
      <c r="Q18" s="2">
        <f>P18+SUMIFS(data!$H$1:$H$3925, data!$A$1:$A$3925, 'Heron'!$A18,  data!$E$1:$E$3925, 'Heron'!Q$5)</f>
        <v/>
      </c>
      <c r="R18" s="2">
        <f>Q18+SUMIFS(data!$H$1:$H$3925, data!$A$1:$A$3925, 'Heron'!$A18,  data!$E$1:$E$3925, 'Heron'!R$5)</f>
        <v/>
      </c>
      <c r="S18" s="2">
        <f>R18+SUMIFS(data!$H$1:$H$3925, data!$A$1:$A$3925, 'Heron'!$A18,  data!$E$1:$E$3925, 'Heron'!S$5)</f>
        <v/>
      </c>
      <c r="T18" s="2">
        <f>S18+SUMIFS(data!$H$1:$H$3925, data!$A$1:$A$3925, 'Heron'!$A18,  data!$E$1:$E$3925, 'Heron'!T$5)</f>
        <v/>
      </c>
      <c r="U18" s="2">
        <f>T18+SUMIFS(data!$H$1:$H$3925, data!$A$1:$A$3925, 'Heron'!$A18,  data!$E$1:$E$3925, 'Heron'!U$5)</f>
        <v/>
      </c>
      <c r="V18" s="2">
        <f>U18+SUMIFS(data!$H$1:$H$3925, data!$A$1:$A$3925, 'Heron'!$A18,  data!$E$1:$E$3925, 'Heron'!V$5)</f>
        <v/>
      </c>
      <c r="W18" s="2">
        <f>V18+SUMIFS(data!$H$1:$H$3925, data!$A$1:$A$3925, 'Heron'!$A18,  data!$E$1:$E$3925, 'Heron'!W$5)</f>
        <v/>
      </c>
      <c r="X18" s="2">
        <f>W18+SUMIFS(data!$H$1:$H$3925, data!$A$1:$A$3925, 'Heron'!$A18,  data!$E$1:$E$3925, 'Heron'!X$5)</f>
        <v/>
      </c>
      <c r="Y18" s="2">
        <f>X18+SUMIFS(data!$H$1:$H$3925, data!$A$1:$A$3925, 'Heron'!$A18,  data!$E$1:$E$3925, 'Heron'!Y$5)</f>
        <v/>
      </c>
      <c r="Z18" s="2">
        <f>Y18+SUMIFS(data!$H$1:$H$3925, data!$A$1:$A$3925, 'Heron'!$A18,  data!$E$1:$E$3925, 'Heron'!Z$5)</f>
        <v/>
      </c>
      <c r="AA18" s="2">
        <f>Z18+SUMIFS(data!$H$1:$H$3925, data!$A$1:$A$3925, 'Heron'!$A18,  data!$E$1:$E$3925, 'Heron'!AA$5)</f>
        <v/>
      </c>
      <c r="AB18" s="2">
        <f>AA18+SUMIFS(data!$H$1:$H$3925, data!$A$1:$A$3925, 'Heron'!$A18,  data!$E$1:$E$3925, 'Heron'!AB$5)</f>
        <v/>
      </c>
      <c r="AC18" s="2">
        <f>AB18+SUMIFS(data!$H$1:$H$3925, data!$A$1:$A$3925, 'Heron'!$A18,  data!$E$1:$E$3925, 'Heron'!AC$5)</f>
        <v/>
      </c>
      <c r="AD18" s="2">
        <f>AC18+SUMIFS(data!$H$1:$H$3925, data!$A$1:$A$3925, 'Heron'!$A18,  data!$E$1:$E$3925, 'Heron'!AD$5)</f>
        <v/>
      </c>
      <c r="AE18" s="2">
        <f>AD18+SUMIFS(data!$H$1:$H$3925, data!$A$1:$A$3925, 'Heron'!$A18,  data!$E$1:$E$3925, 'Heron'!AE$5)</f>
        <v/>
      </c>
      <c r="AF18" s="2">
        <f>AE18+SUMIFS(data!$H$1:$H$3925, data!$A$1:$A$3925, 'Heron'!$A18,  data!$E$1:$E$3925, 'Heron'!AF$5)</f>
        <v/>
      </c>
      <c r="AG18" s="2">
        <f>AF18+SUMIFS(data!$H$1:$H$3925, data!$A$1:$A$3925, 'Heron'!$A18,  data!$E$1:$E$3925, 'Heron'!AG$5)</f>
        <v/>
      </c>
      <c r="AH18" s="2">
        <f>AG18+SUMIFS(data!$H$1:$H$3925, data!$A$1:$A$3925, 'Heron'!$A18,  data!$E$1:$E$3925, 'Heron'!AH$5)</f>
        <v/>
      </c>
      <c r="AI18" s="2">
        <f>AH18+SUMIFS(data!$H$1:$H$3925, data!$A$1:$A$3925, 'Heron'!$A18,  data!$E$1:$E$3925, 'Heron'!AI$5)</f>
        <v/>
      </c>
      <c r="AJ18" s="2">
        <f>AI18+SUMIFS(data!$H$1:$H$3925, data!$A$1:$A$3925, 'Heron'!$A18,  data!$E$1:$E$3925, 'Heron'!AJ$5)</f>
        <v/>
      </c>
      <c r="AK18" s="2">
        <f>AJ18+SUMIFS(data!$H$1:$H$3925, data!$A$1:$A$3925, 'Heron'!$A18,  data!$E$1:$E$3925, 'Heron'!AK$5)</f>
        <v/>
      </c>
      <c r="AL18" s="2">
        <f>AK18+SUMIFS(data!$H$1:$H$3925, data!$A$1:$A$3925, 'Heron'!$A18,  data!$E$1:$E$3925, 'Heron'!AL$5)</f>
        <v/>
      </c>
      <c r="AM18" s="2">
        <f>AL18+SUMIFS(data!$H$1:$H$3925, data!$A$1:$A$3925, 'Heron'!$A18,  data!$E$1:$E$3925, 'Heron'!AM$5)</f>
        <v/>
      </c>
      <c r="AN18" s="2">
        <f>AM18+SUMIFS(data!$H$1:$H$3925, data!$A$1:$A$3925, 'Heron'!$A18,  data!$E$1:$E$3925, 'Heron'!AN$5)</f>
        <v/>
      </c>
      <c r="AO18" s="2">
        <f>AN18+SUMIFS(data!$H$1:$H$3925, data!$A$1:$A$3925, 'Heron'!$A18,  data!$E$1:$E$3925, 'Heron'!AO$5)</f>
        <v/>
      </c>
      <c r="AP18" s="2">
        <f>AO18+SUMIFS(data!$H$1:$H$3925, data!$A$1:$A$3925, 'Heron'!$A18,  data!$E$1:$E$3925, 'Heron'!AP$5)</f>
        <v/>
      </c>
      <c r="AQ18" s="2">
        <f>AP18+SUMIFS(data!$H$1:$H$3925, data!$A$1:$A$3925, 'Heron'!$A18,  data!$E$1:$E$3925, 'Heron'!AQ$5)</f>
        <v/>
      </c>
      <c r="AR18" s="2">
        <f>AQ18+SUMIFS(data!$H$1:$H$3925, data!$A$1:$A$3925, 'Heron'!$A18,  data!$E$1:$E$3925, 'Heron'!AR$5)</f>
        <v/>
      </c>
      <c r="AS18" s="2">
        <f>AR18+SUMIFS(data!$H$1:$H$3925, data!$A$1:$A$3925, 'Heron'!$A18,  data!$E$1:$E$3925, 'Heron'!AS$5)+SUMIFS('NSST Print'!$C$43,'NSST Print'!$F$43,'Heron'!$A18)-SUMIFS('NSST Print'!$C$44:$C$50,'NSST Print'!$F$44:$F$50,'Heron'!$A18)</f>
        <v/>
      </c>
    </row>
    <row r="19">
      <c r="A19" s="5" t="inlineStr">
        <is>
          <t>Total Other Income</t>
        </is>
      </c>
      <c r="C19" s="6">
        <f>SUM(C16:C18)</f>
        <v/>
      </c>
      <c r="D19" s="6">
        <f>SUM(D16:D18)</f>
        <v/>
      </c>
      <c r="E19" s="6">
        <f>SUM(E16:E18)</f>
        <v/>
      </c>
      <c r="F19" s="6">
        <f>SUM(F16:F18)</f>
        <v/>
      </c>
      <c r="G19" s="6">
        <f>SUM(G16:G18)</f>
        <v/>
      </c>
      <c r="H19" s="6">
        <f>SUM(H16:H18)</f>
        <v/>
      </c>
      <c r="I19" s="6">
        <f>SUM(I16:I18)</f>
        <v/>
      </c>
      <c r="J19" s="6">
        <f>SUM(J16:J18)</f>
        <v/>
      </c>
      <c r="K19" s="6">
        <f>SUM(K16:K18)</f>
        <v/>
      </c>
      <c r="L19" s="6">
        <f>SUM(L16:L18)</f>
        <v/>
      </c>
      <c r="M19" s="6">
        <f>SUM(M16:M18)</f>
        <v/>
      </c>
      <c r="N19" s="6">
        <f>SUM(N16:N18)</f>
        <v/>
      </c>
      <c r="O19" s="6">
        <f>SUM(O16:O18)</f>
        <v/>
      </c>
      <c r="P19" s="6">
        <f>SUM(P16:P18)</f>
        <v/>
      </c>
      <c r="Q19" s="6">
        <f>SUM(Q16:Q18)</f>
        <v/>
      </c>
      <c r="R19" s="6">
        <f>SUM(R16:R18)</f>
        <v/>
      </c>
      <c r="S19" s="6">
        <f>SUM(S16:S18)</f>
        <v/>
      </c>
      <c r="T19" s="6">
        <f>SUM(T16:T18)</f>
        <v/>
      </c>
      <c r="U19" s="6">
        <f>SUM(U16:U18)</f>
        <v/>
      </c>
      <c r="V19" s="6">
        <f>SUM(V16:V18)</f>
        <v/>
      </c>
      <c r="W19" s="6">
        <f>SUM(W16:W18)</f>
        <v/>
      </c>
      <c r="X19" s="6">
        <f>SUM(X16:X18)</f>
        <v/>
      </c>
      <c r="Y19" s="6">
        <f>SUM(Y16:Y18)</f>
        <v/>
      </c>
      <c r="Z19" s="6">
        <f>SUM(Z16:Z18)</f>
        <v/>
      </c>
      <c r="AA19" s="6">
        <f>SUM(AA16:AA18)</f>
        <v/>
      </c>
      <c r="AB19" s="6">
        <f>SUM(AB16:AB18)</f>
        <v/>
      </c>
      <c r="AC19" s="6">
        <f>SUM(AC16:AC18)</f>
        <v/>
      </c>
      <c r="AD19" s="6">
        <f>SUM(AD16:AD18)</f>
        <v/>
      </c>
      <c r="AE19" s="6">
        <f>SUM(AE16:AE18)</f>
        <v/>
      </c>
      <c r="AF19" s="6">
        <f>SUM(AF16:AF18)</f>
        <v/>
      </c>
      <c r="AG19" s="6">
        <f>SUM(AG16:AG18)</f>
        <v/>
      </c>
      <c r="AH19" s="6">
        <f>SUM(AH16:AH18)</f>
        <v/>
      </c>
      <c r="AI19" s="6">
        <f>SUM(AI16:AI18)</f>
        <v/>
      </c>
      <c r="AJ19" s="6">
        <f>SUM(AJ16:AJ18)</f>
        <v/>
      </c>
      <c r="AK19" s="6">
        <f>SUM(AK16:AK18)</f>
        <v/>
      </c>
      <c r="AL19" s="6">
        <f>SUM(AL16:AL18)</f>
        <v/>
      </c>
      <c r="AM19" s="6">
        <f>SUM(AM16:AM18)</f>
        <v/>
      </c>
      <c r="AN19" s="6">
        <f>SUM(AN16:AN18)</f>
        <v/>
      </c>
      <c r="AO19" s="6">
        <f>SUM(AO16:AO18)</f>
        <v/>
      </c>
      <c r="AP19" s="6">
        <f>SUM(AP16:AP18)</f>
        <v/>
      </c>
      <c r="AQ19" s="6">
        <f>SUM(AQ16:AQ18)</f>
        <v/>
      </c>
      <c r="AR19" s="6">
        <f>SUM(AR16:AR18)</f>
        <v/>
      </c>
      <c r="AS19" s="6">
        <f>SUM(AS16:AS18)</f>
        <v/>
      </c>
    </row>
    <row r="20">
      <c r="A20" t="inlineStr"/>
    </row>
    <row r="21">
      <c r="A21" t="inlineStr"/>
    </row>
    <row r="22">
      <c r="A22" s="4" t="inlineStr">
        <is>
          <t>COS</t>
        </is>
      </c>
    </row>
    <row r="23">
      <c r="A23" t="inlineStr">
        <is>
          <t>COCT Bulk Levy</t>
        </is>
      </c>
      <c r="C23" s="2">
        <f>SUMIFS(data!$H$1:$H$3925, data!$A$1:$A$3925, 'Heron'!$A23, data!$E$1:$E$3925, 'Heron'!C$5)</f>
        <v/>
      </c>
      <c r="D23" s="2">
        <f>C23+SUMIFS(data!$H$1:$H$3925, data!$A$1:$A$3925, 'Heron'!$A23,  data!$E$1:$E$3925, 'Heron'!D$5)</f>
        <v/>
      </c>
      <c r="E23" s="2">
        <f>D23+SUMIFS(data!$H$1:$H$3925, data!$A$1:$A$3925, 'Heron'!$A23,  data!$E$1:$E$3925, 'Heron'!E$5)</f>
        <v/>
      </c>
      <c r="F23" s="2">
        <f>E23+SUMIFS(data!$H$1:$H$3925, data!$A$1:$A$3925, 'Heron'!$A23,  data!$E$1:$E$3925, 'Heron'!F$5)</f>
        <v/>
      </c>
      <c r="G23" s="2">
        <f>F23+SUMIFS(data!$H$1:$H$3925, data!$A$1:$A$3925, 'Heron'!$A23,  data!$E$1:$E$3925, 'Heron'!G$5)</f>
        <v/>
      </c>
      <c r="H23" s="2">
        <f>G23+SUMIFS(data!$H$1:$H$3925, data!$A$1:$A$3925, 'Heron'!$A23,  data!$E$1:$E$3925, 'Heron'!H$5)</f>
        <v/>
      </c>
      <c r="I23" s="2">
        <f>H23+SUMIFS(data!$H$1:$H$3925, data!$A$1:$A$3925, 'Heron'!$A23,  data!$E$1:$E$3925, 'Heron'!I$5)</f>
        <v/>
      </c>
      <c r="J23" s="2">
        <f>I23+SUMIFS(data!$H$1:$H$3925, data!$A$1:$A$3925, 'Heron'!$A23,  data!$E$1:$E$3925, 'Heron'!J$5)</f>
        <v/>
      </c>
      <c r="K23" s="2">
        <f>J23+SUMIFS(data!$H$1:$H$3925, data!$A$1:$A$3925, 'Heron'!$A23,  data!$E$1:$E$3925, 'Heron'!K$5)</f>
        <v/>
      </c>
      <c r="L23" s="2">
        <f>K23+SUMIFS(data!$H$1:$H$3925, data!$A$1:$A$3925, 'Heron'!$A23,  data!$E$1:$E$3925, 'Heron'!L$5)</f>
        <v/>
      </c>
      <c r="M23" s="2">
        <f>L23+SUMIFS(data!$H$1:$H$3925, data!$A$1:$A$3925, 'Heron'!$A23,  data!$E$1:$E$3925, 'Heron'!M$5)</f>
        <v/>
      </c>
      <c r="N23" s="2">
        <f>M23+SUMIFS(data!$H$1:$H$3925, data!$A$1:$A$3925, 'Heron'!$A23,  data!$E$1:$E$3925, 'Heron'!N$5)</f>
        <v/>
      </c>
      <c r="O23" s="2">
        <f>N23+SUMIFS(data!$H$1:$H$3925, data!$A$1:$A$3925, 'Heron'!$A23,  data!$E$1:$E$3925, 'Heron'!O$5)</f>
        <v/>
      </c>
      <c r="P23" s="2">
        <f>O23+SUMIFS(data!$H$1:$H$3925, data!$A$1:$A$3925, 'Heron'!$A23,  data!$E$1:$E$3925, 'Heron'!P$5)</f>
        <v/>
      </c>
      <c r="Q23" s="2">
        <f>P23+SUMIFS(data!$H$1:$H$3925, data!$A$1:$A$3925, 'Heron'!$A23,  data!$E$1:$E$3925, 'Heron'!Q$5)</f>
        <v/>
      </c>
      <c r="R23" s="2">
        <f>Q23+SUMIFS(data!$H$1:$H$3925, data!$A$1:$A$3925, 'Heron'!$A23,  data!$E$1:$E$3925, 'Heron'!R$5)</f>
        <v/>
      </c>
      <c r="S23" s="2">
        <f>R23+SUMIFS(data!$H$1:$H$3925, data!$A$1:$A$3925, 'Heron'!$A23,  data!$E$1:$E$3925, 'Heron'!S$5)</f>
        <v/>
      </c>
      <c r="T23" s="2">
        <f>S23+SUMIFS(data!$H$1:$H$3925, data!$A$1:$A$3925, 'Heron'!$A23,  data!$E$1:$E$3925, 'Heron'!T$5)</f>
        <v/>
      </c>
      <c r="U23" s="2">
        <f>T23+SUMIFS(data!$H$1:$H$3925, data!$A$1:$A$3925, 'Heron'!$A23,  data!$E$1:$E$3925, 'Heron'!U$5)</f>
        <v/>
      </c>
      <c r="V23" s="2">
        <f>U23+SUMIFS(data!$H$1:$H$3925, data!$A$1:$A$3925, 'Heron'!$A23,  data!$E$1:$E$3925, 'Heron'!V$5)</f>
        <v/>
      </c>
      <c r="W23" s="2">
        <f>V23+SUMIFS(data!$H$1:$H$3925, data!$A$1:$A$3925, 'Heron'!$A23,  data!$E$1:$E$3925, 'Heron'!W$5)</f>
        <v/>
      </c>
      <c r="X23" s="2">
        <f>W23+SUMIFS(data!$H$1:$H$3925, data!$A$1:$A$3925, 'Heron'!$A23,  data!$E$1:$E$3925, 'Heron'!X$5)</f>
        <v/>
      </c>
      <c r="Y23" s="2">
        <f>X23+SUMIFS(data!$H$1:$H$3925, data!$A$1:$A$3925, 'Heron'!$A23,  data!$E$1:$E$3925, 'Heron'!Y$5)</f>
        <v/>
      </c>
      <c r="Z23" s="2">
        <f>Y23+SUMIFS(data!$H$1:$H$3925, data!$A$1:$A$3925, 'Heron'!$A23,  data!$E$1:$E$3925, 'Heron'!Z$5)</f>
        <v/>
      </c>
      <c r="AA23" s="2">
        <f>Z23+SUMIFS(data!$H$1:$H$3925, data!$A$1:$A$3925, 'Heron'!$A23,  data!$E$1:$E$3925, 'Heron'!AA$5)</f>
        <v/>
      </c>
      <c r="AB23" s="2">
        <f>AA23+SUMIFS(data!$H$1:$H$3925, data!$A$1:$A$3925, 'Heron'!$A23,  data!$E$1:$E$3925, 'Heron'!AB$5)</f>
        <v/>
      </c>
      <c r="AC23" s="2">
        <f>AB23+SUMIFS(data!$H$1:$H$3925, data!$A$1:$A$3925, 'Heron'!$A23,  data!$E$1:$E$3925, 'Heron'!AC$5)</f>
        <v/>
      </c>
      <c r="AD23" s="2">
        <f>AC23+SUMIFS(data!$H$1:$H$3925, data!$A$1:$A$3925, 'Heron'!$A23,  data!$E$1:$E$3925, 'Heron'!AD$5)</f>
        <v/>
      </c>
      <c r="AE23" s="2">
        <f>AD23+SUMIFS(data!$H$1:$H$3925, data!$A$1:$A$3925, 'Heron'!$A23,  data!$E$1:$E$3925, 'Heron'!AE$5)</f>
        <v/>
      </c>
      <c r="AF23" s="2">
        <f>AE23+SUMIFS(data!$H$1:$H$3925, data!$A$1:$A$3925, 'Heron'!$A23,  data!$E$1:$E$3925, 'Heron'!AF$5)</f>
        <v/>
      </c>
      <c r="AG23" s="2">
        <f>AF23+SUMIFS(data!$H$1:$H$3925, data!$A$1:$A$3925, 'Heron'!$A23,  data!$E$1:$E$3925, 'Heron'!AG$5)</f>
        <v/>
      </c>
      <c r="AH23" s="2">
        <f>AG23+SUMIFS(data!$H$1:$H$3925, data!$A$1:$A$3925, 'Heron'!$A23,  data!$E$1:$E$3925, 'Heron'!AH$5)</f>
        <v/>
      </c>
      <c r="AI23" s="2">
        <f>AH23+SUMIFS(data!$H$1:$H$3925, data!$A$1:$A$3925, 'Heron'!$A23,  data!$E$1:$E$3925, 'Heron'!AI$5)</f>
        <v/>
      </c>
      <c r="AJ23" s="2">
        <f>AI23+SUMIFS(data!$H$1:$H$3925, data!$A$1:$A$3925, 'Heron'!$A23,  data!$E$1:$E$3925, 'Heron'!AJ$5)</f>
        <v/>
      </c>
      <c r="AK23" s="2">
        <f>AJ23+SUMIFS(data!$H$1:$H$3925, data!$A$1:$A$3925, 'Heron'!$A23,  data!$E$1:$E$3925, 'Heron'!AK$5)</f>
        <v/>
      </c>
      <c r="AL23" s="2">
        <f>AK23+SUMIFS(data!$H$1:$H$3925, data!$A$1:$A$3925, 'Heron'!$A23,  data!$E$1:$E$3925, 'Heron'!AL$5)</f>
        <v/>
      </c>
      <c r="AM23" s="2">
        <f>AL23+SUMIFS(data!$H$1:$H$3925, data!$A$1:$A$3925, 'Heron'!$A23,  data!$E$1:$E$3925, 'Heron'!AM$5)</f>
        <v/>
      </c>
      <c r="AN23" s="2">
        <f>AM23+SUMIFS(data!$H$1:$H$3925, data!$A$1:$A$3925, 'Heron'!$A23,  data!$E$1:$E$3925, 'Heron'!AN$5)</f>
        <v/>
      </c>
      <c r="AO23" s="2">
        <f>AN23+SUMIFS(data!$H$1:$H$3925, data!$A$1:$A$3925, 'Heron'!$A23,  data!$E$1:$E$3925, 'Heron'!AO$5)</f>
        <v/>
      </c>
      <c r="AP23" s="2">
        <f>AO23+SUMIFS(data!$H$1:$H$3925, data!$A$1:$A$3925, 'Heron'!$A23,  data!$E$1:$E$3925, 'Heron'!AP$5)</f>
        <v/>
      </c>
      <c r="AQ23" s="2">
        <f>AP23+SUMIFS(data!$H$1:$H$3925, data!$A$1:$A$3925, 'Heron'!$A23,  data!$E$1:$E$3925, 'Heron'!AQ$5)</f>
        <v/>
      </c>
      <c r="AR23" s="2">
        <f>AQ23+SUMIFS(data!$H$1:$H$3925, data!$A$1:$A$3925, 'Heron'!$A23,  data!$E$1:$E$3925, 'Heron'!AR$5)</f>
        <v/>
      </c>
      <c r="AS23" s="2">
        <f>AR23+SUMIFS(data!$H$1:$H$3925, data!$A$1:$A$3925, 'Heron'!$A23,  data!$E$1:$E$3925, 'Heron'!AS$5)+SUMIFS('NSST Print'!$C$43,'NSST Print'!$F$43,'Heron'!$A23)-SUMIFS('NSST Print'!$C$44:$C$50,'NSST Print'!$F$44:$F$50,'Heron'!$A23)</f>
        <v/>
      </c>
    </row>
    <row r="24">
      <c r="A24" t="inlineStr">
        <is>
          <t>COS - Commission HF Units</t>
        </is>
      </c>
      <c r="C24" s="2">
        <f>SUMIFS(data!$H$1:$H$3925, data!$A$1:$A$3925, 'Heron'!$A24, data!$E$1:$E$3925, 'Heron'!C$5)</f>
        <v/>
      </c>
      <c r="D24" s="2">
        <f>C24+SUMIFS(data!$H$1:$H$3925, data!$A$1:$A$3925, 'Heron'!$A24,  data!$E$1:$E$3925, 'Heron'!D$5)</f>
        <v/>
      </c>
      <c r="E24" s="2">
        <f>D24+SUMIFS(data!$H$1:$H$3925, data!$A$1:$A$3925, 'Heron'!$A24,  data!$E$1:$E$3925, 'Heron'!E$5)</f>
        <v/>
      </c>
      <c r="F24" s="2">
        <f>E24+SUMIFS(data!$H$1:$H$3925, data!$A$1:$A$3925, 'Heron'!$A24,  data!$E$1:$E$3925, 'Heron'!F$5)</f>
        <v/>
      </c>
      <c r="G24" s="2">
        <f>F24+SUMIFS(data!$H$1:$H$3925, data!$A$1:$A$3925, 'Heron'!$A24,  data!$E$1:$E$3925, 'Heron'!G$5)</f>
        <v/>
      </c>
      <c r="H24" s="2">
        <f>G24+SUMIFS(data!$H$1:$H$3925, data!$A$1:$A$3925, 'Heron'!$A24,  data!$E$1:$E$3925, 'Heron'!H$5)</f>
        <v/>
      </c>
      <c r="I24" s="2">
        <f>H24+SUMIFS(data!$H$1:$H$3925, data!$A$1:$A$3925, 'Heron'!$A24,  data!$E$1:$E$3925, 'Heron'!I$5)</f>
        <v/>
      </c>
      <c r="J24" s="2">
        <f>I24+SUMIFS(data!$H$1:$H$3925, data!$A$1:$A$3925, 'Heron'!$A24,  data!$E$1:$E$3925, 'Heron'!J$5)</f>
        <v/>
      </c>
      <c r="K24" s="2">
        <f>J24+SUMIFS(data!$H$1:$H$3925, data!$A$1:$A$3925, 'Heron'!$A24,  data!$E$1:$E$3925, 'Heron'!K$5)</f>
        <v/>
      </c>
      <c r="L24" s="2">
        <f>K24+SUMIFS(data!$H$1:$H$3925, data!$A$1:$A$3925, 'Heron'!$A24,  data!$E$1:$E$3925, 'Heron'!L$5)</f>
        <v/>
      </c>
      <c r="M24" s="2">
        <f>L24+SUMIFS(data!$H$1:$H$3925, data!$A$1:$A$3925, 'Heron'!$A24,  data!$E$1:$E$3925, 'Heron'!M$5)</f>
        <v/>
      </c>
      <c r="N24" s="2">
        <f>M24+SUMIFS(data!$H$1:$H$3925, data!$A$1:$A$3925, 'Heron'!$A24,  data!$E$1:$E$3925, 'Heron'!N$5)</f>
        <v/>
      </c>
      <c r="O24" s="2">
        <f>N24+SUMIFS(data!$H$1:$H$3925, data!$A$1:$A$3925, 'Heron'!$A24,  data!$E$1:$E$3925, 'Heron'!O$5)</f>
        <v/>
      </c>
      <c r="P24" s="2">
        <f>O24+SUMIFS(data!$H$1:$H$3925, data!$A$1:$A$3925, 'Heron'!$A24,  data!$E$1:$E$3925, 'Heron'!P$5)</f>
        <v/>
      </c>
      <c r="Q24" s="2">
        <f>P24+SUMIFS(data!$H$1:$H$3925, data!$A$1:$A$3925, 'Heron'!$A24,  data!$E$1:$E$3925, 'Heron'!Q$5)</f>
        <v/>
      </c>
      <c r="R24" s="2">
        <f>Q24+SUMIFS(data!$H$1:$H$3925, data!$A$1:$A$3925, 'Heron'!$A24,  data!$E$1:$E$3925, 'Heron'!R$5)</f>
        <v/>
      </c>
      <c r="S24" s="2">
        <f>R24+SUMIFS(data!$H$1:$H$3925, data!$A$1:$A$3925, 'Heron'!$A24,  data!$E$1:$E$3925, 'Heron'!S$5)</f>
        <v/>
      </c>
      <c r="T24" s="2">
        <f>S24+SUMIFS(data!$H$1:$H$3925, data!$A$1:$A$3925, 'Heron'!$A24,  data!$E$1:$E$3925, 'Heron'!T$5)</f>
        <v/>
      </c>
      <c r="U24" s="2">
        <f>T24+SUMIFS(data!$H$1:$H$3925, data!$A$1:$A$3925, 'Heron'!$A24,  data!$E$1:$E$3925, 'Heron'!U$5)</f>
        <v/>
      </c>
      <c r="V24" s="2">
        <f>U24+SUMIFS(data!$H$1:$H$3925, data!$A$1:$A$3925, 'Heron'!$A24,  data!$E$1:$E$3925, 'Heron'!V$5)</f>
        <v/>
      </c>
      <c r="W24" s="2">
        <f>V24+SUMIFS(data!$H$1:$H$3925, data!$A$1:$A$3925, 'Heron'!$A24,  data!$E$1:$E$3925, 'Heron'!W$5)</f>
        <v/>
      </c>
      <c r="X24" s="2">
        <f>W24+SUMIFS(data!$H$1:$H$3925, data!$A$1:$A$3925, 'Heron'!$A24,  data!$E$1:$E$3925, 'Heron'!X$5)</f>
        <v/>
      </c>
      <c r="Y24" s="2">
        <f>X24+SUMIFS(data!$H$1:$H$3925, data!$A$1:$A$3925, 'Heron'!$A24,  data!$E$1:$E$3925, 'Heron'!Y$5)</f>
        <v/>
      </c>
      <c r="Z24" s="2">
        <f>Y24+SUMIFS(data!$H$1:$H$3925, data!$A$1:$A$3925, 'Heron'!$A24,  data!$E$1:$E$3925, 'Heron'!Z$5)</f>
        <v/>
      </c>
      <c r="AA24" s="2">
        <f>Z24+SUMIFS(data!$H$1:$H$3925, data!$A$1:$A$3925, 'Heron'!$A24,  data!$E$1:$E$3925, 'Heron'!AA$5)</f>
        <v/>
      </c>
      <c r="AB24" s="2">
        <f>AA24+SUMIFS(data!$H$1:$H$3925, data!$A$1:$A$3925, 'Heron'!$A24,  data!$E$1:$E$3925, 'Heron'!AB$5)</f>
        <v/>
      </c>
      <c r="AC24" s="2">
        <f>AB24+SUMIFS(data!$H$1:$H$3925, data!$A$1:$A$3925, 'Heron'!$A24,  data!$E$1:$E$3925, 'Heron'!AC$5)</f>
        <v/>
      </c>
      <c r="AD24" s="2">
        <f>AC24+SUMIFS(data!$H$1:$H$3925, data!$A$1:$A$3925, 'Heron'!$A24,  data!$E$1:$E$3925, 'Heron'!AD$5)</f>
        <v/>
      </c>
      <c r="AE24" s="2">
        <f>AD24+SUMIFS(data!$H$1:$H$3925, data!$A$1:$A$3925, 'Heron'!$A24,  data!$E$1:$E$3925, 'Heron'!AE$5)</f>
        <v/>
      </c>
      <c r="AF24" s="2">
        <f>AE24+SUMIFS(data!$H$1:$H$3925, data!$A$1:$A$3925, 'Heron'!$A24,  data!$E$1:$E$3925, 'Heron'!AF$5)</f>
        <v/>
      </c>
      <c r="AG24" s="2">
        <f>AF24+SUMIFS(data!$H$1:$H$3925, data!$A$1:$A$3925, 'Heron'!$A24,  data!$E$1:$E$3925, 'Heron'!AG$5)</f>
        <v/>
      </c>
      <c r="AH24" s="2">
        <f>AG24+SUMIFS(data!$H$1:$H$3925, data!$A$1:$A$3925, 'Heron'!$A24,  data!$E$1:$E$3925, 'Heron'!AH$5)</f>
        <v/>
      </c>
      <c r="AI24" s="2">
        <f>AH24+SUMIFS(data!$H$1:$H$3925, data!$A$1:$A$3925, 'Heron'!$A24,  data!$E$1:$E$3925, 'Heron'!AI$5)</f>
        <v/>
      </c>
      <c r="AJ24" s="2">
        <f>AI24+SUMIFS(data!$H$1:$H$3925, data!$A$1:$A$3925, 'Heron'!$A24,  data!$E$1:$E$3925, 'Heron'!AJ$5)</f>
        <v/>
      </c>
      <c r="AK24" s="2">
        <f>AJ24+SUMIFS(data!$H$1:$H$3925, data!$A$1:$A$3925, 'Heron'!$A24,  data!$E$1:$E$3925, 'Heron'!AK$5)</f>
        <v/>
      </c>
      <c r="AL24" s="2">
        <f>AK24+SUMIFS(data!$H$1:$H$3925, data!$A$1:$A$3925, 'Heron'!$A24,  data!$E$1:$E$3925, 'Heron'!AL$5)</f>
        <v/>
      </c>
      <c r="AM24" s="2">
        <f>AL24+SUMIFS(data!$H$1:$H$3925, data!$A$1:$A$3925, 'Heron'!$A24,  data!$E$1:$E$3925, 'Heron'!AM$5)</f>
        <v/>
      </c>
      <c r="AN24" s="2">
        <f>AM24+SUMIFS(data!$H$1:$H$3925, data!$A$1:$A$3925, 'Heron'!$A24,  data!$E$1:$E$3925, 'Heron'!AN$5)</f>
        <v/>
      </c>
      <c r="AO24" s="2">
        <f>AN24+SUMIFS(data!$H$1:$H$3925, data!$A$1:$A$3925, 'Heron'!$A24,  data!$E$1:$E$3925, 'Heron'!AO$5)</f>
        <v/>
      </c>
      <c r="AP24" s="2">
        <f>AO24+SUMIFS(data!$H$1:$H$3925, data!$A$1:$A$3925, 'Heron'!$A24,  data!$E$1:$E$3925, 'Heron'!AP$5)</f>
        <v/>
      </c>
      <c r="AQ24" s="2">
        <f>AP24+SUMIFS(data!$H$1:$H$3925, data!$A$1:$A$3925, 'Heron'!$A24,  data!$E$1:$E$3925, 'Heron'!AQ$5)</f>
        <v/>
      </c>
      <c r="AR24" s="2">
        <f>AQ24+SUMIFS(data!$H$1:$H$3925, data!$A$1:$A$3925, 'Heron'!$A24,  data!$E$1:$E$3925, 'Heron'!AR$5)</f>
        <v/>
      </c>
      <c r="AS24" s="2">
        <f>AR24+SUMIFS(data!$H$1:$H$3925, data!$A$1:$A$3925, 'Heron'!$A24,  data!$E$1:$E$3925, 'Heron'!AS$5)+SUMIFS('NSST Print'!$C$43,'NSST Print'!$F$43,'Heron'!$A24)-SUMIFS('NSST Print'!$C$44:$C$50,'NSST Print'!$F$44:$F$50,'Heron'!$A24)</f>
        <v/>
      </c>
    </row>
    <row r="25">
      <c r="A25" t="inlineStr">
        <is>
          <t>COS - Commission HV Units</t>
        </is>
      </c>
      <c r="C25" s="2">
        <f>SUMIFS(data!$H$1:$H$3925, data!$A$1:$A$3925, 'Heron'!$A25, data!$E$1:$E$3925, 'Heron'!C$5)</f>
        <v/>
      </c>
      <c r="D25" s="2">
        <f>C25+SUMIFS(data!$H$1:$H$3925, data!$A$1:$A$3925, 'Heron'!$A25,  data!$E$1:$E$3925, 'Heron'!D$5)</f>
        <v/>
      </c>
      <c r="E25" s="2">
        <f>D25+SUMIFS(data!$H$1:$H$3925, data!$A$1:$A$3925, 'Heron'!$A25,  data!$E$1:$E$3925, 'Heron'!E$5)</f>
        <v/>
      </c>
      <c r="F25" s="2">
        <f>E25+SUMIFS(data!$H$1:$H$3925, data!$A$1:$A$3925, 'Heron'!$A25,  data!$E$1:$E$3925, 'Heron'!F$5)</f>
        <v/>
      </c>
      <c r="G25" s="2">
        <f>F25+SUMIFS(data!$H$1:$H$3925, data!$A$1:$A$3925, 'Heron'!$A25,  data!$E$1:$E$3925, 'Heron'!G$5)</f>
        <v/>
      </c>
      <c r="H25" s="2">
        <f>G25+SUMIFS(data!$H$1:$H$3925, data!$A$1:$A$3925, 'Heron'!$A25,  data!$E$1:$E$3925, 'Heron'!H$5)</f>
        <v/>
      </c>
      <c r="I25" s="2">
        <f>H25+SUMIFS(data!$H$1:$H$3925, data!$A$1:$A$3925, 'Heron'!$A25,  data!$E$1:$E$3925, 'Heron'!I$5)</f>
        <v/>
      </c>
      <c r="J25" s="2">
        <f>I25+SUMIFS(data!$H$1:$H$3925, data!$A$1:$A$3925, 'Heron'!$A25,  data!$E$1:$E$3925, 'Heron'!J$5)</f>
        <v/>
      </c>
      <c r="K25" s="2">
        <f>J25+SUMIFS(data!$H$1:$H$3925, data!$A$1:$A$3925, 'Heron'!$A25,  data!$E$1:$E$3925, 'Heron'!K$5)</f>
        <v/>
      </c>
      <c r="L25" s="2">
        <f>K25+SUMIFS(data!$H$1:$H$3925, data!$A$1:$A$3925, 'Heron'!$A25,  data!$E$1:$E$3925, 'Heron'!L$5)</f>
        <v/>
      </c>
      <c r="M25" s="2">
        <f>L25+SUMIFS(data!$H$1:$H$3925, data!$A$1:$A$3925, 'Heron'!$A25,  data!$E$1:$E$3925, 'Heron'!M$5)</f>
        <v/>
      </c>
      <c r="N25" s="2">
        <f>M25+SUMIFS(data!$H$1:$H$3925, data!$A$1:$A$3925, 'Heron'!$A25,  data!$E$1:$E$3925, 'Heron'!N$5)</f>
        <v/>
      </c>
      <c r="O25" s="2">
        <f>N25+SUMIFS(data!$H$1:$H$3925, data!$A$1:$A$3925, 'Heron'!$A25,  data!$E$1:$E$3925, 'Heron'!O$5)</f>
        <v/>
      </c>
      <c r="P25" s="2">
        <f>O25+SUMIFS(data!$H$1:$H$3925, data!$A$1:$A$3925, 'Heron'!$A25,  data!$E$1:$E$3925, 'Heron'!P$5)</f>
        <v/>
      </c>
      <c r="Q25" s="2">
        <f>P25+SUMIFS(data!$H$1:$H$3925, data!$A$1:$A$3925, 'Heron'!$A25,  data!$E$1:$E$3925, 'Heron'!Q$5)</f>
        <v/>
      </c>
      <c r="R25" s="2">
        <f>Q25+SUMIFS(data!$H$1:$H$3925, data!$A$1:$A$3925, 'Heron'!$A25,  data!$E$1:$E$3925, 'Heron'!R$5)</f>
        <v/>
      </c>
      <c r="S25" s="2">
        <f>R25+SUMIFS(data!$H$1:$H$3925, data!$A$1:$A$3925, 'Heron'!$A25,  data!$E$1:$E$3925, 'Heron'!S$5)</f>
        <v/>
      </c>
      <c r="T25" s="2">
        <f>S25+SUMIFS(data!$H$1:$H$3925, data!$A$1:$A$3925, 'Heron'!$A25,  data!$E$1:$E$3925, 'Heron'!T$5)</f>
        <v/>
      </c>
      <c r="U25" s="2">
        <f>T25+SUMIFS(data!$H$1:$H$3925, data!$A$1:$A$3925, 'Heron'!$A25,  data!$E$1:$E$3925, 'Heron'!U$5)</f>
        <v/>
      </c>
      <c r="V25" s="2">
        <f>U25+SUMIFS(data!$H$1:$H$3925, data!$A$1:$A$3925, 'Heron'!$A25,  data!$E$1:$E$3925, 'Heron'!V$5)</f>
        <v/>
      </c>
      <c r="W25" s="2">
        <f>V25+SUMIFS(data!$H$1:$H$3925, data!$A$1:$A$3925, 'Heron'!$A25,  data!$E$1:$E$3925, 'Heron'!W$5)</f>
        <v/>
      </c>
      <c r="X25" s="2">
        <f>W25+SUMIFS(data!$H$1:$H$3925, data!$A$1:$A$3925, 'Heron'!$A25,  data!$E$1:$E$3925, 'Heron'!X$5)</f>
        <v/>
      </c>
      <c r="Y25" s="2">
        <f>X25+SUMIFS(data!$H$1:$H$3925, data!$A$1:$A$3925, 'Heron'!$A25,  data!$E$1:$E$3925, 'Heron'!Y$5)</f>
        <v/>
      </c>
      <c r="Z25" s="2">
        <f>Y25+SUMIFS(data!$H$1:$H$3925, data!$A$1:$A$3925, 'Heron'!$A25,  data!$E$1:$E$3925, 'Heron'!Z$5)</f>
        <v/>
      </c>
      <c r="AA25" s="2">
        <f>Z25+SUMIFS(data!$H$1:$H$3925, data!$A$1:$A$3925, 'Heron'!$A25,  data!$E$1:$E$3925, 'Heron'!AA$5)</f>
        <v/>
      </c>
      <c r="AB25" s="2">
        <f>AA25+SUMIFS(data!$H$1:$H$3925, data!$A$1:$A$3925, 'Heron'!$A25,  data!$E$1:$E$3925, 'Heron'!AB$5)</f>
        <v/>
      </c>
      <c r="AC25" s="2">
        <f>AB25+SUMIFS(data!$H$1:$H$3925, data!$A$1:$A$3925, 'Heron'!$A25,  data!$E$1:$E$3925, 'Heron'!AC$5)</f>
        <v/>
      </c>
      <c r="AD25" s="2">
        <f>AC25+SUMIFS(data!$H$1:$H$3925, data!$A$1:$A$3925, 'Heron'!$A25,  data!$E$1:$E$3925, 'Heron'!AD$5)</f>
        <v/>
      </c>
      <c r="AE25" s="2">
        <f>AD25+SUMIFS(data!$H$1:$H$3925, data!$A$1:$A$3925, 'Heron'!$A25,  data!$E$1:$E$3925, 'Heron'!AE$5)</f>
        <v/>
      </c>
      <c r="AF25" s="2">
        <f>AE25+SUMIFS(data!$H$1:$H$3925, data!$A$1:$A$3925, 'Heron'!$A25,  data!$E$1:$E$3925, 'Heron'!AF$5)</f>
        <v/>
      </c>
      <c r="AG25" s="2">
        <f>AF25+SUMIFS(data!$H$1:$H$3925, data!$A$1:$A$3925, 'Heron'!$A25,  data!$E$1:$E$3925, 'Heron'!AG$5)</f>
        <v/>
      </c>
      <c r="AH25" s="2">
        <f>AG25+SUMIFS(data!$H$1:$H$3925, data!$A$1:$A$3925, 'Heron'!$A25,  data!$E$1:$E$3925, 'Heron'!AH$5)</f>
        <v/>
      </c>
      <c r="AI25" s="2">
        <f>AH25+SUMIFS(data!$H$1:$H$3925, data!$A$1:$A$3925, 'Heron'!$A25,  data!$E$1:$E$3925, 'Heron'!AI$5)</f>
        <v/>
      </c>
      <c r="AJ25" s="2">
        <f>AI25+SUMIFS(data!$H$1:$H$3925, data!$A$1:$A$3925, 'Heron'!$A25,  data!$E$1:$E$3925, 'Heron'!AJ$5)</f>
        <v/>
      </c>
      <c r="AK25" s="2">
        <f>AJ25+SUMIFS(data!$H$1:$H$3925, data!$A$1:$A$3925, 'Heron'!$A25,  data!$E$1:$E$3925, 'Heron'!AK$5)</f>
        <v/>
      </c>
      <c r="AL25" s="2">
        <f>AK25+SUMIFS(data!$H$1:$H$3925, data!$A$1:$A$3925, 'Heron'!$A25,  data!$E$1:$E$3925, 'Heron'!AL$5)</f>
        <v/>
      </c>
      <c r="AM25" s="2">
        <f>AL25+SUMIFS(data!$H$1:$H$3925, data!$A$1:$A$3925, 'Heron'!$A25,  data!$E$1:$E$3925, 'Heron'!AM$5)</f>
        <v/>
      </c>
      <c r="AN25" s="2">
        <f>AM25+SUMIFS(data!$H$1:$H$3925, data!$A$1:$A$3925, 'Heron'!$A25,  data!$E$1:$E$3925, 'Heron'!AN$5)</f>
        <v/>
      </c>
      <c r="AO25" s="2">
        <f>AN25+SUMIFS(data!$H$1:$H$3925, data!$A$1:$A$3925, 'Heron'!$A25,  data!$E$1:$E$3925, 'Heron'!AO$5)</f>
        <v/>
      </c>
      <c r="AP25" s="2">
        <f>AO25+SUMIFS(data!$H$1:$H$3925, data!$A$1:$A$3925, 'Heron'!$A25,  data!$E$1:$E$3925, 'Heron'!AP$5)</f>
        <v/>
      </c>
      <c r="AQ25" s="2">
        <f>AP25+SUMIFS(data!$H$1:$H$3925, data!$A$1:$A$3925, 'Heron'!$A25,  data!$E$1:$E$3925, 'Heron'!AQ$5)</f>
        <v/>
      </c>
      <c r="AR25" s="2">
        <f>AQ25+SUMIFS(data!$H$1:$H$3925, data!$A$1:$A$3925, 'Heron'!$A25,  data!$E$1:$E$3925, 'Heron'!AR$5)</f>
        <v/>
      </c>
      <c r="AS25" s="2">
        <f>AR25+SUMIFS(data!$H$1:$H$3925, data!$A$1:$A$3925, 'Heron'!$A25,  data!$E$1:$E$3925, 'Heron'!AS$5)+SUMIFS('NSST Print'!$C$43,'NSST Print'!$F$43,'Heron'!$A25)-SUMIFS('NSST Print'!$C$44:$C$50,'NSST Print'!$F$44:$F$50,'Heron'!$A25)</f>
        <v/>
      </c>
    </row>
    <row r="26">
      <c r="A26" t="inlineStr">
        <is>
          <t>COS - Commission Heron Fields investors</t>
        </is>
      </c>
      <c r="C26" s="2">
        <f>SUMIFS(data!$H$1:$H$3925, data!$A$1:$A$3925, 'Heron'!$A26, data!$E$1:$E$3925, 'Heron'!C$5)</f>
        <v/>
      </c>
      <c r="D26" s="2">
        <f>C26+SUMIFS(data!$H$1:$H$3925, data!$A$1:$A$3925, 'Heron'!$A26,  data!$E$1:$E$3925, 'Heron'!D$5)</f>
        <v/>
      </c>
      <c r="E26" s="2">
        <f>D26+SUMIFS(data!$H$1:$H$3925, data!$A$1:$A$3925, 'Heron'!$A26,  data!$E$1:$E$3925, 'Heron'!E$5)</f>
        <v/>
      </c>
      <c r="F26" s="2">
        <f>E26+SUMIFS(data!$H$1:$H$3925, data!$A$1:$A$3925, 'Heron'!$A26,  data!$E$1:$E$3925, 'Heron'!F$5)</f>
        <v/>
      </c>
      <c r="G26" s="2">
        <f>F26+SUMIFS(data!$H$1:$H$3925, data!$A$1:$A$3925, 'Heron'!$A26,  data!$E$1:$E$3925, 'Heron'!G$5)</f>
        <v/>
      </c>
      <c r="H26" s="2">
        <f>G26+SUMIFS(data!$H$1:$H$3925, data!$A$1:$A$3925, 'Heron'!$A26,  data!$E$1:$E$3925, 'Heron'!H$5)</f>
        <v/>
      </c>
      <c r="I26" s="2">
        <f>H26+SUMIFS(data!$H$1:$H$3925, data!$A$1:$A$3925, 'Heron'!$A26,  data!$E$1:$E$3925, 'Heron'!I$5)</f>
        <v/>
      </c>
      <c r="J26" s="2">
        <f>I26+SUMIFS(data!$H$1:$H$3925, data!$A$1:$A$3925, 'Heron'!$A26,  data!$E$1:$E$3925, 'Heron'!J$5)</f>
        <v/>
      </c>
      <c r="K26" s="2">
        <f>J26+SUMIFS(data!$H$1:$H$3925, data!$A$1:$A$3925, 'Heron'!$A26,  data!$E$1:$E$3925, 'Heron'!K$5)</f>
        <v/>
      </c>
      <c r="L26" s="2">
        <f>K26+SUMIFS(data!$H$1:$H$3925, data!$A$1:$A$3925, 'Heron'!$A26,  data!$E$1:$E$3925, 'Heron'!L$5)</f>
        <v/>
      </c>
      <c r="M26" s="2">
        <f>L26+SUMIFS(data!$H$1:$H$3925, data!$A$1:$A$3925, 'Heron'!$A26,  data!$E$1:$E$3925, 'Heron'!M$5)</f>
        <v/>
      </c>
      <c r="N26" s="2">
        <f>M26+SUMIFS(data!$H$1:$H$3925, data!$A$1:$A$3925, 'Heron'!$A26,  data!$E$1:$E$3925, 'Heron'!N$5)</f>
        <v/>
      </c>
      <c r="O26" s="2">
        <f>N26+SUMIFS(data!$H$1:$H$3925, data!$A$1:$A$3925, 'Heron'!$A26,  data!$E$1:$E$3925, 'Heron'!O$5)</f>
        <v/>
      </c>
      <c r="P26" s="2">
        <f>O26+SUMIFS(data!$H$1:$H$3925, data!$A$1:$A$3925, 'Heron'!$A26,  data!$E$1:$E$3925, 'Heron'!P$5)</f>
        <v/>
      </c>
      <c r="Q26" s="2">
        <f>P26+SUMIFS(data!$H$1:$H$3925, data!$A$1:$A$3925, 'Heron'!$A26,  data!$E$1:$E$3925, 'Heron'!Q$5)</f>
        <v/>
      </c>
      <c r="R26" s="2">
        <f>Q26+SUMIFS(data!$H$1:$H$3925, data!$A$1:$A$3925, 'Heron'!$A26,  data!$E$1:$E$3925, 'Heron'!R$5)</f>
        <v/>
      </c>
      <c r="S26" s="2">
        <f>R26+SUMIFS(data!$H$1:$H$3925, data!$A$1:$A$3925, 'Heron'!$A26,  data!$E$1:$E$3925, 'Heron'!S$5)</f>
        <v/>
      </c>
      <c r="T26" s="2">
        <f>S26+SUMIFS(data!$H$1:$H$3925, data!$A$1:$A$3925, 'Heron'!$A26,  data!$E$1:$E$3925, 'Heron'!T$5)</f>
        <v/>
      </c>
      <c r="U26" s="2">
        <f>T26+SUMIFS(data!$H$1:$H$3925, data!$A$1:$A$3925, 'Heron'!$A26,  data!$E$1:$E$3925, 'Heron'!U$5)</f>
        <v/>
      </c>
      <c r="V26" s="2">
        <f>U26+SUMIFS(data!$H$1:$H$3925, data!$A$1:$A$3925, 'Heron'!$A26,  data!$E$1:$E$3925, 'Heron'!V$5)</f>
        <v/>
      </c>
      <c r="W26" s="2">
        <f>V26+SUMIFS(data!$H$1:$H$3925, data!$A$1:$A$3925, 'Heron'!$A26,  data!$E$1:$E$3925, 'Heron'!W$5)</f>
        <v/>
      </c>
      <c r="X26" s="2">
        <f>W26+SUMIFS(data!$H$1:$H$3925, data!$A$1:$A$3925, 'Heron'!$A26,  data!$E$1:$E$3925, 'Heron'!X$5)</f>
        <v/>
      </c>
      <c r="Y26" s="2">
        <f>X26+SUMIFS(data!$H$1:$H$3925, data!$A$1:$A$3925, 'Heron'!$A26,  data!$E$1:$E$3925, 'Heron'!Y$5)</f>
        <v/>
      </c>
      <c r="Z26" s="2">
        <f>Y26+SUMIFS(data!$H$1:$H$3925, data!$A$1:$A$3925, 'Heron'!$A26,  data!$E$1:$E$3925, 'Heron'!Z$5)</f>
        <v/>
      </c>
      <c r="AA26" s="2">
        <f>Z26+SUMIFS(data!$H$1:$H$3925, data!$A$1:$A$3925, 'Heron'!$A26,  data!$E$1:$E$3925, 'Heron'!AA$5)</f>
        <v/>
      </c>
      <c r="AB26" s="2">
        <f>AA26+SUMIFS(data!$H$1:$H$3925, data!$A$1:$A$3925, 'Heron'!$A26,  data!$E$1:$E$3925, 'Heron'!AB$5)</f>
        <v/>
      </c>
      <c r="AC26" s="2">
        <f>AB26+SUMIFS(data!$H$1:$H$3925, data!$A$1:$A$3925, 'Heron'!$A26,  data!$E$1:$E$3925, 'Heron'!AC$5)</f>
        <v/>
      </c>
      <c r="AD26" s="2">
        <f>AC26+SUMIFS(data!$H$1:$H$3925, data!$A$1:$A$3925, 'Heron'!$A26,  data!$E$1:$E$3925, 'Heron'!AD$5)</f>
        <v/>
      </c>
      <c r="AE26" s="2">
        <f>AD26+SUMIFS(data!$H$1:$H$3925, data!$A$1:$A$3925, 'Heron'!$A26,  data!$E$1:$E$3925, 'Heron'!AE$5)</f>
        <v/>
      </c>
      <c r="AF26" s="2">
        <f>AE26+SUMIFS(data!$H$1:$H$3925, data!$A$1:$A$3925, 'Heron'!$A26,  data!$E$1:$E$3925, 'Heron'!AF$5)</f>
        <v/>
      </c>
      <c r="AG26" s="2">
        <f>AF26+SUMIFS(data!$H$1:$H$3925, data!$A$1:$A$3925, 'Heron'!$A26,  data!$E$1:$E$3925, 'Heron'!AG$5)</f>
        <v/>
      </c>
      <c r="AH26" s="2">
        <f>AG26+SUMIFS(data!$H$1:$H$3925, data!$A$1:$A$3925, 'Heron'!$A26,  data!$E$1:$E$3925, 'Heron'!AH$5)</f>
        <v/>
      </c>
      <c r="AI26" s="2">
        <f>AH26+SUMIFS(data!$H$1:$H$3925, data!$A$1:$A$3925, 'Heron'!$A26,  data!$E$1:$E$3925, 'Heron'!AI$5)</f>
        <v/>
      </c>
      <c r="AJ26" s="2">
        <f>AI26+SUMIFS(data!$H$1:$H$3925, data!$A$1:$A$3925, 'Heron'!$A26,  data!$E$1:$E$3925, 'Heron'!AJ$5)</f>
        <v/>
      </c>
      <c r="AK26" s="2">
        <f>AJ26+SUMIFS(data!$H$1:$H$3925, data!$A$1:$A$3925, 'Heron'!$A26,  data!$E$1:$E$3925, 'Heron'!AK$5)</f>
        <v/>
      </c>
      <c r="AL26" s="2">
        <f>AK26+SUMIFS(data!$H$1:$H$3925, data!$A$1:$A$3925, 'Heron'!$A26,  data!$E$1:$E$3925, 'Heron'!AL$5)</f>
        <v/>
      </c>
      <c r="AM26" s="2">
        <f>AL26+SUMIFS(data!$H$1:$H$3925, data!$A$1:$A$3925, 'Heron'!$A26,  data!$E$1:$E$3925, 'Heron'!AM$5)</f>
        <v/>
      </c>
      <c r="AN26" s="2">
        <f>AM26+SUMIFS(data!$H$1:$H$3925, data!$A$1:$A$3925, 'Heron'!$A26,  data!$E$1:$E$3925, 'Heron'!AN$5)</f>
        <v/>
      </c>
      <c r="AO26" s="2">
        <f>AN26+SUMIFS(data!$H$1:$H$3925, data!$A$1:$A$3925, 'Heron'!$A26,  data!$E$1:$E$3925, 'Heron'!AO$5)</f>
        <v/>
      </c>
      <c r="AP26" s="2">
        <f>AO26+SUMIFS(data!$H$1:$H$3925, data!$A$1:$A$3925, 'Heron'!$A26,  data!$E$1:$E$3925, 'Heron'!AP$5)</f>
        <v/>
      </c>
      <c r="AQ26" s="2">
        <f>AP26+SUMIFS(data!$H$1:$H$3925, data!$A$1:$A$3925, 'Heron'!$A26,  data!$E$1:$E$3925, 'Heron'!AQ$5)</f>
        <v/>
      </c>
      <c r="AR26" s="2">
        <f>AQ26+SUMIFS(data!$H$1:$H$3925, data!$A$1:$A$3925, 'Heron'!$A26,  data!$E$1:$E$3925, 'Heron'!AR$5)</f>
        <v/>
      </c>
      <c r="AS26" s="2">
        <f>AR26+SUMIFS(data!$H$1:$H$3925, data!$A$1:$A$3925, 'Heron'!$A26,  data!$E$1:$E$3925, 'Heron'!AS$5)+SUMIFS('NSST Print'!$C$43,'NSST Print'!$F$43,'Heron'!$A26)-SUMIFS('NSST Print'!$C$44:$C$50,'NSST Print'!$F$44:$F$50,'Heron'!$A26)</f>
        <v/>
      </c>
    </row>
    <row r="27">
      <c r="A27" t="inlineStr">
        <is>
          <t>COS - Construction</t>
        </is>
      </c>
      <c r="C27" s="2">
        <f>SUMIFS(data!$H$1:$H$3925, data!$A$1:$A$3925, 'Heron'!$A27, data!$E$1:$E$3925, 'Heron'!C$5)</f>
        <v/>
      </c>
      <c r="D27" s="2">
        <f>C27+SUMIFS(data!$H$1:$H$3925, data!$A$1:$A$3925, 'Heron'!$A27,  data!$E$1:$E$3925, 'Heron'!D$5)</f>
        <v/>
      </c>
      <c r="E27" s="2">
        <f>D27+SUMIFS(data!$H$1:$H$3925, data!$A$1:$A$3925, 'Heron'!$A27,  data!$E$1:$E$3925, 'Heron'!E$5)</f>
        <v/>
      </c>
      <c r="F27" s="2">
        <f>E27+SUMIFS(data!$H$1:$H$3925, data!$A$1:$A$3925, 'Heron'!$A27,  data!$E$1:$E$3925, 'Heron'!F$5)</f>
        <v/>
      </c>
      <c r="G27" s="2">
        <f>F27+SUMIFS(data!$H$1:$H$3925, data!$A$1:$A$3925, 'Heron'!$A27,  data!$E$1:$E$3925, 'Heron'!G$5)</f>
        <v/>
      </c>
      <c r="H27" s="2">
        <f>G27+SUMIFS(data!$H$1:$H$3925, data!$A$1:$A$3925, 'Heron'!$A27,  data!$E$1:$E$3925, 'Heron'!H$5)</f>
        <v/>
      </c>
      <c r="I27" s="2">
        <f>H27+SUMIFS(data!$H$1:$H$3925, data!$A$1:$A$3925, 'Heron'!$A27,  data!$E$1:$E$3925, 'Heron'!I$5)</f>
        <v/>
      </c>
      <c r="J27" s="2">
        <f>I27+SUMIFS(data!$H$1:$H$3925, data!$A$1:$A$3925, 'Heron'!$A27,  data!$E$1:$E$3925, 'Heron'!J$5)</f>
        <v/>
      </c>
      <c r="K27" s="2">
        <f>J27+SUMIFS(data!$H$1:$H$3925, data!$A$1:$A$3925, 'Heron'!$A27,  data!$E$1:$E$3925, 'Heron'!K$5)</f>
        <v/>
      </c>
      <c r="L27" s="2">
        <f>K27+SUMIFS(data!$H$1:$H$3925, data!$A$1:$A$3925, 'Heron'!$A27,  data!$E$1:$E$3925, 'Heron'!L$5)</f>
        <v/>
      </c>
      <c r="M27" s="2">
        <f>L27+SUMIFS(data!$H$1:$H$3925, data!$A$1:$A$3925, 'Heron'!$A27,  data!$E$1:$E$3925, 'Heron'!M$5)</f>
        <v/>
      </c>
      <c r="N27" s="2">
        <f>M27+SUMIFS(data!$H$1:$H$3925, data!$A$1:$A$3925, 'Heron'!$A27,  data!$E$1:$E$3925, 'Heron'!N$5)</f>
        <v/>
      </c>
      <c r="O27" s="2">
        <f>N27+SUMIFS(data!$H$1:$H$3925, data!$A$1:$A$3925, 'Heron'!$A27,  data!$E$1:$E$3925, 'Heron'!O$5)</f>
        <v/>
      </c>
      <c r="P27" s="2">
        <f>O27+SUMIFS(data!$H$1:$H$3925, data!$A$1:$A$3925, 'Heron'!$A27,  data!$E$1:$E$3925, 'Heron'!P$5)</f>
        <v/>
      </c>
      <c r="Q27" s="2">
        <f>P27+SUMIFS(data!$H$1:$H$3925, data!$A$1:$A$3925, 'Heron'!$A27,  data!$E$1:$E$3925, 'Heron'!Q$5)</f>
        <v/>
      </c>
      <c r="R27" s="2">
        <f>Q27+SUMIFS(data!$H$1:$H$3925, data!$A$1:$A$3925, 'Heron'!$A27,  data!$E$1:$E$3925, 'Heron'!R$5)</f>
        <v/>
      </c>
      <c r="S27" s="2">
        <f>R27+SUMIFS(data!$H$1:$H$3925, data!$A$1:$A$3925, 'Heron'!$A27,  data!$E$1:$E$3925, 'Heron'!S$5)</f>
        <v/>
      </c>
      <c r="T27" s="2">
        <f>S27+SUMIFS(data!$H$1:$H$3925, data!$A$1:$A$3925, 'Heron'!$A27,  data!$E$1:$E$3925, 'Heron'!T$5)</f>
        <v/>
      </c>
      <c r="U27" s="2">
        <f>T27+SUMIFS(data!$H$1:$H$3925, data!$A$1:$A$3925, 'Heron'!$A27,  data!$E$1:$E$3925, 'Heron'!U$5)</f>
        <v/>
      </c>
      <c r="V27" s="2">
        <f>U27+SUMIFS(data!$H$1:$H$3925, data!$A$1:$A$3925, 'Heron'!$A27,  data!$E$1:$E$3925, 'Heron'!V$5)</f>
        <v/>
      </c>
      <c r="W27" s="2">
        <f>V27+SUMIFS(data!$H$1:$H$3925, data!$A$1:$A$3925, 'Heron'!$A27,  data!$E$1:$E$3925, 'Heron'!W$5)</f>
        <v/>
      </c>
      <c r="X27" s="2">
        <f>W27+SUMIFS(data!$H$1:$H$3925, data!$A$1:$A$3925, 'Heron'!$A27,  data!$E$1:$E$3925, 'Heron'!X$5)</f>
        <v/>
      </c>
      <c r="Y27" s="2">
        <f>X27+SUMIFS(data!$H$1:$H$3925, data!$A$1:$A$3925, 'Heron'!$A27,  data!$E$1:$E$3925, 'Heron'!Y$5)</f>
        <v/>
      </c>
      <c r="Z27" s="2">
        <f>Y27+SUMIFS(data!$H$1:$H$3925, data!$A$1:$A$3925, 'Heron'!$A27,  data!$E$1:$E$3925, 'Heron'!Z$5)</f>
        <v/>
      </c>
      <c r="AA27" s="2">
        <f>Z27+SUMIFS(data!$H$1:$H$3925, data!$A$1:$A$3925, 'Heron'!$A27,  data!$E$1:$E$3925, 'Heron'!AA$5)</f>
        <v/>
      </c>
      <c r="AB27" s="2">
        <f>AA27+SUMIFS(data!$H$1:$H$3925, data!$A$1:$A$3925, 'Heron'!$A27,  data!$E$1:$E$3925, 'Heron'!AB$5)</f>
        <v/>
      </c>
      <c r="AC27" s="2">
        <f>AB27+SUMIFS(data!$H$1:$H$3925, data!$A$1:$A$3925, 'Heron'!$A27,  data!$E$1:$E$3925, 'Heron'!AC$5)</f>
        <v/>
      </c>
      <c r="AD27" s="2">
        <f>AC27+SUMIFS(data!$H$1:$H$3925, data!$A$1:$A$3925, 'Heron'!$A27,  data!$E$1:$E$3925, 'Heron'!AD$5)</f>
        <v/>
      </c>
      <c r="AE27" s="2">
        <f>AD27+SUMIFS(data!$H$1:$H$3925, data!$A$1:$A$3925, 'Heron'!$A27,  data!$E$1:$E$3925, 'Heron'!AE$5)</f>
        <v/>
      </c>
      <c r="AF27" s="2">
        <f>AE27+SUMIFS(data!$H$1:$H$3925, data!$A$1:$A$3925, 'Heron'!$A27,  data!$E$1:$E$3925, 'Heron'!AF$5)</f>
        <v/>
      </c>
      <c r="AG27" s="2">
        <f>AF27+SUMIFS(data!$H$1:$H$3925, data!$A$1:$A$3925, 'Heron'!$A27,  data!$E$1:$E$3925, 'Heron'!AG$5)</f>
        <v/>
      </c>
      <c r="AH27" s="2">
        <f>AG27+SUMIFS(data!$H$1:$H$3925, data!$A$1:$A$3925, 'Heron'!$A27,  data!$E$1:$E$3925, 'Heron'!AH$5)</f>
        <v/>
      </c>
      <c r="AI27" s="2">
        <f>AH27+SUMIFS(data!$H$1:$H$3925, data!$A$1:$A$3925, 'Heron'!$A27,  data!$E$1:$E$3925, 'Heron'!AI$5)</f>
        <v/>
      </c>
      <c r="AJ27" s="2">
        <f>AI27+SUMIFS(data!$H$1:$H$3925, data!$A$1:$A$3925, 'Heron'!$A27,  data!$E$1:$E$3925, 'Heron'!AJ$5)</f>
        <v/>
      </c>
      <c r="AK27" s="2">
        <f>AJ27+SUMIFS(data!$H$1:$H$3925, data!$A$1:$A$3925, 'Heron'!$A27,  data!$E$1:$E$3925, 'Heron'!AK$5)</f>
        <v/>
      </c>
      <c r="AL27" s="2">
        <f>AK27+SUMIFS(data!$H$1:$H$3925, data!$A$1:$A$3925, 'Heron'!$A27,  data!$E$1:$E$3925, 'Heron'!AL$5)</f>
        <v/>
      </c>
      <c r="AM27" s="2">
        <f>AL27+SUMIFS(data!$H$1:$H$3925, data!$A$1:$A$3925, 'Heron'!$A27,  data!$E$1:$E$3925, 'Heron'!AM$5)</f>
        <v/>
      </c>
      <c r="AN27" s="2">
        <f>AM27+SUMIFS(data!$H$1:$H$3925, data!$A$1:$A$3925, 'Heron'!$A27,  data!$E$1:$E$3925, 'Heron'!AN$5)</f>
        <v/>
      </c>
      <c r="AO27" s="2">
        <f>AN27+SUMIFS(data!$H$1:$H$3925, data!$A$1:$A$3925, 'Heron'!$A27,  data!$E$1:$E$3925, 'Heron'!AO$5)</f>
        <v/>
      </c>
      <c r="AP27" s="2">
        <f>AO27+SUMIFS(data!$H$1:$H$3925, data!$A$1:$A$3925, 'Heron'!$A27,  data!$E$1:$E$3925, 'Heron'!AP$5)</f>
        <v/>
      </c>
      <c r="AQ27" s="2">
        <f>AP27+SUMIFS(data!$H$1:$H$3925, data!$A$1:$A$3925, 'Heron'!$A27,  data!$E$1:$E$3925, 'Heron'!AQ$5)</f>
        <v/>
      </c>
      <c r="AR27" s="2">
        <f>AQ27+SUMIFS(data!$H$1:$H$3925, data!$A$1:$A$3925, 'Heron'!$A27,  data!$E$1:$E$3925, 'Heron'!AR$5)</f>
        <v/>
      </c>
      <c r="AS27" s="2">
        <f>AR27+SUMIFS(data!$H$1:$H$3925, data!$A$1:$A$3925, 'Heron'!$A27,  data!$E$1:$E$3925, 'Heron'!AS$5)+SUMIFS('NSST Print'!$C$43,'NSST Print'!$F$43,'Heron'!$A27)-SUMIFS('NSST Print'!$C$44:$C$50,'NSST Print'!$F$44:$F$50,'Heron'!$A27)</f>
        <v/>
      </c>
    </row>
    <row r="28">
      <c r="A28" t="inlineStr">
        <is>
          <t>COS - Electricity</t>
        </is>
      </c>
      <c r="C28" s="2">
        <f>SUMIFS(data!$H$1:$H$3925, data!$A$1:$A$3925, 'Heron'!$A28, data!$E$1:$E$3925, 'Heron'!C$5)</f>
        <v/>
      </c>
      <c r="D28" s="2">
        <f>C28+SUMIFS(data!$H$1:$H$3925, data!$A$1:$A$3925, 'Heron'!$A28,  data!$E$1:$E$3925, 'Heron'!D$5)</f>
        <v/>
      </c>
      <c r="E28" s="2">
        <f>D28+SUMIFS(data!$H$1:$H$3925, data!$A$1:$A$3925, 'Heron'!$A28,  data!$E$1:$E$3925, 'Heron'!E$5)</f>
        <v/>
      </c>
      <c r="F28" s="2">
        <f>E28+SUMIFS(data!$H$1:$H$3925, data!$A$1:$A$3925, 'Heron'!$A28,  data!$E$1:$E$3925, 'Heron'!F$5)</f>
        <v/>
      </c>
      <c r="G28" s="2">
        <f>F28+SUMIFS(data!$H$1:$H$3925, data!$A$1:$A$3925, 'Heron'!$A28,  data!$E$1:$E$3925, 'Heron'!G$5)</f>
        <v/>
      </c>
      <c r="H28" s="2">
        <f>G28+SUMIFS(data!$H$1:$H$3925, data!$A$1:$A$3925, 'Heron'!$A28,  data!$E$1:$E$3925, 'Heron'!H$5)</f>
        <v/>
      </c>
      <c r="I28" s="2">
        <f>H28+SUMIFS(data!$H$1:$H$3925, data!$A$1:$A$3925, 'Heron'!$A28,  data!$E$1:$E$3925, 'Heron'!I$5)</f>
        <v/>
      </c>
      <c r="J28" s="2">
        <f>I28+SUMIFS(data!$H$1:$H$3925, data!$A$1:$A$3925, 'Heron'!$A28,  data!$E$1:$E$3925, 'Heron'!J$5)</f>
        <v/>
      </c>
      <c r="K28" s="2">
        <f>J28+SUMIFS(data!$H$1:$H$3925, data!$A$1:$A$3925, 'Heron'!$A28,  data!$E$1:$E$3925, 'Heron'!K$5)</f>
        <v/>
      </c>
      <c r="L28" s="2">
        <f>K28+SUMIFS(data!$H$1:$H$3925, data!$A$1:$A$3925, 'Heron'!$A28,  data!$E$1:$E$3925, 'Heron'!L$5)</f>
        <v/>
      </c>
      <c r="M28" s="2">
        <f>L28+SUMIFS(data!$H$1:$H$3925, data!$A$1:$A$3925, 'Heron'!$A28,  data!$E$1:$E$3925, 'Heron'!M$5)</f>
        <v/>
      </c>
      <c r="N28" s="2">
        <f>M28+SUMIFS(data!$H$1:$H$3925, data!$A$1:$A$3925, 'Heron'!$A28,  data!$E$1:$E$3925, 'Heron'!N$5)</f>
        <v/>
      </c>
      <c r="O28" s="2">
        <f>N28+SUMIFS(data!$H$1:$H$3925, data!$A$1:$A$3925, 'Heron'!$A28,  data!$E$1:$E$3925, 'Heron'!O$5)</f>
        <v/>
      </c>
      <c r="P28" s="2">
        <f>O28+SUMIFS(data!$H$1:$H$3925, data!$A$1:$A$3925, 'Heron'!$A28,  data!$E$1:$E$3925, 'Heron'!P$5)</f>
        <v/>
      </c>
      <c r="Q28" s="2">
        <f>P28+SUMIFS(data!$H$1:$H$3925, data!$A$1:$A$3925, 'Heron'!$A28,  data!$E$1:$E$3925, 'Heron'!Q$5)</f>
        <v/>
      </c>
      <c r="R28" s="2">
        <f>Q28+SUMIFS(data!$H$1:$H$3925, data!$A$1:$A$3925, 'Heron'!$A28,  data!$E$1:$E$3925, 'Heron'!R$5)</f>
        <v/>
      </c>
      <c r="S28" s="2">
        <f>R28+SUMIFS(data!$H$1:$H$3925, data!$A$1:$A$3925, 'Heron'!$A28,  data!$E$1:$E$3925, 'Heron'!S$5)</f>
        <v/>
      </c>
      <c r="T28" s="2">
        <f>S28+SUMIFS(data!$H$1:$H$3925, data!$A$1:$A$3925, 'Heron'!$A28,  data!$E$1:$E$3925, 'Heron'!T$5)</f>
        <v/>
      </c>
      <c r="U28" s="2">
        <f>T28+SUMIFS(data!$H$1:$H$3925, data!$A$1:$A$3925, 'Heron'!$A28,  data!$E$1:$E$3925, 'Heron'!U$5)</f>
        <v/>
      </c>
      <c r="V28" s="2">
        <f>U28+SUMIFS(data!$H$1:$H$3925, data!$A$1:$A$3925, 'Heron'!$A28,  data!$E$1:$E$3925, 'Heron'!V$5)</f>
        <v/>
      </c>
      <c r="W28" s="2">
        <f>V28+SUMIFS(data!$H$1:$H$3925, data!$A$1:$A$3925, 'Heron'!$A28,  data!$E$1:$E$3925, 'Heron'!W$5)</f>
        <v/>
      </c>
      <c r="X28" s="2">
        <f>W28+SUMIFS(data!$H$1:$H$3925, data!$A$1:$A$3925, 'Heron'!$A28,  data!$E$1:$E$3925, 'Heron'!X$5)</f>
        <v/>
      </c>
      <c r="Y28" s="2">
        <f>X28+SUMIFS(data!$H$1:$H$3925, data!$A$1:$A$3925, 'Heron'!$A28,  data!$E$1:$E$3925, 'Heron'!Y$5)</f>
        <v/>
      </c>
      <c r="Z28" s="2">
        <f>Y28+SUMIFS(data!$H$1:$H$3925, data!$A$1:$A$3925, 'Heron'!$A28,  data!$E$1:$E$3925, 'Heron'!Z$5)</f>
        <v/>
      </c>
      <c r="AA28" s="2">
        <f>Z28+SUMIFS(data!$H$1:$H$3925, data!$A$1:$A$3925, 'Heron'!$A28,  data!$E$1:$E$3925, 'Heron'!AA$5)</f>
        <v/>
      </c>
      <c r="AB28" s="2">
        <f>AA28+SUMIFS(data!$H$1:$H$3925, data!$A$1:$A$3925, 'Heron'!$A28,  data!$E$1:$E$3925, 'Heron'!AB$5)</f>
        <v/>
      </c>
      <c r="AC28" s="2">
        <f>AB28+SUMIFS(data!$H$1:$H$3925, data!$A$1:$A$3925, 'Heron'!$A28,  data!$E$1:$E$3925, 'Heron'!AC$5)</f>
        <v/>
      </c>
      <c r="AD28" s="2">
        <f>AC28+SUMIFS(data!$H$1:$H$3925, data!$A$1:$A$3925, 'Heron'!$A28,  data!$E$1:$E$3925, 'Heron'!AD$5)</f>
        <v/>
      </c>
      <c r="AE28" s="2">
        <f>AD28+SUMIFS(data!$H$1:$H$3925, data!$A$1:$A$3925, 'Heron'!$A28,  data!$E$1:$E$3925, 'Heron'!AE$5)</f>
        <v/>
      </c>
      <c r="AF28" s="2">
        <f>AE28+SUMIFS(data!$H$1:$H$3925, data!$A$1:$A$3925, 'Heron'!$A28,  data!$E$1:$E$3925, 'Heron'!AF$5)</f>
        <v/>
      </c>
      <c r="AG28" s="2">
        <f>AF28+SUMIFS(data!$H$1:$H$3925, data!$A$1:$A$3925, 'Heron'!$A28,  data!$E$1:$E$3925, 'Heron'!AG$5)</f>
        <v/>
      </c>
      <c r="AH28" s="2">
        <f>AG28+SUMIFS(data!$H$1:$H$3925, data!$A$1:$A$3925, 'Heron'!$A28,  data!$E$1:$E$3925, 'Heron'!AH$5)</f>
        <v/>
      </c>
      <c r="AI28" s="2">
        <f>AH28+SUMIFS(data!$H$1:$H$3925, data!$A$1:$A$3925, 'Heron'!$A28,  data!$E$1:$E$3925, 'Heron'!AI$5)</f>
        <v/>
      </c>
      <c r="AJ28" s="2">
        <f>AI28+SUMIFS(data!$H$1:$H$3925, data!$A$1:$A$3925, 'Heron'!$A28,  data!$E$1:$E$3925, 'Heron'!AJ$5)</f>
        <v/>
      </c>
      <c r="AK28" s="2">
        <f>AJ28+SUMIFS(data!$H$1:$H$3925, data!$A$1:$A$3925, 'Heron'!$A28,  data!$E$1:$E$3925, 'Heron'!AK$5)</f>
        <v/>
      </c>
      <c r="AL28" s="2">
        <f>AK28+SUMIFS(data!$H$1:$H$3925, data!$A$1:$A$3925, 'Heron'!$A28,  data!$E$1:$E$3925, 'Heron'!AL$5)</f>
        <v/>
      </c>
      <c r="AM28" s="2">
        <f>AL28+SUMIFS(data!$H$1:$H$3925, data!$A$1:$A$3925, 'Heron'!$A28,  data!$E$1:$E$3925, 'Heron'!AM$5)</f>
        <v/>
      </c>
      <c r="AN28" s="2">
        <f>AM28+SUMIFS(data!$H$1:$H$3925, data!$A$1:$A$3925, 'Heron'!$A28,  data!$E$1:$E$3925, 'Heron'!AN$5)</f>
        <v/>
      </c>
      <c r="AO28" s="2">
        <f>AN28+SUMIFS(data!$H$1:$H$3925, data!$A$1:$A$3925, 'Heron'!$A28,  data!$E$1:$E$3925, 'Heron'!AO$5)</f>
        <v/>
      </c>
      <c r="AP28" s="2">
        <f>AO28+SUMIFS(data!$H$1:$H$3925, data!$A$1:$A$3925, 'Heron'!$A28,  data!$E$1:$E$3925, 'Heron'!AP$5)</f>
        <v/>
      </c>
      <c r="AQ28" s="2">
        <f>AP28+SUMIFS(data!$H$1:$H$3925, data!$A$1:$A$3925, 'Heron'!$A28,  data!$E$1:$E$3925, 'Heron'!AQ$5)</f>
        <v/>
      </c>
      <c r="AR28" s="2">
        <f>AQ28+SUMIFS(data!$H$1:$H$3925, data!$A$1:$A$3925, 'Heron'!$A28,  data!$E$1:$E$3925, 'Heron'!AR$5)</f>
        <v/>
      </c>
      <c r="AS28" s="2">
        <f>AR28+SUMIFS(data!$H$1:$H$3925, data!$A$1:$A$3925, 'Heron'!$A28,  data!$E$1:$E$3925, 'Heron'!AS$5)+SUMIFS('NSST Print'!$C$43,'NSST Print'!$F$43,'Heron'!$A28)-SUMIFS('NSST Print'!$C$44:$C$50,'NSST Print'!$F$44:$F$50,'Heron'!$A28)</f>
        <v/>
      </c>
    </row>
    <row r="29">
      <c r="A29" t="inlineStr">
        <is>
          <t>COS - Electricity Cost Heron Field</t>
        </is>
      </c>
      <c r="C29" s="2">
        <f>SUMIFS(data!$H$1:$H$3925, data!$A$1:$A$3925, 'Heron'!$A29, data!$E$1:$E$3925, 'Heron'!C$5)</f>
        <v/>
      </c>
      <c r="D29" s="2">
        <f>C29+SUMIFS(data!$H$1:$H$3925, data!$A$1:$A$3925, 'Heron'!$A29,  data!$E$1:$E$3925, 'Heron'!D$5)</f>
        <v/>
      </c>
      <c r="E29" s="2">
        <f>D29+SUMIFS(data!$H$1:$H$3925, data!$A$1:$A$3925, 'Heron'!$A29,  data!$E$1:$E$3925, 'Heron'!E$5)</f>
        <v/>
      </c>
      <c r="F29" s="2">
        <f>E29+SUMIFS(data!$H$1:$H$3925, data!$A$1:$A$3925, 'Heron'!$A29,  data!$E$1:$E$3925, 'Heron'!F$5)</f>
        <v/>
      </c>
      <c r="G29" s="2">
        <f>F29+SUMIFS(data!$H$1:$H$3925, data!$A$1:$A$3925, 'Heron'!$A29,  data!$E$1:$E$3925, 'Heron'!G$5)</f>
        <v/>
      </c>
      <c r="H29" s="2">
        <f>G29+SUMIFS(data!$H$1:$H$3925, data!$A$1:$A$3925, 'Heron'!$A29,  data!$E$1:$E$3925, 'Heron'!H$5)</f>
        <v/>
      </c>
      <c r="I29" s="2">
        <f>H29+SUMIFS(data!$H$1:$H$3925, data!$A$1:$A$3925, 'Heron'!$A29,  data!$E$1:$E$3925, 'Heron'!I$5)</f>
        <v/>
      </c>
      <c r="J29" s="2">
        <f>I29+SUMIFS(data!$H$1:$H$3925, data!$A$1:$A$3925, 'Heron'!$A29,  data!$E$1:$E$3925, 'Heron'!J$5)</f>
        <v/>
      </c>
      <c r="K29" s="2">
        <f>J29+SUMIFS(data!$H$1:$H$3925, data!$A$1:$A$3925, 'Heron'!$A29,  data!$E$1:$E$3925, 'Heron'!K$5)</f>
        <v/>
      </c>
      <c r="L29" s="2">
        <f>K29+SUMIFS(data!$H$1:$H$3925, data!$A$1:$A$3925, 'Heron'!$A29,  data!$E$1:$E$3925, 'Heron'!L$5)</f>
        <v/>
      </c>
      <c r="M29" s="2">
        <f>L29+SUMIFS(data!$H$1:$H$3925, data!$A$1:$A$3925, 'Heron'!$A29,  data!$E$1:$E$3925, 'Heron'!M$5)</f>
        <v/>
      </c>
      <c r="N29" s="2">
        <f>M29+SUMIFS(data!$H$1:$H$3925, data!$A$1:$A$3925, 'Heron'!$A29,  data!$E$1:$E$3925, 'Heron'!N$5)</f>
        <v/>
      </c>
      <c r="O29" s="2">
        <f>N29+SUMIFS(data!$H$1:$H$3925, data!$A$1:$A$3925, 'Heron'!$A29,  data!$E$1:$E$3925, 'Heron'!O$5)</f>
        <v/>
      </c>
      <c r="P29" s="2">
        <f>O29+SUMIFS(data!$H$1:$H$3925, data!$A$1:$A$3925, 'Heron'!$A29,  data!$E$1:$E$3925, 'Heron'!P$5)</f>
        <v/>
      </c>
      <c r="Q29" s="2">
        <f>P29+SUMIFS(data!$H$1:$H$3925, data!$A$1:$A$3925, 'Heron'!$A29,  data!$E$1:$E$3925, 'Heron'!Q$5)</f>
        <v/>
      </c>
      <c r="R29" s="2">
        <f>Q29+SUMIFS(data!$H$1:$H$3925, data!$A$1:$A$3925, 'Heron'!$A29,  data!$E$1:$E$3925, 'Heron'!R$5)</f>
        <v/>
      </c>
      <c r="S29" s="2">
        <f>R29+SUMIFS(data!$H$1:$H$3925, data!$A$1:$A$3925, 'Heron'!$A29,  data!$E$1:$E$3925, 'Heron'!S$5)</f>
        <v/>
      </c>
      <c r="T29" s="2">
        <f>S29+SUMIFS(data!$H$1:$H$3925, data!$A$1:$A$3925, 'Heron'!$A29,  data!$E$1:$E$3925, 'Heron'!T$5)</f>
        <v/>
      </c>
      <c r="U29" s="2">
        <f>T29+SUMIFS(data!$H$1:$H$3925, data!$A$1:$A$3925, 'Heron'!$A29,  data!$E$1:$E$3925, 'Heron'!U$5)</f>
        <v/>
      </c>
      <c r="V29" s="2">
        <f>U29+SUMIFS(data!$H$1:$H$3925, data!$A$1:$A$3925, 'Heron'!$A29,  data!$E$1:$E$3925, 'Heron'!V$5)</f>
        <v/>
      </c>
      <c r="W29" s="2">
        <f>V29+SUMIFS(data!$H$1:$H$3925, data!$A$1:$A$3925, 'Heron'!$A29,  data!$E$1:$E$3925, 'Heron'!W$5)</f>
        <v/>
      </c>
      <c r="X29" s="2">
        <f>W29+SUMIFS(data!$H$1:$H$3925, data!$A$1:$A$3925, 'Heron'!$A29,  data!$E$1:$E$3925, 'Heron'!X$5)</f>
        <v/>
      </c>
      <c r="Y29" s="2">
        <f>X29+SUMIFS(data!$H$1:$H$3925, data!$A$1:$A$3925, 'Heron'!$A29,  data!$E$1:$E$3925, 'Heron'!Y$5)</f>
        <v/>
      </c>
      <c r="Z29" s="2">
        <f>Y29+SUMIFS(data!$H$1:$H$3925, data!$A$1:$A$3925, 'Heron'!$A29,  data!$E$1:$E$3925, 'Heron'!Z$5)</f>
        <v/>
      </c>
      <c r="AA29" s="2">
        <f>Z29+SUMIFS(data!$H$1:$H$3925, data!$A$1:$A$3925, 'Heron'!$A29,  data!$E$1:$E$3925, 'Heron'!AA$5)</f>
        <v/>
      </c>
      <c r="AB29" s="2">
        <f>AA29+SUMIFS(data!$H$1:$H$3925, data!$A$1:$A$3925, 'Heron'!$A29,  data!$E$1:$E$3925, 'Heron'!AB$5)</f>
        <v/>
      </c>
      <c r="AC29" s="2">
        <f>AB29+SUMIFS(data!$H$1:$H$3925, data!$A$1:$A$3925, 'Heron'!$A29,  data!$E$1:$E$3925, 'Heron'!AC$5)</f>
        <v/>
      </c>
      <c r="AD29" s="2">
        <f>AC29+SUMIFS(data!$H$1:$H$3925, data!$A$1:$A$3925, 'Heron'!$A29,  data!$E$1:$E$3925, 'Heron'!AD$5)</f>
        <v/>
      </c>
      <c r="AE29" s="2">
        <f>AD29+SUMIFS(data!$H$1:$H$3925, data!$A$1:$A$3925, 'Heron'!$A29,  data!$E$1:$E$3925, 'Heron'!AE$5)</f>
        <v/>
      </c>
      <c r="AF29" s="2">
        <f>AE29+SUMIFS(data!$H$1:$H$3925, data!$A$1:$A$3925, 'Heron'!$A29,  data!$E$1:$E$3925, 'Heron'!AF$5)</f>
        <v/>
      </c>
      <c r="AG29" s="2">
        <f>AF29+SUMIFS(data!$H$1:$H$3925, data!$A$1:$A$3925, 'Heron'!$A29,  data!$E$1:$E$3925, 'Heron'!AG$5)</f>
        <v/>
      </c>
      <c r="AH29" s="2">
        <f>AG29+SUMIFS(data!$H$1:$H$3925, data!$A$1:$A$3925, 'Heron'!$A29,  data!$E$1:$E$3925, 'Heron'!AH$5)</f>
        <v/>
      </c>
      <c r="AI29" s="2">
        <f>AH29+SUMIFS(data!$H$1:$H$3925, data!$A$1:$A$3925, 'Heron'!$A29,  data!$E$1:$E$3925, 'Heron'!AI$5)</f>
        <v/>
      </c>
      <c r="AJ29" s="2">
        <f>AI29+SUMIFS(data!$H$1:$H$3925, data!$A$1:$A$3925, 'Heron'!$A29,  data!$E$1:$E$3925, 'Heron'!AJ$5)</f>
        <v/>
      </c>
      <c r="AK29" s="2">
        <f>AJ29+SUMIFS(data!$H$1:$H$3925, data!$A$1:$A$3925, 'Heron'!$A29,  data!$E$1:$E$3925, 'Heron'!AK$5)</f>
        <v/>
      </c>
      <c r="AL29" s="2">
        <f>AK29+SUMIFS(data!$H$1:$H$3925, data!$A$1:$A$3925, 'Heron'!$A29,  data!$E$1:$E$3925, 'Heron'!AL$5)</f>
        <v/>
      </c>
      <c r="AM29" s="2">
        <f>AL29+SUMIFS(data!$H$1:$H$3925, data!$A$1:$A$3925, 'Heron'!$A29,  data!$E$1:$E$3925, 'Heron'!AM$5)</f>
        <v/>
      </c>
      <c r="AN29" s="2">
        <f>AM29+SUMIFS(data!$H$1:$H$3925, data!$A$1:$A$3925, 'Heron'!$A29,  data!$E$1:$E$3925, 'Heron'!AN$5)</f>
        <v/>
      </c>
      <c r="AO29" s="2">
        <f>AN29+SUMIFS(data!$H$1:$H$3925, data!$A$1:$A$3925, 'Heron'!$A29,  data!$E$1:$E$3925, 'Heron'!AO$5)</f>
        <v/>
      </c>
      <c r="AP29" s="2">
        <f>AO29+SUMIFS(data!$H$1:$H$3925, data!$A$1:$A$3925, 'Heron'!$A29,  data!$E$1:$E$3925, 'Heron'!AP$5)</f>
        <v/>
      </c>
      <c r="AQ29" s="2">
        <f>AP29+SUMIFS(data!$H$1:$H$3925, data!$A$1:$A$3925, 'Heron'!$A29,  data!$E$1:$E$3925, 'Heron'!AQ$5)</f>
        <v/>
      </c>
      <c r="AR29" s="2">
        <f>AQ29+SUMIFS(data!$H$1:$H$3925, data!$A$1:$A$3925, 'Heron'!$A29,  data!$E$1:$E$3925, 'Heron'!AR$5)</f>
        <v/>
      </c>
      <c r="AS29" s="2">
        <f>AR29+SUMIFS(data!$H$1:$H$3925, data!$A$1:$A$3925, 'Heron'!$A29,  data!$E$1:$E$3925, 'Heron'!AS$5)+SUMIFS('NSST Print'!$C$43,'NSST Print'!$F$43,'Heron'!$A29)-SUMIFS('NSST Print'!$C$44:$C$50,'NSST Print'!$F$44:$F$50,'Heron'!$A29)</f>
        <v/>
      </c>
    </row>
    <row r="30">
      <c r="A30" t="inlineStr">
        <is>
          <t>COS - HV COCT Rates clearance</t>
        </is>
      </c>
      <c r="C30" s="2">
        <f>SUMIFS(data!$H$1:$H$3925, data!$A$1:$A$3925, 'Heron'!$A30, data!$E$1:$E$3925, 'Heron'!C$5)</f>
        <v/>
      </c>
      <c r="D30" s="2">
        <f>C30+SUMIFS(data!$H$1:$H$3925, data!$A$1:$A$3925, 'Heron'!$A30,  data!$E$1:$E$3925, 'Heron'!D$5)</f>
        <v/>
      </c>
      <c r="E30" s="2">
        <f>D30+SUMIFS(data!$H$1:$H$3925, data!$A$1:$A$3925, 'Heron'!$A30,  data!$E$1:$E$3925, 'Heron'!E$5)</f>
        <v/>
      </c>
      <c r="F30" s="2">
        <f>E30+SUMIFS(data!$H$1:$H$3925, data!$A$1:$A$3925, 'Heron'!$A30,  data!$E$1:$E$3925, 'Heron'!F$5)</f>
        <v/>
      </c>
      <c r="G30" s="2">
        <f>F30+SUMIFS(data!$H$1:$H$3925, data!$A$1:$A$3925, 'Heron'!$A30,  data!$E$1:$E$3925, 'Heron'!G$5)</f>
        <v/>
      </c>
      <c r="H30" s="2">
        <f>G30+SUMIFS(data!$H$1:$H$3925, data!$A$1:$A$3925, 'Heron'!$A30,  data!$E$1:$E$3925, 'Heron'!H$5)</f>
        <v/>
      </c>
      <c r="I30" s="2">
        <f>H30+SUMIFS(data!$H$1:$H$3925, data!$A$1:$A$3925, 'Heron'!$A30,  data!$E$1:$E$3925, 'Heron'!I$5)</f>
        <v/>
      </c>
      <c r="J30" s="2">
        <f>I30+SUMIFS(data!$H$1:$H$3925, data!$A$1:$A$3925, 'Heron'!$A30,  data!$E$1:$E$3925, 'Heron'!J$5)</f>
        <v/>
      </c>
      <c r="K30" s="2">
        <f>J30+SUMIFS(data!$H$1:$H$3925, data!$A$1:$A$3925, 'Heron'!$A30,  data!$E$1:$E$3925, 'Heron'!K$5)</f>
        <v/>
      </c>
      <c r="L30" s="2">
        <f>K30+SUMIFS(data!$H$1:$H$3925, data!$A$1:$A$3925, 'Heron'!$A30,  data!$E$1:$E$3925, 'Heron'!L$5)</f>
        <v/>
      </c>
      <c r="M30" s="2">
        <f>L30+SUMIFS(data!$H$1:$H$3925, data!$A$1:$A$3925, 'Heron'!$A30,  data!$E$1:$E$3925, 'Heron'!M$5)</f>
        <v/>
      </c>
      <c r="N30" s="2">
        <f>M30+SUMIFS(data!$H$1:$H$3925, data!$A$1:$A$3925, 'Heron'!$A30,  data!$E$1:$E$3925, 'Heron'!N$5)</f>
        <v/>
      </c>
      <c r="O30" s="2">
        <f>N30+SUMIFS(data!$H$1:$H$3925, data!$A$1:$A$3925, 'Heron'!$A30,  data!$E$1:$E$3925, 'Heron'!O$5)</f>
        <v/>
      </c>
      <c r="P30" s="2">
        <f>O30+SUMIFS(data!$H$1:$H$3925, data!$A$1:$A$3925, 'Heron'!$A30,  data!$E$1:$E$3925, 'Heron'!P$5)</f>
        <v/>
      </c>
      <c r="Q30" s="2">
        <f>P30+SUMIFS(data!$H$1:$H$3925, data!$A$1:$A$3925, 'Heron'!$A30,  data!$E$1:$E$3925, 'Heron'!Q$5)</f>
        <v/>
      </c>
      <c r="R30" s="2">
        <f>Q30+SUMIFS(data!$H$1:$H$3925, data!$A$1:$A$3925, 'Heron'!$A30,  data!$E$1:$E$3925, 'Heron'!R$5)</f>
        <v/>
      </c>
      <c r="S30" s="2">
        <f>R30+SUMIFS(data!$H$1:$H$3925, data!$A$1:$A$3925, 'Heron'!$A30,  data!$E$1:$E$3925, 'Heron'!S$5)</f>
        <v/>
      </c>
      <c r="T30" s="2">
        <f>S30+SUMIFS(data!$H$1:$H$3925, data!$A$1:$A$3925, 'Heron'!$A30,  data!$E$1:$E$3925, 'Heron'!T$5)</f>
        <v/>
      </c>
      <c r="U30" s="2">
        <f>T30+SUMIFS(data!$H$1:$H$3925, data!$A$1:$A$3925, 'Heron'!$A30,  data!$E$1:$E$3925, 'Heron'!U$5)</f>
        <v/>
      </c>
      <c r="V30" s="2">
        <f>U30+SUMIFS(data!$H$1:$H$3925, data!$A$1:$A$3925, 'Heron'!$A30,  data!$E$1:$E$3925, 'Heron'!V$5)</f>
        <v/>
      </c>
      <c r="W30" s="2">
        <f>V30+SUMIFS(data!$H$1:$H$3925, data!$A$1:$A$3925, 'Heron'!$A30,  data!$E$1:$E$3925, 'Heron'!W$5)</f>
        <v/>
      </c>
      <c r="X30" s="2">
        <f>W30+SUMIFS(data!$H$1:$H$3925, data!$A$1:$A$3925, 'Heron'!$A30,  data!$E$1:$E$3925, 'Heron'!X$5)</f>
        <v/>
      </c>
      <c r="Y30" s="2">
        <f>X30+SUMIFS(data!$H$1:$H$3925, data!$A$1:$A$3925, 'Heron'!$A30,  data!$E$1:$E$3925, 'Heron'!Y$5)</f>
        <v/>
      </c>
      <c r="Z30" s="2">
        <f>Y30+SUMIFS(data!$H$1:$H$3925, data!$A$1:$A$3925, 'Heron'!$A30,  data!$E$1:$E$3925, 'Heron'!Z$5)</f>
        <v/>
      </c>
      <c r="AA30" s="2">
        <f>Z30+SUMIFS(data!$H$1:$H$3925, data!$A$1:$A$3925, 'Heron'!$A30,  data!$E$1:$E$3925, 'Heron'!AA$5)</f>
        <v/>
      </c>
      <c r="AB30" s="2">
        <f>AA30+SUMIFS(data!$H$1:$H$3925, data!$A$1:$A$3925, 'Heron'!$A30,  data!$E$1:$E$3925, 'Heron'!AB$5)</f>
        <v/>
      </c>
      <c r="AC30" s="2">
        <f>AB30+SUMIFS(data!$H$1:$H$3925, data!$A$1:$A$3925, 'Heron'!$A30,  data!$E$1:$E$3925, 'Heron'!AC$5)</f>
        <v/>
      </c>
      <c r="AD30" s="2">
        <f>AC30+SUMIFS(data!$H$1:$H$3925, data!$A$1:$A$3925, 'Heron'!$A30,  data!$E$1:$E$3925, 'Heron'!AD$5)</f>
        <v/>
      </c>
      <c r="AE30" s="2">
        <f>AD30+SUMIFS(data!$H$1:$H$3925, data!$A$1:$A$3925, 'Heron'!$A30,  data!$E$1:$E$3925, 'Heron'!AE$5)</f>
        <v/>
      </c>
      <c r="AF30" s="2">
        <f>AE30+SUMIFS(data!$H$1:$H$3925, data!$A$1:$A$3925, 'Heron'!$A30,  data!$E$1:$E$3925, 'Heron'!AF$5)</f>
        <v/>
      </c>
      <c r="AG30" s="2">
        <f>AF30+SUMIFS(data!$H$1:$H$3925, data!$A$1:$A$3925, 'Heron'!$A30,  data!$E$1:$E$3925, 'Heron'!AG$5)</f>
        <v/>
      </c>
      <c r="AH30" s="2">
        <f>AG30+SUMIFS(data!$H$1:$H$3925, data!$A$1:$A$3925, 'Heron'!$A30,  data!$E$1:$E$3925, 'Heron'!AH$5)</f>
        <v/>
      </c>
      <c r="AI30" s="2">
        <f>AH30+SUMIFS(data!$H$1:$H$3925, data!$A$1:$A$3925, 'Heron'!$A30,  data!$E$1:$E$3925, 'Heron'!AI$5)</f>
        <v/>
      </c>
      <c r="AJ30" s="2">
        <f>AI30+SUMIFS(data!$H$1:$H$3925, data!$A$1:$A$3925, 'Heron'!$A30,  data!$E$1:$E$3925, 'Heron'!AJ$5)</f>
        <v/>
      </c>
      <c r="AK30" s="2">
        <f>AJ30+SUMIFS(data!$H$1:$H$3925, data!$A$1:$A$3925, 'Heron'!$A30,  data!$E$1:$E$3925, 'Heron'!AK$5)</f>
        <v/>
      </c>
      <c r="AL30" s="2">
        <f>AK30+SUMIFS(data!$H$1:$H$3925, data!$A$1:$A$3925, 'Heron'!$A30,  data!$E$1:$E$3925, 'Heron'!AL$5)</f>
        <v/>
      </c>
      <c r="AM30" s="2">
        <f>AL30+SUMIFS(data!$H$1:$H$3925, data!$A$1:$A$3925, 'Heron'!$A30,  data!$E$1:$E$3925, 'Heron'!AM$5)</f>
        <v/>
      </c>
      <c r="AN30" s="2">
        <f>AM30+SUMIFS(data!$H$1:$H$3925, data!$A$1:$A$3925, 'Heron'!$A30,  data!$E$1:$E$3925, 'Heron'!AN$5)</f>
        <v/>
      </c>
      <c r="AO30" s="2">
        <f>AN30+SUMIFS(data!$H$1:$H$3925, data!$A$1:$A$3925, 'Heron'!$A30,  data!$E$1:$E$3925, 'Heron'!AO$5)</f>
        <v/>
      </c>
      <c r="AP30" s="2">
        <f>AO30+SUMIFS(data!$H$1:$H$3925, data!$A$1:$A$3925, 'Heron'!$A30,  data!$E$1:$E$3925, 'Heron'!AP$5)</f>
        <v/>
      </c>
      <c r="AQ30" s="2">
        <f>AP30+SUMIFS(data!$H$1:$H$3925, data!$A$1:$A$3925, 'Heron'!$A30,  data!$E$1:$E$3925, 'Heron'!AQ$5)</f>
        <v/>
      </c>
      <c r="AR30" s="2">
        <f>AQ30+SUMIFS(data!$H$1:$H$3925, data!$A$1:$A$3925, 'Heron'!$A30,  data!$E$1:$E$3925, 'Heron'!AR$5)</f>
        <v/>
      </c>
      <c r="AS30" s="2">
        <f>AR30+SUMIFS(data!$H$1:$H$3925, data!$A$1:$A$3925, 'Heron'!$A30,  data!$E$1:$E$3925, 'Heron'!AS$5)+SUMIFS('NSST Print'!$C$43,'NSST Print'!$F$43,'Heron'!$A30)-SUMIFS('NSST Print'!$C$44:$C$50,'NSST Print'!$F$44:$F$50,'Heron'!$A30)</f>
        <v/>
      </c>
    </row>
    <row r="31">
      <c r="A31" t="inlineStr">
        <is>
          <t>COS - Heron - Internet</t>
        </is>
      </c>
      <c r="C31" s="2">
        <f>SUMIFS(data!$H$1:$H$3925, data!$A$1:$A$3925, 'Heron'!$A31, data!$E$1:$E$3925, 'Heron'!C$5)</f>
        <v/>
      </c>
      <c r="D31" s="2">
        <f>C31+SUMIFS(data!$H$1:$H$3925, data!$A$1:$A$3925, 'Heron'!$A31,  data!$E$1:$E$3925, 'Heron'!D$5)</f>
        <v/>
      </c>
      <c r="E31" s="2">
        <f>D31+SUMIFS(data!$H$1:$H$3925, data!$A$1:$A$3925, 'Heron'!$A31,  data!$E$1:$E$3925, 'Heron'!E$5)</f>
        <v/>
      </c>
      <c r="F31" s="2">
        <f>E31+SUMIFS(data!$H$1:$H$3925, data!$A$1:$A$3925, 'Heron'!$A31,  data!$E$1:$E$3925, 'Heron'!F$5)</f>
        <v/>
      </c>
      <c r="G31" s="2">
        <f>F31+SUMIFS(data!$H$1:$H$3925, data!$A$1:$A$3925, 'Heron'!$A31,  data!$E$1:$E$3925, 'Heron'!G$5)</f>
        <v/>
      </c>
      <c r="H31" s="2">
        <f>G31+SUMIFS(data!$H$1:$H$3925, data!$A$1:$A$3925, 'Heron'!$A31,  data!$E$1:$E$3925, 'Heron'!H$5)</f>
        <v/>
      </c>
      <c r="I31" s="2">
        <f>H31+SUMIFS(data!$H$1:$H$3925, data!$A$1:$A$3925, 'Heron'!$A31,  data!$E$1:$E$3925, 'Heron'!I$5)</f>
        <v/>
      </c>
      <c r="J31" s="2">
        <f>I31+SUMIFS(data!$H$1:$H$3925, data!$A$1:$A$3925, 'Heron'!$A31,  data!$E$1:$E$3925, 'Heron'!J$5)</f>
        <v/>
      </c>
      <c r="K31" s="2">
        <f>J31+SUMIFS(data!$H$1:$H$3925, data!$A$1:$A$3925, 'Heron'!$A31,  data!$E$1:$E$3925, 'Heron'!K$5)</f>
        <v/>
      </c>
      <c r="L31" s="2">
        <f>K31+SUMIFS(data!$H$1:$H$3925, data!$A$1:$A$3925, 'Heron'!$A31,  data!$E$1:$E$3925, 'Heron'!L$5)</f>
        <v/>
      </c>
      <c r="M31" s="2">
        <f>L31+SUMIFS(data!$H$1:$H$3925, data!$A$1:$A$3925, 'Heron'!$A31,  data!$E$1:$E$3925, 'Heron'!M$5)</f>
        <v/>
      </c>
      <c r="N31" s="2">
        <f>M31+SUMIFS(data!$H$1:$H$3925, data!$A$1:$A$3925, 'Heron'!$A31,  data!$E$1:$E$3925, 'Heron'!N$5)</f>
        <v/>
      </c>
      <c r="O31" s="2">
        <f>N31+SUMIFS(data!$H$1:$H$3925, data!$A$1:$A$3925, 'Heron'!$A31,  data!$E$1:$E$3925, 'Heron'!O$5)</f>
        <v/>
      </c>
      <c r="P31" s="2">
        <f>O31+SUMIFS(data!$H$1:$H$3925, data!$A$1:$A$3925, 'Heron'!$A31,  data!$E$1:$E$3925, 'Heron'!P$5)</f>
        <v/>
      </c>
      <c r="Q31" s="2">
        <f>P31+SUMIFS(data!$H$1:$H$3925, data!$A$1:$A$3925, 'Heron'!$A31,  data!$E$1:$E$3925, 'Heron'!Q$5)</f>
        <v/>
      </c>
      <c r="R31" s="2">
        <f>Q31+SUMIFS(data!$H$1:$H$3925, data!$A$1:$A$3925, 'Heron'!$A31,  data!$E$1:$E$3925, 'Heron'!R$5)</f>
        <v/>
      </c>
      <c r="S31" s="2">
        <f>R31+SUMIFS(data!$H$1:$H$3925, data!$A$1:$A$3925, 'Heron'!$A31,  data!$E$1:$E$3925, 'Heron'!S$5)</f>
        <v/>
      </c>
      <c r="T31" s="2">
        <f>S31+SUMIFS(data!$H$1:$H$3925, data!$A$1:$A$3925, 'Heron'!$A31,  data!$E$1:$E$3925, 'Heron'!T$5)</f>
        <v/>
      </c>
      <c r="U31" s="2">
        <f>T31+SUMIFS(data!$H$1:$H$3925, data!$A$1:$A$3925, 'Heron'!$A31,  data!$E$1:$E$3925, 'Heron'!U$5)</f>
        <v/>
      </c>
      <c r="V31" s="2">
        <f>U31+SUMIFS(data!$H$1:$H$3925, data!$A$1:$A$3925, 'Heron'!$A31,  data!$E$1:$E$3925, 'Heron'!V$5)</f>
        <v/>
      </c>
      <c r="W31" s="2">
        <f>V31+SUMIFS(data!$H$1:$H$3925, data!$A$1:$A$3925, 'Heron'!$A31,  data!$E$1:$E$3925, 'Heron'!W$5)</f>
        <v/>
      </c>
      <c r="X31" s="2">
        <f>W31+SUMIFS(data!$H$1:$H$3925, data!$A$1:$A$3925, 'Heron'!$A31,  data!$E$1:$E$3925, 'Heron'!X$5)</f>
        <v/>
      </c>
      <c r="Y31" s="2">
        <f>X31+SUMIFS(data!$H$1:$H$3925, data!$A$1:$A$3925, 'Heron'!$A31,  data!$E$1:$E$3925, 'Heron'!Y$5)</f>
        <v/>
      </c>
      <c r="Z31" s="2">
        <f>Y31+SUMIFS(data!$H$1:$H$3925, data!$A$1:$A$3925, 'Heron'!$A31,  data!$E$1:$E$3925, 'Heron'!Z$5)</f>
        <v/>
      </c>
      <c r="AA31" s="2">
        <f>Z31+SUMIFS(data!$H$1:$H$3925, data!$A$1:$A$3925, 'Heron'!$A31,  data!$E$1:$E$3925, 'Heron'!AA$5)</f>
        <v/>
      </c>
      <c r="AB31" s="2">
        <f>AA31+SUMIFS(data!$H$1:$H$3925, data!$A$1:$A$3925, 'Heron'!$A31,  data!$E$1:$E$3925, 'Heron'!AB$5)</f>
        <v/>
      </c>
      <c r="AC31" s="2">
        <f>AB31+SUMIFS(data!$H$1:$H$3925, data!$A$1:$A$3925, 'Heron'!$A31,  data!$E$1:$E$3925, 'Heron'!AC$5)</f>
        <v/>
      </c>
      <c r="AD31" s="2">
        <f>AC31+SUMIFS(data!$H$1:$H$3925, data!$A$1:$A$3925, 'Heron'!$A31,  data!$E$1:$E$3925, 'Heron'!AD$5)</f>
        <v/>
      </c>
      <c r="AE31" s="2">
        <f>AD31+SUMIFS(data!$H$1:$H$3925, data!$A$1:$A$3925, 'Heron'!$A31,  data!$E$1:$E$3925, 'Heron'!AE$5)</f>
        <v/>
      </c>
      <c r="AF31" s="2">
        <f>AE31+SUMIFS(data!$H$1:$H$3925, data!$A$1:$A$3925, 'Heron'!$A31,  data!$E$1:$E$3925, 'Heron'!AF$5)</f>
        <v/>
      </c>
      <c r="AG31" s="2">
        <f>AF31+SUMIFS(data!$H$1:$H$3925, data!$A$1:$A$3925, 'Heron'!$A31,  data!$E$1:$E$3925, 'Heron'!AG$5)</f>
        <v/>
      </c>
      <c r="AH31" s="2">
        <f>AG31+SUMIFS(data!$H$1:$H$3925, data!$A$1:$A$3925, 'Heron'!$A31,  data!$E$1:$E$3925, 'Heron'!AH$5)</f>
        <v/>
      </c>
      <c r="AI31" s="2">
        <f>AH31+SUMIFS(data!$H$1:$H$3925, data!$A$1:$A$3925, 'Heron'!$A31,  data!$E$1:$E$3925, 'Heron'!AI$5)</f>
        <v/>
      </c>
      <c r="AJ31" s="2">
        <f>AI31+SUMIFS(data!$H$1:$H$3925, data!$A$1:$A$3925, 'Heron'!$A31,  data!$E$1:$E$3925, 'Heron'!AJ$5)</f>
        <v/>
      </c>
      <c r="AK31" s="2">
        <f>AJ31+SUMIFS(data!$H$1:$H$3925, data!$A$1:$A$3925, 'Heron'!$A31,  data!$E$1:$E$3925, 'Heron'!AK$5)</f>
        <v/>
      </c>
      <c r="AL31" s="2">
        <f>AK31+SUMIFS(data!$H$1:$H$3925, data!$A$1:$A$3925, 'Heron'!$A31,  data!$E$1:$E$3925, 'Heron'!AL$5)</f>
        <v/>
      </c>
      <c r="AM31" s="2">
        <f>AL31+SUMIFS(data!$H$1:$H$3925, data!$A$1:$A$3925, 'Heron'!$A31,  data!$E$1:$E$3925, 'Heron'!AM$5)</f>
        <v/>
      </c>
      <c r="AN31" s="2">
        <f>AM31+SUMIFS(data!$H$1:$H$3925, data!$A$1:$A$3925, 'Heron'!$A31,  data!$E$1:$E$3925, 'Heron'!AN$5)</f>
        <v/>
      </c>
      <c r="AO31" s="2">
        <f>AN31+SUMIFS(data!$H$1:$H$3925, data!$A$1:$A$3925, 'Heron'!$A31,  data!$E$1:$E$3925, 'Heron'!AO$5)</f>
        <v/>
      </c>
      <c r="AP31" s="2">
        <f>AO31+SUMIFS(data!$H$1:$H$3925, data!$A$1:$A$3925, 'Heron'!$A31,  data!$E$1:$E$3925, 'Heron'!AP$5)</f>
        <v/>
      </c>
      <c r="AQ31" s="2">
        <f>AP31+SUMIFS(data!$H$1:$H$3925, data!$A$1:$A$3925, 'Heron'!$A31,  data!$E$1:$E$3925, 'Heron'!AQ$5)</f>
        <v/>
      </c>
      <c r="AR31" s="2">
        <f>AQ31+SUMIFS(data!$H$1:$H$3925, data!$A$1:$A$3925, 'Heron'!$A31,  data!$E$1:$E$3925, 'Heron'!AR$5)</f>
        <v/>
      </c>
      <c r="AS31" s="2">
        <f>AR31+SUMIFS(data!$H$1:$H$3925, data!$A$1:$A$3925, 'Heron'!$A31,  data!$E$1:$E$3925, 'Heron'!AS$5)+SUMIFS('NSST Print'!$C$43,'NSST Print'!$F$43,'Heron'!$A31)-SUMIFS('NSST Print'!$C$44:$C$50,'NSST Print'!$F$44:$F$50,'Heron'!$A31)</f>
        <v/>
      </c>
    </row>
    <row r="32">
      <c r="A32" t="inlineStr">
        <is>
          <t>COS - Heron Fields - Construction</t>
        </is>
      </c>
      <c r="C32" s="2">
        <f>SUMIFS(data!$H$1:$H$3925, data!$A$1:$A$3925, 'Heron'!$A32, data!$E$1:$E$3925, 'Heron'!C$5)</f>
        <v/>
      </c>
      <c r="D32" s="2">
        <f>C32+SUMIFS(data!$H$1:$H$3925, data!$A$1:$A$3925, 'Heron'!$A32,  data!$E$1:$E$3925, 'Heron'!D$5)</f>
        <v/>
      </c>
      <c r="E32" s="2">
        <f>D32+SUMIFS(data!$H$1:$H$3925, data!$A$1:$A$3925, 'Heron'!$A32,  data!$E$1:$E$3925, 'Heron'!E$5)</f>
        <v/>
      </c>
      <c r="F32" s="2">
        <f>E32+SUMIFS(data!$H$1:$H$3925, data!$A$1:$A$3925, 'Heron'!$A32,  data!$E$1:$E$3925, 'Heron'!F$5)</f>
        <v/>
      </c>
      <c r="G32" s="2">
        <f>F32+SUMIFS(data!$H$1:$H$3925, data!$A$1:$A$3925, 'Heron'!$A32,  data!$E$1:$E$3925, 'Heron'!G$5)</f>
        <v/>
      </c>
      <c r="H32" s="2">
        <f>G32+SUMIFS(data!$H$1:$H$3925, data!$A$1:$A$3925, 'Heron'!$A32,  data!$E$1:$E$3925, 'Heron'!H$5)</f>
        <v/>
      </c>
      <c r="I32" s="2">
        <f>H32+SUMIFS(data!$H$1:$H$3925, data!$A$1:$A$3925, 'Heron'!$A32,  data!$E$1:$E$3925, 'Heron'!I$5)</f>
        <v/>
      </c>
      <c r="J32" s="2">
        <f>I32+SUMIFS(data!$H$1:$H$3925, data!$A$1:$A$3925, 'Heron'!$A32,  data!$E$1:$E$3925, 'Heron'!J$5)</f>
        <v/>
      </c>
      <c r="K32" s="2">
        <f>J32+SUMIFS(data!$H$1:$H$3925, data!$A$1:$A$3925, 'Heron'!$A32,  data!$E$1:$E$3925, 'Heron'!K$5)</f>
        <v/>
      </c>
      <c r="L32" s="2">
        <f>K32+SUMIFS(data!$H$1:$H$3925, data!$A$1:$A$3925, 'Heron'!$A32,  data!$E$1:$E$3925, 'Heron'!L$5)</f>
        <v/>
      </c>
      <c r="M32" s="2">
        <f>L32+SUMIFS(data!$H$1:$H$3925, data!$A$1:$A$3925, 'Heron'!$A32,  data!$E$1:$E$3925, 'Heron'!M$5)</f>
        <v/>
      </c>
      <c r="N32" s="2">
        <f>M32+SUMIFS(data!$H$1:$H$3925, data!$A$1:$A$3925, 'Heron'!$A32,  data!$E$1:$E$3925, 'Heron'!N$5)</f>
        <v/>
      </c>
      <c r="O32" s="2">
        <f>N32+SUMIFS(data!$H$1:$H$3925, data!$A$1:$A$3925, 'Heron'!$A32,  data!$E$1:$E$3925, 'Heron'!O$5)</f>
        <v/>
      </c>
      <c r="P32" s="2">
        <f>O32+SUMIFS(data!$H$1:$H$3925, data!$A$1:$A$3925, 'Heron'!$A32,  data!$E$1:$E$3925, 'Heron'!P$5)</f>
        <v/>
      </c>
      <c r="Q32" s="2">
        <f>P32+SUMIFS(data!$H$1:$H$3925, data!$A$1:$A$3925, 'Heron'!$A32,  data!$E$1:$E$3925, 'Heron'!Q$5)</f>
        <v/>
      </c>
      <c r="R32" s="2">
        <f>Q32+SUMIFS(data!$H$1:$H$3925, data!$A$1:$A$3925, 'Heron'!$A32,  data!$E$1:$E$3925, 'Heron'!R$5)</f>
        <v/>
      </c>
      <c r="S32" s="2">
        <f>R32+SUMIFS(data!$H$1:$H$3925, data!$A$1:$A$3925, 'Heron'!$A32,  data!$E$1:$E$3925, 'Heron'!S$5)</f>
        <v/>
      </c>
      <c r="T32" s="2">
        <f>S32+SUMIFS(data!$H$1:$H$3925, data!$A$1:$A$3925, 'Heron'!$A32,  data!$E$1:$E$3925, 'Heron'!T$5)</f>
        <v/>
      </c>
      <c r="U32" s="2">
        <f>T32+SUMIFS(data!$H$1:$H$3925, data!$A$1:$A$3925, 'Heron'!$A32,  data!$E$1:$E$3925, 'Heron'!U$5)</f>
        <v/>
      </c>
      <c r="V32" s="2">
        <f>U32+SUMIFS(data!$H$1:$H$3925, data!$A$1:$A$3925, 'Heron'!$A32,  data!$E$1:$E$3925, 'Heron'!V$5)</f>
        <v/>
      </c>
      <c r="W32" s="2">
        <f>V32+SUMIFS(data!$H$1:$H$3925, data!$A$1:$A$3925, 'Heron'!$A32,  data!$E$1:$E$3925, 'Heron'!W$5)</f>
        <v/>
      </c>
      <c r="X32" s="2">
        <f>W32+SUMIFS(data!$H$1:$H$3925, data!$A$1:$A$3925, 'Heron'!$A32,  data!$E$1:$E$3925, 'Heron'!X$5)</f>
        <v/>
      </c>
      <c r="Y32" s="2">
        <f>X32+SUMIFS(data!$H$1:$H$3925, data!$A$1:$A$3925, 'Heron'!$A32,  data!$E$1:$E$3925, 'Heron'!Y$5)</f>
        <v/>
      </c>
      <c r="Z32" s="2">
        <f>Y32+SUMIFS(data!$H$1:$H$3925, data!$A$1:$A$3925, 'Heron'!$A32,  data!$E$1:$E$3925, 'Heron'!Z$5)</f>
        <v/>
      </c>
      <c r="AA32" s="2">
        <f>Z32+SUMIFS(data!$H$1:$H$3925, data!$A$1:$A$3925, 'Heron'!$A32,  data!$E$1:$E$3925, 'Heron'!AA$5)</f>
        <v/>
      </c>
      <c r="AB32" s="2">
        <f>AA32+SUMIFS(data!$H$1:$H$3925, data!$A$1:$A$3925, 'Heron'!$A32,  data!$E$1:$E$3925, 'Heron'!AB$5)</f>
        <v/>
      </c>
      <c r="AC32" s="2">
        <f>AB32+SUMIFS(data!$H$1:$H$3925, data!$A$1:$A$3925, 'Heron'!$A32,  data!$E$1:$E$3925, 'Heron'!AC$5)</f>
        <v/>
      </c>
      <c r="AD32" s="2">
        <f>AC32+SUMIFS(data!$H$1:$H$3925, data!$A$1:$A$3925, 'Heron'!$A32,  data!$E$1:$E$3925, 'Heron'!AD$5)</f>
        <v/>
      </c>
      <c r="AE32" s="2">
        <f>AD32+SUMIFS(data!$H$1:$H$3925, data!$A$1:$A$3925, 'Heron'!$A32,  data!$E$1:$E$3925, 'Heron'!AE$5)</f>
        <v/>
      </c>
      <c r="AF32" s="2">
        <f>AE32+SUMIFS(data!$H$1:$H$3925, data!$A$1:$A$3925, 'Heron'!$A32,  data!$E$1:$E$3925, 'Heron'!AF$5)</f>
        <v/>
      </c>
      <c r="AG32" s="2">
        <f>AF32+SUMIFS(data!$H$1:$H$3925, data!$A$1:$A$3925, 'Heron'!$A32,  data!$E$1:$E$3925, 'Heron'!AG$5)</f>
        <v/>
      </c>
      <c r="AH32" s="2">
        <f>AG32+SUMIFS(data!$H$1:$H$3925, data!$A$1:$A$3925, 'Heron'!$A32,  data!$E$1:$E$3925, 'Heron'!AH$5)</f>
        <v/>
      </c>
      <c r="AI32" s="2">
        <f>AH32+SUMIFS(data!$H$1:$H$3925, data!$A$1:$A$3925, 'Heron'!$A32,  data!$E$1:$E$3925, 'Heron'!AI$5)</f>
        <v/>
      </c>
      <c r="AJ32" s="2">
        <f>AI32+SUMIFS(data!$H$1:$H$3925, data!$A$1:$A$3925, 'Heron'!$A32,  data!$E$1:$E$3925, 'Heron'!AJ$5)</f>
        <v/>
      </c>
      <c r="AK32" s="2">
        <f>AJ32+SUMIFS(data!$H$1:$H$3925, data!$A$1:$A$3925, 'Heron'!$A32,  data!$E$1:$E$3925, 'Heron'!AK$5)</f>
        <v/>
      </c>
      <c r="AL32" s="2">
        <f>AK32+SUMIFS(data!$H$1:$H$3925, data!$A$1:$A$3925, 'Heron'!$A32,  data!$E$1:$E$3925, 'Heron'!AL$5)</f>
        <v/>
      </c>
      <c r="AM32" s="2">
        <f>AL32+SUMIFS(data!$H$1:$H$3925, data!$A$1:$A$3925, 'Heron'!$A32,  data!$E$1:$E$3925, 'Heron'!AM$5)</f>
        <v/>
      </c>
      <c r="AN32" s="2">
        <f>AM32+SUMIFS(data!$H$1:$H$3925, data!$A$1:$A$3925, 'Heron'!$A32,  data!$E$1:$E$3925, 'Heron'!AN$5)</f>
        <v/>
      </c>
      <c r="AO32" s="2">
        <f>AN32+SUMIFS(data!$H$1:$H$3925, data!$A$1:$A$3925, 'Heron'!$A32,  data!$E$1:$E$3925, 'Heron'!AO$5)</f>
        <v/>
      </c>
      <c r="AP32" s="2">
        <f>AO32+SUMIFS(data!$H$1:$H$3925, data!$A$1:$A$3925, 'Heron'!$A32,  data!$E$1:$E$3925, 'Heron'!AP$5)</f>
        <v/>
      </c>
      <c r="AQ32" s="2">
        <f>AP32+SUMIFS(data!$H$1:$H$3925, data!$A$1:$A$3925, 'Heron'!$A32,  data!$E$1:$E$3925, 'Heron'!AQ$5)</f>
        <v/>
      </c>
      <c r="AR32" s="2">
        <f>AQ32+SUMIFS(data!$H$1:$H$3925, data!$A$1:$A$3925, 'Heron'!$A32,  data!$E$1:$E$3925, 'Heron'!AR$5)</f>
        <v/>
      </c>
      <c r="AS32" s="2">
        <f>AR32+SUMIFS(data!$H$1:$H$3925, data!$A$1:$A$3925, 'Heron'!$A32,  data!$E$1:$E$3925, 'Heron'!AS$5)+SUMIFS('NSST Print'!$C$43,'NSST Print'!$F$43,'Heron'!$A32)-SUMIFS('NSST Print'!$C$44:$C$50,'NSST Print'!$F$44:$F$50,'Heron'!$A32)</f>
        <v/>
      </c>
    </row>
    <row r="33">
      <c r="A33" t="inlineStr">
        <is>
          <t>COS - Heron Fields - Garden Services</t>
        </is>
      </c>
      <c r="C33" s="2">
        <f>SUMIFS(data!$H$1:$H$3925, data!$A$1:$A$3925, 'Heron'!$A33, data!$E$1:$E$3925, 'Heron'!C$5)</f>
        <v/>
      </c>
      <c r="D33" s="2">
        <f>C33+SUMIFS(data!$H$1:$H$3925, data!$A$1:$A$3925, 'Heron'!$A33,  data!$E$1:$E$3925, 'Heron'!D$5)</f>
        <v/>
      </c>
      <c r="E33" s="2">
        <f>D33+SUMIFS(data!$H$1:$H$3925, data!$A$1:$A$3925, 'Heron'!$A33,  data!$E$1:$E$3925, 'Heron'!E$5)</f>
        <v/>
      </c>
      <c r="F33" s="2">
        <f>E33+SUMIFS(data!$H$1:$H$3925, data!$A$1:$A$3925, 'Heron'!$A33,  data!$E$1:$E$3925, 'Heron'!F$5)</f>
        <v/>
      </c>
      <c r="G33" s="2">
        <f>F33+SUMIFS(data!$H$1:$H$3925, data!$A$1:$A$3925, 'Heron'!$A33,  data!$E$1:$E$3925, 'Heron'!G$5)</f>
        <v/>
      </c>
      <c r="H33" s="2">
        <f>G33+SUMIFS(data!$H$1:$H$3925, data!$A$1:$A$3925, 'Heron'!$A33,  data!$E$1:$E$3925, 'Heron'!H$5)</f>
        <v/>
      </c>
      <c r="I33" s="2">
        <f>H33+SUMIFS(data!$H$1:$H$3925, data!$A$1:$A$3925, 'Heron'!$A33,  data!$E$1:$E$3925, 'Heron'!I$5)</f>
        <v/>
      </c>
      <c r="J33" s="2">
        <f>I33+SUMIFS(data!$H$1:$H$3925, data!$A$1:$A$3925, 'Heron'!$A33,  data!$E$1:$E$3925, 'Heron'!J$5)</f>
        <v/>
      </c>
      <c r="K33" s="2">
        <f>J33+SUMIFS(data!$H$1:$H$3925, data!$A$1:$A$3925, 'Heron'!$A33,  data!$E$1:$E$3925, 'Heron'!K$5)</f>
        <v/>
      </c>
      <c r="L33" s="2">
        <f>K33+SUMIFS(data!$H$1:$H$3925, data!$A$1:$A$3925, 'Heron'!$A33,  data!$E$1:$E$3925, 'Heron'!L$5)</f>
        <v/>
      </c>
      <c r="M33" s="2">
        <f>L33+SUMIFS(data!$H$1:$H$3925, data!$A$1:$A$3925, 'Heron'!$A33,  data!$E$1:$E$3925, 'Heron'!M$5)</f>
        <v/>
      </c>
      <c r="N33" s="2">
        <f>M33+SUMIFS(data!$H$1:$H$3925, data!$A$1:$A$3925, 'Heron'!$A33,  data!$E$1:$E$3925, 'Heron'!N$5)</f>
        <v/>
      </c>
      <c r="O33" s="2">
        <f>N33+SUMIFS(data!$H$1:$H$3925, data!$A$1:$A$3925, 'Heron'!$A33,  data!$E$1:$E$3925, 'Heron'!O$5)</f>
        <v/>
      </c>
      <c r="P33" s="2">
        <f>O33+SUMIFS(data!$H$1:$H$3925, data!$A$1:$A$3925, 'Heron'!$A33,  data!$E$1:$E$3925, 'Heron'!P$5)</f>
        <v/>
      </c>
      <c r="Q33" s="2">
        <f>P33+SUMIFS(data!$H$1:$H$3925, data!$A$1:$A$3925, 'Heron'!$A33,  data!$E$1:$E$3925, 'Heron'!Q$5)</f>
        <v/>
      </c>
      <c r="R33" s="2">
        <f>Q33+SUMIFS(data!$H$1:$H$3925, data!$A$1:$A$3925, 'Heron'!$A33,  data!$E$1:$E$3925, 'Heron'!R$5)</f>
        <v/>
      </c>
      <c r="S33" s="2">
        <f>R33+SUMIFS(data!$H$1:$H$3925, data!$A$1:$A$3925, 'Heron'!$A33,  data!$E$1:$E$3925, 'Heron'!S$5)</f>
        <v/>
      </c>
      <c r="T33" s="2">
        <f>S33+SUMIFS(data!$H$1:$H$3925, data!$A$1:$A$3925, 'Heron'!$A33,  data!$E$1:$E$3925, 'Heron'!T$5)</f>
        <v/>
      </c>
      <c r="U33" s="2">
        <f>T33+SUMIFS(data!$H$1:$H$3925, data!$A$1:$A$3925, 'Heron'!$A33,  data!$E$1:$E$3925, 'Heron'!U$5)</f>
        <v/>
      </c>
      <c r="V33" s="2">
        <f>U33+SUMIFS(data!$H$1:$H$3925, data!$A$1:$A$3925, 'Heron'!$A33,  data!$E$1:$E$3925, 'Heron'!V$5)</f>
        <v/>
      </c>
      <c r="W33" s="2">
        <f>V33+SUMIFS(data!$H$1:$H$3925, data!$A$1:$A$3925, 'Heron'!$A33,  data!$E$1:$E$3925, 'Heron'!W$5)</f>
        <v/>
      </c>
      <c r="X33" s="2">
        <f>W33+SUMIFS(data!$H$1:$H$3925, data!$A$1:$A$3925, 'Heron'!$A33,  data!$E$1:$E$3925, 'Heron'!X$5)</f>
        <v/>
      </c>
      <c r="Y33" s="2">
        <f>X33+SUMIFS(data!$H$1:$H$3925, data!$A$1:$A$3925, 'Heron'!$A33,  data!$E$1:$E$3925, 'Heron'!Y$5)</f>
        <v/>
      </c>
      <c r="Z33" s="2">
        <f>Y33+SUMIFS(data!$H$1:$H$3925, data!$A$1:$A$3925, 'Heron'!$A33,  data!$E$1:$E$3925, 'Heron'!Z$5)</f>
        <v/>
      </c>
      <c r="AA33" s="2">
        <f>Z33+SUMIFS(data!$H$1:$H$3925, data!$A$1:$A$3925, 'Heron'!$A33,  data!$E$1:$E$3925, 'Heron'!AA$5)</f>
        <v/>
      </c>
      <c r="AB33" s="2">
        <f>AA33+SUMIFS(data!$H$1:$H$3925, data!$A$1:$A$3925, 'Heron'!$A33,  data!$E$1:$E$3925, 'Heron'!AB$5)</f>
        <v/>
      </c>
      <c r="AC33" s="2">
        <f>AB33+SUMIFS(data!$H$1:$H$3925, data!$A$1:$A$3925, 'Heron'!$A33,  data!$E$1:$E$3925, 'Heron'!AC$5)</f>
        <v/>
      </c>
      <c r="AD33" s="2">
        <f>AC33+SUMIFS(data!$H$1:$H$3925, data!$A$1:$A$3925, 'Heron'!$A33,  data!$E$1:$E$3925, 'Heron'!AD$5)</f>
        <v/>
      </c>
      <c r="AE33" s="2">
        <f>AD33+SUMIFS(data!$H$1:$H$3925, data!$A$1:$A$3925, 'Heron'!$A33,  data!$E$1:$E$3925, 'Heron'!AE$5)</f>
        <v/>
      </c>
      <c r="AF33" s="2">
        <f>AE33+SUMIFS(data!$H$1:$H$3925, data!$A$1:$A$3925, 'Heron'!$A33,  data!$E$1:$E$3925, 'Heron'!AF$5)</f>
        <v/>
      </c>
      <c r="AG33" s="2">
        <f>AF33+SUMIFS(data!$H$1:$H$3925, data!$A$1:$A$3925, 'Heron'!$A33,  data!$E$1:$E$3925, 'Heron'!AG$5)</f>
        <v/>
      </c>
      <c r="AH33" s="2">
        <f>AG33+SUMIFS(data!$H$1:$H$3925, data!$A$1:$A$3925, 'Heron'!$A33,  data!$E$1:$E$3925, 'Heron'!AH$5)</f>
        <v/>
      </c>
      <c r="AI33" s="2">
        <f>AH33+SUMIFS(data!$H$1:$H$3925, data!$A$1:$A$3925, 'Heron'!$A33,  data!$E$1:$E$3925, 'Heron'!AI$5)</f>
        <v/>
      </c>
      <c r="AJ33" s="2">
        <f>AI33+SUMIFS(data!$H$1:$H$3925, data!$A$1:$A$3925, 'Heron'!$A33,  data!$E$1:$E$3925, 'Heron'!AJ$5)</f>
        <v/>
      </c>
      <c r="AK33" s="2">
        <f>AJ33+SUMIFS(data!$H$1:$H$3925, data!$A$1:$A$3925, 'Heron'!$A33,  data!$E$1:$E$3925, 'Heron'!AK$5)</f>
        <v/>
      </c>
      <c r="AL33" s="2">
        <f>AK33+SUMIFS(data!$H$1:$H$3925, data!$A$1:$A$3925, 'Heron'!$A33,  data!$E$1:$E$3925, 'Heron'!AL$5)</f>
        <v/>
      </c>
      <c r="AM33" s="2">
        <f>AL33+SUMIFS(data!$H$1:$H$3925, data!$A$1:$A$3925, 'Heron'!$A33,  data!$E$1:$E$3925, 'Heron'!AM$5)</f>
        <v/>
      </c>
      <c r="AN33" s="2">
        <f>AM33+SUMIFS(data!$H$1:$H$3925, data!$A$1:$A$3925, 'Heron'!$A33,  data!$E$1:$E$3925, 'Heron'!AN$5)</f>
        <v/>
      </c>
      <c r="AO33" s="2">
        <f>AN33+SUMIFS(data!$H$1:$H$3925, data!$A$1:$A$3925, 'Heron'!$A33,  data!$E$1:$E$3925, 'Heron'!AO$5)</f>
        <v/>
      </c>
      <c r="AP33" s="2">
        <f>AO33+SUMIFS(data!$H$1:$H$3925, data!$A$1:$A$3925, 'Heron'!$A33,  data!$E$1:$E$3925, 'Heron'!AP$5)</f>
        <v/>
      </c>
      <c r="AQ33" s="2">
        <f>AP33+SUMIFS(data!$H$1:$H$3925, data!$A$1:$A$3925, 'Heron'!$A33,  data!$E$1:$E$3925, 'Heron'!AQ$5)</f>
        <v/>
      </c>
      <c r="AR33" s="2">
        <f>AQ33+SUMIFS(data!$H$1:$H$3925, data!$A$1:$A$3925, 'Heron'!$A33,  data!$E$1:$E$3925, 'Heron'!AR$5)</f>
        <v/>
      </c>
      <c r="AS33" s="2">
        <f>AR33+SUMIFS(data!$H$1:$H$3925, data!$A$1:$A$3925, 'Heron'!$A33,  data!$E$1:$E$3925, 'Heron'!AS$5)+SUMIFS('NSST Print'!$C$43,'NSST Print'!$F$43,'Heron'!$A33)-SUMIFS('NSST Print'!$C$44:$C$50,'NSST Print'!$F$44:$F$50,'Heron'!$A33)</f>
        <v/>
      </c>
    </row>
    <row r="34">
      <c r="A34" t="inlineStr">
        <is>
          <t>COS - Heron Fields - Health &amp; Safety</t>
        </is>
      </c>
      <c r="C34" s="2">
        <f>SUMIFS(data!$H$1:$H$3925, data!$A$1:$A$3925, 'Heron'!$A34, data!$E$1:$E$3925, 'Heron'!C$5)</f>
        <v/>
      </c>
      <c r="D34" s="2">
        <f>C34+SUMIFS(data!$H$1:$H$3925, data!$A$1:$A$3925, 'Heron'!$A34,  data!$E$1:$E$3925, 'Heron'!D$5)</f>
        <v/>
      </c>
      <c r="E34" s="2">
        <f>D34+SUMIFS(data!$H$1:$H$3925, data!$A$1:$A$3925, 'Heron'!$A34,  data!$E$1:$E$3925, 'Heron'!E$5)</f>
        <v/>
      </c>
      <c r="F34" s="2">
        <f>E34+SUMIFS(data!$H$1:$H$3925, data!$A$1:$A$3925, 'Heron'!$A34,  data!$E$1:$E$3925, 'Heron'!F$5)</f>
        <v/>
      </c>
      <c r="G34" s="2">
        <f>F34+SUMIFS(data!$H$1:$H$3925, data!$A$1:$A$3925, 'Heron'!$A34,  data!$E$1:$E$3925, 'Heron'!G$5)</f>
        <v/>
      </c>
      <c r="H34" s="2">
        <f>G34+SUMIFS(data!$H$1:$H$3925, data!$A$1:$A$3925, 'Heron'!$A34,  data!$E$1:$E$3925, 'Heron'!H$5)</f>
        <v/>
      </c>
      <c r="I34" s="2">
        <f>H34+SUMIFS(data!$H$1:$H$3925, data!$A$1:$A$3925, 'Heron'!$A34,  data!$E$1:$E$3925, 'Heron'!I$5)</f>
        <v/>
      </c>
      <c r="J34" s="2">
        <f>I34+SUMIFS(data!$H$1:$H$3925, data!$A$1:$A$3925, 'Heron'!$A34,  data!$E$1:$E$3925, 'Heron'!J$5)</f>
        <v/>
      </c>
      <c r="K34" s="2">
        <f>J34+SUMIFS(data!$H$1:$H$3925, data!$A$1:$A$3925, 'Heron'!$A34,  data!$E$1:$E$3925, 'Heron'!K$5)</f>
        <v/>
      </c>
      <c r="L34" s="2">
        <f>K34+SUMIFS(data!$H$1:$H$3925, data!$A$1:$A$3925, 'Heron'!$A34,  data!$E$1:$E$3925, 'Heron'!L$5)</f>
        <v/>
      </c>
      <c r="M34" s="2">
        <f>L34+SUMIFS(data!$H$1:$H$3925, data!$A$1:$A$3925, 'Heron'!$A34,  data!$E$1:$E$3925, 'Heron'!M$5)</f>
        <v/>
      </c>
      <c r="N34" s="2">
        <f>M34+SUMIFS(data!$H$1:$H$3925, data!$A$1:$A$3925, 'Heron'!$A34,  data!$E$1:$E$3925, 'Heron'!N$5)</f>
        <v/>
      </c>
      <c r="O34" s="2">
        <f>N34+SUMIFS(data!$H$1:$H$3925, data!$A$1:$A$3925, 'Heron'!$A34,  data!$E$1:$E$3925, 'Heron'!O$5)</f>
        <v/>
      </c>
      <c r="P34" s="2">
        <f>O34+SUMIFS(data!$H$1:$H$3925, data!$A$1:$A$3925, 'Heron'!$A34,  data!$E$1:$E$3925, 'Heron'!P$5)</f>
        <v/>
      </c>
      <c r="Q34" s="2">
        <f>P34+SUMIFS(data!$H$1:$H$3925, data!$A$1:$A$3925, 'Heron'!$A34,  data!$E$1:$E$3925, 'Heron'!Q$5)</f>
        <v/>
      </c>
      <c r="R34" s="2">
        <f>Q34+SUMIFS(data!$H$1:$H$3925, data!$A$1:$A$3925, 'Heron'!$A34,  data!$E$1:$E$3925, 'Heron'!R$5)</f>
        <v/>
      </c>
      <c r="S34" s="2">
        <f>R34+SUMIFS(data!$H$1:$H$3925, data!$A$1:$A$3925, 'Heron'!$A34,  data!$E$1:$E$3925, 'Heron'!S$5)</f>
        <v/>
      </c>
      <c r="T34" s="2">
        <f>S34+SUMIFS(data!$H$1:$H$3925, data!$A$1:$A$3925, 'Heron'!$A34,  data!$E$1:$E$3925, 'Heron'!T$5)</f>
        <v/>
      </c>
      <c r="U34" s="2">
        <f>T34+SUMIFS(data!$H$1:$H$3925, data!$A$1:$A$3925, 'Heron'!$A34,  data!$E$1:$E$3925, 'Heron'!U$5)</f>
        <v/>
      </c>
      <c r="V34" s="2">
        <f>U34+SUMIFS(data!$H$1:$H$3925, data!$A$1:$A$3925, 'Heron'!$A34,  data!$E$1:$E$3925, 'Heron'!V$5)</f>
        <v/>
      </c>
      <c r="W34" s="2">
        <f>V34+SUMIFS(data!$H$1:$H$3925, data!$A$1:$A$3925, 'Heron'!$A34,  data!$E$1:$E$3925, 'Heron'!W$5)</f>
        <v/>
      </c>
      <c r="X34" s="2">
        <f>W34+SUMIFS(data!$H$1:$H$3925, data!$A$1:$A$3925, 'Heron'!$A34,  data!$E$1:$E$3925, 'Heron'!X$5)</f>
        <v/>
      </c>
      <c r="Y34" s="2">
        <f>X34+SUMIFS(data!$H$1:$H$3925, data!$A$1:$A$3925, 'Heron'!$A34,  data!$E$1:$E$3925, 'Heron'!Y$5)</f>
        <v/>
      </c>
      <c r="Z34" s="2">
        <f>Y34+SUMIFS(data!$H$1:$H$3925, data!$A$1:$A$3925, 'Heron'!$A34,  data!$E$1:$E$3925, 'Heron'!Z$5)</f>
        <v/>
      </c>
      <c r="AA34" s="2">
        <f>Z34+SUMIFS(data!$H$1:$H$3925, data!$A$1:$A$3925, 'Heron'!$A34,  data!$E$1:$E$3925, 'Heron'!AA$5)</f>
        <v/>
      </c>
      <c r="AB34" s="2">
        <f>AA34+SUMIFS(data!$H$1:$H$3925, data!$A$1:$A$3925, 'Heron'!$A34,  data!$E$1:$E$3925, 'Heron'!AB$5)</f>
        <v/>
      </c>
      <c r="AC34" s="2">
        <f>AB34+SUMIFS(data!$H$1:$H$3925, data!$A$1:$A$3925, 'Heron'!$A34,  data!$E$1:$E$3925, 'Heron'!AC$5)</f>
        <v/>
      </c>
      <c r="AD34" s="2">
        <f>AC34+SUMIFS(data!$H$1:$H$3925, data!$A$1:$A$3925, 'Heron'!$A34,  data!$E$1:$E$3925, 'Heron'!AD$5)</f>
        <v/>
      </c>
      <c r="AE34" s="2">
        <f>AD34+SUMIFS(data!$H$1:$H$3925, data!$A$1:$A$3925, 'Heron'!$A34,  data!$E$1:$E$3925, 'Heron'!AE$5)</f>
        <v/>
      </c>
      <c r="AF34" s="2">
        <f>AE34+SUMIFS(data!$H$1:$H$3925, data!$A$1:$A$3925, 'Heron'!$A34,  data!$E$1:$E$3925, 'Heron'!AF$5)</f>
        <v/>
      </c>
      <c r="AG34" s="2">
        <f>AF34+SUMIFS(data!$H$1:$H$3925, data!$A$1:$A$3925, 'Heron'!$A34,  data!$E$1:$E$3925, 'Heron'!AG$5)</f>
        <v/>
      </c>
      <c r="AH34" s="2">
        <f>AG34+SUMIFS(data!$H$1:$H$3925, data!$A$1:$A$3925, 'Heron'!$A34,  data!$E$1:$E$3925, 'Heron'!AH$5)</f>
        <v/>
      </c>
      <c r="AI34" s="2">
        <f>AH34+SUMIFS(data!$H$1:$H$3925, data!$A$1:$A$3925, 'Heron'!$A34,  data!$E$1:$E$3925, 'Heron'!AI$5)</f>
        <v/>
      </c>
      <c r="AJ34" s="2">
        <f>AI34+SUMIFS(data!$H$1:$H$3925, data!$A$1:$A$3925, 'Heron'!$A34,  data!$E$1:$E$3925, 'Heron'!AJ$5)</f>
        <v/>
      </c>
      <c r="AK34" s="2">
        <f>AJ34+SUMIFS(data!$H$1:$H$3925, data!$A$1:$A$3925, 'Heron'!$A34,  data!$E$1:$E$3925, 'Heron'!AK$5)</f>
        <v/>
      </c>
      <c r="AL34" s="2">
        <f>AK34+SUMIFS(data!$H$1:$H$3925, data!$A$1:$A$3925, 'Heron'!$A34,  data!$E$1:$E$3925, 'Heron'!AL$5)</f>
        <v/>
      </c>
      <c r="AM34" s="2">
        <f>AL34+SUMIFS(data!$H$1:$H$3925, data!$A$1:$A$3925, 'Heron'!$A34,  data!$E$1:$E$3925, 'Heron'!AM$5)</f>
        <v/>
      </c>
      <c r="AN34" s="2">
        <f>AM34+SUMIFS(data!$H$1:$H$3925, data!$A$1:$A$3925, 'Heron'!$A34,  data!$E$1:$E$3925, 'Heron'!AN$5)</f>
        <v/>
      </c>
      <c r="AO34" s="2">
        <f>AN34+SUMIFS(data!$H$1:$H$3925, data!$A$1:$A$3925, 'Heron'!$A34,  data!$E$1:$E$3925, 'Heron'!AO$5)</f>
        <v/>
      </c>
      <c r="AP34" s="2">
        <f>AO34+SUMIFS(data!$H$1:$H$3925, data!$A$1:$A$3925, 'Heron'!$A34,  data!$E$1:$E$3925, 'Heron'!AP$5)</f>
        <v/>
      </c>
      <c r="AQ34" s="2">
        <f>AP34+SUMIFS(data!$H$1:$H$3925, data!$A$1:$A$3925, 'Heron'!$A34,  data!$E$1:$E$3925, 'Heron'!AQ$5)</f>
        <v/>
      </c>
      <c r="AR34" s="2">
        <f>AQ34+SUMIFS(data!$H$1:$H$3925, data!$A$1:$A$3925, 'Heron'!$A34,  data!$E$1:$E$3925, 'Heron'!AR$5)</f>
        <v/>
      </c>
      <c r="AS34" s="2">
        <f>AR34+SUMIFS(data!$H$1:$H$3925, data!$A$1:$A$3925, 'Heron'!$A34,  data!$E$1:$E$3925, 'Heron'!AS$5)+SUMIFS('NSST Print'!$C$43,'NSST Print'!$F$43,'Heron'!$A34)-SUMIFS('NSST Print'!$C$44:$C$50,'NSST Print'!$F$44:$F$50,'Heron'!$A34)</f>
        <v/>
      </c>
    </row>
    <row r="35">
      <c r="A35" t="inlineStr">
        <is>
          <t>COS - Heron Fields - P &amp; G</t>
        </is>
      </c>
      <c r="C35" s="2">
        <f>SUMIFS(data!$H$1:$H$3925, data!$A$1:$A$3925, 'Heron'!$A35, data!$E$1:$E$3925, 'Heron'!C$5)</f>
        <v/>
      </c>
      <c r="D35" s="2">
        <f>C35+SUMIFS(data!$H$1:$H$3925, data!$A$1:$A$3925, 'Heron'!$A35,  data!$E$1:$E$3925, 'Heron'!D$5)</f>
        <v/>
      </c>
      <c r="E35" s="2">
        <f>D35+SUMIFS(data!$H$1:$H$3925, data!$A$1:$A$3925, 'Heron'!$A35,  data!$E$1:$E$3925, 'Heron'!E$5)</f>
        <v/>
      </c>
      <c r="F35" s="2">
        <f>E35+SUMIFS(data!$H$1:$H$3925, data!$A$1:$A$3925, 'Heron'!$A35,  data!$E$1:$E$3925, 'Heron'!F$5)</f>
        <v/>
      </c>
      <c r="G35" s="2">
        <f>F35+SUMIFS(data!$H$1:$H$3925, data!$A$1:$A$3925, 'Heron'!$A35,  data!$E$1:$E$3925, 'Heron'!G$5)</f>
        <v/>
      </c>
      <c r="H35" s="2">
        <f>G35+SUMIFS(data!$H$1:$H$3925, data!$A$1:$A$3925, 'Heron'!$A35,  data!$E$1:$E$3925, 'Heron'!H$5)</f>
        <v/>
      </c>
      <c r="I35" s="2">
        <f>H35+SUMIFS(data!$H$1:$H$3925, data!$A$1:$A$3925, 'Heron'!$A35,  data!$E$1:$E$3925, 'Heron'!I$5)</f>
        <v/>
      </c>
      <c r="J35" s="2">
        <f>I35+SUMIFS(data!$H$1:$H$3925, data!$A$1:$A$3925, 'Heron'!$A35,  data!$E$1:$E$3925, 'Heron'!J$5)</f>
        <v/>
      </c>
      <c r="K35" s="2">
        <f>J35+SUMIFS(data!$H$1:$H$3925, data!$A$1:$A$3925, 'Heron'!$A35,  data!$E$1:$E$3925, 'Heron'!K$5)</f>
        <v/>
      </c>
      <c r="L35" s="2">
        <f>K35+SUMIFS(data!$H$1:$H$3925, data!$A$1:$A$3925, 'Heron'!$A35,  data!$E$1:$E$3925, 'Heron'!L$5)</f>
        <v/>
      </c>
      <c r="M35" s="2">
        <f>L35+SUMIFS(data!$H$1:$H$3925, data!$A$1:$A$3925, 'Heron'!$A35,  data!$E$1:$E$3925, 'Heron'!M$5)</f>
        <v/>
      </c>
      <c r="N35" s="2">
        <f>M35+SUMIFS(data!$H$1:$H$3925, data!$A$1:$A$3925, 'Heron'!$A35,  data!$E$1:$E$3925, 'Heron'!N$5)</f>
        <v/>
      </c>
      <c r="O35" s="2">
        <f>N35+SUMIFS(data!$H$1:$H$3925, data!$A$1:$A$3925, 'Heron'!$A35,  data!$E$1:$E$3925, 'Heron'!O$5)</f>
        <v/>
      </c>
      <c r="P35" s="2">
        <f>O35+SUMIFS(data!$H$1:$H$3925, data!$A$1:$A$3925, 'Heron'!$A35,  data!$E$1:$E$3925, 'Heron'!P$5)</f>
        <v/>
      </c>
      <c r="Q35" s="2">
        <f>P35+SUMIFS(data!$H$1:$H$3925, data!$A$1:$A$3925, 'Heron'!$A35,  data!$E$1:$E$3925, 'Heron'!Q$5)</f>
        <v/>
      </c>
      <c r="R35" s="2">
        <f>Q35+SUMIFS(data!$H$1:$H$3925, data!$A$1:$A$3925, 'Heron'!$A35,  data!$E$1:$E$3925, 'Heron'!R$5)</f>
        <v/>
      </c>
      <c r="S35" s="2">
        <f>R35+SUMIFS(data!$H$1:$H$3925, data!$A$1:$A$3925, 'Heron'!$A35,  data!$E$1:$E$3925, 'Heron'!S$5)</f>
        <v/>
      </c>
      <c r="T35" s="2">
        <f>S35+SUMIFS(data!$H$1:$H$3925, data!$A$1:$A$3925, 'Heron'!$A35,  data!$E$1:$E$3925, 'Heron'!T$5)</f>
        <v/>
      </c>
      <c r="U35" s="2">
        <f>T35+SUMIFS(data!$H$1:$H$3925, data!$A$1:$A$3925, 'Heron'!$A35,  data!$E$1:$E$3925, 'Heron'!U$5)</f>
        <v/>
      </c>
      <c r="V35" s="2">
        <f>U35+SUMIFS(data!$H$1:$H$3925, data!$A$1:$A$3925, 'Heron'!$A35,  data!$E$1:$E$3925, 'Heron'!V$5)</f>
        <v/>
      </c>
      <c r="W35" s="2">
        <f>V35+SUMIFS(data!$H$1:$H$3925, data!$A$1:$A$3925, 'Heron'!$A35,  data!$E$1:$E$3925, 'Heron'!W$5)</f>
        <v/>
      </c>
      <c r="X35" s="2">
        <f>W35+SUMIFS(data!$H$1:$H$3925, data!$A$1:$A$3925, 'Heron'!$A35,  data!$E$1:$E$3925, 'Heron'!X$5)</f>
        <v/>
      </c>
      <c r="Y35" s="2">
        <f>X35+SUMIFS(data!$H$1:$H$3925, data!$A$1:$A$3925, 'Heron'!$A35,  data!$E$1:$E$3925, 'Heron'!Y$5)</f>
        <v/>
      </c>
      <c r="Z35" s="2">
        <f>Y35+SUMIFS(data!$H$1:$H$3925, data!$A$1:$A$3925, 'Heron'!$A35,  data!$E$1:$E$3925, 'Heron'!Z$5)</f>
        <v/>
      </c>
      <c r="AA35" s="2">
        <f>Z35+SUMIFS(data!$H$1:$H$3925, data!$A$1:$A$3925, 'Heron'!$A35,  data!$E$1:$E$3925, 'Heron'!AA$5)</f>
        <v/>
      </c>
      <c r="AB35" s="2">
        <f>AA35+SUMIFS(data!$H$1:$H$3925, data!$A$1:$A$3925, 'Heron'!$A35,  data!$E$1:$E$3925, 'Heron'!AB$5)</f>
        <v/>
      </c>
      <c r="AC35" s="2">
        <f>AB35+SUMIFS(data!$H$1:$H$3925, data!$A$1:$A$3925, 'Heron'!$A35,  data!$E$1:$E$3925, 'Heron'!AC$5)</f>
        <v/>
      </c>
      <c r="AD35" s="2">
        <f>AC35+SUMIFS(data!$H$1:$H$3925, data!$A$1:$A$3925, 'Heron'!$A35,  data!$E$1:$E$3925, 'Heron'!AD$5)</f>
        <v/>
      </c>
      <c r="AE35" s="2">
        <f>AD35+SUMIFS(data!$H$1:$H$3925, data!$A$1:$A$3925, 'Heron'!$A35,  data!$E$1:$E$3925, 'Heron'!AE$5)</f>
        <v/>
      </c>
      <c r="AF35" s="2">
        <f>AE35+SUMIFS(data!$H$1:$H$3925, data!$A$1:$A$3925, 'Heron'!$A35,  data!$E$1:$E$3925, 'Heron'!AF$5)</f>
        <v/>
      </c>
      <c r="AG35" s="2">
        <f>AF35+SUMIFS(data!$H$1:$H$3925, data!$A$1:$A$3925, 'Heron'!$A35,  data!$E$1:$E$3925, 'Heron'!AG$5)</f>
        <v/>
      </c>
      <c r="AH35" s="2">
        <f>AG35+SUMIFS(data!$H$1:$H$3925, data!$A$1:$A$3925, 'Heron'!$A35,  data!$E$1:$E$3925, 'Heron'!AH$5)</f>
        <v/>
      </c>
      <c r="AI35" s="2">
        <f>AH35+SUMIFS(data!$H$1:$H$3925, data!$A$1:$A$3925, 'Heron'!$A35,  data!$E$1:$E$3925, 'Heron'!AI$5)</f>
        <v/>
      </c>
      <c r="AJ35" s="2">
        <f>AI35+SUMIFS(data!$H$1:$H$3925, data!$A$1:$A$3925, 'Heron'!$A35,  data!$E$1:$E$3925, 'Heron'!AJ$5)</f>
        <v/>
      </c>
      <c r="AK35" s="2">
        <f>AJ35+SUMIFS(data!$H$1:$H$3925, data!$A$1:$A$3925, 'Heron'!$A35,  data!$E$1:$E$3925, 'Heron'!AK$5)</f>
        <v/>
      </c>
      <c r="AL35" s="2">
        <f>AK35+SUMIFS(data!$H$1:$H$3925, data!$A$1:$A$3925, 'Heron'!$A35,  data!$E$1:$E$3925, 'Heron'!AL$5)</f>
        <v/>
      </c>
      <c r="AM35" s="2">
        <f>AL35+SUMIFS(data!$H$1:$H$3925, data!$A$1:$A$3925, 'Heron'!$A35,  data!$E$1:$E$3925, 'Heron'!AM$5)</f>
        <v/>
      </c>
      <c r="AN35" s="2">
        <f>AM35+SUMIFS(data!$H$1:$H$3925, data!$A$1:$A$3925, 'Heron'!$A35,  data!$E$1:$E$3925, 'Heron'!AN$5)</f>
        <v/>
      </c>
      <c r="AO35" s="2">
        <f>AN35+SUMIFS(data!$H$1:$H$3925, data!$A$1:$A$3925, 'Heron'!$A35,  data!$E$1:$E$3925, 'Heron'!AO$5)</f>
        <v/>
      </c>
      <c r="AP35" s="2">
        <f>AO35+SUMIFS(data!$H$1:$H$3925, data!$A$1:$A$3925, 'Heron'!$A35,  data!$E$1:$E$3925, 'Heron'!AP$5)</f>
        <v/>
      </c>
      <c r="AQ35" s="2">
        <f>AP35+SUMIFS(data!$H$1:$H$3925, data!$A$1:$A$3925, 'Heron'!$A35,  data!$E$1:$E$3925, 'Heron'!AQ$5)</f>
        <v/>
      </c>
      <c r="AR35" s="2">
        <f>AQ35+SUMIFS(data!$H$1:$H$3925, data!$A$1:$A$3925, 'Heron'!$A35,  data!$E$1:$E$3925, 'Heron'!AR$5)</f>
        <v/>
      </c>
      <c r="AS35" s="2">
        <f>AR35+SUMIFS(data!$H$1:$H$3925, data!$A$1:$A$3925, 'Heron'!$A35,  data!$E$1:$E$3925, 'Heron'!AS$5)+SUMIFS('NSST Print'!$C$43,'NSST Print'!$F$43,'Heron'!$A35)-SUMIFS('NSST Print'!$C$44:$C$50,'NSST Print'!$F$44:$F$50,'Heron'!$A35)</f>
        <v/>
      </c>
    </row>
    <row r="36">
      <c r="A36" t="inlineStr">
        <is>
          <t>COS - Heron Fields - Printing &amp; Stationary</t>
        </is>
      </c>
      <c r="C36" s="2">
        <f>SUMIFS(data!$H$1:$H$3925, data!$A$1:$A$3925, 'Heron'!$A36, data!$E$1:$E$3925, 'Heron'!C$5)</f>
        <v/>
      </c>
      <c r="D36" s="2">
        <f>C36+SUMIFS(data!$H$1:$H$3925, data!$A$1:$A$3925, 'Heron'!$A36,  data!$E$1:$E$3925, 'Heron'!D$5)</f>
        <v/>
      </c>
      <c r="E36" s="2">
        <f>D36+SUMIFS(data!$H$1:$H$3925, data!$A$1:$A$3925, 'Heron'!$A36,  data!$E$1:$E$3925, 'Heron'!E$5)</f>
        <v/>
      </c>
      <c r="F36" s="2">
        <f>E36+SUMIFS(data!$H$1:$H$3925, data!$A$1:$A$3925, 'Heron'!$A36,  data!$E$1:$E$3925, 'Heron'!F$5)</f>
        <v/>
      </c>
      <c r="G36" s="2">
        <f>F36+SUMIFS(data!$H$1:$H$3925, data!$A$1:$A$3925, 'Heron'!$A36,  data!$E$1:$E$3925, 'Heron'!G$5)</f>
        <v/>
      </c>
      <c r="H36" s="2">
        <f>G36+SUMIFS(data!$H$1:$H$3925, data!$A$1:$A$3925, 'Heron'!$A36,  data!$E$1:$E$3925, 'Heron'!H$5)</f>
        <v/>
      </c>
      <c r="I36" s="2">
        <f>H36+SUMIFS(data!$H$1:$H$3925, data!$A$1:$A$3925, 'Heron'!$A36,  data!$E$1:$E$3925, 'Heron'!I$5)</f>
        <v/>
      </c>
      <c r="J36" s="2">
        <f>I36+SUMIFS(data!$H$1:$H$3925, data!$A$1:$A$3925, 'Heron'!$A36,  data!$E$1:$E$3925, 'Heron'!J$5)</f>
        <v/>
      </c>
      <c r="K36" s="2">
        <f>J36+SUMIFS(data!$H$1:$H$3925, data!$A$1:$A$3925, 'Heron'!$A36,  data!$E$1:$E$3925, 'Heron'!K$5)</f>
        <v/>
      </c>
      <c r="L36" s="2">
        <f>K36+SUMIFS(data!$H$1:$H$3925, data!$A$1:$A$3925, 'Heron'!$A36,  data!$E$1:$E$3925, 'Heron'!L$5)</f>
        <v/>
      </c>
      <c r="M36" s="2">
        <f>L36+SUMIFS(data!$H$1:$H$3925, data!$A$1:$A$3925, 'Heron'!$A36,  data!$E$1:$E$3925, 'Heron'!M$5)</f>
        <v/>
      </c>
      <c r="N36" s="2">
        <f>M36+SUMIFS(data!$H$1:$H$3925, data!$A$1:$A$3925, 'Heron'!$A36,  data!$E$1:$E$3925, 'Heron'!N$5)</f>
        <v/>
      </c>
      <c r="O36" s="2">
        <f>N36+SUMIFS(data!$H$1:$H$3925, data!$A$1:$A$3925, 'Heron'!$A36,  data!$E$1:$E$3925, 'Heron'!O$5)</f>
        <v/>
      </c>
      <c r="P36" s="2">
        <f>O36+SUMIFS(data!$H$1:$H$3925, data!$A$1:$A$3925, 'Heron'!$A36,  data!$E$1:$E$3925, 'Heron'!P$5)</f>
        <v/>
      </c>
      <c r="Q36" s="2">
        <f>P36+SUMIFS(data!$H$1:$H$3925, data!$A$1:$A$3925, 'Heron'!$A36,  data!$E$1:$E$3925, 'Heron'!Q$5)</f>
        <v/>
      </c>
      <c r="R36" s="2">
        <f>Q36+SUMIFS(data!$H$1:$H$3925, data!$A$1:$A$3925, 'Heron'!$A36,  data!$E$1:$E$3925, 'Heron'!R$5)</f>
        <v/>
      </c>
      <c r="S36" s="2">
        <f>R36+SUMIFS(data!$H$1:$H$3925, data!$A$1:$A$3925, 'Heron'!$A36,  data!$E$1:$E$3925, 'Heron'!S$5)</f>
        <v/>
      </c>
      <c r="T36" s="2">
        <f>S36+SUMIFS(data!$H$1:$H$3925, data!$A$1:$A$3925, 'Heron'!$A36,  data!$E$1:$E$3925, 'Heron'!T$5)</f>
        <v/>
      </c>
      <c r="U36" s="2">
        <f>T36+SUMIFS(data!$H$1:$H$3925, data!$A$1:$A$3925, 'Heron'!$A36,  data!$E$1:$E$3925, 'Heron'!U$5)</f>
        <v/>
      </c>
      <c r="V36" s="2">
        <f>U36+SUMIFS(data!$H$1:$H$3925, data!$A$1:$A$3925, 'Heron'!$A36,  data!$E$1:$E$3925, 'Heron'!V$5)</f>
        <v/>
      </c>
      <c r="W36" s="2">
        <f>V36+SUMIFS(data!$H$1:$H$3925, data!$A$1:$A$3925, 'Heron'!$A36,  data!$E$1:$E$3925, 'Heron'!W$5)</f>
        <v/>
      </c>
      <c r="X36" s="2">
        <f>W36+SUMIFS(data!$H$1:$H$3925, data!$A$1:$A$3925, 'Heron'!$A36,  data!$E$1:$E$3925, 'Heron'!X$5)</f>
        <v/>
      </c>
      <c r="Y36" s="2">
        <f>X36+SUMIFS(data!$H$1:$H$3925, data!$A$1:$A$3925, 'Heron'!$A36,  data!$E$1:$E$3925, 'Heron'!Y$5)</f>
        <v/>
      </c>
      <c r="Z36" s="2">
        <f>Y36+SUMIFS(data!$H$1:$H$3925, data!$A$1:$A$3925, 'Heron'!$A36,  data!$E$1:$E$3925, 'Heron'!Z$5)</f>
        <v/>
      </c>
      <c r="AA36" s="2">
        <f>Z36+SUMIFS(data!$H$1:$H$3925, data!$A$1:$A$3925, 'Heron'!$A36,  data!$E$1:$E$3925, 'Heron'!AA$5)</f>
        <v/>
      </c>
      <c r="AB36" s="2">
        <f>AA36+SUMIFS(data!$H$1:$H$3925, data!$A$1:$A$3925, 'Heron'!$A36,  data!$E$1:$E$3925, 'Heron'!AB$5)</f>
        <v/>
      </c>
      <c r="AC36" s="2">
        <f>AB36+SUMIFS(data!$H$1:$H$3925, data!$A$1:$A$3925, 'Heron'!$A36,  data!$E$1:$E$3925, 'Heron'!AC$5)</f>
        <v/>
      </c>
      <c r="AD36" s="2">
        <f>AC36+SUMIFS(data!$H$1:$H$3925, data!$A$1:$A$3925, 'Heron'!$A36,  data!$E$1:$E$3925, 'Heron'!AD$5)</f>
        <v/>
      </c>
      <c r="AE36" s="2">
        <f>AD36+SUMIFS(data!$H$1:$H$3925, data!$A$1:$A$3925, 'Heron'!$A36,  data!$E$1:$E$3925, 'Heron'!AE$5)</f>
        <v/>
      </c>
      <c r="AF36" s="2">
        <f>AE36+SUMIFS(data!$H$1:$H$3925, data!$A$1:$A$3925, 'Heron'!$A36,  data!$E$1:$E$3925, 'Heron'!AF$5)</f>
        <v/>
      </c>
      <c r="AG36" s="2">
        <f>AF36+SUMIFS(data!$H$1:$H$3925, data!$A$1:$A$3925, 'Heron'!$A36,  data!$E$1:$E$3925, 'Heron'!AG$5)</f>
        <v/>
      </c>
      <c r="AH36" s="2">
        <f>AG36+SUMIFS(data!$H$1:$H$3925, data!$A$1:$A$3925, 'Heron'!$A36,  data!$E$1:$E$3925, 'Heron'!AH$5)</f>
        <v/>
      </c>
      <c r="AI36" s="2">
        <f>AH36+SUMIFS(data!$H$1:$H$3925, data!$A$1:$A$3925, 'Heron'!$A36,  data!$E$1:$E$3925, 'Heron'!AI$5)</f>
        <v/>
      </c>
      <c r="AJ36" s="2">
        <f>AI36+SUMIFS(data!$H$1:$H$3925, data!$A$1:$A$3925, 'Heron'!$A36,  data!$E$1:$E$3925, 'Heron'!AJ$5)</f>
        <v/>
      </c>
      <c r="AK36" s="2">
        <f>AJ36+SUMIFS(data!$H$1:$H$3925, data!$A$1:$A$3925, 'Heron'!$A36,  data!$E$1:$E$3925, 'Heron'!AK$5)</f>
        <v/>
      </c>
      <c r="AL36" s="2">
        <f>AK36+SUMIFS(data!$H$1:$H$3925, data!$A$1:$A$3925, 'Heron'!$A36,  data!$E$1:$E$3925, 'Heron'!AL$5)</f>
        <v/>
      </c>
      <c r="AM36" s="2">
        <f>AL36+SUMIFS(data!$H$1:$H$3925, data!$A$1:$A$3925, 'Heron'!$A36,  data!$E$1:$E$3925, 'Heron'!AM$5)</f>
        <v/>
      </c>
      <c r="AN36" s="2">
        <f>AM36+SUMIFS(data!$H$1:$H$3925, data!$A$1:$A$3925, 'Heron'!$A36,  data!$E$1:$E$3925, 'Heron'!AN$5)</f>
        <v/>
      </c>
      <c r="AO36" s="2">
        <f>AN36+SUMIFS(data!$H$1:$H$3925, data!$A$1:$A$3925, 'Heron'!$A36,  data!$E$1:$E$3925, 'Heron'!AO$5)</f>
        <v/>
      </c>
      <c r="AP36" s="2">
        <f>AO36+SUMIFS(data!$H$1:$H$3925, data!$A$1:$A$3925, 'Heron'!$A36,  data!$E$1:$E$3925, 'Heron'!AP$5)</f>
        <v/>
      </c>
      <c r="AQ36" s="2">
        <f>AP36+SUMIFS(data!$H$1:$H$3925, data!$A$1:$A$3925, 'Heron'!$A36,  data!$E$1:$E$3925, 'Heron'!AQ$5)</f>
        <v/>
      </c>
      <c r="AR36" s="2">
        <f>AQ36+SUMIFS(data!$H$1:$H$3925, data!$A$1:$A$3925, 'Heron'!$A36,  data!$E$1:$E$3925, 'Heron'!AR$5)</f>
        <v/>
      </c>
      <c r="AS36" s="2">
        <f>AR36+SUMIFS(data!$H$1:$H$3925, data!$A$1:$A$3925, 'Heron'!$A36,  data!$E$1:$E$3925, 'Heron'!AS$5)+SUMIFS('NSST Print'!$C$43,'NSST Print'!$F$43,'Heron'!$A36)-SUMIFS('NSST Print'!$C$44:$C$50,'NSST Print'!$F$44:$F$50,'Heron'!$A36)</f>
        <v/>
      </c>
    </row>
    <row r="37">
      <c r="A37" t="inlineStr">
        <is>
          <t>COS - Heron Fields - Security</t>
        </is>
      </c>
      <c r="C37" s="2">
        <f>SUMIFS(data!$H$1:$H$3925, data!$A$1:$A$3925, 'Heron'!$A37, data!$E$1:$E$3925, 'Heron'!C$5)</f>
        <v/>
      </c>
      <c r="D37" s="2">
        <f>C37+SUMIFS(data!$H$1:$H$3925, data!$A$1:$A$3925, 'Heron'!$A37,  data!$E$1:$E$3925, 'Heron'!D$5)</f>
        <v/>
      </c>
      <c r="E37" s="2">
        <f>D37+SUMIFS(data!$H$1:$H$3925, data!$A$1:$A$3925, 'Heron'!$A37,  data!$E$1:$E$3925, 'Heron'!E$5)</f>
        <v/>
      </c>
      <c r="F37" s="2">
        <f>E37+SUMIFS(data!$H$1:$H$3925, data!$A$1:$A$3925, 'Heron'!$A37,  data!$E$1:$E$3925, 'Heron'!F$5)</f>
        <v/>
      </c>
      <c r="G37" s="2">
        <f>F37+SUMIFS(data!$H$1:$H$3925, data!$A$1:$A$3925, 'Heron'!$A37,  data!$E$1:$E$3925, 'Heron'!G$5)</f>
        <v/>
      </c>
      <c r="H37" s="2">
        <f>G37+SUMIFS(data!$H$1:$H$3925, data!$A$1:$A$3925, 'Heron'!$A37,  data!$E$1:$E$3925, 'Heron'!H$5)</f>
        <v/>
      </c>
      <c r="I37" s="2">
        <f>H37+SUMIFS(data!$H$1:$H$3925, data!$A$1:$A$3925, 'Heron'!$A37,  data!$E$1:$E$3925, 'Heron'!I$5)</f>
        <v/>
      </c>
      <c r="J37" s="2">
        <f>I37+SUMIFS(data!$H$1:$H$3925, data!$A$1:$A$3925, 'Heron'!$A37,  data!$E$1:$E$3925, 'Heron'!J$5)</f>
        <v/>
      </c>
      <c r="K37" s="2">
        <f>J37+SUMIFS(data!$H$1:$H$3925, data!$A$1:$A$3925, 'Heron'!$A37,  data!$E$1:$E$3925, 'Heron'!K$5)</f>
        <v/>
      </c>
      <c r="L37" s="2">
        <f>K37+SUMIFS(data!$H$1:$H$3925, data!$A$1:$A$3925, 'Heron'!$A37,  data!$E$1:$E$3925, 'Heron'!L$5)</f>
        <v/>
      </c>
      <c r="M37" s="2">
        <f>L37+SUMIFS(data!$H$1:$H$3925, data!$A$1:$A$3925, 'Heron'!$A37,  data!$E$1:$E$3925, 'Heron'!M$5)</f>
        <v/>
      </c>
      <c r="N37" s="2">
        <f>M37+SUMIFS(data!$H$1:$H$3925, data!$A$1:$A$3925, 'Heron'!$A37,  data!$E$1:$E$3925, 'Heron'!N$5)</f>
        <v/>
      </c>
      <c r="O37" s="2">
        <f>N37+SUMIFS(data!$H$1:$H$3925, data!$A$1:$A$3925, 'Heron'!$A37,  data!$E$1:$E$3925, 'Heron'!O$5)</f>
        <v/>
      </c>
      <c r="P37" s="2">
        <f>O37+SUMIFS(data!$H$1:$H$3925, data!$A$1:$A$3925, 'Heron'!$A37,  data!$E$1:$E$3925, 'Heron'!P$5)</f>
        <v/>
      </c>
      <c r="Q37" s="2">
        <f>P37+SUMIFS(data!$H$1:$H$3925, data!$A$1:$A$3925, 'Heron'!$A37,  data!$E$1:$E$3925, 'Heron'!Q$5)</f>
        <v/>
      </c>
      <c r="R37" s="2">
        <f>Q37+SUMIFS(data!$H$1:$H$3925, data!$A$1:$A$3925, 'Heron'!$A37,  data!$E$1:$E$3925, 'Heron'!R$5)</f>
        <v/>
      </c>
      <c r="S37" s="2">
        <f>R37+SUMIFS(data!$H$1:$H$3925, data!$A$1:$A$3925, 'Heron'!$A37,  data!$E$1:$E$3925, 'Heron'!S$5)</f>
        <v/>
      </c>
      <c r="T37" s="2">
        <f>S37+SUMIFS(data!$H$1:$H$3925, data!$A$1:$A$3925, 'Heron'!$A37,  data!$E$1:$E$3925, 'Heron'!T$5)</f>
        <v/>
      </c>
      <c r="U37" s="2">
        <f>T37+SUMIFS(data!$H$1:$H$3925, data!$A$1:$A$3925, 'Heron'!$A37,  data!$E$1:$E$3925, 'Heron'!U$5)</f>
        <v/>
      </c>
      <c r="V37" s="2">
        <f>U37+SUMIFS(data!$H$1:$H$3925, data!$A$1:$A$3925, 'Heron'!$A37,  data!$E$1:$E$3925, 'Heron'!V$5)</f>
        <v/>
      </c>
      <c r="W37" s="2">
        <f>V37+SUMIFS(data!$H$1:$H$3925, data!$A$1:$A$3925, 'Heron'!$A37,  data!$E$1:$E$3925, 'Heron'!W$5)</f>
        <v/>
      </c>
      <c r="X37" s="2">
        <f>W37+SUMIFS(data!$H$1:$H$3925, data!$A$1:$A$3925, 'Heron'!$A37,  data!$E$1:$E$3925, 'Heron'!X$5)</f>
        <v/>
      </c>
      <c r="Y37" s="2">
        <f>X37+SUMIFS(data!$H$1:$H$3925, data!$A$1:$A$3925, 'Heron'!$A37,  data!$E$1:$E$3925, 'Heron'!Y$5)</f>
        <v/>
      </c>
      <c r="Z37" s="2">
        <f>Y37+SUMIFS(data!$H$1:$H$3925, data!$A$1:$A$3925, 'Heron'!$A37,  data!$E$1:$E$3925, 'Heron'!Z$5)</f>
        <v/>
      </c>
      <c r="AA37" s="2">
        <f>Z37+SUMIFS(data!$H$1:$H$3925, data!$A$1:$A$3925, 'Heron'!$A37,  data!$E$1:$E$3925, 'Heron'!AA$5)</f>
        <v/>
      </c>
      <c r="AB37" s="2">
        <f>AA37+SUMIFS(data!$H$1:$H$3925, data!$A$1:$A$3925, 'Heron'!$A37,  data!$E$1:$E$3925, 'Heron'!AB$5)</f>
        <v/>
      </c>
      <c r="AC37" s="2">
        <f>AB37+SUMIFS(data!$H$1:$H$3925, data!$A$1:$A$3925, 'Heron'!$A37,  data!$E$1:$E$3925, 'Heron'!AC$5)</f>
        <v/>
      </c>
      <c r="AD37" s="2">
        <f>AC37+SUMIFS(data!$H$1:$H$3925, data!$A$1:$A$3925, 'Heron'!$A37,  data!$E$1:$E$3925, 'Heron'!AD$5)</f>
        <v/>
      </c>
      <c r="AE37" s="2">
        <f>AD37+SUMIFS(data!$H$1:$H$3925, data!$A$1:$A$3925, 'Heron'!$A37,  data!$E$1:$E$3925, 'Heron'!AE$5)</f>
        <v/>
      </c>
      <c r="AF37" s="2">
        <f>AE37+SUMIFS(data!$H$1:$H$3925, data!$A$1:$A$3925, 'Heron'!$A37,  data!$E$1:$E$3925, 'Heron'!AF$5)</f>
        <v/>
      </c>
      <c r="AG37" s="2">
        <f>AF37+SUMIFS(data!$H$1:$H$3925, data!$A$1:$A$3925, 'Heron'!$A37,  data!$E$1:$E$3925, 'Heron'!AG$5)</f>
        <v/>
      </c>
      <c r="AH37" s="2">
        <f>AG37+SUMIFS(data!$H$1:$H$3925, data!$A$1:$A$3925, 'Heron'!$A37,  data!$E$1:$E$3925, 'Heron'!AH$5)</f>
        <v/>
      </c>
      <c r="AI37" s="2">
        <f>AH37+SUMIFS(data!$H$1:$H$3925, data!$A$1:$A$3925, 'Heron'!$A37,  data!$E$1:$E$3925, 'Heron'!AI$5)</f>
        <v/>
      </c>
      <c r="AJ37" s="2">
        <f>AI37+SUMIFS(data!$H$1:$H$3925, data!$A$1:$A$3925, 'Heron'!$A37,  data!$E$1:$E$3925, 'Heron'!AJ$5)</f>
        <v/>
      </c>
      <c r="AK37" s="2">
        <f>AJ37+SUMIFS(data!$H$1:$H$3925, data!$A$1:$A$3925, 'Heron'!$A37,  data!$E$1:$E$3925, 'Heron'!AK$5)</f>
        <v/>
      </c>
      <c r="AL37" s="2">
        <f>AK37+SUMIFS(data!$H$1:$H$3925, data!$A$1:$A$3925, 'Heron'!$A37,  data!$E$1:$E$3925, 'Heron'!AL$5)</f>
        <v/>
      </c>
      <c r="AM37" s="2">
        <f>AL37+SUMIFS(data!$H$1:$H$3925, data!$A$1:$A$3925, 'Heron'!$A37,  data!$E$1:$E$3925, 'Heron'!AM$5)</f>
        <v/>
      </c>
      <c r="AN37" s="2">
        <f>AM37+SUMIFS(data!$H$1:$H$3925, data!$A$1:$A$3925, 'Heron'!$A37,  data!$E$1:$E$3925, 'Heron'!AN$5)</f>
        <v/>
      </c>
      <c r="AO37" s="2">
        <f>AN37+SUMIFS(data!$H$1:$H$3925, data!$A$1:$A$3925, 'Heron'!$A37,  data!$E$1:$E$3925, 'Heron'!AO$5)</f>
        <v/>
      </c>
      <c r="AP37" s="2">
        <f>AO37+SUMIFS(data!$H$1:$H$3925, data!$A$1:$A$3925, 'Heron'!$A37,  data!$E$1:$E$3925, 'Heron'!AP$5)</f>
        <v/>
      </c>
      <c r="AQ37" s="2">
        <f>AP37+SUMIFS(data!$H$1:$H$3925, data!$A$1:$A$3925, 'Heron'!$A37,  data!$E$1:$E$3925, 'Heron'!AQ$5)</f>
        <v/>
      </c>
      <c r="AR37" s="2">
        <f>AQ37+SUMIFS(data!$H$1:$H$3925, data!$A$1:$A$3925, 'Heron'!$A37,  data!$E$1:$E$3925, 'Heron'!AR$5)</f>
        <v/>
      </c>
      <c r="AS37" s="2">
        <f>AR37+SUMIFS(data!$H$1:$H$3925, data!$A$1:$A$3925, 'Heron'!$A37,  data!$E$1:$E$3925, 'Heron'!AS$5)+SUMIFS('NSST Print'!$C$43,'NSST Print'!$F$43,'Heron'!$A37)-SUMIFS('NSST Print'!$C$44:$C$50,'NSST Print'!$F$44:$F$50,'Heron'!$A37)</f>
        <v/>
      </c>
    </row>
    <row r="38">
      <c r="A38" t="inlineStr">
        <is>
          <t>COS - Heron Projects insurance</t>
        </is>
      </c>
      <c r="C38" s="2">
        <f>SUMIFS(data!$H$1:$H$3925, data!$A$1:$A$3925, 'Heron'!$A38, data!$E$1:$E$3925, 'Heron'!C$5)</f>
        <v/>
      </c>
      <c r="D38" s="2">
        <f>C38+SUMIFS(data!$H$1:$H$3925, data!$A$1:$A$3925, 'Heron'!$A38,  data!$E$1:$E$3925, 'Heron'!D$5)</f>
        <v/>
      </c>
      <c r="E38" s="2">
        <f>D38+SUMIFS(data!$H$1:$H$3925, data!$A$1:$A$3925, 'Heron'!$A38,  data!$E$1:$E$3925, 'Heron'!E$5)</f>
        <v/>
      </c>
      <c r="F38" s="2">
        <f>E38+SUMIFS(data!$H$1:$H$3925, data!$A$1:$A$3925, 'Heron'!$A38,  data!$E$1:$E$3925, 'Heron'!F$5)</f>
        <v/>
      </c>
      <c r="G38" s="2">
        <f>F38+SUMIFS(data!$H$1:$H$3925, data!$A$1:$A$3925, 'Heron'!$A38,  data!$E$1:$E$3925, 'Heron'!G$5)</f>
        <v/>
      </c>
      <c r="H38" s="2">
        <f>G38+SUMIFS(data!$H$1:$H$3925, data!$A$1:$A$3925, 'Heron'!$A38,  data!$E$1:$E$3925, 'Heron'!H$5)</f>
        <v/>
      </c>
      <c r="I38" s="2">
        <f>H38+SUMIFS(data!$H$1:$H$3925, data!$A$1:$A$3925, 'Heron'!$A38,  data!$E$1:$E$3925, 'Heron'!I$5)</f>
        <v/>
      </c>
      <c r="J38" s="2">
        <f>I38+SUMIFS(data!$H$1:$H$3925, data!$A$1:$A$3925, 'Heron'!$A38,  data!$E$1:$E$3925, 'Heron'!J$5)</f>
        <v/>
      </c>
      <c r="K38" s="2">
        <f>J38+SUMIFS(data!$H$1:$H$3925, data!$A$1:$A$3925, 'Heron'!$A38,  data!$E$1:$E$3925, 'Heron'!K$5)</f>
        <v/>
      </c>
      <c r="L38" s="2">
        <f>K38+SUMIFS(data!$H$1:$H$3925, data!$A$1:$A$3925, 'Heron'!$A38,  data!$E$1:$E$3925, 'Heron'!L$5)</f>
        <v/>
      </c>
      <c r="M38" s="2">
        <f>L38+SUMIFS(data!$H$1:$H$3925, data!$A$1:$A$3925, 'Heron'!$A38,  data!$E$1:$E$3925, 'Heron'!M$5)</f>
        <v/>
      </c>
      <c r="N38" s="2">
        <f>M38+SUMIFS(data!$H$1:$H$3925, data!$A$1:$A$3925, 'Heron'!$A38,  data!$E$1:$E$3925, 'Heron'!N$5)</f>
        <v/>
      </c>
      <c r="O38" s="2">
        <f>N38+SUMIFS(data!$H$1:$H$3925, data!$A$1:$A$3925, 'Heron'!$A38,  data!$E$1:$E$3925, 'Heron'!O$5)</f>
        <v/>
      </c>
      <c r="P38" s="2">
        <f>O38+SUMIFS(data!$H$1:$H$3925, data!$A$1:$A$3925, 'Heron'!$A38,  data!$E$1:$E$3925, 'Heron'!P$5)</f>
        <v/>
      </c>
      <c r="Q38" s="2">
        <f>P38+SUMIFS(data!$H$1:$H$3925, data!$A$1:$A$3925, 'Heron'!$A38,  data!$E$1:$E$3925, 'Heron'!Q$5)</f>
        <v/>
      </c>
      <c r="R38" s="2">
        <f>Q38+SUMIFS(data!$H$1:$H$3925, data!$A$1:$A$3925, 'Heron'!$A38,  data!$E$1:$E$3925, 'Heron'!R$5)</f>
        <v/>
      </c>
      <c r="S38" s="2">
        <f>R38+SUMIFS(data!$H$1:$H$3925, data!$A$1:$A$3925, 'Heron'!$A38,  data!$E$1:$E$3925, 'Heron'!S$5)</f>
        <v/>
      </c>
      <c r="T38" s="2">
        <f>S38+SUMIFS(data!$H$1:$H$3925, data!$A$1:$A$3925, 'Heron'!$A38,  data!$E$1:$E$3925, 'Heron'!T$5)</f>
        <v/>
      </c>
      <c r="U38" s="2">
        <f>T38+SUMIFS(data!$H$1:$H$3925, data!$A$1:$A$3925, 'Heron'!$A38,  data!$E$1:$E$3925, 'Heron'!U$5)</f>
        <v/>
      </c>
      <c r="V38" s="2">
        <f>U38+SUMIFS(data!$H$1:$H$3925, data!$A$1:$A$3925, 'Heron'!$A38,  data!$E$1:$E$3925, 'Heron'!V$5)</f>
        <v/>
      </c>
      <c r="W38" s="2">
        <f>V38+SUMIFS(data!$H$1:$H$3925, data!$A$1:$A$3925, 'Heron'!$A38,  data!$E$1:$E$3925, 'Heron'!W$5)</f>
        <v/>
      </c>
      <c r="X38" s="2">
        <f>W38+SUMIFS(data!$H$1:$H$3925, data!$A$1:$A$3925, 'Heron'!$A38,  data!$E$1:$E$3925, 'Heron'!X$5)</f>
        <v/>
      </c>
      <c r="Y38" s="2">
        <f>X38+SUMIFS(data!$H$1:$H$3925, data!$A$1:$A$3925, 'Heron'!$A38,  data!$E$1:$E$3925, 'Heron'!Y$5)</f>
        <v/>
      </c>
      <c r="Z38" s="2">
        <f>Y38+SUMIFS(data!$H$1:$H$3925, data!$A$1:$A$3925, 'Heron'!$A38,  data!$E$1:$E$3925, 'Heron'!Z$5)</f>
        <v/>
      </c>
      <c r="AA38" s="2">
        <f>Z38+SUMIFS(data!$H$1:$H$3925, data!$A$1:$A$3925, 'Heron'!$A38,  data!$E$1:$E$3925, 'Heron'!AA$5)</f>
        <v/>
      </c>
      <c r="AB38" s="2">
        <f>AA38+SUMIFS(data!$H$1:$H$3925, data!$A$1:$A$3925, 'Heron'!$A38,  data!$E$1:$E$3925, 'Heron'!AB$5)</f>
        <v/>
      </c>
      <c r="AC38" s="2">
        <f>AB38+SUMIFS(data!$H$1:$H$3925, data!$A$1:$A$3925, 'Heron'!$A38,  data!$E$1:$E$3925, 'Heron'!AC$5)</f>
        <v/>
      </c>
      <c r="AD38" s="2">
        <f>AC38+SUMIFS(data!$H$1:$H$3925, data!$A$1:$A$3925, 'Heron'!$A38,  data!$E$1:$E$3925, 'Heron'!AD$5)</f>
        <v/>
      </c>
      <c r="AE38" s="2">
        <f>AD38+SUMIFS(data!$H$1:$H$3925, data!$A$1:$A$3925, 'Heron'!$A38,  data!$E$1:$E$3925, 'Heron'!AE$5)</f>
        <v/>
      </c>
      <c r="AF38" s="2">
        <f>AE38+SUMIFS(data!$H$1:$H$3925, data!$A$1:$A$3925, 'Heron'!$A38,  data!$E$1:$E$3925, 'Heron'!AF$5)</f>
        <v/>
      </c>
      <c r="AG38" s="2">
        <f>AF38+SUMIFS(data!$H$1:$H$3925, data!$A$1:$A$3925, 'Heron'!$A38,  data!$E$1:$E$3925, 'Heron'!AG$5)</f>
        <v/>
      </c>
      <c r="AH38" s="2">
        <f>AG38+SUMIFS(data!$H$1:$H$3925, data!$A$1:$A$3925, 'Heron'!$A38,  data!$E$1:$E$3925, 'Heron'!AH$5)</f>
        <v/>
      </c>
      <c r="AI38" s="2">
        <f>AH38+SUMIFS(data!$H$1:$H$3925, data!$A$1:$A$3925, 'Heron'!$A38,  data!$E$1:$E$3925, 'Heron'!AI$5)</f>
        <v/>
      </c>
      <c r="AJ38" s="2">
        <f>AI38+SUMIFS(data!$H$1:$H$3925, data!$A$1:$A$3925, 'Heron'!$A38,  data!$E$1:$E$3925, 'Heron'!AJ$5)</f>
        <v/>
      </c>
      <c r="AK38" s="2">
        <f>AJ38+SUMIFS(data!$H$1:$H$3925, data!$A$1:$A$3925, 'Heron'!$A38,  data!$E$1:$E$3925, 'Heron'!AK$5)</f>
        <v/>
      </c>
      <c r="AL38" s="2">
        <f>AK38+SUMIFS(data!$H$1:$H$3925, data!$A$1:$A$3925, 'Heron'!$A38,  data!$E$1:$E$3925, 'Heron'!AL$5)</f>
        <v/>
      </c>
      <c r="AM38" s="2">
        <f>AL38+SUMIFS(data!$H$1:$H$3925, data!$A$1:$A$3925, 'Heron'!$A38,  data!$E$1:$E$3925, 'Heron'!AM$5)</f>
        <v/>
      </c>
      <c r="AN38" s="2">
        <f>AM38+SUMIFS(data!$H$1:$H$3925, data!$A$1:$A$3925, 'Heron'!$A38,  data!$E$1:$E$3925, 'Heron'!AN$5)</f>
        <v/>
      </c>
      <c r="AO38" s="2">
        <f>AN38+SUMIFS(data!$H$1:$H$3925, data!$A$1:$A$3925, 'Heron'!$A38,  data!$E$1:$E$3925, 'Heron'!AO$5)</f>
        <v/>
      </c>
      <c r="AP38" s="2">
        <f>AO38+SUMIFS(data!$H$1:$H$3925, data!$A$1:$A$3925, 'Heron'!$A38,  data!$E$1:$E$3925, 'Heron'!AP$5)</f>
        <v/>
      </c>
      <c r="AQ38" s="2">
        <f>AP38+SUMIFS(data!$H$1:$H$3925, data!$A$1:$A$3925, 'Heron'!$A38,  data!$E$1:$E$3925, 'Heron'!AQ$5)</f>
        <v/>
      </c>
      <c r="AR38" s="2">
        <f>AQ38+SUMIFS(data!$H$1:$H$3925, data!$A$1:$A$3925, 'Heron'!$A38,  data!$E$1:$E$3925, 'Heron'!AR$5)</f>
        <v/>
      </c>
      <c r="AS38" s="2">
        <f>AR38+SUMIFS(data!$H$1:$H$3925, data!$A$1:$A$3925, 'Heron'!$A38,  data!$E$1:$E$3925, 'Heron'!AS$5)+SUMIFS('NSST Print'!$C$43,'NSST Print'!$F$43,'Heron'!$A38)-SUMIFS('NSST Print'!$C$44:$C$50,'NSST Print'!$F$44:$F$50,'Heron'!$A38)</f>
        <v/>
      </c>
    </row>
    <row r="39">
      <c r="A39" t="inlineStr">
        <is>
          <t>COS - Heron View</t>
        </is>
      </c>
      <c r="C39" s="2">
        <f>SUMIFS(data!$H$1:$H$3925, data!$A$1:$A$3925, 'Heron'!$A39, data!$E$1:$E$3925, 'Heron'!C$5)</f>
        <v/>
      </c>
      <c r="D39" s="2">
        <f>C39+SUMIFS(data!$H$1:$H$3925, data!$A$1:$A$3925, 'Heron'!$A39,  data!$E$1:$E$3925, 'Heron'!D$5)</f>
        <v/>
      </c>
      <c r="E39" s="2">
        <f>D39+SUMIFS(data!$H$1:$H$3925, data!$A$1:$A$3925, 'Heron'!$A39,  data!$E$1:$E$3925, 'Heron'!E$5)</f>
        <v/>
      </c>
      <c r="F39" s="2">
        <f>E39+SUMIFS(data!$H$1:$H$3925, data!$A$1:$A$3925, 'Heron'!$A39,  data!$E$1:$E$3925, 'Heron'!F$5)</f>
        <v/>
      </c>
      <c r="G39" s="2">
        <f>F39+SUMIFS(data!$H$1:$H$3925, data!$A$1:$A$3925, 'Heron'!$A39,  data!$E$1:$E$3925, 'Heron'!G$5)</f>
        <v/>
      </c>
      <c r="H39" s="2">
        <f>G39+SUMIFS(data!$H$1:$H$3925, data!$A$1:$A$3925, 'Heron'!$A39,  data!$E$1:$E$3925, 'Heron'!H$5)</f>
        <v/>
      </c>
      <c r="I39" s="2">
        <f>H39+SUMIFS(data!$H$1:$H$3925, data!$A$1:$A$3925, 'Heron'!$A39,  data!$E$1:$E$3925, 'Heron'!I$5)</f>
        <v/>
      </c>
      <c r="J39" s="2">
        <f>I39+SUMIFS(data!$H$1:$H$3925, data!$A$1:$A$3925, 'Heron'!$A39,  data!$E$1:$E$3925, 'Heron'!J$5)</f>
        <v/>
      </c>
      <c r="K39" s="2">
        <f>J39+SUMIFS(data!$H$1:$H$3925, data!$A$1:$A$3925, 'Heron'!$A39,  data!$E$1:$E$3925, 'Heron'!K$5)</f>
        <v/>
      </c>
      <c r="L39" s="2">
        <f>K39+SUMIFS(data!$H$1:$H$3925, data!$A$1:$A$3925, 'Heron'!$A39,  data!$E$1:$E$3925, 'Heron'!L$5)</f>
        <v/>
      </c>
      <c r="M39" s="2">
        <f>L39+SUMIFS(data!$H$1:$H$3925, data!$A$1:$A$3925, 'Heron'!$A39,  data!$E$1:$E$3925, 'Heron'!M$5)</f>
        <v/>
      </c>
      <c r="N39" s="2">
        <f>M39+SUMIFS(data!$H$1:$H$3925, data!$A$1:$A$3925, 'Heron'!$A39,  data!$E$1:$E$3925, 'Heron'!N$5)</f>
        <v/>
      </c>
      <c r="O39" s="2">
        <f>N39+SUMIFS(data!$H$1:$H$3925, data!$A$1:$A$3925, 'Heron'!$A39,  data!$E$1:$E$3925, 'Heron'!O$5)</f>
        <v/>
      </c>
      <c r="P39" s="2">
        <f>O39+SUMIFS(data!$H$1:$H$3925, data!$A$1:$A$3925, 'Heron'!$A39,  data!$E$1:$E$3925, 'Heron'!P$5)</f>
        <v/>
      </c>
      <c r="Q39" s="2">
        <f>P39+SUMIFS(data!$H$1:$H$3925, data!$A$1:$A$3925, 'Heron'!$A39,  data!$E$1:$E$3925, 'Heron'!Q$5)</f>
        <v/>
      </c>
      <c r="R39" s="2">
        <f>Q39+SUMIFS(data!$H$1:$H$3925, data!$A$1:$A$3925, 'Heron'!$A39,  data!$E$1:$E$3925, 'Heron'!R$5)</f>
        <v/>
      </c>
      <c r="S39" s="2">
        <f>R39+SUMIFS(data!$H$1:$H$3925, data!$A$1:$A$3925, 'Heron'!$A39,  data!$E$1:$E$3925, 'Heron'!S$5)</f>
        <v/>
      </c>
      <c r="T39" s="2">
        <f>S39+SUMIFS(data!$H$1:$H$3925, data!$A$1:$A$3925, 'Heron'!$A39,  data!$E$1:$E$3925, 'Heron'!T$5)</f>
        <v/>
      </c>
      <c r="U39" s="2">
        <f>T39+SUMIFS(data!$H$1:$H$3925, data!$A$1:$A$3925, 'Heron'!$A39,  data!$E$1:$E$3925, 'Heron'!U$5)</f>
        <v/>
      </c>
      <c r="V39" s="2">
        <f>U39+SUMIFS(data!$H$1:$H$3925, data!$A$1:$A$3925, 'Heron'!$A39,  data!$E$1:$E$3925, 'Heron'!V$5)</f>
        <v/>
      </c>
      <c r="W39" s="2">
        <f>V39+SUMIFS(data!$H$1:$H$3925, data!$A$1:$A$3925, 'Heron'!$A39,  data!$E$1:$E$3925, 'Heron'!W$5)</f>
        <v/>
      </c>
      <c r="X39" s="2">
        <f>W39+SUMIFS(data!$H$1:$H$3925, data!$A$1:$A$3925, 'Heron'!$A39,  data!$E$1:$E$3925, 'Heron'!X$5)</f>
        <v/>
      </c>
      <c r="Y39" s="2">
        <f>X39+SUMIFS(data!$H$1:$H$3925, data!$A$1:$A$3925, 'Heron'!$A39,  data!$E$1:$E$3925, 'Heron'!Y$5)</f>
        <v/>
      </c>
      <c r="Z39" s="2">
        <f>Y39+SUMIFS(data!$H$1:$H$3925, data!$A$1:$A$3925, 'Heron'!$A39,  data!$E$1:$E$3925, 'Heron'!Z$5)</f>
        <v/>
      </c>
      <c r="AA39" s="2">
        <f>Z39+SUMIFS(data!$H$1:$H$3925, data!$A$1:$A$3925, 'Heron'!$A39,  data!$E$1:$E$3925, 'Heron'!AA$5)</f>
        <v/>
      </c>
      <c r="AB39" s="2">
        <f>AA39+SUMIFS(data!$H$1:$H$3925, data!$A$1:$A$3925, 'Heron'!$A39,  data!$E$1:$E$3925, 'Heron'!AB$5)</f>
        <v/>
      </c>
      <c r="AC39" s="2">
        <f>AB39+SUMIFS(data!$H$1:$H$3925, data!$A$1:$A$3925, 'Heron'!$A39,  data!$E$1:$E$3925, 'Heron'!AC$5)</f>
        <v/>
      </c>
      <c r="AD39" s="2">
        <f>AC39+SUMIFS(data!$H$1:$H$3925, data!$A$1:$A$3925, 'Heron'!$A39,  data!$E$1:$E$3925, 'Heron'!AD$5)</f>
        <v/>
      </c>
      <c r="AE39" s="2">
        <f>AD39+SUMIFS(data!$H$1:$H$3925, data!$A$1:$A$3925, 'Heron'!$A39,  data!$E$1:$E$3925, 'Heron'!AE$5)</f>
        <v/>
      </c>
      <c r="AF39" s="2">
        <f>AE39+SUMIFS(data!$H$1:$H$3925, data!$A$1:$A$3925, 'Heron'!$A39,  data!$E$1:$E$3925, 'Heron'!AF$5)</f>
        <v/>
      </c>
      <c r="AG39" s="2">
        <f>AF39+SUMIFS(data!$H$1:$H$3925, data!$A$1:$A$3925, 'Heron'!$A39,  data!$E$1:$E$3925, 'Heron'!AG$5)</f>
        <v/>
      </c>
      <c r="AH39" s="2">
        <f>AG39+SUMIFS(data!$H$1:$H$3925, data!$A$1:$A$3925, 'Heron'!$A39,  data!$E$1:$E$3925, 'Heron'!AH$5)</f>
        <v/>
      </c>
      <c r="AI39" s="2">
        <f>AH39+SUMIFS(data!$H$1:$H$3925, data!$A$1:$A$3925, 'Heron'!$A39,  data!$E$1:$E$3925, 'Heron'!AI$5)</f>
        <v/>
      </c>
      <c r="AJ39" s="2">
        <f>AI39+SUMIFS(data!$H$1:$H$3925, data!$A$1:$A$3925, 'Heron'!$A39,  data!$E$1:$E$3925, 'Heron'!AJ$5)</f>
        <v/>
      </c>
      <c r="AK39" s="2">
        <f>AJ39+SUMIFS(data!$H$1:$H$3925, data!$A$1:$A$3925, 'Heron'!$A39,  data!$E$1:$E$3925, 'Heron'!AK$5)</f>
        <v/>
      </c>
      <c r="AL39" s="2">
        <f>AK39+SUMIFS(data!$H$1:$H$3925, data!$A$1:$A$3925, 'Heron'!$A39,  data!$E$1:$E$3925, 'Heron'!AL$5)</f>
        <v/>
      </c>
      <c r="AM39" s="2">
        <f>AL39+SUMIFS(data!$H$1:$H$3925, data!$A$1:$A$3925, 'Heron'!$A39,  data!$E$1:$E$3925, 'Heron'!AM$5)</f>
        <v/>
      </c>
      <c r="AN39" s="2">
        <f>AM39+SUMIFS(data!$H$1:$H$3925, data!$A$1:$A$3925, 'Heron'!$A39,  data!$E$1:$E$3925, 'Heron'!AN$5)</f>
        <v/>
      </c>
      <c r="AO39" s="2">
        <f>AN39+SUMIFS(data!$H$1:$H$3925, data!$A$1:$A$3925, 'Heron'!$A39,  data!$E$1:$E$3925, 'Heron'!AO$5)</f>
        <v/>
      </c>
      <c r="AP39" s="2">
        <f>AO39+SUMIFS(data!$H$1:$H$3925, data!$A$1:$A$3925, 'Heron'!$A39,  data!$E$1:$E$3925, 'Heron'!AP$5)</f>
        <v/>
      </c>
      <c r="AQ39" s="2">
        <f>AP39+SUMIFS(data!$H$1:$H$3925, data!$A$1:$A$3925, 'Heron'!$A39,  data!$E$1:$E$3925, 'Heron'!AQ$5)</f>
        <v/>
      </c>
      <c r="AR39" s="2">
        <f>AQ39+SUMIFS(data!$H$1:$H$3925, data!$A$1:$A$3925, 'Heron'!$A39,  data!$E$1:$E$3925, 'Heron'!AR$5)</f>
        <v/>
      </c>
      <c r="AS39" s="2">
        <f>AR39+SUMIFS(data!$H$1:$H$3925, data!$A$1:$A$3925, 'Heron'!$A39,  data!$E$1:$E$3925, 'Heron'!AS$5)+SUMIFS('NSST Print'!$C$43,'NSST Print'!$F$43,'Heron'!$A39)-SUMIFS('NSST Print'!$C$44:$C$50,'NSST Print'!$F$44:$F$50,'Heron'!$A39)</f>
        <v/>
      </c>
    </row>
    <row r="40">
      <c r="A40" t="inlineStr">
        <is>
          <t>COS - Heron View - Construction</t>
        </is>
      </c>
      <c r="C40" s="2">
        <f>SUMIFS(data!$H$1:$H$3925, data!$A$1:$A$3925, 'Heron'!$A40, data!$E$1:$E$3925, 'Heron'!C$5)</f>
        <v/>
      </c>
      <c r="D40" s="2">
        <f>C40+SUMIFS(data!$H$1:$H$3925, data!$A$1:$A$3925, 'Heron'!$A40,  data!$E$1:$E$3925, 'Heron'!D$5)</f>
        <v/>
      </c>
      <c r="E40" s="2">
        <f>D40+SUMIFS(data!$H$1:$H$3925, data!$A$1:$A$3925, 'Heron'!$A40,  data!$E$1:$E$3925, 'Heron'!E$5)</f>
        <v/>
      </c>
      <c r="F40" s="2">
        <f>E40+SUMIFS(data!$H$1:$H$3925, data!$A$1:$A$3925, 'Heron'!$A40,  data!$E$1:$E$3925, 'Heron'!F$5)</f>
        <v/>
      </c>
      <c r="G40" s="2">
        <f>F40+SUMIFS(data!$H$1:$H$3925, data!$A$1:$A$3925, 'Heron'!$A40,  data!$E$1:$E$3925, 'Heron'!G$5)</f>
        <v/>
      </c>
      <c r="H40" s="2">
        <f>G40+SUMIFS(data!$H$1:$H$3925, data!$A$1:$A$3925, 'Heron'!$A40,  data!$E$1:$E$3925, 'Heron'!H$5)</f>
        <v/>
      </c>
      <c r="I40" s="2">
        <f>H40+SUMIFS(data!$H$1:$H$3925, data!$A$1:$A$3925, 'Heron'!$A40,  data!$E$1:$E$3925, 'Heron'!I$5)</f>
        <v/>
      </c>
      <c r="J40" s="2">
        <f>I40+SUMIFS(data!$H$1:$H$3925, data!$A$1:$A$3925, 'Heron'!$A40,  data!$E$1:$E$3925, 'Heron'!J$5)</f>
        <v/>
      </c>
      <c r="K40" s="2">
        <f>J40+SUMIFS(data!$H$1:$H$3925, data!$A$1:$A$3925, 'Heron'!$A40,  data!$E$1:$E$3925, 'Heron'!K$5)</f>
        <v/>
      </c>
      <c r="L40" s="2">
        <f>K40+SUMIFS(data!$H$1:$H$3925, data!$A$1:$A$3925, 'Heron'!$A40,  data!$E$1:$E$3925, 'Heron'!L$5)</f>
        <v/>
      </c>
      <c r="M40" s="2">
        <f>L40+SUMIFS(data!$H$1:$H$3925, data!$A$1:$A$3925, 'Heron'!$A40,  data!$E$1:$E$3925, 'Heron'!M$5)</f>
        <v/>
      </c>
      <c r="N40" s="2">
        <f>M40+SUMIFS(data!$H$1:$H$3925, data!$A$1:$A$3925, 'Heron'!$A40,  data!$E$1:$E$3925, 'Heron'!N$5)</f>
        <v/>
      </c>
      <c r="O40" s="2">
        <f>N40+SUMIFS(data!$H$1:$H$3925, data!$A$1:$A$3925, 'Heron'!$A40,  data!$E$1:$E$3925, 'Heron'!O$5)</f>
        <v/>
      </c>
      <c r="P40" s="2">
        <f>O40+SUMIFS(data!$H$1:$H$3925, data!$A$1:$A$3925, 'Heron'!$A40,  data!$E$1:$E$3925, 'Heron'!P$5)</f>
        <v/>
      </c>
      <c r="Q40" s="2">
        <f>P40+SUMIFS(data!$H$1:$H$3925, data!$A$1:$A$3925, 'Heron'!$A40,  data!$E$1:$E$3925, 'Heron'!Q$5)</f>
        <v/>
      </c>
      <c r="R40" s="2">
        <f>Q40+SUMIFS(data!$H$1:$H$3925, data!$A$1:$A$3925, 'Heron'!$A40,  data!$E$1:$E$3925, 'Heron'!R$5)</f>
        <v/>
      </c>
      <c r="S40" s="2">
        <f>R40+SUMIFS(data!$H$1:$H$3925, data!$A$1:$A$3925, 'Heron'!$A40,  data!$E$1:$E$3925, 'Heron'!S$5)</f>
        <v/>
      </c>
      <c r="T40" s="2">
        <f>S40+SUMIFS(data!$H$1:$H$3925, data!$A$1:$A$3925, 'Heron'!$A40,  data!$E$1:$E$3925, 'Heron'!T$5)</f>
        <v/>
      </c>
      <c r="U40" s="2">
        <f>T40+SUMIFS(data!$H$1:$H$3925, data!$A$1:$A$3925, 'Heron'!$A40,  data!$E$1:$E$3925, 'Heron'!U$5)</f>
        <v/>
      </c>
      <c r="V40" s="2">
        <f>U40+SUMIFS(data!$H$1:$H$3925, data!$A$1:$A$3925, 'Heron'!$A40,  data!$E$1:$E$3925, 'Heron'!V$5)</f>
        <v/>
      </c>
      <c r="W40" s="2">
        <f>V40+SUMIFS(data!$H$1:$H$3925, data!$A$1:$A$3925, 'Heron'!$A40,  data!$E$1:$E$3925, 'Heron'!W$5)</f>
        <v/>
      </c>
      <c r="X40" s="2">
        <f>W40+SUMIFS(data!$H$1:$H$3925, data!$A$1:$A$3925, 'Heron'!$A40,  data!$E$1:$E$3925, 'Heron'!X$5)</f>
        <v/>
      </c>
      <c r="Y40" s="2">
        <f>X40+SUMIFS(data!$H$1:$H$3925, data!$A$1:$A$3925, 'Heron'!$A40,  data!$E$1:$E$3925, 'Heron'!Y$5)</f>
        <v/>
      </c>
      <c r="Z40" s="2">
        <f>Y40+SUMIFS(data!$H$1:$H$3925, data!$A$1:$A$3925, 'Heron'!$A40,  data!$E$1:$E$3925, 'Heron'!Z$5)</f>
        <v/>
      </c>
      <c r="AA40" s="2">
        <f>Z40+SUMIFS(data!$H$1:$H$3925, data!$A$1:$A$3925, 'Heron'!$A40,  data!$E$1:$E$3925, 'Heron'!AA$5)</f>
        <v/>
      </c>
      <c r="AB40" s="2">
        <f>AA40+SUMIFS(data!$H$1:$H$3925, data!$A$1:$A$3925, 'Heron'!$A40,  data!$E$1:$E$3925, 'Heron'!AB$5)</f>
        <v/>
      </c>
      <c r="AC40" s="2">
        <f>AB40+SUMIFS(data!$H$1:$H$3925, data!$A$1:$A$3925, 'Heron'!$A40,  data!$E$1:$E$3925, 'Heron'!AC$5)</f>
        <v/>
      </c>
      <c r="AD40" s="2">
        <f>AC40+SUMIFS(data!$H$1:$H$3925, data!$A$1:$A$3925, 'Heron'!$A40,  data!$E$1:$E$3925, 'Heron'!AD$5)</f>
        <v/>
      </c>
      <c r="AE40" s="2">
        <f>AD40+SUMIFS(data!$H$1:$H$3925, data!$A$1:$A$3925, 'Heron'!$A40,  data!$E$1:$E$3925, 'Heron'!AE$5)</f>
        <v/>
      </c>
      <c r="AF40" s="2">
        <f>AE40+SUMIFS(data!$H$1:$H$3925, data!$A$1:$A$3925, 'Heron'!$A40,  data!$E$1:$E$3925, 'Heron'!AF$5)</f>
        <v/>
      </c>
      <c r="AG40" s="2">
        <f>AF40+SUMIFS(data!$H$1:$H$3925, data!$A$1:$A$3925, 'Heron'!$A40,  data!$E$1:$E$3925, 'Heron'!AG$5)</f>
        <v/>
      </c>
      <c r="AH40" s="2">
        <f>AG40+SUMIFS(data!$H$1:$H$3925, data!$A$1:$A$3925, 'Heron'!$A40,  data!$E$1:$E$3925, 'Heron'!AH$5)</f>
        <v/>
      </c>
      <c r="AI40" s="2">
        <f>AH40+SUMIFS(data!$H$1:$H$3925, data!$A$1:$A$3925, 'Heron'!$A40,  data!$E$1:$E$3925, 'Heron'!AI$5)</f>
        <v/>
      </c>
      <c r="AJ40" s="2">
        <f>AI40+SUMIFS(data!$H$1:$H$3925, data!$A$1:$A$3925, 'Heron'!$A40,  data!$E$1:$E$3925, 'Heron'!AJ$5)</f>
        <v/>
      </c>
      <c r="AK40" s="2">
        <f>AJ40+SUMIFS(data!$H$1:$H$3925, data!$A$1:$A$3925, 'Heron'!$A40,  data!$E$1:$E$3925, 'Heron'!AK$5)</f>
        <v/>
      </c>
      <c r="AL40" s="2">
        <f>AK40+SUMIFS(data!$H$1:$H$3925, data!$A$1:$A$3925, 'Heron'!$A40,  data!$E$1:$E$3925, 'Heron'!AL$5)</f>
        <v/>
      </c>
      <c r="AM40" s="2">
        <f>AL40+SUMIFS(data!$H$1:$H$3925, data!$A$1:$A$3925, 'Heron'!$A40,  data!$E$1:$E$3925, 'Heron'!AM$5)</f>
        <v/>
      </c>
      <c r="AN40" s="2">
        <f>AM40+SUMIFS(data!$H$1:$H$3925, data!$A$1:$A$3925, 'Heron'!$A40,  data!$E$1:$E$3925, 'Heron'!AN$5)</f>
        <v/>
      </c>
      <c r="AO40" s="2">
        <f>AN40+SUMIFS(data!$H$1:$H$3925, data!$A$1:$A$3925, 'Heron'!$A40,  data!$E$1:$E$3925, 'Heron'!AO$5)</f>
        <v/>
      </c>
      <c r="AP40" s="2">
        <f>AO40+SUMIFS(data!$H$1:$H$3925, data!$A$1:$A$3925, 'Heron'!$A40,  data!$E$1:$E$3925, 'Heron'!AP$5)</f>
        <v/>
      </c>
      <c r="AQ40" s="2">
        <f>AP40+SUMIFS(data!$H$1:$H$3925, data!$A$1:$A$3925, 'Heron'!$A40,  data!$E$1:$E$3925, 'Heron'!AQ$5)</f>
        <v/>
      </c>
      <c r="AR40" s="2">
        <f>AQ40+SUMIFS(data!$H$1:$H$3925, data!$A$1:$A$3925, 'Heron'!$A40,  data!$E$1:$E$3925, 'Heron'!AR$5)</f>
        <v/>
      </c>
      <c r="AS40" s="2">
        <f>AR40+SUMIFS(data!$H$1:$H$3925, data!$A$1:$A$3925, 'Heron'!$A40,  data!$E$1:$E$3925, 'Heron'!AS$5)+SUMIFS('NSST Print'!$C$43,'NSST Print'!$F$43,'Heron'!$A40)-SUMIFS('NSST Print'!$C$44:$C$50,'NSST Print'!$F$44:$F$50,'Heron'!$A40)</f>
        <v/>
      </c>
    </row>
    <row r="41">
      <c r="A41" t="inlineStr">
        <is>
          <t>COS - Heron View - P&amp;G</t>
        </is>
      </c>
      <c r="C41" s="2">
        <f>SUMIFS(data!$H$1:$H$3925, data!$A$1:$A$3925, 'Heron'!$A41, data!$E$1:$E$3925, 'Heron'!C$5)</f>
        <v/>
      </c>
      <c r="D41" s="2">
        <f>C41+SUMIFS(data!$H$1:$H$3925, data!$A$1:$A$3925, 'Heron'!$A41,  data!$E$1:$E$3925, 'Heron'!D$5)</f>
        <v/>
      </c>
      <c r="E41" s="2">
        <f>D41+SUMIFS(data!$H$1:$H$3925, data!$A$1:$A$3925, 'Heron'!$A41,  data!$E$1:$E$3925, 'Heron'!E$5)</f>
        <v/>
      </c>
      <c r="F41" s="2">
        <f>E41+SUMIFS(data!$H$1:$H$3925, data!$A$1:$A$3925, 'Heron'!$A41,  data!$E$1:$E$3925, 'Heron'!F$5)</f>
        <v/>
      </c>
      <c r="G41" s="2">
        <f>F41+SUMIFS(data!$H$1:$H$3925, data!$A$1:$A$3925, 'Heron'!$A41,  data!$E$1:$E$3925, 'Heron'!G$5)</f>
        <v/>
      </c>
      <c r="H41" s="2">
        <f>G41+SUMIFS(data!$H$1:$H$3925, data!$A$1:$A$3925, 'Heron'!$A41,  data!$E$1:$E$3925, 'Heron'!H$5)</f>
        <v/>
      </c>
      <c r="I41" s="2">
        <f>H41+SUMIFS(data!$H$1:$H$3925, data!$A$1:$A$3925, 'Heron'!$A41,  data!$E$1:$E$3925, 'Heron'!I$5)</f>
        <v/>
      </c>
      <c r="J41" s="2">
        <f>I41+SUMIFS(data!$H$1:$H$3925, data!$A$1:$A$3925, 'Heron'!$A41,  data!$E$1:$E$3925, 'Heron'!J$5)</f>
        <v/>
      </c>
      <c r="K41" s="2">
        <f>J41+SUMIFS(data!$H$1:$H$3925, data!$A$1:$A$3925, 'Heron'!$A41,  data!$E$1:$E$3925, 'Heron'!K$5)</f>
        <v/>
      </c>
      <c r="L41" s="2">
        <f>K41+SUMIFS(data!$H$1:$H$3925, data!$A$1:$A$3925, 'Heron'!$A41,  data!$E$1:$E$3925, 'Heron'!L$5)</f>
        <v/>
      </c>
      <c r="M41" s="2">
        <f>L41+SUMIFS(data!$H$1:$H$3925, data!$A$1:$A$3925, 'Heron'!$A41,  data!$E$1:$E$3925, 'Heron'!M$5)</f>
        <v/>
      </c>
      <c r="N41" s="2">
        <f>M41+SUMIFS(data!$H$1:$H$3925, data!$A$1:$A$3925, 'Heron'!$A41,  data!$E$1:$E$3925, 'Heron'!N$5)</f>
        <v/>
      </c>
      <c r="O41" s="2">
        <f>N41+SUMIFS(data!$H$1:$H$3925, data!$A$1:$A$3925, 'Heron'!$A41,  data!$E$1:$E$3925, 'Heron'!O$5)</f>
        <v/>
      </c>
      <c r="P41" s="2">
        <f>O41+SUMIFS(data!$H$1:$H$3925, data!$A$1:$A$3925, 'Heron'!$A41,  data!$E$1:$E$3925, 'Heron'!P$5)</f>
        <v/>
      </c>
      <c r="Q41" s="2">
        <f>P41+SUMIFS(data!$H$1:$H$3925, data!$A$1:$A$3925, 'Heron'!$A41,  data!$E$1:$E$3925, 'Heron'!Q$5)</f>
        <v/>
      </c>
      <c r="R41" s="2">
        <f>Q41+SUMIFS(data!$H$1:$H$3925, data!$A$1:$A$3925, 'Heron'!$A41,  data!$E$1:$E$3925, 'Heron'!R$5)</f>
        <v/>
      </c>
      <c r="S41" s="2">
        <f>R41+SUMIFS(data!$H$1:$H$3925, data!$A$1:$A$3925, 'Heron'!$A41,  data!$E$1:$E$3925, 'Heron'!S$5)</f>
        <v/>
      </c>
      <c r="T41" s="2">
        <f>S41+SUMIFS(data!$H$1:$H$3925, data!$A$1:$A$3925, 'Heron'!$A41,  data!$E$1:$E$3925, 'Heron'!T$5)</f>
        <v/>
      </c>
      <c r="U41" s="2">
        <f>T41+SUMIFS(data!$H$1:$H$3925, data!$A$1:$A$3925, 'Heron'!$A41,  data!$E$1:$E$3925, 'Heron'!U$5)</f>
        <v/>
      </c>
      <c r="V41" s="2">
        <f>U41+SUMIFS(data!$H$1:$H$3925, data!$A$1:$A$3925, 'Heron'!$A41,  data!$E$1:$E$3925, 'Heron'!V$5)</f>
        <v/>
      </c>
      <c r="W41" s="2">
        <f>V41+SUMIFS(data!$H$1:$H$3925, data!$A$1:$A$3925, 'Heron'!$A41,  data!$E$1:$E$3925, 'Heron'!W$5)</f>
        <v/>
      </c>
      <c r="X41" s="2">
        <f>W41+SUMIFS(data!$H$1:$H$3925, data!$A$1:$A$3925, 'Heron'!$A41,  data!$E$1:$E$3925, 'Heron'!X$5)</f>
        <v/>
      </c>
      <c r="Y41" s="2">
        <f>X41+SUMIFS(data!$H$1:$H$3925, data!$A$1:$A$3925, 'Heron'!$A41,  data!$E$1:$E$3925, 'Heron'!Y$5)</f>
        <v/>
      </c>
      <c r="Z41" s="2">
        <f>Y41+SUMIFS(data!$H$1:$H$3925, data!$A$1:$A$3925, 'Heron'!$A41,  data!$E$1:$E$3925, 'Heron'!Z$5)</f>
        <v/>
      </c>
      <c r="AA41" s="2">
        <f>Z41+SUMIFS(data!$H$1:$H$3925, data!$A$1:$A$3925, 'Heron'!$A41,  data!$E$1:$E$3925, 'Heron'!AA$5)</f>
        <v/>
      </c>
      <c r="AB41" s="2">
        <f>AA41+SUMIFS(data!$H$1:$H$3925, data!$A$1:$A$3925, 'Heron'!$A41,  data!$E$1:$E$3925, 'Heron'!AB$5)</f>
        <v/>
      </c>
      <c r="AC41" s="2">
        <f>AB41+SUMIFS(data!$H$1:$H$3925, data!$A$1:$A$3925, 'Heron'!$A41,  data!$E$1:$E$3925, 'Heron'!AC$5)</f>
        <v/>
      </c>
      <c r="AD41" s="2">
        <f>AC41+SUMIFS(data!$H$1:$H$3925, data!$A$1:$A$3925, 'Heron'!$A41,  data!$E$1:$E$3925, 'Heron'!AD$5)</f>
        <v/>
      </c>
      <c r="AE41" s="2">
        <f>AD41+SUMIFS(data!$H$1:$H$3925, data!$A$1:$A$3925, 'Heron'!$A41,  data!$E$1:$E$3925, 'Heron'!AE$5)</f>
        <v/>
      </c>
      <c r="AF41" s="2">
        <f>AE41+SUMIFS(data!$H$1:$H$3925, data!$A$1:$A$3925, 'Heron'!$A41,  data!$E$1:$E$3925, 'Heron'!AF$5)</f>
        <v/>
      </c>
      <c r="AG41" s="2">
        <f>AF41+SUMIFS(data!$H$1:$H$3925, data!$A$1:$A$3925, 'Heron'!$A41,  data!$E$1:$E$3925, 'Heron'!AG$5)</f>
        <v/>
      </c>
      <c r="AH41" s="2">
        <f>AG41+SUMIFS(data!$H$1:$H$3925, data!$A$1:$A$3925, 'Heron'!$A41,  data!$E$1:$E$3925, 'Heron'!AH$5)</f>
        <v/>
      </c>
      <c r="AI41" s="2">
        <f>AH41+SUMIFS(data!$H$1:$H$3925, data!$A$1:$A$3925, 'Heron'!$A41,  data!$E$1:$E$3925, 'Heron'!AI$5)</f>
        <v/>
      </c>
      <c r="AJ41" s="2">
        <f>AI41+SUMIFS(data!$H$1:$H$3925, data!$A$1:$A$3925, 'Heron'!$A41,  data!$E$1:$E$3925, 'Heron'!AJ$5)</f>
        <v/>
      </c>
      <c r="AK41" s="2">
        <f>AJ41+SUMIFS(data!$H$1:$H$3925, data!$A$1:$A$3925, 'Heron'!$A41,  data!$E$1:$E$3925, 'Heron'!AK$5)</f>
        <v/>
      </c>
      <c r="AL41" s="2">
        <f>AK41+SUMIFS(data!$H$1:$H$3925, data!$A$1:$A$3925, 'Heron'!$A41,  data!$E$1:$E$3925, 'Heron'!AL$5)</f>
        <v/>
      </c>
      <c r="AM41" s="2">
        <f>AL41+SUMIFS(data!$H$1:$H$3925, data!$A$1:$A$3925, 'Heron'!$A41,  data!$E$1:$E$3925, 'Heron'!AM$5)</f>
        <v/>
      </c>
      <c r="AN41" s="2">
        <f>AM41+SUMIFS(data!$H$1:$H$3925, data!$A$1:$A$3925, 'Heron'!$A41,  data!$E$1:$E$3925, 'Heron'!AN$5)</f>
        <v/>
      </c>
      <c r="AO41" s="2">
        <f>AN41+SUMIFS(data!$H$1:$H$3925, data!$A$1:$A$3925, 'Heron'!$A41,  data!$E$1:$E$3925, 'Heron'!AO$5)</f>
        <v/>
      </c>
      <c r="AP41" s="2">
        <f>AO41+SUMIFS(data!$H$1:$H$3925, data!$A$1:$A$3925, 'Heron'!$A41,  data!$E$1:$E$3925, 'Heron'!AP$5)</f>
        <v/>
      </c>
      <c r="AQ41" s="2">
        <f>AP41+SUMIFS(data!$H$1:$H$3925, data!$A$1:$A$3925, 'Heron'!$A41,  data!$E$1:$E$3925, 'Heron'!AQ$5)</f>
        <v/>
      </c>
      <c r="AR41" s="2">
        <f>AQ41+SUMIFS(data!$H$1:$H$3925, data!$A$1:$A$3925, 'Heron'!$A41,  data!$E$1:$E$3925, 'Heron'!AR$5)</f>
        <v/>
      </c>
      <c r="AS41" s="2">
        <f>AR41+SUMIFS(data!$H$1:$H$3925, data!$A$1:$A$3925, 'Heron'!$A41,  data!$E$1:$E$3925, 'Heron'!AS$5)+SUMIFS('NSST Print'!$C$43,'NSST Print'!$F$43,'Heron'!$A41)-SUMIFS('NSST Print'!$C$44:$C$50,'NSST Print'!$F$44:$F$50,'Heron'!$A41)</f>
        <v/>
      </c>
    </row>
    <row r="42">
      <c r="A42" t="inlineStr">
        <is>
          <t>COS - Heron View - Printing &amp; Stationary</t>
        </is>
      </c>
      <c r="C42" s="2">
        <f>SUMIFS(data!$H$1:$H$3925, data!$A$1:$A$3925, 'Heron'!$A42, data!$E$1:$E$3925, 'Heron'!C$5)</f>
        <v/>
      </c>
      <c r="D42" s="2">
        <f>C42+SUMIFS(data!$H$1:$H$3925, data!$A$1:$A$3925, 'Heron'!$A42,  data!$E$1:$E$3925, 'Heron'!D$5)</f>
        <v/>
      </c>
      <c r="E42" s="2">
        <f>D42+SUMIFS(data!$H$1:$H$3925, data!$A$1:$A$3925, 'Heron'!$A42,  data!$E$1:$E$3925, 'Heron'!E$5)</f>
        <v/>
      </c>
      <c r="F42" s="2">
        <f>E42+SUMIFS(data!$H$1:$H$3925, data!$A$1:$A$3925, 'Heron'!$A42,  data!$E$1:$E$3925, 'Heron'!F$5)</f>
        <v/>
      </c>
      <c r="G42" s="2">
        <f>F42+SUMIFS(data!$H$1:$H$3925, data!$A$1:$A$3925, 'Heron'!$A42,  data!$E$1:$E$3925, 'Heron'!G$5)</f>
        <v/>
      </c>
      <c r="H42" s="2">
        <f>G42+SUMIFS(data!$H$1:$H$3925, data!$A$1:$A$3925, 'Heron'!$A42,  data!$E$1:$E$3925, 'Heron'!H$5)</f>
        <v/>
      </c>
      <c r="I42" s="2">
        <f>H42+SUMIFS(data!$H$1:$H$3925, data!$A$1:$A$3925, 'Heron'!$A42,  data!$E$1:$E$3925, 'Heron'!I$5)</f>
        <v/>
      </c>
      <c r="J42" s="2">
        <f>I42+SUMIFS(data!$H$1:$H$3925, data!$A$1:$A$3925, 'Heron'!$A42,  data!$E$1:$E$3925, 'Heron'!J$5)</f>
        <v/>
      </c>
      <c r="K42" s="2">
        <f>J42+SUMIFS(data!$H$1:$H$3925, data!$A$1:$A$3925, 'Heron'!$A42,  data!$E$1:$E$3925, 'Heron'!K$5)</f>
        <v/>
      </c>
      <c r="L42" s="2">
        <f>K42+SUMIFS(data!$H$1:$H$3925, data!$A$1:$A$3925, 'Heron'!$A42,  data!$E$1:$E$3925, 'Heron'!L$5)</f>
        <v/>
      </c>
      <c r="M42" s="2">
        <f>L42+SUMIFS(data!$H$1:$H$3925, data!$A$1:$A$3925, 'Heron'!$A42,  data!$E$1:$E$3925, 'Heron'!M$5)</f>
        <v/>
      </c>
      <c r="N42" s="2">
        <f>M42+SUMIFS(data!$H$1:$H$3925, data!$A$1:$A$3925, 'Heron'!$A42,  data!$E$1:$E$3925, 'Heron'!N$5)</f>
        <v/>
      </c>
      <c r="O42" s="2">
        <f>N42+SUMIFS(data!$H$1:$H$3925, data!$A$1:$A$3925, 'Heron'!$A42,  data!$E$1:$E$3925, 'Heron'!O$5)</f>
        <v/>
      </c>
      <c r="P42" s="2">
        <f>O42+SUMIFS(data!$H$1:$H$3925, data!$A$1:$A$3925, 'Heron'!$A42,  data!$E$1:$E$3925, 'Heron'!P$5)</f>
        <v/>
      </c>
      <c r="Q42" s="2">
        <f>P42+SUMIFS(data!$H$1:$H$3925, data!$A$1:$A$3925, 'Heron'!$A42,  data!$E$1:$E$3925, 'Heron'!Q$5)</f>
        <v/>
      </c>
      <c r="R42" s="2">
        <f>Q42+SUMIFS(data!$H$1:$H$3925, data!$A$1:$A$3925, 'Heron'!$A42,  data!$E$1:$E$3925, 'Heron'!R$5)</f>
        <v/>
      </c>
      <c r="S42" s="2">
        <f>R42+SUMIFS(data!$H$1:$H$3925, data!$A$1:$A$3925, 'Heron'!$A42,  data!$E$1:$E$3925, 'Heron'!S$5)</f>
        <v/>
      </c>
      <c r="T42" s="2">
        <f>S42+SUMIFS(data!$H$1:$H$3925, data!$A$1:$A$3925, 'Heron'!$A42,  data!$E$1:$E$3925, 'Heron'!T$5)</f>
        <v/>
      </c>
      <c r="U42" s="2">
        <f>T42+SUMIFS(data!$H$1:$H$3925, data!$A$1:$A$3925, 'Heron'!$A42,  data!$E$1:$E$3925, 'Heron'!U$5)</f>
        <v/>
      </c>
      <c r="V42" s="2">
        <f>U42+SUMIFS(data!$H$1:$H$3925, data!$A$1:$A$3925, 'Heron'!$A42,  data!$E$1:$E$3925, 'Heron'!V$5)</f>
        <v/>
      </c>
      <c r="W42" s="2">
        <f>V42+SUMIFS(data!$H$1:$H$3925, data!$A$1:$A$3925, 'Heron'!$A42,  data!$E$1:$E$3925, 'Heron'!W$5)</f>
        <v/>
      </c>
      <c r="X42" s="2">
        <f>W42+SUMIFS(data!$H$1:$H$3925, data!$A$1:$A$3925, 'Heron'!$A42,  data!$E$1:$E$3925, 'Heron'!X$5)</f>
        <v/>
      </c>
      <c r="Y42" s="2">
        <f>X42+SUMIFS(data!$H$1:$H$3925, data!$A$1:$A$3925, 'Heron'!$A42,  data!$E$1:$E$3925, 'Heron'!Y$5)</f>
        <v/>
      </c>
      <c r="Z42" s="2">
        <f>Y42+SUMIFS(data!$H$1:$H$3925, data!$A$1:$A$3925, 'Heron'!$A42,  data!$E$1:$E$3925, 'Heron'!Z$5)</f>
        <v/>
      </c>
      <c r="AA42" s="2">
        <f>Z42+SUMIFS(data!$H$1:$H$3925, data!$A$1:$A$3925, 'Heron'!$A42,  data!$E$1:$E$3925, 'Heron'!AA$5)</f>
        <v/>
      </c>
      <c r="AB42" s="2">
        <f>AA42+SUMIFS(data!$H$1:$H$3925, data!$A$1:$A$3925, 'Heron'!$A42,  data!$E$1:$E$3925, 'Heron'!AB$5)</f>
        <v/>
      </c>
      <c r="AC42" s="2">
        <f>AB42+SUMIFS(data!$H$1:$H$3925, data!$A$1:$A$3925, 'Heron'!$A42,  data!$E$1:$E$3925, 'Heron'!AC$5)</f>
        <v/>
      </c>
      <c r="AD42" s="2">
        <f>AC42+SUMIFS(data!$H$1:$H$3925, data!$A$1:$A$3925, 'Heron'!$A42,  data!$E$1:$E$3925, 'Heron'!AD$5)</f>
        <v/>
      </c>
      <c r="AE42" s="2">
        <f>AD42+SUMIFS(data!$H$1:$H$3925, data!$A$1:$A$3925, 'Heron'!$A42,  data!$E$1:$E$3925, 'Heron'!AE$5)</f>
        <v/>
      </c>
      <c r="AF42" s="2">
        <f>AE42+SUMIFS(data!$H$1:$H$3925, data!$A$1:$A$3925, 'Heron'!$A42,  data!$E$1:$E$3925, 'Heron'!AF$5)</f>
        <v/>
      </c>
      <c r="AG42" s="2">
        <f>AF42+SUMIFS(data!$H$1:$H$3925, data!$A$1:$A$3925, 'Heron'!$A42,  data!$E$1:$E$3925, 'Heron'!AG$5)</f>
        <v/>
      </c>
      <c r="AH42" s="2">
        <f>AG42+SUMIFS(data!$H$1:$H$3925, data!$A$1:$A$3925, 'Heron'!$A42,  data!$E$1:$E$3925, 'Heron'!AH$5)</f>
        <v/>
      </c>
      <c r="AI42" s="2">
        <f>AH42+SUMIFS(data!$H$1:$H$3925, data!$A$1:$A$3925, 'Heron'!$A42,  data!$E$1:$E$3925, 'Heron'!AI$5)</f>
        <v/>
      </c>
      <c r="AJ42" s="2">
        <f>AI42+SUMIFS(data!$H$1:$H$3925, data!$A$1:$A$3925, 'Heron'!$A42,  data!$E$1:$E$3925, 'Heron'!AJ$5)</f>
        <v/>
      </c>
      <c r="AK42" s="2">
        <f>AJ42+SUMIFS(data!$H$1:$H$3925, data!$A$1:$A$3925, 'Heron'!$A42,  data!$E$1:$E$3925, 'Heron'!AK$5)</f>
        <v/>
      </c>
      <c r="AL42" s="2">
        <f>AK42+SUMIFS(data!$H$1:$H$3925, data!$A$1:$A$3925, 'Heron'!$A42,  data!$E$1:$E$3925, 'Heron'!AL$5)</f>
        <v/>
      </c>
      <c r="AM42" s="2">
        <f>AL42+SUMIFS(data!$H$1:$H$3925, data!$A$1:$A$3925, 'Heron'!$A42,  data!$E$1:$E$3925, 'Heron'!AM$5)</f>
        <v/>
      </c>
      <c r="AN42" s="2">
        <f>AM42+SUMIFS(data!$H$1:$H$3925, data!$A$1:$A$3925, 'Heron'!$A42,  data!$E$1:$E$3925, 'Heron'!AN$5)</f>
        <v/>
      </c>
      <c r="AO42" s="2">
        <f>AN42+SUMIFS(data!$H$1:$H$3925, data!$A$1:$A$3925, 'Heron'!$A42,  data!$E$1:$E$3925, 'Heron'!AO$5)</f>
        <v/>
      </c>
      <c r="AP42" s="2">
        <f>AO42+SUMIFS(data!$H$1:$H$3925, data!$A$1:$A$3925, 'Heron'!$A42,  data!$E$1:$E$3925, 'Heron'!AP$5)</f>
        <v/>
      </c>
      <c r="AQ42" s="2">
        <f>AP42+SUMIFS(data!$H$1:$H$3925, data!$A$1:$A$3925, 'Heron'!$A42,  data!$E$1:$E$3925, 'Heron'!AQ$5)</f>
        <v/>
      </c>
      <c r="AR42" s="2">
        <f>AQ42+SUMIFS(data!$H$1:$H$3925, data!$A$1:$A$3925, 'Heron'!$A42,  data!$E$1:$E$3925, 'Heron'!AR$5)</f>
        <v/>
      </c>
      <c r="AS42" s="2">
        <f>AR42+SUMIFS(data!$H$1:$H$3925, data!$A$1:$A$3925, 'Heron'!$A42,  data!$E$1:$E$3925, 'Heron'!AS$5)+SUMIFS('NSST Print'!$C$43,'NSST Print'!$F$43,'Heron'!$A42)-SUMIFS('NSST Print'!$C$44:$C$50,'NSST Print'!$F$44:$F$50,'Heron'!$A42)</f>
        <v/>
      </c>
    </row>
    <row r="43">
      <c r="A43" t="inlineStr">
        <is>
          <t>COS - Heron View Showhouse</t>
        </is>
      </c>
      <c r="C43" s="2">
        <f>SUMIFS(data!$H$1:$H$3925, data!$A$1:$A$3925, 'Heron'!$A43, data!$E$1:$E$3925, 'Heron'!C$5)</f>
        <v/>
      </c>
      <c r="D43" s="2">
        <f>C43+SUMIFS(data!$H$1:$H$3925, data!$A$1:$A$3925, 'Heron'!$A43,  data!$E$1:$E$3925, 'Heron'!D$5)</f>
        <v/>
      </c>
      <c r="E43" s="2">
        <f>D43+SUMIFS(data!$H$1:$H$3925, data!$A$1:$A$3925, 'Heron'!$A43,  data!$E$1:$E$3925, 'Heron'!E$5)</f>
        <v/>
      </c>
      <c r="F43" s="2">
        <f>E43+SUMIFS(data!$H$1:$H$3925, data!$A$1:$A$3925, 'Heron'!$A43,  data!$E$1:$E$3925, 'Heron'!F$5)</f>
        <v/>
      </c>
      <c r="G43" s="2">
        <f>F43+SUMIFS(data!$H$1:$H$3925, data!$A$1:$A$3925, 'Heron'!$A43,  data!$E$1:$E$3925, 'Heron'!G$5)</f>
        <v/>
      </c>
      <c r="H43" s="2">
        <f>G43+SUMIFS(data!$H$1:$H$3925, data!$A$1:$A$3925, 'Heron'!$A43,  data!$E$1:$E$3925, 'Heron'!H$5)</f>
        <v/>
      </c>
      <c r="I43" s="2">
        <f>H43+SUMIFS(data!$H$1:$H$3925, data!$A$1:$A$3925, 'Heron'!$A43,  data!$E$1:$E$3925, 'Heron'!I$5)</f>
        <v/>
      </c>
      <c r="J43" s="2">
        <f>I43+SUMIFS(data!$H$1:$H$3925, data!$A$1:$A$3925, 'Heron'!$A43,  data!$E$1:$E$3925, 'Heron'!J$5)</f>
        <v/>
      </c>
      <c r="K43" s="2">
        <f>J43+SUMIFS(data!$H$1:$H$3925, data!$A$1:$A$3925, 'Heron'!$A43,  data!$E$1:$E$3925, 'Heron'!K$5)</f>
        <v/>
      </c>
      <c r="L43" s="2">
        <f>K43+SUMIFS(data!$H$1:$H$3925, data!$A$1:$A$3925, 'Heron'!$A43,  data!$E$1:$E$3925, 'Heron'!L$5)</f>
        <v/>
      </c>
      <c r="M43" s="2">
        <f>L43+SUMIFS(data!$H$1:$H$3925, data!$A$1:$A$3925, 'Heron'!$A43,  data!$E$1:$E$3925, 'Heron'!M$5)</f>
        <v/>
      </c>
      <c r="N43" s="2">
        <f>M43+SUMIFS(data!$H$1:$H$3925, data!$A$1:$A$3925, 'Heron'!$A43,  data!$E$1:$E$3925, 'Heron'!N$5)</f>
        <v/>
      </c>
      <c r="O43" s="2">
        <f>N43+SUMIFS(data!$H$1:$H$3925, data!$A$1:$A$3925, 'Heron'!$A43,  data!$E$1:$E$3925, 'Heron'!O$5)</f>
        <v/>
      </c>
      <c r="P43" s="2">
        <f>O43+SUMIFS(data!$H$1:$H$3925, data!$A$1:$A$3925, 'Heron'!$A43,  data!$E$1:$E$3925, 'Heron'!P$5)</f>
        <v/>
      </c>
      <c r="Q43" s="2">
        <f>P43+SUMIFS(data!$H$1:$H$3925, data!$A$1:$A$3925, 'Heron'!$A43,  data!$E$1:$E$3925, 'Heron'!Q$5)</f>
        <v/>
      </c>
      <c r="R43" s="2">
        <f>Q43+SUMIFS(data!$H$1:$H$3925, data!$A$1:$A$3925, 'Heron'!$A43,  data!$E$1:$E$3925, 'Heron'!R$5)</f>
        <v/>
      </c>
      <c r="S43" s="2">
        <f>R43+SUMIFS(data!$H$1:$H$3925, data!$A$1:$A$3925, 'Heron'!$A43,  data!$E$1:$E$3925, 'Heron'!S$5)</f>
        <v/>
      </c>
      <c r="T43" s="2">
        <f>S43+SUMIFS(data!$H$1:$H$3925, data!$A$1:$A$3925, 'Heron'!$A43,  data!$E$1:$E$3925, 'Heron'!T$5)</f>
        <v/>
      </c>
      <c r="U43" s="2">
        <f>T43+SUMIFS(data!$H$1:$H$3925, data!$A$1:$A$3925, 'Heron'!$A43,  data!$E$1:$E$3925, 'Heron'!U$5)</f>
        <v/>
      </c>
      <c r="V43" s="2">
        <f>U43+SUMIFS(data!$H$1:$H$3925, data!$A$1:$A$3925, 'Heron'!$A43,  data!$E$1:$E$3925, 'Heron'!V$5)</f>
        <v/>
      </c>
      <c r="W43" s="2">
        <f>V43+SUMIFS(data!$H$1:$H$3925, data!$A$1:$A$3925, 'Heron'!$A43,  data!$E$1:$E$3925, 'Heron'!W$5)</f>
        <v/>
      </c>
      <c r="X43" s="2">
        <f>W43+SUMIFS(data!$H$1:$H$3925, data!$A$1:$A$3925, 'Heron'!$A43,  data!$E$1:$E$3925, 'Heron'!X$5)</f>
        <v/>
      </c>
      <c r="Y43" s="2">
        <f>X43+SUMIFS(data!$H$1:$H$3925, data!$A$1:$A$3925, 'Heron'!$A43,  data!$E$1:$E$3925, 'Heron'!Y$5)</f>
        <v/>
      </c>
      <c r="Z43" s="2">
        <f>Y43+SUMIFS(data!$H$1:$H$3925, data!$A$1:$A$3925, 'Heron'!$A43,  data!$E$1:$E$3925, 'Heron'!Z$5)</f>
        <v/>
      </c>
      <c r="AA43" s="2">
        <f>Z43+SUMIFS(data!$H$1:$H$3925, data!$A$1:$A$3925, 'Heron'!$A43,  data!$E$1:$E$3925, 'Heron'!AA$5)</f>
        <v/>
      </c>
      <c r="AB43" s="2">
        <f>AA43+SUMIFS(data!$H$1:$H$3925, data!$A$1:$A$3925, 'Heron'!$A43,  data!$E$1:$E$3925, 'Heron'!AB$5)</f>
        <v/>
      </c>
      <c r="AC43" s="2">
        <f>AB43+SUMIFS(data!$H$1:$H$3925, data!$A$1:$A$3925, 'Heron'!$A43,  data!$E$1:$E$3925, 'Heron'!AC$5)</f>
        <v/>
      </c>
      <c r="AD43" s="2">
        <f>AC43+SUMIFS(data!$H$1:$H$3925, data!$A$1:$A$3925, 'Heron'!$A43,  data!$E$1:$E$3925, 'Heron'!AD$5)</f>
        <v/>
      </c>
      <c r="AE43" s="2">
        <f>AD43+SUMIFS(data!$H$1:$H$3925, data!$A$1:$A$3925, 'Heron'!$A43,  data!$E$1:$E$3925, 'Heron'!AE$5)</f>
        <v/>
      </c>
      <c r="AF43" s="2">
        <f>AE43+SUMIFS(data!$H$1:$H$3925, data!$A$1:$A$3925, 'Heron'!$A43,  data!$E$1:$E$3925, 'Heron'!AF$5)</f>
        <v/>
      </c>
      <c r="AG43" s="2">
        <f>AF43+SUMIFS(data!$H$1:$H$3925, data!$A$1:$A$3925, 'Heron'!$A43,  data!$E$1:$E$3925, 'Heron'!AG$5)</f>
        <v/>
      </c>
      <c r="AH43" s="2">
        <f>AG43+SUMIFS(data!$H$1:$H$3925, data!$A$1:$A$3925, 'Heron'!$A43,  data!$E$1:$E$3925, 'Heron'!AH$5)</f>
        <v/>
      </c>
      <c r="AI43" s="2">
        <f>AH43+SUMIFS(data!$H$1:$H$3925, data!$A$1:$A$3925, 'Heron'!$A43,  data!$E$1:$E$3925, 'Heron'!AI$5)</f>
        <v/>
      </c>
      <c r="AJ43" s="2">
        <f>AI43+SUMIFS(data!$H$1:$H$3925, data!$A$1:$A$3925, 'Heron'!$A43,  data!$E$1:$E$3925, 'Heron'!AJ$5)</f>
        <v/>
      </c>
      <c r="AK43" s="2">
        <f>AJ43+SUMIFS(data!$H$1:$H$3925, data!$A$1:$A$3925, 'Heron'!$A43,  data!$E$1:$E$3925, 'Heron'!AK$5)</f>
        <v/>
      </c>
      <c r="AL43" s="2">
        <f>AK43+SUMIFS(data!$H$1:$H$3925, data!$A$1:$A$3925, 'Heron'!$A43,  data!$E$1:$E$3925, 'Heron'!AL$5)</f>
        <v/>
      </c>
      <c r="AM43" s="2">
        <f>AL43+SUMIFS(data!$H$1:$H$3925, data!$A$1:$A$3925, 'Heron'!$A43,  data!$E$1:$E$3925, 'Heron'!AM$5)</f>
        <v/>
      </c>
      <c r="AN43" s="2">
        <f>AM43+SUMIFS(data!$H$1:$H$3925, data!$A$1:$A$3925, 'Heron'!$A43,  data!$E$1:$E$3925, 'Heron'!AN$5)</f>
        <v/>
      </c>
      <c r="AO43" s="2">
        <f>AN43+SUMIFS(data!$H$1:$H$3925, data!$A$1:$A$3925, 'Heron'!$A43,  data!$E$1:$E$3925, 'Heron'!AO$5)</f>
        <v/>
      </c>
      <c r="AP43" s="2">
        <f>AO43+SUMIFS(data!$H$1:$H$3925, data!$A$1:$A$3925, 'Heron'!$A43,  data!$E$1:$E$3925, 'Heron'!AP$5)</f>
        <v/>
      </c>
      <c r="AQ43" s="2">
        <f>AP43+SUMIFS(data!$H$1:$H$3925, data!$A$1:$A$3925, 'Heron'!$A43,  data!$E$1:$E$3925, 'Heron'!AQ$5)</f>
        <v/>
      </c>
      <c r="AR43" s="2">
        <f>AQ43+SUMIFS(data!$H$1:$H$3925, data!$A$1:$A$3925, 'Heron'!$A43,  data!$E$1:$E$3925, 'Heron'!AR$5)</f>
        <v/>
      </c>
      <c r="AS43" s="2">
        <f>AR43+SUMIFS(data!$H$1:$H$3925, data!$A$1:$A$3925, 'Heron'!$A43,  data!$E$1:$E$3925, 'Heron'!AS$5)+SUMIFS('NSST Print'!$C$43,'NSST Print'!$F$43,'Heron'!$A43)-SUMIFS('NSST Print'!$C$44:$C$50,'NSST Print'!$F$44:$F$50,'Heron'!$A43)</f>
        <v/>
      </c>
    </row>
    <row r="44">
      <c r="A44" t="inlineStr">
        <is>
          <t>COS - Inverters</t>
        </is>
      </c>
      <c r="C44" s="2">
        <f>SUMIFS(data!$H$1:$H$3925, data!$A$1:$A$3925, 'Heron'!$A44, data!$E$1:$E$3925, 'Heron'!C$5)</f>
        <v/>
      </c>
      <c r="D44" s="2">
        <f>C44+SUMIFS(data!$H$1:$H$3925, data!$A$1:$A$3925, 'Heron'!$A44,  data!$E$1:$E$3925, 'Heron'!D$5)</f>
        <v/>
      </c>
      <c r="E44" s="2">
        <f>D44+SUMIFS(data!$H$1:$H$3925, data!$A$1:$A$3925, 'Heron'!$A44,  data!$E$1:$E$3925, 'Heron'!E$5)</f>
        <v/>
      </c>
      <c r="F44" s="2">
        <f>E44+SUMIFS(data!$H$1:$H$3925, data!$A$1:$A$3925, 'Heron'!$A44,  data!$E$1:$E$3925, 'Heron'!F$5)</f>
        <v/>
      </c>
      <c r="G44" s="2">
        <f>F44+SUMIFS(data!$H$1:$H$3925, data!$A$1:$A$3925, 'Heron'!$A44,  data!$E$1:$E$3925, 'Heron'!G$5)</f>
        <v/>
      </c>
      <c r="H44" s="2">
        <f>G44+SUMIFS(data!$H$1:$H$3925, data!$A$1:$A$3925, 'Heron'!$A44,  data!$E$1:$E$3925, 'Heron'!H$5)</f>
        <v/>
      </c>
      <c r="I44" s="2">
        <f>H44+SUMIFS(data!$H$1:$H$3925, data!$A$1:$A$3925, 'Heron'!$A44,  data!$E$1:$E$3925, 'Heron'!I$5)</f>
        <v/>
      </c>
      <c r="J44" s="2">
        <f>I44+SUMIFS(data!$H$1:$H$3925, data!$A$1:$A$3925, 'Heron'!$A44,  data!$E$1:$E$3925, 'Heron'!J$5)</f>
        <v/>
      </c>
      <c r="K44" s="2">
        <f>J44+SUMIFS(data!$H$1:$H$3925, data!$A$1:$A$3925, 'Heron'!$A44,  data!$E$1:$E$3925, 'Heron'!K$5)</f>
        <v/>
      </c>
      <c r="L44" s="2">
        <f>K44+SUMIFS(data!$H$1:$H$3925, data!$A$1:$A$3925, 'Heron'!$A44,  data!$E$1:$E$3925, 'Heron'!L$5)</f>
        <v/>
      </c>
      <c r="M44" s="2">
        <f>L44+SUMIFS(data!$H$1:$H$3925, data!$A$1:$A$3925, 'Heron'!$A44,  data!$E$1:$E$3925, 'Heron'!M$5)</f>
        <v/>
      </c>
      <c r="N44" s="2">
        <f>M44+SUMIFS(data!$H$1:$H$3925, data!$A$1:$A$3925, 'Heron'!$A44,  data!$E$1:$E$3925, 'Heron'!N$5)</f>
        <v/>
      </c>
      <c r="O44" s="2">
        <f>N44+SUMIFS(data!$H$1:$H$3925, data!$A$1:$A$3925, 'Heron'!$A44,  data!$E$1:$E$3925, 'Heron'!O$5)</f>
        <v/>
      </c>
      <c r="P44" s="2">
        <f>O44+SUMIFS(data!$H$1:$H$3925, data!$A$1:$A$3925, 'Heron'!$A44,  data!$E$1:$E$3925, 'Heron'!P$5)</f>
        <v/>
      </c>
      <c r="Q44" s="2">
        <f>P44+SUMIFS(data!$H$1:$H$3925, data!$A$1:$A$3925, 'Heron'!$A44,  data!$E$1:$E$3925, 'Heron'!Q$5)</f>
        <v/>
      </c>
      <c r="R44" s="2">
        <f>Q44+SUMIFS(data!$H$1:$H$3925, data!$A$1:$A$3925, 'Heron'!$A44,  data!$E$1:$E$3925, 'Heron'!R$5)</f>
        <v/>
      </c>
      <c r="S44" s="2">
        <f>R44+SUMIFS(data!$H$1:$H$3925, data!$A$1:$A$3925, 'Heron'!$A44,  data!$E$1:$E$3925, 'Heron'!S$5)</f>
        <v/>
      </c>
      <c r="T44" s="2">
        <f>S44+SUMIFS(data!$H$1:$H$3925, data!$A$1:$A$3925, 'Heron'!$A44,  data!$E$1:$E$3925, 'Heron'!T$5)</f>
        <v/>
      </c>
      <c r="U44" s="2">
        <f>T44+SUMIFS(data!$H$1:$H$3925, data!$A$1:$A$3925, 'Heron'!$A44,  data!$E$1:$E$3925, 'Heron'!U$5)</f>
        <v/>
      </c>
      <c r="V44" s="2">
        <f>U44+SUMIFS(data!$H$1:$H$3925, data!$A$1:$A$3925, 'Heron'!$A44,  data!$E$1:$E$3925, 'Heron'!V$5)</f>
        <v/>
      </c>
      <c r="W44" s="2">
        <f>V44+SUMIFS(data!$H$1:$H$3925, data!$A$1:$A$3925, 'Heron'!$A44,  data!$E$1:$E$3925, 'Heron'!W$5)</f>
        <v/>
      </c>
      <c r="X44" s="2">
        <f>W44+SUMIFS(data!$H$1:$H$3925, data!$A$1:$A$3925, 'Heron'!$A44,  data!$E$1:$E$3925, 'Heron'!X$5)</f>
        <v/>
      </c>
      <c r="Y44" s="2">
        <f>X44+SUMIFS(data!$H$1:$H$3925, data!$A$1:$A$3925, 'Heron'!$A44,  data!$E$1:$E$3925, 'Heron'!Y$5)</f>
        <v/>
      </c>
      <c r="Z44" s="2">
        <f>Y44+SUMIFS(data!$H$1:$H$3925, data!$A$1:$A$3925, 'Heron'!$A44,  data!$E$1:$E$3925, 'Heron'!Z$5)</f>
        <v/>
      </c>
      <c r="AA44" s="2">
        <f>Z44+SUMIFS(data!$H$1:$H$3925, data!$A$1:$A$3925, 'Heron'!$A44,  data!$E$1:$E$3925, 'Heron'!AA$5)</f>
        <v/>
      </c>
      <c r="AB44" s="2">
        <f>AA44+SUMIFS(data!$H$1:$H$3925, data!$A$1:$A$3925, 'Heron'!$A44,  data!$E$1:$E$3925, 'Heron'!AB$5)</f>
        <v/>
      </c>
      <c r="AC44" s="2">
        <f>AB44+SUMIFS(data!$H$1:$H$3925, data!$A$1:$A$3925, 'Heron'!$A44,  data!$E$1:$E$3925, 'Heron'!AC$5)</f>
        <v/>
      </c>
      <c r="AD44" s="2">
        <f>AC44+SUMIFS(data!$H$1:$H$3925, data!$A$1:$A$3925, 'Heron'!$A44,  data!$E$1:$E$3925, 'Heron'!AD$5)</f>
        <v/>
      </c>
      <c r="AE44" s="2">
        <f>AD44+SUMIFS(data!$H$1:$H$3925, data!$A$1:$A$3925, 'Heron'!$A44,  data!$E$1:$E$3925, 'Heron'!AE$5)</f>
        <v/>
      </c>
      <c r="AF44" s="2">
        <f>AE44+SUMIFS(data!$H$1:$H$3925, data!$A$1:$A$3925, 'Heron'!$A44,  data!$E$1:$E$3925, 'Heron'!AF$5)</f>
        <v/>
      </c>
      <c r="AG44" s="2">
        <f>AF44+SUMIFS(data!$H$1:$H$3925, data!$A$1:$A$3925, 'Heron'!$A44,  data!$E$1:$E$3925, 'Heron'!AG$5)</f>
        <v/>
      </c>
      <c r="AH44" s="2">
        <f>AG44+SUMIFS(data!$H$1:$H$3925, data!$A$1:$A$3925, 'Heron'!$A44,  data!$E$1:$E$3925, 'Heron'!AH$5)</f>
        <v/>
      </c>
      <c r="AI44" s="2">
        <f>AH44+SUMIFS(data!$H$1:$H$3925, data!$A$1:$A$3925, 'Heron'!$A44,  data!$E$1:$E$3925, 'Heron'!AI$5)</f>
        <v/>
      </c>
      <c r="AJ44" s="2">
        <f>AI44+SUMIFS(data!$H$1:$H$3925, data!$A$1:$A$3925, 'Heron'!$A44,  data!$E$1:$E$3925, 'Heron'!AJ$5)</f>
        <v/>
      </c>
      <c r="AK44" s="2">
        <f>AJ44+SUMIFS(data!$H$1:$H$3925, data!$A$1:$A$3925, 'Heron'!$A44,  data!$E$1:$E$3925, 'Heron'!AK$5)</f>
        <v/>
      </c>
      <c r="AL44" s="2">
        <f>AK44+SUMIFS(data!$H$1:$H$3925, data!$A$1:$A$3925, 'Heron'!$A44,  data!$E$1:$E$3925, 'Heron'!AL$5)</f>
        <v/>
      </c>
      <c r="AM44" s="2">
        <f>AL44+SUMIFS(data!$H$1:$H$3925, data!$A$1:$A$3925, 'Heron'!$A44,  data!$E$1:$E$3925, 'Heron'!AM$5)</f>
        <v/>
      </c>
      <c r="AN44" s="2">
        <f>AM44+SUMIFS(data!$H$1:$H$3925, data!$A$1:$A$3925, 'Heron'!$A44,  data!$E$1:$E$3925, 'Heron'!AN$5)</f>
        <v/>
      </c>
      <c r="AO44" s="2">
        <f>AN44+SUMIFS(data!$H$1:$H$3925, data!$A$1:$A$3925, 'Heron'!$A44,  data!$E$1:$E$3925, 'Heron'!AO$5)</f>
        <v/>
      </c>
      <c r="AP44" s="2">
        <f>AO44+SUMIFS(data!$H$1:$H$3925, data!$A$1:$A$3925, 'Heron'!$A44,  data!$E$1:$E$3925, 'Heron'!AP$5)</f>
        <v/>
      </c>
      <c r="AQ44" s="2">
        <f>AP44+SUMIFS(data!$H$1:$H$3925, data!$A$1:$A$3925, 'Heron'!$A44,  data!$E$1:$E$3925, 'Heron'!AQ$5)</f>
        <v/>
      </c>
      <c r="AR44" s="2">
        <f>AQ44+SUMIFS(data!$H$1:$H$3925, data!$A$1:$A$3925, 'Heron'!$A44,  data!$E$1:$E$3925, 'Heron'!AR$5)</f>
        <v/>
      </c>
      <c r="AS44" s="2">
        <f>AR44+SUMIFS(data!$H$1:$H$3925, data!$A$1:$A$3925, 'Heron'!$A44,  data!$E$1:$E$3925, 'Heron'!AS$5)+SUMIFS('NSST Print'!$C$43,'NSST Print'!$F$43,'Heron'!$A44)-SUMIFS('NSST Print'!$C$44:$C$50,'NSST Print'!$F$44:$F$50,'Heron'!$A44)</f>
        <v/>
      </c>
    </row>
    <row r="45">
      <c r="A45" t="inlineStr">
        <is>
          <t>COS - Legal Fees</t>
        </is>
      </c>
      <c r="C45" s="2">
        <f>SUMIFS(data!$H$1:$H$3925, data!$A$1:$A$3925, 'Heron'!$A45, data!$E$1:$E$3925, 'Heron'!C$5)</f>
        <v/>
      </c>
      <c r="D45" s="2">
        <f>C45+SUMIFS(data!$H$1:$H$3925, data!$A$1:$A$3925, 'Heron'!$A45,  data!$E$1:$E$3925, 'Heron'!D$5)</f>
        <v/>
      </c>
      <c r="E45" s="2">
        <f>D45+SUMIFS(data!$H$1:$H$3925, data!$A$1:$A$3925, 'Heron'!$A45,  data!$E$1:$E$3925, 'Heron'!E$5)</f>
        <v/>
      </c>
      <c r="F45" s="2">
        <f>E45+SUMIFS(data!$H$1:$H$3925, data!$A$1:$A$3925, 'Heron'!$A45,  data!$E$1:$E$3925, 'Heron'!F$5)</f>
        <v/>
      </c>
      <c r="G45" s="2">
        <f>F45+SUMIFS(data!$H$1:$H$3925, data!$A$1:$A$3925, 'Heron'!$A45,  data!$E$1:$E$3925, 'Heron'!G$5)</f>
        <v/>
      </c>
      <c r="H45" s="2">
        <f>G45+SUMIFS(data!$H$1:$H$3925, data!$A$1:$A$3925, 'Heron'!$A45,  data!$E$1:$E$3925, 'Heron'!H$5)</f>
        <v/>
      </c>
      <c r="I45" s="2">
        <f>H45+SUMIFS(data!$H$1:$H$3925, data!$A$1:$A$3925, 'Heron'!$A45,  data!$E$1:$E$3925, 'Heron'!I$5)</f>
        <v/>
      </c>
      <c r="J45" s="2">
        <f>I45+SUMIFS(data!$H$1:$H$3925, data!$A$1:$A$3925, 'Heron'!$A45,  data!$E$1:$E$3925, 'Heron'!J$5)</f>
        <v/>
      </c>
      <c r="K45" s="2">
        <f>J45+SUMIFS(data!$H$1:$H$3925, data!$A$1:$A$3925, 'Heron'!$A45,  data!$E$1:$E$3925, 'Heron'!K$5)</f>
        <v/>
      </c>
      <c r="L45" s="2">
        <f>K45+SUMIFS(data!$H$1:$H$3925, data!$A$1:$A$3925, 'Heron'!$A45,  data!$E$1:$E$3925, 'Heron'!L$5)</f>
        <v/>
      </c>
      <c r="M45" s="2">
        <f>L45+SUMIFS(data!$H$1:$H$3925, data!$A$1:$A$3925, 'Heron'!$A45,  data!$E$1:$E$3925, 'Heron'!M$5)</f>
        <v/>
      </c>
      <c r="N45" s="2">
        <f>M45+SUMIFS(data!$H$1:$H$3925, data!$A$1:$A$3925, 'Heron'!$A45,  data!$E$1:$E$3925, 'Heron'!N$5)</f>
        <v/>
      </c>
      <c r="O45" s="2">
        <f>N45+SUMIFS(data!$H$1:$H$3925, data!$A$1:$A$3925, 'Heron'!$A45,  data!$E$1:$E$3925, 'Heron'!O$5)</f>
        <v/>
      </c>
      <c r="P45" s="2">
        <f>O45+SUMIFS(data!$H$1:$H$3925, data!$A$1:$A$3925, 'Heron'!$A45,  data!$E$1:$E$3925, 'Heron'!P$5)</f>
        <v/>
      </c>
      <c r="Q45" s="2">
        <f>P45+SUMIFS(data!$H$1:$H$3925, data!$A$1:$A$3925, 'Heron'!$A45,  data!$E$1:$E$3925, 'Heron'!Q$5)</f>
        <v/>
      </c>
      <c r="R45" s="2">
        <f>Q45+SUMIFS(data!$H$1:$H$3925, data!$A$1:$A$3925, 'Heron'!$A45,  data!$E$1:$E$3925, 'Heron'!R$5)</f>
        <v/>
      </c>
      <c r="S45" s="2">
        <f>R45+SUMIFS(data!$H$1:$H$3925, data!$A$1:$A$3925, 'Heron'!$A45,  data!$E$1:$E$3925, 'Heron'!S$5)</f>
        <v/>
      </c>
      <c r="T45" s="2">
        <f>S45+SUMIFS(data!$H$1:$H$3925, data!$A$1:$A$3925, 'Heron'!$A45,  data!$E$1:$E$3925, 'Heron'!T$5)</f>
        <v/>
      </c>
      <c r="U45" s="2">
        <f>T45+SUMIFS(data!$H$1:$H$3925, data!$A$1:$A$3925, 'Heron'!$A45,  data!$E$1:$E$3925, 'Heron'!U$5)</f>
        <v/>
      </c>
      <c r="V45" s="2">
        <f>U45+SUMIFS(data!$H$1:$H$3925, data!$A$1:$A$3925, 'Heron'!$A45,  data!$E$1:$E$3925, 'Heron'!V$5)</f>
        <v/>
      </c>
      <c r="W45" s="2">
        <f>V45+SUMIFS(data!$H$1:$H$3925, data!$A$1:$A$3925, 'Heron'!$A45,  data!$E$1:$E$3925, 'Heron'!W$5)</f>
        <v/>
      </c>
      <c r="X45" s="2">
        <f>W45+SUMIFS(data!$H$1:$H$3925, data!$A$1:$A$3925, 'Heron'!$A45,  data!$E$1:$E$3925, 'Heron'!X$5)</f>
        <v/>
      </c>
      <c r="Y45" s="2">
        <f>X45+SUMIFS(data!$H$1:$H$3925, data!$A$1:$A$3925, 'Heron'!$A45,  data!$E$1:$E$3925, 'Heron'!Y$5)</f>
        <v/>
      </c>
      <c r="Z45" s="2">
        <f>Y45+SUMIFS(data!$H$1:$H$3925, data!$A$1:$A$3925, 'Heron'!$A45,  data!$E$1:$E$3925, 'Heron'!Z$5)</f>
        <v/>
      </c>
      <c r="AA45" s="2">
        <f>Z45+SUMIFS(data!$H$1:$H$3925, data!$A$1:$A$3925, 'Heron'!$A45,  data!$E$1:$E$3925, 'Heron'!AA$5)</f>
        <v/>
      </c>
      <c r="AB45" s="2">
        <f>AA45+SUMIFS(data!$H$1:$H$3925, data!$A$1:$A$3925, 'Heron'!$A45,  data!$E$1:$E$3925, 'Heron'!AB$5)</f>
        <v/>
      </c>
      <c r="AC45" s="2">
        <f>AB45+SUMIFS(data!$H$1:$H$3925, data!$A$1:$A$3925, 'Heron'!$A45,  data!$E$1:$E$3925, 'Heron'!AC$5)</f>
        <v/>
      </c>
      <c r="AD45" s="2">
        <f>AC45+SUMIFS(data!$H$1:$H$3925, data!$A$1:$A$3925, 'Heron'!$A45,  data!$E$1:$E$3925, 'Heron'!AD$5)</f>
        <v/>
      </c>
      <c r="AE45" s="2">
        <f>AD45+SUMIFS(data!$H$1:$H$3925, data!$A$1:$A$3925, 'Heron'!$A45,  data!$E$1:$E$3925, 'Heron'!AE$5)</f>
        <v/>
      </c>
      <c r="AF45" s="2">
        <f>AE45+SUMIFS(data!$H$1:$H$3925, data!$A$1:$A$3925, 'Heron'!$A45,  data!$E$1:$E$3925, 'Heron'!AF$5)</f>
        <v/>
      </c>
      <c r="AG45" s="2">
        <f>AF45+SUMIFS(data!$H$1:$H$3925, data!$A$1:$A$3925, 'Heron'!$A45,  data!$E$1:$E$3925, 'Heron'!AG$5)</f>
        <v/>
      </c>
      <c r="AH45" s="2">
        <f>AG45+SUMIFS(data!$H$1:$H$3925, data!$A$1:$A$3925, 'Heron'!$A45,  data!$E$1:$E$3925, 'Heron'!AH$5)</f>
        <v/>
      </c>
      <c r="AI45" s="2">
        <f>AH45+SUMIFS(data!$H$1:$H$3925, data!$A$1:$A$3925, 'Heron'!$A45,  data!$E$1:$E$3925, 'Heron'!AI$5)</f>
        <v/>
      </c>
      <c r="AJ45" s="2">
        <f>AI45+SUMIFS(data!$H$1:$H$3925, data!$A$1:$A$3925, 'Heron'!$A45,  data!$E$1:$E$3925, 'Heron'!AJ$5)</f>
        <v/>
      </c>
      <c r="AK45" s="2">
        <f>AJ45+SUMIFS(data!$H$1:$H$3925, data!$A$1:$A$3925, 'Heron'!$A45,  data!$E$1:$E$3925, 'Heron'!AK$5)</f>
        <v/>
      </c>
      <c r="AL45" s="2">
        <f>AK45+SUMIFS(data!$H$1:$H$3925, data!$A$1:$A$3925, 'Heron'!$A45,  data!$E$1:$E$3925, 'Heron'!AL$5)</f>
        <v/>
      </c>
      <c r="AM45" s="2">
        <f>AL45+SUMIFS(data!$H$1:$H$3925, data!$A$1:$A$3925, 'Heron'!$A45,  data!$E$1:$E$3925, 'Heron'!AM$5)</f>
        <v/>
      </c>
      <c r="AN45" s="2">
        <f>AM45+SUMIFS(data!$H$1:$H$3925, data!$A$1:$A$3925, 'Heron'!$A45,  data!$E$1:$E$3925, 'Heron'!AN$5)</f>
        <v/>
      </c>
      <c r="AO45" s="2">
        <f>AN45+SUMIFS(data!$H$1:$H$3925, data!$A$1:$A$3925, 'Heron'!$A45,  data!$E$1:$E$3925, 'Heron'!AO$5)</f>
        <v/>
      </c>
      <c r="AP45" s="2">
        <f>AO45+SUMIFS(data!$H$1:$H$3925, data!$A$1:$A$3925, 'Heron'!$A45,  data!$E$1:$E$3925, 'Heron'!AP$5)</f>
        <v/>
      </c>
      <c r="AQ45" s="2">
        <f>AP45+SUMIFS(data!$H$1:$H$3925, data!$A$1:$A$3925, 'Heron'!$A45,  data!$E$1:$E$3925, 'Heron'!AQ$5)</f>
        <v/>
      </c>
      <c r="AR45" s="2">
        <f>AQ45+SUMIFS(data!$H$1:$H$3925, data!$A$1:$A$3925, 'Heron'!$A45,  data!$E$1:$E$3925, 'Heron'!AR$5)</f>
        <v/>
      </c>
      <c r="AS45" s="2">
        <f>AR45+SUMIFS(data!$H$1:$H$3925, data!$A$1:$A$3925, 'Heron'!$A45,  data!$E$1:$E$3925, 'Heron'!AS$5)+SUMIFS('NSST Print'!$C$43,'NSST Print'!$F$43,'Heron'!$A45)-SUMIFS('NSST Print'!$C$44:$C$50,'NSST Print'!$F$44:$F$50,'Heron'!$A45)</f>
        <v/>
      </c>
    </row>
    <row r="46">
      <c r="A46" t="inlineStr">
        <is>
          <t>COS - Legal Fees Opening of Sec Title Fees</t>
        </is>
      </c>
      <c r="C46" s="2">
        <f>SUMIFS(data!$H$1:$H$3925, data!$A$1:$A$3925, 'Heron'!$A46, data!$E$1:$E$3925, 'Heron'!C$5)</f>
        <v/>
      </c>
      <c r="D46" s="2">
        <f>C46+SUMIFS(data!$H$1:$H$3925, data!$A$1:$A$3925, 'Heron'!$A46,  data!$E$1:$E$3925, 'Heron'!D$5)</f>
        <v/>
      </c>
      <c r="E46" s="2">
        <f>D46+SUMIFS(data!$H$1:$H$3925, data!$A$1:$A$3925, 'Heron'!$A46,  data!$E$1:$E$3925, 'Heron'!E$5)</f>
        <v/>
      </c>
      <c r="F46" s="2">
        <f>E46+SUMIFS(data!$H$1:$H$3925, data!$A$1:$A$3925, 'Heron'!$A46,  data!$E$1:$E$3925, 'Heron'!F$5)</f>
        <v/>
      </c>
      <c r="G46" s="2">
        <f>F46+SUMIFS(data!$H$1:$H$3925, data!$A$1:$A$3925, 'Heron'!$A46,  data!$E$1:$E$3925, 'Heron'!G$5)</f>
        <v/>
      </c>
      <c r="H46" s="2">
        <f>G46+SUMIFS(data!$H$1:$H$3925, data!$A$1:$A$3925, 'Heron'!$A46,  data!$E$1:$E$3925, 'Heron'!H$5)</f>
        <v/>
      </c>
      <c r="I46" s="2">
        <f>H46+SUMIFS(data!$H$1:$H$3925, data!$A$1:$A$3925, 'Heron'!$A46,  data!$E$1:$E$3925, 'Heron'!I$5)</f>
        <v/>
      </c>
      <c r="J46" s="2">
        <f>I46+SUMIFS(data!$H$1:$H$3925, data!$A$1:$A$3925, 'Heron'!$A46,  data!$E$1:$E$3925, 'Heron'!J$5)</f>
        <v/>
      </c>
      <c r="K46" s="2">
        <f>J46+SUMIFS(data!$H$1:$H$3925, data!$A$1:$A$3925, 'Heron'!$A46,  data!$E$1:$E$3925, 'Heron'!K$5)</f>
        <v/>
      </c>
      <c r="L46" s="2">
        <f>K46+SUMIFS(data!$H$1:$H$3925, data!$A$1:$A$3925, 'Heron'!$A46,  data!$E$1:$E$3925, 'Heron'!L$5)</f>
        <v/>
      </c>
      <c r="M46" s="2">
        <f>L46+SUMIFS(data!$H$1:$H$3925, data!$A$1:$A$3925, 'Heron'!$A46,  data!$E$1:$E$3925, 'Heron'!M$5)</f>
        <v/>
      </c>
      <c r="N46" s="2">
        <f>M46+SUMIFS(data!$H$1:$H$3925, data!$A$1:$A$3925, 'Heron'!$A46,  data!$E$1:$E$3925, 'Heron'!N$5)</f>
        <v/>
      </c>
      <c r="O46" s="2">
        <f>N46+SUMIFS(data!$H$1:$H$3925, data!$A$1:$A$3925, 'Heron'!$A46,  data!$E$1:$E$3925, 'Heron'!O$5)</f>
        <v/>
      </c>
      <c r="P46" s="2">
        <f>O46+SUMIFS(data!$H$1:$H$3925, data!$A$1:$A$3925, 'Heron'!$A46,  data!$E$1:$E$3925, 'Heron'!P$5)</f>
        <v/>
      </c>
      <c r="Q46" s="2">
        <f>P46+SUMIFS(data!$H$1:$H$3925, data!$A$1:$A$3925, 'Heron'!$A46,  data!$E$1:$E$3925, 'Heron'!Q$5)</f>
        <v/>
      </c>
      <c r="R46" s="2">
        <f>Q46+SUMIFS(data!$H$1:$H$3925, data!$A$1:$A$3925, 'Heron'!$A46,  data!$E$1:$E$3925, 'Heron'!R$5)</f>
        <v/>
      </c>
      <c r="S46" s="2">
        <f>R46+SUMIFS(data!$H$1:$H$3925, data!$A$1:$A$3925, 'Heron'!$A46,  data!$E$1:$E$3925, 'Heron'!S$5)</f>
        <v/>
      </c>
      <c r="T46" s="2">
        <f>S46+SUMIFS(data!$H$1:$H$3925, data!$A$1:$A$3925, 'Heron'!$A46,  data!$E$1:$E$3925, 'Heron'!T$5)</f>
        <v/>
      </c>
      <c r="U46" s="2">
        <f>T46+SUMIFS(data!$H$1:$H$3925, data!$A$1:$A$3925, 'Heron'!$A46,  data!$E$1:$E$3925, 'Heron'!U$5)</f>
        <v/>
      </c>
      <c r="V46" s="2">
        <f>U46+SUMIFS(data!$H$1:$H$3925, data!$A$1:$A$3925, 'Heron'!$A46,  data!$E$1:$E$3925, 'Heron'!V$5)</f>
        <v/>
      </c>
      <c r="W46" s="2">
        <f>V46+SUMIFS(data!$H$1:$H$3925, data!$A$1:$A$3925, 'Heron'!$A46,  data!$E$1:$E$3925, 'Heron'!W$5)</f>
        <v/>
      </c>
      <c r="X46" s="2">
        <f>W46+SUMIFS(data!$H$1:$H$3925, data!$A$1:$A$3925, 'Heron'!$A46,  data!$E$1:$E$3925, 'Heron'!X$5)</f>
        <v/>
      </c>
      <c r="Y46" s="2">
        <f>X46+SUMIFS(data!$H$1:$H$3925, data!$A$1:$A$3925, 'Heron'!$A46,  data!$E$1:$E$3925, 'Heron'!Y$5)</f>
        <v/>
      </c>
      <c r="Z46" s="2">
        <f>Y46+SUMIFS(data!$H$1:$H$3925, data!$A$1:$A$3925, 'Heron'!$A46,  data!$E$1:$E$3925, 'Heron'!Z$5)</f>
        <v/>
      </c>
      <c r="AA46" s="2">
        <f>Z46+SUMIFS(data!$H$1:$H$3925, data!$A$1:$A$3925, 'Heron'!$A46,  data!$E$1:$E$3925, 'Heron'!AA$5)</f>
        <v/>
      </c>
      <c r="AB46" s="2">
        <f>AA46+SUMIFS(data!$H$1:$H$3925, data!$A$1:$A$3925, 'Heron'!$A46,  data!$E$1:$E$3925, 'Heron'!AB$5)</f>
        <v/>
      </c>
      <c r="AC46" s="2">
        <f>AB46+SUMIFS(data!$H$1:$H$3925, data!$A$1:$A$3925, 'Heron'!$A46,  data!$E$1:$E$3925, 'Heron'!AC$5)</f>
        <v/>
      </c>
      <c r="AD46" s="2">
        <f>AC46+SUMIFS(data!$H$1:$H$3925, data!$A$1:$A$3925, 'Heron'!$A46,  data!$E$1:$E$3925, 'Heron'!AD$5)</f>
        <v/>
      </c>
      <c r="AE46" s="2">
        <f>AD46+SUMIFS(data!$H$1:$H$3925, data!$A$1:$A$3925, 'Heron'!$A46,  data!$E$1:$E$3925, 'Heron'!AE$5)</f>
        <v/>
      </c>
      <c r="AF46" s="2">
        <f>AE46+SUMIFS(data!$H$1:$H$3925, data!$A$1:$A$3925, 'Heron'!$A46,  data!$E$1:$E$3925, 'Heron'!AF$5)</f>
        <v/>
      </c>
      <c r="AG46" s="2">
        <f>AF46+SUMIFS(data!$H$1:$H$3925, data!$A$1:$A$3925, 'Heron'!$A46,  data!$E$1:$E$3925, 'Heron'!AG$5)</f>
        <v/>
      </c>
      <c r="AH46" s="2">
        <f>AG46+SUMIFS(data!$H$1:$H$3925, data!$A$1:$A$3925, 'Heron'!$A46,  data!$E$1:$E$3925, 'Heron'!AH$5)</f>
        <v/>
      </c>
      <c r="AI46" s="2">
        <f>AH46+SUMIFS(data!$H$1:$H$3925, data!$A$1:$A$3925, 'Heron'!$A46,  data!$E$1:$E$3925, 'Heron'!AI$5)</f>
        <v/>
      </c>
      <c r="AJ46" s="2">
        <f>AI46+SUMIFS(data!$H$1:$H$3925, data!$A$1:$A$3925, 'Heron'!$A46,  data!$E$1:$E$3925, 'Heron'!AJ$5)</f>
        <v/>
      </c>
      <c r="AK46" s="2">
        <f>AJ46+SUMIFS(data!$H$1:$H$3925, data!$A$1:$A$3925, 'Heron'!$A46,  data!$E$1:$E$3925, 'Heron'!AK$5)</f>
        <v/>
      </c>
      <c r="AL46" s="2">
        <f>AK46+SUMIFS(data!$H$1:$H$3925, data!$A$1:$A$3925, 'Heron'!$A46,  data!$E$1:$E$3925, 'Heron'!AL$5)</f>
        <v/>
      </c>
      <c r="AM46" s="2">
        <f>AL46+SUMIFS(data!$H$1:$H$3925, data!$A$1:$A$3925, 'Heron'!$A46,  data!$E$1:$E$3925, 'Heron'!AM$5)</f>
        <v/>
      </c>
      <c r="AN46" s="2">
        <f>AM46+SUMIFS(data!$H$1:$H$3925, data!$A$1:$A$3925, 'Heron'!$A46,  data!$E$1:$E$3925, 'Heron'!AN$5)</f>
        <v/>
      </c>
      <c r="AO46" s="2">
        <f>AN46+SUMIFS(data!$H$1:$H$3925, data!$A$1:$A$3925, 'Heron'!$A46,  data!$E$1:$E$3925, 'Heron'!AO$5)</f>
        <v/>
      </c>
      <c r="AP46" s="2">
        <f>AO46+SUMIFS(data!$H$1:$H$3925, data!$A$1:$A$3925, 'Heron'!$A46,  data!$E$1:$E$3925, 'Heron'!AP$5)</f>
        <v/>
      </c>
      <c r="AQ46" s="2">
        <f>AP46+SUMIFS(data!$H$1:$H$3925, data!$A$1:$A$3925, 'Heron'!$A46,  data!$E$1:$E$3925, 'Heron'!AQ$5)</f>
        <v/>
      </c>
      <c r="AR46" s="2">
        <f>AQ46+SUMIFS(data!$H$1:$H$3925, data!$A$1:$A$3925, 'Heron'!$A46,  data!$E$1:$E$3925, 'Heron'!AR$5)</f>
        <v/>
      </c>
      <c r="AS46" s="2">
        <f>AR46+SUMIFS(data!$H$1:$H$3925, data!$A$1:$A$3925, 'Heron'!$A46,  data!$E$1:$E$3925, 'Heron'!AS$5)+SUMIFS('NSST Print'!$C$43,'NSST Print'!$F$43,'Heron'!$A46)-SUMIFS('NSST Print'!$C$44:$C$50,'NSST Print'!$F$44:$F$50,'Heron'!$A46)</f>
        <v/>
      </c>
    </row>
    <row r="47">
      <c r="A47" t="inlineStr">
        <is>
          <t>COS - Legal Fees Opening of Sec Title Scheme</t>
        </is>
      </c>
      <c r="C47" s="2">
        <f>SUMIFS(data!$H$1:$H$3925, data!$A$1:$A$3925, 'Heron'!$A47, data!$E$1:$E$3925, 'Heron'!C$5)</f>
        <v/>
      </c>
      <c r="D47" s="2">
        <f>C47+SUMIFS(data!$H$1:$H$3925, data!$A$1:$A$3925, 'Heron'!$A47,  data!$E$1:$E$3925, 'Heron'!D$5)</f>
        <v/>
      </c>
      <c r="E47" s="2">
        <f>D47+SUMIFS(data!$H$1:$H$3925, data!$A$1:$A$3925, 'Heron'!$A47,  data!$E$1:$E$3925, 'Heron'!E$5)</f>
        <v/>
      </c>
      <c r="F47" s="2">
        <f>E47+SUMIFS(data!$H$1:$H$3925, data!$A$1:$A$3925, 'Heron'!$A47,  data!$E$1:$E$3925, 'Heron'!F$5)</f>
        <v/>
      </c>
      <c r="G47" s="2">
        <f>F47+SUMIFS(data!$H$1:$H$3925, data!$A$1:$A$3925, 'Heron'!$A47,  data!$E$1:$E$3925, 'Heron'!G$5)</f>
        <v/>
      </c>
      <c r="H47" s="2">
        <f>G47+SUMIFS(data!$H$1:$H$3925, data!$A$1:$A$3925, 'Heron'!$A47,  data!$E$1:$E$3925, 'Heron'!H$5)</f>
        <v/>
      </c>
      <c r="I47" s="2">
        <f>H47+SUMIFS(data!$H$1:$H$3925, data!$A$1:$A$3925, 'Heron'!$A47,  data!$E$1:$E$3925, 'Heron'!I$5)</f>
        <v/>
      </c>
      <c r="J47" s="2">
        <f>I47+SUMIFS(data!$H$1:$H$3925, data!$A$1:$A$3925, 'Heron'!$A47,  data!$E$1:$E$3925, 'Heron'!J$5)</f>
        <v/>
      </c>
      <c r="K47" s="2">
        <f>J47+SUMIFS(data!$H$1:$H$3925, data!$A$1:$A$3925, 'Heron'!$A47,  data!$E$1:$E$3925, 'Heron'!K$5)</f>
        <v/>
      </c>
      <c r="L47" s="2">
        <f>K47+SUMIFS(data!$H$1:$H$3925, data!$A$1:$A$3925, 'Heron'!$A47,  data!$E$1:$E$3925, 'Heron'!L$5)</f>
        <v/>
      </c>
      <c r="M47" s="2">
        <f>L47+SUMIFS(data!$H$1:$H$3925, data!$A$1:$A$3925, 'Heron'!$A47,  data!$E$1:$E$3925, 'Heron'!M$5)</f>
        <v/>
      </c>
      <c r="N47" s="2">
        <f>M47+SUMIFS(data!$H$1:$H$3925, data!$A$1:$A$3925, 'Heron'!$A47,  data!$E$1:$E$3925, 'Heron'!N$5)</f>
        <v/>
      </c>
      <c r="O47" s="2">
        <f>N47+SUMIFS(data!$H$1:$H$3925, data!$A$1:$A$3925, 'Heron'!$A47,  data!$E$1:$E$3925, 'Heron'!O$5)</f>
        <v/>
      </c>
      <c r="P47" s="2">
        <f>O47+SUMIFS(data!$H$1:$H$3925, data!$A$1:$A$3925, 'Heron'!$A47,  data!$E$1:$E$3925, 'Heron'!P$5)</f>
        <v/>
      </c>
      <c r="Q47" s="2">
        <f>P47+SUMIFS(data!$H$1:$H$3925, data!$A$1:$A$3925, 'Heron'!$A47,  data!$E$1:$E$3925, 'Heron'!Q$5)</f>
        <v/>
      </c>
      <c r="R47" s="2">
        <f>Q47+SUMIFS(data!$H$1:$H$3925, data!$A$1:$A$3925, 'Heron'!$A47,  data!$E$1:$E$3925, 'Heron'!R$5)</f>
        <v/>
      </c>
      <c r="S47" s="2">
        <f>R47+SUMIFS(data!$H$1:$H$3925, data!$A$1:$A$3925, 'Heron'!$A47,  data!$E$1:$E$3925, 'Heron'!S$5)</f>
        <v/>
      </c>
      <c r="T47" s="2">
        <f>S47+SUMIFS(data!$H$1:$H$3925, data!$A$1:$A$3925, 'Heron'!$A47,  data!$E$1:$E$3925, 'Heron'!T$5)</f>
        <v/>
      </c>
      <c r="U47" s="2">
        <f>T47+SUMIFS(data!$H$1:$H$3925, data!$A$1:$A$3925, 'Heron'!$A47,  data!$E$1:$E$3925, 'Heron'!U$5)</f>
        <v/>
      </c>
      <c r="V47" s="2">
        <f>U47+SUMIFS(data!$H$1:$H$3925, data!$A$1:$A$3925, 'Heron'!$A47,  data!$E$1:$E$3925, 'Heron'!V$5)</f>
        <v/>
      </c>
      <c r="W47" s="2">
        <f>V47+SUMIFS(data!$H$1:$H$3925, data!$A$1:$A$3925, 'Heron'!$A47,  data!$E$1:$E$3925, 'Heron'!W$5)</f>
        <v/>
      </c>
      <c r="X47" s="2">
        <f>W47+SUMIFS(data!$H$1:$H$3925, data!$A$1:$A$3925, 'Heron'!$A47,  data!$E$1:$E$3925, 'Heron'!X$5)</f>
        <v/>
      </c>
      <c r="Y47" s="2">
        <f>X47+SUMIFS(data!$H$1:$H$3925, data!$A$1:$A$3925, 'Heron'!$A47,  data!$E$1:$E$3925, 'Heron'!Y$5)</f>
        <v/>
      </c>
      <c r="Z47" s="2">
        <f>Y47+SUMIFS(data!$H$1:$H$3925, data!$A$1:$A$3925, 'Heron'!$A47,  data!$E$1:$E$3925, 'Heron'!Z$5)</f>
        <v/>
      </c>
      <c r="AA47" s="2">
        <f>Z47+SUMIFS(data!$H$1:$H$3925, data!$A$1:$A$3925, 'Heron'!$A47,  data!$E$1:$E$3925, 'Heron'!AA$5)</f>
        <v/>
      </c>
      <c r="AB47" s="2">
        <f>AA47+SUMIFS(data!$H$1:$H$3925, data!$A$1:$A$3925, 'Heron'!$A47,  data!$E$1:$E$3925, 'Heron'!AB$5)</f>
        <v/>
      </c>
      <c r="AC47" s="2">
        <f>AB47+SUMIFS(data!$H$1:$H$3925, data!$A$1:$A$3925, 'Heron'!$A47,  data!$E$1:$E$3925, 'Heron'!AC$5)</f>
        <v/>
      </c>
      <c r="AD47" s="2">
        <f>AC47+SUMIFS(data!$H$1:$H$3925, data!$A$1:$A$3925, 'Heron'!$A47,  data!$E$1:$E$3925, 'Heron'!AD$5)</f>
        <v/>
      </c>
      <c r="AE47" s="2">
        <f>AD47+SUMIFS(data!$H$1:$H$3925, data!$A$1:$A$3925, 'Heron'!$A47,  data!$E$1:$E$3925, 'Heron'!AE$5)</f>
        <v/>
      </c>
      <c r="AF47" s="2">
        <f>AE47+SUMIFS(data!$H$1:$H$3925, data!$A$1:$A$3925, 'Heron'!$A47,  data!$E$1:$E$3925, 'Heron'!AF$5)</f>
        <v/>
      </c>
      <c r="AG47" s="2">
        <f>AF47+SUMIFS(data!$H$1:$H$3925, data!$A$1:$A$3925, 'Heron'!$A47,  data!$E$1:$E$3925, 'Heron'!AG$5)</f>
        <v/>
      </c>
      <c r="AH47" s="2">
        <f>AG47+SUMIFS(data!$H$1:$H$3925, data!$A$1:$A$3925, 'Heron'!$A47,  data!$E$1:$E$3925, 'Heron'!AH$5)</f>
        <v/>
      </c>
      <c r="AI47" s="2">
        <f>AH47+SUMIFS(data!$H$1:$H$3925, data!$A$1:$A$3925, 'Heron'!$A47,  data!$E$1:$E$3925, 'Heron'!AI$5)</f>
        <v/>
      </c>
      <c r="AJ47" s="2">
        <f>AI47+SUMIFS(data!$H$1:$H$3925, data!$A$1:$A$3925, 'Heron'!$A47,  data!$E$1:$E$3925, 'Heron'!AJ$5)</f>
        <v/>
      </c>
      <c r="AK47" s="2">
        <f>AJ47+SUMIFS(data!$H$1:$H$3925, data!$A$1:$A$3925, 'Heron'!$A47,  data!$E$1:$E$3925, 'Heron'!AK$5)</f>
        <v/>
      </c>
      <c r="AL47" s="2">
        <f>AK47+SUMIFS(data!$H$1:$H$3925, data!$A$1:$A$3925, 'Heron'!$A47,  data!$E$1:$E$3925, 'Heron'!AL$5)</f>
        <v/>
      </c>
      <c r="AM47" s="2">
        <f>AL47+SUMIFS(data!$H$1:$H$3925, data!$A$1:$A$3925, 'Heron'!$A47,  data!$E$1:$E$3925, 'Heron'!AM$5)</f>
        <v/>
      </c>
      <c r="AN47" s="2">
        <f>AM47+SUMIFS(data!$H$1:$H$3925, data!$A$1:$A$3925, 'Heron'!$A47,  data!$E$1:$E$3925, 'Heron'!AN$5)</f>
        <v/>
      </c>
      <c r="AO47" s="2">
        <f>AN47+SUMIFS(data!$H$1:$H$3925, data!$A$1:$A$3925, 'Heron'!$A47,  data!$E$1:$E$3925, 'Heron'!AO$5)</f>
        <v/>
      </c>
      <c r="AP47" s="2">
        <f>AO47+SUMIFS(data!$H$1:$H$3925, data!$A$1:$A$3925, 'Heron'!$A47,  data!$E$1:$E$3925, 'Heron'!AP$5)</f>
        <v/>
      </c>
      <c r="AQ47" s="2">
        <f>AP47+SUMIFS(data!$H$1:$H$3925, data!$A$1:$A$3925, 'Heron'!$A47,  data!$E$1:$E$3925, 'Heron'!AQ$5)</f>
        <v/>
      </c>
      <c r="AR47" s="2">
        <f>AQ47+SUMIFS(data!$H$1:$H$3925, data!$A$1:$A$3925, 'Heron'!$A47,  data!$E$1:$E$3925, 'Heron'!AR$5)</f>
        <v/>
      </c>
      <c r="AS47" s="2">
        <f>AR47+SUMIFS(data!$H$1:$H$3925, data!$A$1:$A$3925, 'Heron'!$A47,  data!$E$1:$E$3925, 'Heron'!AS$5)+SUMIFS('NSST Print'!$C$43,'NSST Print'!$F$43,'Heron'!$A47)-SUMIFS('NSST Print'!$C$44:$C$50,'NSST Print'!$F$44:$F$50,'Heron'!$A47)</f>
        <v/>
      </c>
    </row>
    <row r="48">
      <c r="A48" t="inlineStr">
        <is>
          <t>COS - Levies</t>
        </is>
      </c>
      <c r="C48" s="2">
        <f>SUMIFS(data!$H$1:$H$3925, data!$A$1:$A$3925, 'Heron'!$A48, data!$E$1:$E$3925, 'Heron'!C$5)</f>
        <v/>
      </c>
      <c r="D48" s="2">
        <f>C48+SUMIFS(data!$H$1:$H$3925, data!$A$1:$A$3925, 'Heron'!$A48,  data!$E$1:$E$3925, 'Heron'!D$5)</f>
        <v/>
      </c>
      <c r="E48" s="2">
        <f>D48+SUMIFS(data!$H$1:$H$3925, data!$A$1:$A$3925, 'Heron'!$A48,  data!$E$1:$E$3925, 'Heron'!E$5)</f>
        <v/>
      </c>
      <c r="F48" s="2">
        <f>E48+SUMIFS(data!$H$1:$H$3925, data!$A$1:$A$3925, 'Heron'!$A48,  data!$E$1:$E$3925, 'Heron'!F$5)</f>
        <v/>
      </c>
      <c r="G48" s="2">
        <f>F48+SUMIFS(data!$H$1:$H$3925, data!$A$1:$A$3925, 'Heron'!$A48,  data!$E$1:$E$3925, 'Heron'!G$5)</f>
        <v/>
      </c>
      <c r="H48" s="2">
        <f>G48+SUMIFS(data!$H$1:$H$3925, data!$A$1:$A$3925, 'Heron'!$A48,  data!$E$1:$E$3925, 'Heron'!H$5)</f>
        <v/>
      </c>
      <c r="I48" s="2">
        <f>H48+SUMIFS(data!$H$1:$H$3925, data!$A$1:$A$3925, 'Heron'!$A48,  data!$E$1:$E$3925, 'Heron'!I$5)</f>
        <v/>
      </c>
      <c r="J48" s="2">
        <f>I48+SUMIFS(data!$H$1:$H$3925, data!$A$1:$A$3925, 'Heron'!$A48,  data!$E$1:$E$3925, 'Heron'!J$5)</f>
        <v/>
      </c>
      <c r="K48" s="2">
        <f>J48+SUMIFS(data!$H$1:$H$3925, data!$A$1:$A$3925, 'Heron'!$A48,  data!$E$1:$E$3925, 'Heron'!K$5)</f>
        <v/>
      </c>
      <c r="L48" s="2">
        <f>K48+SUMIFS(data!$H$1:$H$3925, data!$A$1:$A$3925, 'Heron'!$A48,  data!$E$1:$E$3925, 'Heron'!L$5)</f>
        <v/>
      </c>
      <c r="M48" s="2">
        <f>L48+SUMIFS(data!$H$1:$H$3925, data!$A$1:$A$3925, 'Heron'!$A48,  data!$E$1:$E$3925, 'Heron'!M$5)</f>
        <v/>
      </c>
      <c r="N48" s="2">
        <f>M48+SUMIFS(data!$H$1:$H$3925, data!$A$1:$A$3925, 'Heron'!$A48,  data!$E$1:$E$3925, 'Heron'!N$5)</f>
        <v/>
      </c>
      <c r="O48" s="2">
        <f>N48+SUMIFS(data!$H$1:$H$3925, data!$A$1:$A$3925, 'Heron'!$A48,  data!$E$1:$E$3925, 'Heron'!O$5)</f>
        <v/>
      </c>
      <c r="P48" s="2">
        <f>O48+SUMIFS(data!$H$1:$H$3925, data!$A$1:$A$3925, 'Heron'!$A48,  data!$E$1:$E$3925, 'Heron'!P$5)</f>
        <v/>
      </c>
      <c r="Q48" s="2">
        <f>P48+SUMIFS(data!$H$1:$H$3925, data!$A$1:$A$3925, 'Heron'!$A48,  data!$E$1:$E$3925, 'Heron'!Q$5)</f>
        <v/>
      </c>
      <c r="R48" s="2">
        <f>Q48+SUMIFS(data!$H$1:$H$3925, data!$A$1:$A$3925, 'Heron'!$A48,  data!$E$1:$E$3925, 'Heron'!R$5)</f>
        <v/>
      </c>
      <c r="S48" s="2">
        <f>R48+SUMIFS(data!$H$1:$H$3925, data!$A$1:$A$3925, 'Heron'!$A48,  data!$E$1:$E$3925, 'Heron'!S$5)</f>
        <v/>
      </c>
      <c r="T48" s="2">
        <f>S48+SUMIFS(data!$H$1:$H$3925, data!$A$1:$A$3925, 'Heron'!$A48,  data!$E$1:$E$3925, 'Heron'!T$5)</f>
        <v/>
      </c>
      <c r="U48" s="2">
        <f>T48+SUMIFS(data!$H$1:$H$3925, data!$A$1:$A$3925, 'Heron'!$A48,  data!$E$1:$E$3925, 'Heron'!U$5)</f>
        <v/>
      </c>
      <c r="V48" s="2">
        <f>U48+SUMIFS(data!$H$1:$H$3925, data!$A$1:$A$3925, 'Heron'!$A48,  data!$E$1:$E$3925, 'Heron'!V$5)</f>
        <v/>
      </c>
      <c r="W48" s="2">
        <f>V48+SUMIFS(data!$H$1:$H$3925, data!$A$1:$A$3925, 'Heron'!$A48,  data!$E$1:$E$3925, 'Heron'!W$5)</f>
        <v/>
      </c>
      <c r="X48" s="2">
        <f>W48+SUMIFS(data!$H$1:$H$3925, data!$A$1:$A$3925, 'Heron'!$A48,  data!$E$1:$E$3925, 'Heron'!X$5)</f>
        <v/>
      </c>
      <c r="Y48" s="2">
        <f>X48+SUMIFS(data!$H$1:$H$3925, data!$A$1:$A$3925, 'Heron'!$A48,  data!$E$1:$E$3925, 'Heron'!Y$5)</f>
        <v/>
      </c>
      <c r="Z48" s="2">
        <f>Y48+SUMIFS(data!$H$1:$H$3925, data!$A$1:$A$3925, 'Heron'!$A48,  data!$E$1:$E$3925, 'Heron'!Z$5)</f>
        <v/>
      </c>
      <c r="AA48" s="2">
        <f>Z48+SUMIFS(data!$H$1:$H$3925, data!$A$1:$A$3925, 'Heron'!$A48,  data!$E$1:$E$3925, 'Heron'!AA$5)</f>
        <v/>
      </c>
      <c r="AB48" s="2">
        <f>AA48+SUMIFS(data!$H$1:$H$3925, data!$A$1:$A$3925, 'Heron'!$A48,  data!$E$1:$E$3925, 'Heron'!AB$5)</f>
        <v/>
      </c>
      <c r="AC48" s="2">
        <f>AB48+SUMIFS(data!$H$1:$H$3925, data!$A$1:$A$3925, 'Heron'!$A48,  data!$E$1:$E$3925, 'Heron'!AC$5)</f>
        <v/>
      </c>
      <c r="AD48" s="2">
        <f>AC48+SUMIFS(data!$H$1:$H$3925, data!$A$1:$A$3925, 'Heron'!$A48,  data!$E$1:$E$3925, 'Heron'!AD$5)</f>
        <v/>
      </c>
      <c r="AE48" s="2">
        <f>AD48+SUMIFS(data!$H$1:$H$3925, data!$A$1:$A$3925, 'Heron'!$A48,  data!$E$1:$E$3925, 'Heron'!AE$5)</f>
        <v/>
      </c>
      <c r="AF48" s="2">
        <f>AE48+SUMIFS(data!$H$1:$H$3925, data!$A$1:$A$3925, 'Heron'!$A48,  data!$E$1:$E$3925, 'Heron'!AF$5)</f>
        <v/>
      </c>
      <c r="AG48" s="2">
        <f>AF48+SUMIFS(data!$H$1:$H$3925, data!$A$1:$A$3925, 'Heron'!$A48,  data!$E$1:$E$3925, 'Heron'!AG$5)</f>
        <v/>
      </c>
      <c r="AH48" s="2">
        <f>AG48+SUMIFS(data!$H$1:$H$3925, data!$A$1:$A$3925, 'Heron'!$A48,  data!$E$1:$E$3925, 'Heron'!AH$5)</f>
        <v/>
      </c>
      <c r="AI48" s="2">
        <f>AH48+SUMIFS(data!$H$1:$H$3925, data!$A$1:$A$3925, 'Heron'!$A48,  data!$E$1:$E$3925, 'Heron'!AI$5)</f>
        <v/>
      </c>
      <c r="AJ48" s="2">
        <f>AI48+SUMIFS(data!$H$1:$H$3925, data!$A$1:$A$3925, 'Heron'!$A48,  data!$E$1:$E$3925, 'Heron'!AJ$5)</f>
        <v/>
      </c>
      <c r="AK48" s="2">
        <f>AJ48+SUMIFS(data!$H$1:$H$3925, data!$A$1:$A$3925, 'Heron'!$A48,  data!$E$1:$E$3925, 'Heron'!AK$5)</f>
        <v/>
      </c>
      <c r="AL48" s="2">
        <f>AK48+SUMIFS(data!$H$1:$H$3925, data!$A$1:$A$3925, 'Heron'!$A48,  data!$E$1:$E$3925, 'Heron'!AL$5)</f>
        <v/>
      </c>
      <c r="AM48" s="2">
        <f>AL48+SUMIFS(data!$H$1:$H$3925, data!$A$1:$A$3925, 'Heron'!$A48,  data!$E$1:$E$3925, 'Heron'!AM$5)</f>
        <v/>
      </c>
      <c r="AN48" s="2">
        <f>AM48+SUMIFS(data!$H$1:$H$3925, data!$A$1:$A$3925, 'Heron'!$A48,  data!$E$1:$E$3925, 'Heron'!AN$5)</f>
        <v/>
      </c>
      <c r="AO48" s="2">
        <f>AN48+SUMIFS(data!$H$1:$H$3925, data!$A$1:$A$3925, 'Heron'!$A48,  data!$E$1:$E$3925, 'Heron'!AO$5)</f>
        <v/>
      </c>
      <c r="AP48" s="2">
        <f>AO48+SUMIFS(data!$H$1:$H$3925, data!$A$1:$A$3925, 'Heron'!$A48,  data!$E$1:$E$3925, 'Heron'!AP$5)</f>
        <v/>
      </c>
      <c r="AQ48" s="2">
        <f>AP48+SUMIFS(data!$H$1:$H$3925, data!$A$1:$A$3925, 'Heron'!$A48,  data!$E$1:$E$3925, 'Heron'!AQ$5)</f>
        <v/>
      </c>
      <c r="AR48" s="2">
        <f>AQ48+SUMIFS(data!$H$1:$H$3925, data!$A$1:$A$3925, 'Heron'!$A48,  data!$E$1:$E$3925, 'Heron'!AR$5)</f>
        <v/>
      </c>
      <c r="AS48" s="2">
        <f>AR48+SUMIFS(data!$H$1:$H$3925, data!$A$1:$A$3925, 'Heron'!$A48,  data!$E$1:$E$3925, 'Heron'!AS$5)+SUMIFS('NSST Print'!$C$43,'NSST Print'!$F$43,'Heron'!$A48)-SUMIFS('NSST Print'!$C$44:$C$50,'NSST Print'!$F$44:$F$50,'Heron'!$A48)</f>
        <v/>
      </c>
    </row>
    <row r="49">
      <c r="A49" t="inlineStr">
        <is>
          <t>COS - Rates clearance</t>
        </is>
      </c>
      <c r="C49" s="2">
        <f>SUMIFS(data!$H$1:$H$3925, data!$A$1:$A$3925, 'Heron'!$A49, data!$E$1:$E$3925, 'Heron'!C$5)</f>
        <v/>
      </c>
      <c r="D49" s="2">
        <f>C49+SUMIFS(data!$H$1:$H$3925, data!$A$1:$A$3925, 'Heron'!$A49,  data!$E$1:$E$3925, 'Heron'!D$5)</f>
        <v/>
      </c>
      <c r="E49" s="2">
        <f>D49+SUMIFS(data!$H$1:$H$3925, data!$A$1:$A$3925, 'Heron'!$A49,  data!$E$1:$E$3925, 'Heron'!E$5)</f>
        <v/>
      </c>
      <c r="F49" s="2">
        <f>E49+SUMIFS(data!$H$1:$H$3925, data!$A$1:$A$3925, 'Heron'!$A49,  data!$E$1:$E$3925, 'Heron'!F$5)</f>
        <v/>
      </c>
      <c r="G49" s="2">
        <f>F49+SUMIFS(data!$H$1:$H$3925, data!$A$1:$A$3925, 'Heron'!$A49,  data!$E$1:$E$3925, 'Heron'!G$5)</f>
        <v/>
      </c>
      <c r="H49" s="2">
        <f>G49+SUMIFS(data!$H$1:$H$3925, data!$A$1:$A$3925, 'Heron'!$A49,  data!$E$1:$E$3925, 'Heron'!H$5)</f>
        <v/>
      </c>
      <c r="I49" s="2">
        <f>H49+SUMIFS(data!$H$1:$H$3925, data!$A$1:$A$3925, 'Heron'!$A49,  data!$E$1:$E$3925, 'Heron'!I$5)</f>
        <v/>
      </c>
      <c r="J49" s="2">
        <f>I49+SUMIFS(data!$H$1:$H$3925, data!$A$1:$A$3925, 'Heron'!$A49,  data!$E$1:$E$3925, 'Heron'!J$5)</f>
        <v/>
      </c>
      <c r="K49" s="2">
        <f>J49+SUMIFS(data!$H$1:$H$3925, data!$A$1:$A$3925, 'Heron'!$A49,  data!$E$1:$E$3925, 'Heron'!K$5)</f>
        <v/>
      </c>
      <c r="L49" s="2">
        <f>K49+SUMIFS(data!$H$1:$H$3925, data!$A$1:$A$3925, 'Heron'!$A49,  data!$E$1:$E$3925, 'Heron'!L$5)</f>
        <v/>
      </c>
      <c r="M49" s="2">
        <f>L49+SUMIFS(data!$H$1:$H$3925, data!$A$1:$A$3925, 'Heron'!$A49,  data!$E$1:$E$3925, 'Heron'!M$5)</f>
        <v/>
      </c>
      <c r="N49" s="2">
        <f>M49+SUMIFS(data!$H$1:$H$3925, data!$A$1:$A$3925, 'Heron'!$A49,  data!$E$1:$E$3925, 'Heron'!N$5)</f>
        <v/>
      </c>
      <c r="O49" s="2">
        <f>N49+SUMIFS(data!$H$1:$H$3925, data!$A$1:$A$3925, 'Heron'!$A49,  data!$E$1:$E$3925, 'Heron'!O$5)</f>
        <v/>
      </c>
      <c r="P49" s="2">
        <f>O49+SUMIFS(data!$H$1:$H$3925, data!$A$1:$A$3925, 'Heron'!$A49,  data!$E$1:$E$3925, 'Heron'!P$5)</f>
        <v/>
      </c>
      <c r="Q49" s="2">
        <f>P49+SUMIFS(data!$H$1:$H$3925, data!$A$1:$A$3925, 'Heron'!$A49,  data!$E$1:$E$3925, 'Heron'!Q$5)</f>
        <v/>
      </c>
      <c r="R49" s="2">
        <f>Q49+SUMIFS(data!$H$1:$H$3925, data!$A$1:$A$3925, 'Heron'!$A49,  data!$E$1:$E$3925, 'Heron'!R$5)</f>
        <v/>
      </c>
      <c r="S49" s="2">
        <f>R49+SUMIFS(data!$H$1:$H$3925, data!$A$1:$A$3925, 'Heron'!$A49,  data!$E$1:$E$3925, 'Heron'!S$5)</f>
        <v/>
      </c>
      <c r="T49" s="2">
        <f>S49+SUMIFS(data!$H$1:$H$3925, data!$A$1:$A$3925, 'Heron'!$A49,  data!$E$1:$E$3925, 'Heron'!T$5)</f>
        <v/>
      </c>
      <c r="U49" s="2">
        <f>T49+SUMIFS(data!$H$1:$H$3925, data!$A$1:$A$3925, 'Heron'!$A49,  data!$E$1:$E$3925, 'Heron'!U$5)</f>
        <v/>
      </c>
      <c r="V49" s="2">
        <f>U49+SUMIFS(data!$H$1:$H$3925, data!$A$1:$A$3925, 'Heron'!$A49,  data!$E$1:$E$3925, 'Heron'!V$5)</f>
        <v/>
      </c>
      <c r="W49" s="2">
        <f>V49+SUMIFS(data!$H$1:$H$3925, data!$A$1:$A$3925, 'Heron'!$A49,  data!$E$1:$E$3925, 'Heron'!W$5)</f>
        <v/>
      </c>
      <c r="X49" s="2">
        <f>W49+SUMIFS(data!$H$1:$H$3925, data!$A$1:$A$3925, 'Heron'!$A49,  data!$E$1:$E$3925, 'Heron'!X$5)</f>
        <v/>
      </c>
      <c r="Y49" s="2">
        <f>X49+SUMIFS(data!$H$1:$H$3925, data!$A$1:$A$3925, 'Heron'!$A49,  data!$E$1:$E$3925, 'Heron'!Y$5)</f>
        <v/>
      </c>
      <c r="Z49" s="2">
        <f>Y49+SUMIFS(data!$H$1:$H$3925, data!$A$1:$A$3925, 'Heron'!$A49,  data!$E$1:$E$3925, 'Heron'!Z$5)</f>
        <v/>
      </c>
      <c r="AA49" s="2">
        <f>Z49+SUMIFS(data!$H$1:$H$3925, data!$A$1:$A$3925, 'Heron'!$A49,  data!$E$1:$E$3925, 'Heron'!AA$5)</f>
        <v/>
      </c>
      <c r="AB49" s="2">
        <f>AA49+SUMIFS(data!$H$1:$H$3925, data!$A$1:$A$3925, 'Heron'!$A49,  data!$E$1:$E$3925, 'Heron'!AB$5)</f>
        <v/>
      </c>
      <c r="AC49" s="2">
        <f>AB49+SUMIFS(data!$H$1:$H$3925, data!$A$1:$A$3925, 'Heron'!$A49,  data!$E$1:$E$3925, 'Heron'!AC$5)</f>
        <v/>
      </c>
      <c r="AD49" s="2">
        <f>AC49+SUMIFS(data!$H$1:$H$3925, data!$A$1:$A$3925, 'Heron'!$A49,  data!$E$1:$E$3925, 'Heron'!AD$5)</f>
        <v/>
      </c>
      <c r="AE49" s="2">
        <f>AD49+SUMIFS(data!$H$1:$H$3925, data!$A$1:$A$3925, 'Heron'!$A49,  data!$E$1:$E$3925, 'Heron'!AE$5)</f>
        <v/>
      </c>
      <c r="AF49" s="2">
        <f>AE49+SUMIFS(data!$H$1:$H$3925, data!$A$1:$A$3925, 'Heron'!$A49,  data!$E$1:$E$3925, 'Heron'!AF$5)</f>
        <v/>
      </c>
      <c r="AG49" s="2">
        <f>AF49+SUMIFS(data!$H$1:$H$3925, data!$A$1:$A$3925, 'Heron'!$A49,  data!$E$1:$E$3925, 'Heron'!AG$5)</f>
        <v/>
      </c>
      <c r="AH49" s="2">
        <f>AG49+SUMIFS(data!$H$1:$H$3925, data!$A$1:$A$3925, 'Heron'!$A49,  data!$E$1:$E$3925, 'Heron'!AH$5)</f>
        <v/>
      </c>
      <c r="AI49" s="2">
        <f>AH49+SUMIFS(data!$H$1:$H$3925, data!$A$1:$A$3925, 'Heron'!$A49,  data!$E$1:$E$3925, 'Heron'!AI$5)</f>
        <v/>
      </c>
      <c r="AJ49" s="2">
        <f>AI49+SUMIFS(data!$H$1:$H$3925, data!$A$1:$A$3925, 'Heron'!$A49,  data!$E$1:$E$3925, 'Heron'!AJ$5)</f>
        <v/>
      </c>
      <c r="AK49" s="2">
        <f>AJ49+SUMIFS(data!$H$1:$H$3925, data!$A$1:$A$3925, 'Heron'!$A49,  data!$E$1:$E$3925, 'Heron'!AK$5)</f>
        <v/>
      </c>
      <c r="AL49" s="2">
        <f>AK49+SUMIFS(data!$H$1:$H$3925, data!$A$1:$A$3925, 'Heron'!$A49,  data!$E$1:$E$3925, 'Heron'!AL$5)</f>
        <v/>
      </c>
      <c r="AM49" s="2">
        <f>AL49+SUMIFS(data!$H$1:$H$3925, data!$A$1:$A$3925, 'Heron'!$A49,  data!$E$1:$E$3925, 'Heron'!AM$5)</f>
        <v/>
      </c>
      <c r="AN49" s="2">
        <f>AM49+SUMIFS(data!$H$1:$H$3925, data!$A$1:$A$3925, 'Heron'!$A49,  data!$E$1:$E$3925, 'Heron'!AN$5)</f>
        <v/>
      </c>
      <c r="AO49" s="2">
        <f>AN49+SUMIFS(data!$H$1:$H$3925, data!$A$1:$A$3925, 'Heron'!$A49,  data!$E$1:$E$3925, 'Heron'!AO$5)</f>
        <v/>
      </c>
      <c r="AP49" s="2">
        <f>AO49+SUMIFS(data!$H$1:$H$3925, data!$A$1:$A$3925, 'Heron'!$A49,  data!$E$1:$E$3925, 'Heron'!AP$5)</f>
        <v/>
      </c>
      <c r="AQ49" s="2">
        <f>AP49+SUMIFS(data!$H$1:$H$3925, data!$A$1:$A$3925, 'Heron'!$A49,  data!$E$1:$E$3925, 'Heron'!AQ$5)</f>
        <v/>
      </c>
      <c r="AR49" s="2">
        <f>AQ49+SUMIFS(data!$H$1:$H$3925, data!$A$1:$A$3925, 'Heron'!$A49,  data!$E$1:$E$3925, 'Heron'!AR$5)</f>
        <v/>
      </c>
      <c r="AS49" s="2">
        <f>AR49+SUMIFS(data!$H$1:$H$3925, data!$A$1:$A$3925, 'Heron'!$A49,  data!$E$1:$E$3925, 'Heron'!AS$5)+SUMIFS('NSST Print'!$C$43,'NSST Print'!$F$43,'Heron'!$A49)-SUMIFS('NSST Print'!$C$44:$C$50,'NSST Print'!$F$44:$F$50,'Heron'!$A49)</f>
        <v/>
      </c>
    </row>
    <row r="50">
      <c r="A50" t="inlineStr">
        <is>
          <t>COS - Showhouse - HF</t>
        </is>
      </c>
      <c r="C50" s="2">
        <f>SUMIFS(data!$H$1:$H$3925, data!$A$1:$A$3925, 'Heron'!$A50, data!$E$1:$E$3925, 'Heron'!C$5)</f>
        <v/>
      </c>
      <c r="D50" s="2">
        <f>C50+SUMIFS(data!$H$1:$H$3925, data!$A$1:$A$3925, 'Heron'!$A50,  data!$E$1:$E$3925, 'Heron'!D$5)</f>
        <v/>
      </c>
      <c r="E50" s="2">
        <f>D50+SUMIFS(data!$H$1:$H$3925, data!$A$1:$A$3925, 'Heron'!$A50,  data!$E$1:$E$3925, 'Heron'!E$5)</f>
        <v/>
      </c>
      <c r="F50" s="2">
        <f>E50+SUMIFS(data!$H$1:$H$3925, data!$A$1:$A$3925, 'Heron'!$A50,  data!$E$1:$E$3925, 'Heron'!F$5)</f>
        <v/>
      </c>
      <c r="G50" s="2">
        <f>F50+SUMIFS(data!$H$1:$H$3925, data!$A$1:$A$3925, 'Heron'!$A50,  data!$E$1:$E$3925, 'Heron'!G$5)</f>
        <v/>
      </c>
      <c r="H50" s="2">
        <f>G50+SUMIFS(data!$H$1:$H$3925, data!$A$1:$A$3925, 'Heron'!$A50,  data!$E$1:$E$3925, 'Heron'!H$5)</f>
        <v/>
      </c>
      <c r="I50" s="2">
        <f>H50+SUMIFS(data!$H$1:$H$3925, data!$A$1:$A$3925, 'Heron'!$A50,  data!$E$1:$E$3925, 'Heron'!I$5)</f>
        <v/>
      </c>
      <c r="J50" s="2">
        <f>I50+SUMIFS(data!$H$1:$H$3925, data!$A$1:$A$3925, 'Heron'!$A50,  data!$E$1:$E$3925, 'Heron'!J$5)</f>
        <v/>
      </c>
      <c r="K50" s="2">
        <f>J50+SUMIFS(data!$H$1:$H$3925, data!$A$1:$A$3925, 'Heron'!$A50,  data!$E$1:$E$3925, 'Heron'!K$5)</f>
        <v/>
      </c>
      <c r="L50" s="2">
        <f>K50+SUMIFS(data!$H$1:$H$3925, data!$A$1:$A$3925, 'Heron'!$A50,  data!$E$1:$E$3925, 'Heron'!L$5)</f>
        <v/>
      </c>
      <c r="M50" s="2">
        <f>L50+SUMIFS(data!$H$1:$H$3925, data!$A$1:$A$3925, 'Heron'!$A50,  data!$E$1:$E$3925, 'Heron'!M$5)</f>
        <v/>
      </c>
      <c r="N50" s="2">
        <f>M50+SUMIFS(data!$H$1:$H$3925, data!$A$1:$A$3925, 'Heron'!$A50,  data!$E$1:$E$3925, 'Heron'!N$5)</f>
        <v/>
      </c>
      <c r="O50" s="2">
        <f>N50+SUMIFS(data!$H$1:$H$3925, data!$A$1:$A$3925, 'Heron'!$A50,  data!$E$1:$E$3925, 'Heron'!O$5)</f>
        <v/>
      </c>
      <c r="P50" s="2">
        <f>O50+SUMIFS(data!$H$1:$H$3925, data!$A$1:$A$3925, 'Heron'!$A50,  data!$E$1:$E$3925, 'Heron'!P$5)</f>
        <v/>
      </c>
      <c r="Q50" s="2">
        <f>P50+SUMIFS(data!$H$1:$H$3925, data!$A$1:$A$3925, 'Heron'!$A50,  data!$E$1:$E$3925, 'Heron'!Q$5)</f>
        <v/>
      </c>
      <c r="R50" s="2">
        <f>Q50+SUMIFS(data!$H$1:$H$3925, data!$A$1:$A$3925, 'Heron'!$A50,  data!$E$1:$E$3925, 'Heron'!R$5)</f>
        <v/>
      </c>
      <c r="S50" s="2">
        <f>R50+SUMIFS(data!$H$1:$H$3925, data!$A$1:$A$3925, 'Heron'!$A50,  data!$E$1:$E$3925, 'Heron'!S$5)</f>
        <v/>
      </c>
      <c r="T50" s="2">
        <f>S50+SUMIFS(data!$H$1:$H$3925, data!$A$1:$A$3925, 'Heron'!$A50,  data!$E$1:$E$3925, 'Heron'!T$5)</f>
        <v/>
      </c>
      <c r="U50" s="2">
        <f>T50+SUMIFS(data!$H$1:$H$3925, data!$A$1:$A$3925, 'Heron'!$A50,  data!$E$1:$E$3925, 'Heron'!U$5)</f>
        <v/>
      </c>
      <c r="V50" s="2">
        <f>U50+SUMIFS(data!$H$1:$H$3925, data!$A$1:$A$3925, 'Heron'!$A50,  data!$E$1:$E$3925, 'Heron'!V$5)</f>
        <v/>
      </c>
      <c r="W50" s="2">
        <f>V50+SUMIFS(data!$H$1:$H$3925, data!$A$1:$A$3925, 'Heron'!$A50,  data!$E$1:$E$3925, 'Heron'!W$5)</f>
        <v/>
      </c>
      <c r="X50" s="2">
        <f>W50+SUMIFS(data!$H$1:$H$3925, data!$A$1:$A$3925, 'Heron'!$A50,  data!$E$1:$E$3925, 'Heron'!X$5)</f>
        <v/>
      </c>
      <c r="Y50" s="2">
        <f>X50+SUMIFS(data!$H$1:$H$3925, data!$A$1:$A$3925, 'Heron'!$A50,  data!$E$1:$E$3925, 'Heron'!Y$5)</f>
        <v/>
      </c>
      <c r="Z50" s="2">
        <f>Y50+SUMIFS(data!$H$1:$H$3925, data!$A$1:$A$3925, 'Heron'!$A50,  data!$E$1:$E$3925, 'Heron'!Z$5)</f>
        <v/>
      </c>
      <c r="AA50" s="2">
        <f>Z50+SUMIFS(data!$H$1:$H$3925, data!$A$1:$A$3925, 'Heron'!$A50,  data!$E$1:$E$3925, 'Heron'!AA$5)</f>
        <v/>
      </c>
      <c r="AB50" s="2">
        <f>AA50+SUMIFS(data!$H$1:$H$3925, data!$A$1:$A$3925, 'Heron'!$A50,  data!$E$1:$E$3925, 'Heron'!AB$5)</f>
        <v/>
      </c>
      <c r="AC50" s="2">
        <f>AB50+SUMIFS(data!$H$1:$H$3925, data!$A$1:$A$3925, 'Heron'!$A50,  data!$E$1:$E$3925, 'Heron'!AC$5)</f>
        <v/>
      </c>
      <c r="AD50" s="2">
        <f>AC50+SUMIFS(data!$H$1:$H$3925, data!$A$1:$A$3925, 'Heron'!$A50,  data!$E$1:$E$3925, 'Heron'!AD$5)</f>
        <v/>
      </c>
      <c r="AE50" s="2">
        <f>AD50+SUMIFS(data!$H$1:$H$3925, data!$A$1:$A$3925, 'Heron'!$A50,  data!$E$1:$E$3925, 'Heron'!AE$5)</f>
        <v/>
      </c>
      <c r="AF50" s="2">
        <f>AE50+SUMIFS(data!$H$1:$H$3925, data!$A$1:$A$3925, 'Heron'!$A50,  data!$E$1:$E$3925, 'Heron'!AF$5)</f>
        <v/>
      </c>
      <c r="AG50" s="2">
        <f>AF50+SUMIFS(data!$H$1:$H$3925, data!$A$1:$A$3925, 'Heron'!$A50,  data!$E$1:$E$3925, 'Heron'!AG$5)</f>
        <v/>
      </c>
      <c r="AH50" s="2">
        <f>AG50+SUMIFS(data!$H$1:$H$3925, data!$A$1:$A$3925, 'Heron'!$A50,  data!$E$1:$E$3925, 'Heron'!AH$5)</f>
        <v/>
      </c>
      <c r="AI50" s="2">
        <f>AH50+SUMIFS(data!$H$1:$H$3925, data!$A$1:$A$3925, 'Heron'!$A50,  data!$E$1:$E$3925, 'Heron'!AI$5)</f>
        <v/>
      </c>
      <c r="AJ50" s="2">
        <f>AI50+SUMIFS(data!$H$1:$H$3925, data!$A$1:$A$3925, 'Heron'!$A50,  data!$E$1:$E$3925, 'Heron'!AJ$5)</f>
        <v/>
      </c>
      <c r="AK50" s="2">
        <f>AJ50+SUMIFS(data!$H$1:$H$3925, data!$A$1:$A$3925, 'Heron'!$A50,  data!$E$1:$E$3925, 'Heron'!AK$5)</f>
        <v/>
      </c>
      <c r="AL50" s="2">
        <f>AK50+SUMIFS(data!$H$1:$H$3925, data!$A$1:$A$3925, 'Heron'!$A50,  data!$E$1:$E$3925, 'Heron'!AL$5)</f>
        <v/>
      </c>
      <c r="AM50" s="2">
        <f>AL50+SUMIFS(data!$H$1:$H$3925, data!$A$1:$A$3925, 'Heron'!$A50,  data!$E$1:$E$3925, 'Heron'!AM$5)</f>
        <v/>
      </c>
      <c r="AN50" s="2">
        <f>AM50+SUMIFS(data!$H$1:$H$3925, data!$A$1:$A$3925, 'Heron'!$A50,  data!$E$1:$E$3925, 'Heron'!AN$5)</f>
        <v/>
      </c>
      <c r="AO50" s="2">
        <f>AN50+SUMIFS(data!$H$1:$H$3925, data!$A$1:$A$3925, 'Heron'!$A50,  data!$E$1:$E$3925, 'Heron'!AO$5)</f>
        <v/>
      </c>
      <c r="AP50" s="2">
        <f>AO50+SUMIFS(data!$H$1:$H$3925, data!$A$1:$A$3925, 'Heron'!$A50,  data!$E$1:$E$3925, 'Heron'!AP$5)</f>
        <v/>
      </c>
      <c r="AQ50" s="2">
        <f>AP50+SUMIFS(data!$H$1:$H$3925, data!$A$1:$A$3925, 'Heron'!$A50,  data!$E$1:$E$3925, 'Heron'!AQ$5)</f>
        <v/>
      </c>
      <c r="AR50" s="2">
        <f>AQ50+SUMIFS(data!$H$1:$H$3925, data!$A$1:$A$3925, 'Heron'!$A50,  data!$E$1:$E$3925, 'Heron'!AR$5)</f>
        <v/>
      </c>
      <c r="AS50" s="2">
        <f>AR50+SUMIFS(data!$H$1:$H$3925, data!$A$1:$A$3925, 'Heron'!$A50,  data!$E$1:$E$3925, 'Heron'!AS$5)+SUMIFS('NSST Print'!$C$43,'NSST Print'!$F$43,'Heron'!$A50)-SUMIFS('NSST Print'!$C$44:$C$50,'NSST Print'!$F$44:$F$50,'Heron'!$A50)</f>
        <v/>
      </c>
    </row>
    <row r="51">
      <c r="A51" t="inlineStr">
        <is>
          <t>COS - Showhouse - HV</t>
        </is>
      </c>
      <c r="C51" s="2">
        <f>SUMIFS(data!$H$1:$H$3925, data!$A$1:$A$3925, 'Heron'!$A51, data!$E$1:$E$3925, 'Heron'!C$5)</f>
        <v/>
      </c>
      <c r="D51" s="2">
        <f>C51+SUMIFS(data!$H$1:$H$3925, data!$A$1:$A$3925, 'Heron'!$A51,  data!$E$1:$E$3925, 'Heron'!D$5)</f>
        <v/>
      </c>
      <c r="E51" s="2">
        <f>D51+SUMIFS(data!$H$1:$H$3925, data!$A$1:$A$3925, 'Heron'!$A51,  data!$E$1:$E$3925, 'Heron'!E$5)</f>
        <v/>
      </c>
      <c r="F51" s="2">
        <f>E51+SUMIFS(data!$H$1:$H$3925, data!$A$1:$A$3925, 'Heron'!$A51,  data!$E$1:$E$3925, 'Heron'!F$5)</f>
        <v/>
      </c>
      <c r="G51" s="2">
        <f>F51+SUMIFS(data!$H$1:$H$3925, data!$A$1:$A$3925, 'Heron'!$A51,  data!$E$1:$E$3925, 'Heron'!G$5)</f>
        <v/>
      </c>
      <c r="H51" s="2">
        <f>G51+SUMIFS(data!$H$1:$H$3925, data!$A$1:$A$3925, 'Heron'!$A51,  data!$E$1:$E$3925, 'Heron'!H$5)</f>
        <v/>
      </c>
      <c r="I51" s="2">
        <f>H51+SUMIFS(data!$H$1:$H$3925, data!$A$1:$A$3925, 'Heron'!$A51,  data!$E$1:$E$3925, 'Heron'!I$5)</f>
        <v/>
      </c>
      <c r="J51" s="2">
        <f>I51+SUMIFS(data!$H$1:$H$3925, data!$A$1:$A$3925, 'Heron'!$A51,  data!$E$1:$E$3925, 'Heron'!J$5)</f>
        <v/>
      </c>
      <c r="K51" s="2">
        <f>J51+SUMIFS(data!$H$1:$H$3925, data!$A$1:$A$3925, 'Heron'!$A51,  data!$E$1:$E$3925, 'Heron'!K$5)</f>
        <v/>
      </c>
      <c r="L51" s="2">
        <f>K51+SUMIFS(data!$H$1:$H$3925, data!$A$1:$A$3925, 'Heron'!$A51,  data!$E$1:$E$3925, 'Heron'!L$5)</f>
        <v/>
      </c>
      <c r="M51" s="2">
        <f>L51+SUMIFS(data!$H$1:$H$3925, data!$A$1:$A$3925, 'Heron'!$A51,  data!$E$1:$E$3925, 'Heron'!M$5)</f>
        <v/>
      </c>
      <c r="N51" s="2">
        <f>M51+SUMIFS(data!$H$1:$H$3925, data!$A$1:$A$3925, 'Heron'!$A51,  data!$E$1:$E$3925, 'Heron'!N$5)</f>
        <v/>
      </c>
      <c r="O51" s="2">
        <f>N51+SUMIFS(data!$H$1:$H$3925, data!$A$1:$A$3925, 'Heron'!$A51,  data!$E$1:$E$3925, 'Heron'!O$5)</f>
        <v/>
      </c>
      <c r="P51" s="2">
        <f>O51+SUMIFS(data!$H$1:$H$3925, data!$A$1:$A$3925, 'Heron'!$A51,  data!$E$1:$E$3925, 'Heron'!P$5)</f>
        <v/>
      </c>
      <c r="Q51" s="2">
        <f>P51+SUMIFS(data!$H$1:$H$3925, data!$A$1:$A$3925, 'Heron'!$A51,  data!$E$1:$E$3925, 'Heron'!Q$5)</f>
        <v/>
      </c>
      <c r="R51" s="2">
        <f>Q51+SUMIFS(data!$H$1:$H$3925, data!$A$1:$A$3925, 'Heron'!$A51,  data!$E$1:$E$3925, 'Heron'!R$5)</f>
        <v/>
      </c>
      <c r="S51" s="2">
        <f>R51+SUMIFS(data!$H$1:$H$3925, data!$A$1:$A$3925, 'Heron'!$A51,  data!$E$1:$E$3925, 'Heron'!S$5)</f>
        <v/>
      </c>
      <c r="T51" s="2">
        <f>S51+SUMIFS(data!$H$1:$H$3925, data!$A$1:$A$3925, 'Heron'!$A51,  data!$E$1:$E$3925, 'Heron'!T$5)</f>
        <v/>
      </c>
      <c r="U51" s="2">
        <f>T51+SUMIFS(data!$H$1:$H$3925, data!$A$1:$A$3925, 'Heron'!$A51,  data!$E$1:$E$3925, 'Heron'!U$5)</f>
        <v/>
      </c>
      <c r="V51" s="2">
        <f>U51+SUMIFS(data!$H$1:$H$3925, data!$A$1:$A$3925, 'Heron'!$A51,  data!$E$1:$E$3925, 'Heron'!V$5)</f>
        <v/>
      </c>
      <c r="W51" s="2">
        <f>V51+SUMIFS(data!$H$1:$H$3925, data!$A$1:$A$3925, 'Heron'!$A51,  data!$E$1:$E$3925, 'Heron'!W$5)</f>
        <v/>
      </c>
      <c r="X51" s="2">
        <f>W51+SUMIFS(data!$H$1:$H$3925, data!$A$1:$A$3925, 'Heron'!$A51,  data!$E$1:$E$3925, 'Heron'!X$5)</f>
        <v/>
      </c>
      <c r="Y51" s="2">
        <f>X51+SUMIFS(data!$H$1:$H$3925, data!$A$1:$A$3925, 'Heron'!$A51,  data!$E$1:$E$3925, 'Heron'!Y$5)</f>
        <v/>
      </c>
      <c r="Z51" s="2">
        <f>Y51+SUMIFS(data!$H$1:$H$3925, data!$A$1:$A$3925, 'Heron'!$A51,  data!$E$1:$E$3925, 'Heron'!Z$5)</f>
        <v/>
      </c>
      <c r="AA51" s="2">
        <f>Z51+SUMIFS(data!$H$1:$H$3925, data!$A$1:$A$3925, 'Heron'!$A51,  data!$E$1:$E$3925, 'Heron'!AA$5)</f>
        <v/>
      </c>
      <c r="AB51" s="2">
        <f>AA51+SUMIFS(data!$H$1:$H$3925, data!$A$1:$A$3925, 'Heron'!$A51,  data!$E$1:$E$3925, 'Heron'!AB$5)</f>
        <v/>
      </c>
      <c r="AC51" s="2">
        <f>AB51+SUMIFS(data!$H$1:$H$3925, data!$A$1:$A$3925, 'Heron'!$A51,  data!$E$1:$E$3925, 'Heron'!AC$5)</f>
        <v/>
      </c>
      <c r="AD51" s="2">
        <f>AC51+SUMIFS(data!$H$1:$H$3925, data!$A$1:$A$3925, 'Heron'!$A51,  data!$E$1:$E$3925, 'Heron'!AD$5)</f>
        <v/>
      </c>
      <c r="AE51" s="2">
        <f>AD51+SUMIFS(data!$H$1:$H$3925, data!$A$1:$A$3925, 'Heron'!$A51,  data!$E$1:$E$3925, 'Heron'!AE$5)</f>
        <v/>
      </c>
      <c r="AF51" s="2">
        <f>AE51+SUMIFS(data!$H$1:$H$3925, data!$A$1:$A$3925, 'Heron'!$A51,  data!$E$1:$E$3925, 'Heron'!AF$5)</f>
        <v/>
      </c>
      <c r="AG51" s="2">
        <f>AF51+SUMIFS(data!$H$1:$H$3925, data!$A$1:$A$3925, 'Heron'!$A51,  data!$E$1:$E$3925, 'Heron'!AG$5)</f>
        <v/>
      </c>
      <c r="AH51" s="2">
        <f>AG51+SUMIFS(data!$H$1:$H$3925, data!$A$1:$A$3925, 'Heron'!$A51,  data!$E$1:$E$3925, 'Heron'!AH$5)</f>
        <v/>
      </c>
      <c r="AI51" s="2">
        <f>AH51+SUMIFS(data!$H$1:$H$3925, data!$A$1:$A$3925, 'Heron'!$A51,  data!$E$1:$E$3925, 'Heron'!AI$5)</f>
        <v/>
      </c>
      <c r="AJ51" s="2">
        <f>AI51+SUMIFS(data!$H$1:$H$3925, data!$A$1:$A$3925, 'Heron'!$A51,  data!$E$1:$E$3925, 'Heron'!AJ$5)</f>
        <v/>
      </c>
      <c r="AK51" s="2">
        <f>AJ51+SUMIFS(data!$H$1:$H$3925, data!$A$1:$A$3925, 'Heron'!$A51,  data!$E$1:$E$3925, 'Heron'!AK$5)</f>
        <v/>
      </c>
      <c r="AL51" s="2">
        <f>AK51+SUMIFS(data!$H$1:$H$3925, data!$A$1:$A$3925, 'Heron'!$A51,  data!$E$1:$E$3925, 'Heron'!AL$5)</f>
        <v/>
      </c>
      <c r="AM51" s="2">
        <f>AL51+SUMIFS(data!$H$1:$H$3925, data!$A$1:$A$3925, 'Heron'!$A51,  data!$E$1:$E$3925, 'Heron'!AM$5)</f>
        <v/>
      </c>
      <c r="AN51" s="2">
        <f>AM51+SUMIFS(data!$H$1:$H$3925, data!$A$1:$A$3925, 'Heron'!$A51,  data!$E$1:$E$3925, 'Heron'!AN$5)</f>
        <v/>
      </c>
      <c r="AO51" s="2">
        <f>AN51+SUMIFS(data!$H$1:$H$3925, data!$A$1:$A$3925, 'Heron'!$A51,  data!$E$1:$E$3925, 'Heron'!AO$5)</f>
        <v/>
      </c>
      <c r="AP51" s="2">
        <f>AO51+SUMIFS(data!$H$1:$H$3925, data!$A$1:$A$3925, 'Heron'!$A51,  data!$E$1:$E$3925, 'Heron'!AP$5)</f>
        <v/>
      </c>
      <c r="AQ51" s="2">
        <f>AP51+SUMIFS(data!$H$1:$H$3925, data!$A$1:$A$3925, 'Heron'!$A51,  data!$E$1:$E$3925, 'Heron'!AQ$5)</f>
        <v/>
      </c>
      <c r="AR51" s="2">
        <f>AQ51+SUMIFS(data!$H$1:$H$3925, data!$A$1:$A$3925, 'Heron'!$A51,  data!$E$1:$E$3925, 'Heron'!AR$5)</f>
        <v/>
      </c>
      <c r="AS51" s="2">
        <f>AR51+SUMIFS(data!$H$1:$H$3925, data!$A$1:$A$3925, 'Heron'!$A51,  data!$E$1:$E$3925, 'Heron'!AS$5)+SUMIFS('NSST Print'!$C$43,'NSST Print'!$F$43,'Heron'!$A51)-SUMIFS('NSST Print'!$C$44:$C$50,'NSST Print'!$F$44:$F$50,'Heron'!$A51)</f>
        <v/>
      </c>
    </row>
    <row r="52">
      <c r="A52" t="inlineStr">
        <is>
          <t>CPSD</t>
        </is>
      </c>
      <c r="C52" s="2">
        <f>SUMIFS(data!$H$1:$H$3925, data!$A$1:$A$3925, 'Heron'!$A52, data!$E$1:$E$3925, 'Heron'!C$5)</f>
        <v/>
      </c>
      <c r="D52" s="2">
        <f>C52+SUMIFS(data!$H$1:$H$3925, data!$A$1:$A$3925, 'Heron'!$A52,  data!$E$1:$E$3925, 'Heron'!D$5)</f>
        <v/>
      </c>
      <c r="E52" s="2">
        <f>D52+SUMIFS(data!$H$1:$H$3925, data!$A$1:$A$3925, 'Heron'!$A52,  data!$E$1:$E$3925, 'Heron'!E$5)</f>
        <v/>
      </c>
      <c r="F52" s="2">
        <f>E52+SUMIFS(data!$H$1:$H$3925, data!$A$1:$A$3925, 'Heron'!$A52,  data!$E$1:$E$3925, 'Heron'!F$5)</f>
        <v/>
      </c>
      <c r="G52" s="2">
        <f>F52+SUMIFS(data!$H$1:$H$3925, data!$A$1:$A$3925, 'Heron'!$A52,  data!$E$1:$E$3925, 'Heron'!G$5)</f>
        <v/>
      </c>
      <c r="H52" s="2">
        <f>G52+SUMIFS(data!$H$1:$H$3925, data!$A$1:$A$3925, 'Heron'!$A52,  data!$E$1:$E$3925, 'Heron'!H$5)</f>
        <v/>
      </c>
      <c r="I52" s="2">
        <f>H52+SUMIFS(data!$H$1:$H$3925, data!$A$1:$A$3925, 'Heron'!$A52,  data!$E$1:$E$3925, 'Heron'!I$5)</f>
        <v/>
      </c>
      <c r="J52" s="2">
        <f>I52+SUMIFS(data!$H$1:$H$3925, data!$A$1:$A$3925, 'Heron'!$A52,  data!$E$1:$E$3925, 'Heron'!J$5)</f>
        <v/>
      </c>
      <c r="K52" s="2">
        <f>J52+SUMIFS(data!$H$1:$H$3925, data!$A$1:$A$3925, 'Heron'!$A52,  data!$E$1:$E$3925, 'Heron'!K$5)</f>
        <v/>
      </c>
      <c r="L52" s="2">
        <f>K52+SUMIFS(data!$H$1:$H$3925, data!$A$1:$A$3925, 'Heron'!$A52,  data!$E$1:$E$3925, 'Heron'!L$5)</f>
        <v/>
      </c>
      <c r="M52" s="2">
        <f>L52+SUMIFS(data!$H$1:$H$3925, data!$A$1:$A$3925, 'Heron'!$A52,  data!$E$1:$E$3925, 'Heron'!M$5)</f>
        <v/>
      </c>
      <c r="N52" s="2">
        <f>M52+SUMIFS(data!$H$1:$H$3925, data!$A$1:$A$3925, 'Heron'!$A52,  data!$E$1:$E$3925, 'Heron'!N$5)</f>
        <v/>
      </c>
      <c r="O52" s="2">
        <f>N52+SUMIFS(data!$H$1:$H$3925, data!$A$1:$A$3925, 'Heron'!$A52,  data!$E$1:$E$3925, 'Heron'!O$5)</f>
        <v/>
      </c>
      <c r="P52" s="2">
        <f>O52+SUMIFS(data!$H$1:$H$3925, data!$A$1:$A$3925, 'Heron'!$A52,  data!$E$1:$E$3925, 'Heron'!P$5)</f>
        <v/>
      </c>
      <c r="Q52" s="2">
        <f>P52+SUMIFS(data!$H$1:$H$3925, data!$A$1:$A$3925, 'Heron'!$A52,  data!$E$1:$E$3925, 'Heron'!Q$5)</f>
        <v/>
      </c>
      <c r="R52" s="2">
        <f>Q52+SUMIFS(data!$H$1:$H$3925, data!$A$1:$A$3925, 'Heron'!$A52,  data!$E$1:$E$3925, 'Heron'!R$5)</f>
        <v/>
      </c>
      <c r="S52" s="2">
        <f>R52+SUMIFS(data!$H$1:$H$3925, data!$A$1:$A$3925, 'Heron'!$A52,  data!$E$1:$E$3925, 'Heron'!S$5)</f>
        <v/>
      </c>
      <c r="T52" s="2">
        <f>S52+SUMIFS(data!$H$1:$H$3925, data!$A$1:$A$3925, 'Heron'!$A52,  data!$E$1:$E$3925, 'Heron'!T$5)</f>
        <v/>
      </c>
      <c r="U52" s="2">
        <f>T52+SUMIFS(data!$H$1:$H$3925, data!$A$1:$A$3925, 'Heron'!$A52,  data!$E$1:$E$3925, 'Heron'!U$5)</f>
        <v/>
      </c>
      <c r="V52" s="2">
        <f>U52+SUMIFS(data!$H$1:$H$3925, data!$A$1:$A$3925, 'Heron'!$A52,  data!$E$1:$E$3925, 'Heron'!V$5)</f>
        <v/>
      </c>
      <c r="W52" s="2">
        <f>V52+SUMIFS(data!$H$1:$H$3925, data!$A$1:$A$3925, 'Heron'!$A52,  data!$E$1:$E$3925, 'Heron'!W$5)</f>
        <v/>
      </c>
      <c r="X52" s="2">
        <f>W52+SUMIFS(data!$H$1:$H$3925, data!$A$1:$A$3925, 'Heron'!$A52,  data!$E$1:$E$3925, 'Heron'!X$5)</f>
        <v/>
      </c>
      <c r="Y52" s="2">
        <f>X52+SUMIFS(data!$H$1:$H$3925, data!$A$1:$A$3925, 'Heron'!$A52,  data!$E$1:$E$3925, 'Heron'!Y$5)</f>
        <v/>
      </c>
      <c r="Z52" s="2">
        <f>Y52+SUMIFS(data!$H$1:$H$3925, data!$A$1:$A$3925, 'Heron'!$A52,  data!$E$1:$E$3925, 'Heron'!Z$5)</f>
        <v/>
      </c>
      <c r="AA52" s="2">
        <f>Z52+SUMIFS(data!$H$1:$H$3925, data!$A$1:$A$3925, 'Heron'!$A52,  data!$E$1:$E$3925, 'Heron'!AA$5)</f>
        <v/>
      </c>
      <c r="AB52" s="2">
        <f>AA52+SUMIFS(data!$H$1:$H$3925, data!$A$1:$A$3925, 'Heron'!$A52,  data!$E$1:$E$3925, 'Heron'!AB$5)</f>
        <v/>
      </c>
      <c r="AC52" s="2">
        <f>AB52+SUMIFS(data!$H$1:$H$3925, data!$A$1:$A$3925, 'Heron'!$A52,  data!$E$1:$E$3925, 'Heron'!AC$5)</f>
        <v/>
      </c>
      <c r="AD52" s="2">
        <f>AC52+SUMIFS(data!$H$1:$H$3925, data!$A$1:$A$3925, 'Heron'!$A52,  data!$E$1:$E$3925, 'Heron'!AD$5)</f>
        <v/>
      </c>
      <c r="AE52" s="2">
        <f>AD52+SUMIFS(data!$H$1:$H$3925, data!$A$1:$A$3925, 'Heron'!$A52,  data!$E$1:$E$3925, 'Heron'!AE$5)</f>
        <v/>
      </c>
      <c r="AF52" s="2">
        <f>AE52+SUMIFS(data!$H$1:$H$3925, data!$A$1:$A$3925, 'Heron'!$A52,  data!$E$1:$E$3925, 'Heron'!AF$5)</f>
        <v/>
      </c>
      <c r="AG52" s="2">
        <f>AF52+SUMIFS(data!$H$1:$H$3925, data!$A$1:$A$3925, 'Heron'!$A52,  data!$E$1:$E$3925, 'Heron'!AG$5)</f>
        <v/>
      </c>
      <c r="AH52" s="2">
        <f>AG52+SUMIFS(data!$H$1:$H$3925, data!$A$1:$A$3925, 'Heron'!$A52,  data!$E$1:$E$3925, 'Heron'!AH$5)</f>
        <v/>
      </c>
      <c r="AI52" s="2">
        <f>AH52+SUMIFS(data!$H$1:$H$3925, data!$A$1:$A$3925, 'Heron'!$A52,  data!$E$1:$E$3925, 'Heron'!AI$5)</f>
        <v/>
      </c>
      <c r="AJ52" s="2">
        <f>AI52+SUMIFS(data!$H$1:$H$3925, data!$A$1:$A$3925, 'Heron'!$A52,  data!$E$1:$E$3925, 'Heron'!AJ$5)</f>
        <v/>
      </c>
      <c r="AK52" s="2">
        <f>AJ52+SUMIFS(data!$H$1:$H$3925, data!$A$1:$A$3925, 'Heron'!$A52,  data!$E$1:$E$3925, 'Heron'!AK$5)</f>
        <v/>
      </c>
      <c r="AL52" s="2">
        <f>AK52+SUMIFS(data!$H$1:$H$3925, data!$A$1:$A$3925, 'Heron'!$A52,  data!$E$1:$E$3925, 'Heron'!AL$5)</f>
        <v/>
      </c>
      <c r="AM52" s="2">
        <f>AL52+SUMIFS(data!$H$1:$H$3925, data!$A$1:$A$3925, 'Heron'!$A52,  data!$E$1:$E$3925, 'Heron'!AM$5)</f>
        <v/>
      </c>
      <c r="AN52" s="2">
        <f>AM52+SUMIFS(data!$H$1:$H$3925, data!$A$1:$A$3925, 'Heron'!$A52,  data!$E$1:$E$3925, 'Heron'!AN$5)</f>
        <v/>
      </c>
      <c r="AO52" s="2">
        <f>AN52+SUMIFS(data!$H$1:$H$3925, data!$A$1:$A$3925, 'Heron'!$A52,  data!$E$1:$E$3925, 'Heron'!AO$5)</f>
        <v/>
      </c>
      <c r="AP52" s="2">
        <f>AO52+SUMIFS(data!$H$1:$H$3925, data!$A$1:$A$3925, 'Heron'!$A52,  data!$E$1:$E$3925, 'Heron'!AP$5)</f>
        <v/>
      </c>
      <c r="AQ52" s="2">
        <f>AP52+SUMIFS(data!$H$1:$H$3925, data!$A$1:$A$3925, 'Heron'!$A52,  data!$E$1:$E$3925, 'Heron'!AQ$5)</f>
        <v/>
      </c>
      <c r="AR52" s="2">
        <f>AQ52+SUMIFS(data!$H$1:$H$3925, data!$A$1:$A$3925, 'Heron'!$A52,  data!$E$1:$E$3925, 'Heron'!AR$5)</f>
        <v/>
      </c>
      <c r="AS52" s="2">
        <f>AR52+SUMIFS(data!$H$1:$H$3925, data!$A$1:$A$3925, 'Heron'!$A52,  data!$E$1:$E$3925, 'Heron'!AS$5)+SUMIFS('NSST Print'!$C$43,'NSST Print'!$F$43,'Heron'!$A52)-SUMIFS('NSST Print'!$C$44:$C$50,'NSST Print'!$F$44:$F$50,'Heron'!$A52)</f>
        <v/>
      </c>
    </row>
    <row r="53">
      <c r="A53" t="inlineStr">
        <is>
          <t>Civil and Electrical</t>
        </is>
      </c>
      <c r="C53" s="2">
        <f>SUMIFS(data!$H$1:$H$3925, data!$A$1:$A$3925, 'Heron'!$A53, data!$E$1:$E$3925, 'Heron'!C$5)</f>
        <v/>
      </c>
      <c r="D53" s="2">
        <f>C53+SUMIFS(data!$H$1:$H$3925, data!$A$1:$A$3925, 'Heron'!$A53,  data!$E$1:$E$3925, 'Heron'!D$5)</f>
        <v/>
      </c>
      <c r="E53" s="2">
        <f>D53+SUMIFS(data!$H$1:$H$3925, data!$A$1:$A$3925, 'Heron'!$A53,  data!$E$1:$E$3925, 'Heron'!E$5)</f>
        <v/>
      </c>
      <c r="F53" s="2">
        <f>E53+SUMIFS(data!$H$1:$H$3925, data!$A$1:$A$3925, 'Heron'!$A53,  data!$E$1:$E$3925, 'Heron'!F$5)</f>
        <v/>
      </c>
      <c r="G53" s="2">
        <f>F53+SUMIFS(data!$H$1:$H$3925, data!$A$1:$A$3925, 'Heron'!$A53,  data!$E$1:$E$3925, 'Heron'!G$5)</f>
        <v/>
      </c>
      <c r="H53" s="2">
        <f>G53+SUMIFS(data!$H$1:$H$3925, data!$A$1:$A$3925, 'Heron'!$A53,  data!$E$1:$E$3925, 'Heron'!H$5)</f>
        <v/>
      </c>
      <c r="I53" s="2">
        <f>H53+SUMIFS(data!$H$1:$H$3925, data!$A$1:$A$3925, 'Heron'!$A53,  data!$E$1:$E$3925, 'Heron'!I$5)</f>
        <v/>
      </c>
      <c r="J53" s="2">
        <f>I53+SUMIFS(data!$H$1:$H$3925, data!$A$1:$A$3925, 'Heron'!$A53,  data!$E$1:$E$3925, 'Heron'!J$5)</f>
        <v/>
      </c>
      <c r="K53" s="2">
        <f>J53+SUMIFS(data!$H$1:$H$3925, data!$A$1:$A$3925, 'Heron'!$A53,  data!$E$1:$E$3925, 'Heron'!K$5)</f>
        <v/>
      </c>
      <c r="L53" s="2">
        <f>K53+SUMIFS(data!$H$1:$H$3925, data!$A$1:$A$3925, 'Heron'!$A53,  data!$E$1:$E$3925, 'Heron'!L$5)</f>
        <v/>
      </c>
      <c r="M53" s="2">
        <f>L53+SUMIFS(data!$H$1:$H$3925, data!$A$1:$A$3925, 'Heron'!$A53,  data!$E$1:$E$3925, 'Heron'!M$5)</f>
        <v/>
      </c>
      <c r="N53" s="2">
        <f>M53+SUMIFS(data!$H$1:$H$3925, data!$A$1:$A$3925, 'Heron'!$A53,  data!$E$1:$E$3925, 'Heron'!N$5)</f>
        <v/>
      </c>
      <c r="O53" s="2">
        <f>N53+SUMIFS(data!$H$1:$H$3925, data!$A$1:$A$3925, 'Heron'!$A53,  data!$E$1:$E$3925, 'Heron'!O$5)</f>
        <v/>
      </c>
      <c r="P53" s="2">
        <f>O53+SUMIFS(data!$H$1:$H$3925, data!$A$1:$A$3925, 'Heron'!$A53,  data!$E$1:$E$3925, 'Heron'!P$5)</f>
        <v/>
      </c>
      <c r="Q53" s="2">
        <f>P53+SUMIFS(data!$H$1:$H$3925, data!$A$1:$A$3925, 'Heron'!$A53,  data!$E$1:$E$3925, 'Heron'!Q$5)</f>
        <v/>
      </c>
      <c r="R53" s="2">
        <f>Q53+SUMIFS(data!$H$1:$H$3925, data!$A$1:$A$3925, 'Heron'!$A53,  data!$E$1:$E$3925, 'Heron'!R$5)</f>
        <v/>
      </c>
      <c r="S53" s="2">
        <f>R53+SUMIFS(data!$H$1:$H$3925, data!$A$1:$A$3925, 'Heron'!$A53,  data!$E$1:$E$3925, 'Heron'!S$5)</f>
        <v/>
      </c>
      <c r="T53" s="2">
        <f>S53+SUMIFS(data!$H$1:$H$3925, data!$A$1:$A$3925, 'Heron'!$A53,  data!$E$1:$E$3925, 'Heron'!T$5)</f>
        <v/>
      </c>
      <c r="U53" s="2">
        <f>T53+SUMIFS(data!$H$1:$H$3925, data!$A$1:$A$3925, 'Heron'!$A53,  data!$E$1:$E$3925, 'Heron'!U$5)</f>
        <v/>
      </c>
      <c r="V53" s="2">
        <f>U53+SUMIFS(data!$H$1:$H$3925, data!$A$1:$A$3925, 'Heron'!$A53,  data!$E$1:$E$3925, 'Heron'!V$5)</f>
        <v/>
      </c>
      <c r="W53" s="2">
        <f>V53+SUMIFS(data!$H$1:$H$3925, data!$A$1:$A$3925, 'Heron'!$A53,  data!$E$1:$E$3925, 'Heron'!W$5)</f>
        <v/>
      </c>
      <c r="X53" s="2">
        <f>W53+SUMIFS(data!$H$1:$H$3925, data!$A$1:$A$3925, 'Heron'!$A53,  data!$E$1:$E$3925, 'Heron'!X$5)</f>
        <v/>
      </c>
      <c r="Y53" s="2">
        <f>X53+SUMIFS(data!$H$1:$H$3925, data!$A$1:$A$3925, 'Heron'!$A53,  data!$E$1:$E$3925, 'Heron'!Y$5)</f>
        <v/>
      </c>
      <c r="Z53" s="2">
        <f>Y53+SUMIFS(data!$H$1:$H$3925, data!$A$1:$A$3925, 'Heron'!$A53,  data!$E$1:$E$3925, 'Heron'!Z$5)</f>
        <v/>
      </c>
      <c r="AA53" s="2">
        <f>Z53+SUMIFS(data!$H$1:$H$3925, data!$A$1:$A$3925, 'Heron'!$A53,  data!$E$1:$E$3925, 'Heron'!AA$5)</f>
        <v/>
      </c>
      <c r="AB53" s="2">
        <f>AA53+SUMIFS(data!$H$1:$H$3925, data!$A$1:$A$3925, 'Heron'!$A53,  data!$E$1:$E$3925, 'Heron'!AB$5)</f>
        <v/>
      </c>
      <c r="AC53" s="2">
        <f>AB53+SUMIFS(data!$H$1:$H$3925, data!$A$1:$A$3925, 'Heron'!$A53,  data!$E$1:$E$3925, 'Heron'!AC$5)</f>
        <v/>
      </c>
      <c r="AD53" s="2">
        <f>AC53+SUMIFS(data!$H$1:$H$3925, data!$A$1:$A$3925, 'Heron'!$A53,  data!$E$1:$E$3925, 'Heron'!AD$5)</f>
        <v/>
      </c>
      <c r="AE53" s="2">
        <f>AD53+SUMIFS(data!$H$1:$H$3925, data!$A$1:$A$3925, 'Heron'!$A53,  data!$E$1:$E$3925, 'Heron'!AE$5)</f>
        <v/>
      </c>
      <c r="AF53" s="2">
        <f>AE53+SUMIFS(data!$H$1:$H$3925, data!$A$1:$A$3925, 'Heron'!$A53,  data!$E$1:$E$3925, 'Heron'!AF$5)</f>
        <v/>
      </c>
      <c r="AG53" s="2">
        <f>AF53+SUMIFS(data!$H$1:$H$3925, data!$A$1:$A$3925, 'Heron'!$A53,  data!$E$1:$E$3925, 'Heron'!AG$5)</f>
        <v/>
      </c>
      <c r="AH53" s="2">
        <f>AG53+SUMIFS(data!$H$1:$H$3925, data!$A$1:$A$3925, 'Heron'!$A53,  data!$E$1:$E$3925, 'Heron'!AH$5)</f>
        <v/>
      </c>
      <c r="AI53" s="2">
        <f>AH53+SUMIFS(data!$H$1:$H$3925, data!$A$1:$A$3925, 'Heron'!$A53,  data!$E$1:$E$3925, 'Heron'!AI$5)</f>
        <v/>
      </c>
      <c r="AJ53" s="2">
        <f>AI53+SUMIFS(data!$H$1:$H$3925, data!$A$1:$A$3925, 'Heron'!$A53,  data!$E$1:$E$3925, 'Heron'!AJ$5)</f>
        <v/>
      </c>
      <c r="AK53" s="2">
        <f>AJ53+SUMIFS(data!$H$1:$H$3925, data!$A$1:$A$3925, 'Heron'!$A53,  data!$E$1:$E$3925, 'Heron'!AK$5)</f>
        <v/>
      </c>
      <c r="AL53" s="2">
        <f>AK53+SUMIFS(data!$H$1:$H$3925, data!$A$1:$A$3925, 'Heron'!$A53,  data!$E$1:$E$3925, 'Heron'!AL$5)</f>
        <v/>
      </c>
      <c r="AM53" s="2">
        <f>AL53+SUMIFS(data!$H$1:$H$3925, data!$A$1:$A$3925, 'Heron'!$A53,  data!$E$1:$E$3925, 'Heron'!AM$5)</f>
        <v/>
      </c>
      <c r="AN53" s="2">
        <f>AM53+SUMIFS(data!$H$1:$H$3925, data!$A$1:$A$3925, 'Heron'!$A53,  data!$E$1:$E$3925, 'Heron'!AN$5)</f>
        <v/>
      </c>
      <c r="AO53" s="2">
        <f>AN53+SUMIFS(data!$H$1:$H$3925, data!$A$1:$A$3925, 'Heron'!$A53,  data!$E$1:$E$3925, 'Heron'!AO$5)</f>
        <v/>
      </c>
      <c r="AP53" s="2">
        <f>AO53+SUMIFS(data!$H$1:$H$3925, data!$A$1:$A$3925, 'Heron'!$A53,  data!$E$1:$E$3925, 'Heron'!AP$5)</f>
        <v/>
      </c>
      <c r="AQ53" s="2">
        <f>AP53+SUMIFS(data!$H$1:$H$3925, data!$A$1:$A$3925, 'Heron'!$A53,  data!$E$1:$E$3925, 'Heron'!AQ$5)</f>
        <v/>
      </c>
      <c r="AR53" s="2">
        <f>AQ53+SUMIFS(data!$H$1:$H$3925, data!$A$1:$A$3925, 'Heron'!$A53,  data!$E$1:$E$3925, 'Heron'!AR$5)</f>
        <v/>
      </c>
      <c r="AS53" s="2">
        <f>AR53+SUMIFS(data!$H$1:$H$3925, data!$A$1:$A$3925, 'Heron'!$A53,  data!$E$1:$E$3925, 'Heron'!AS$5)+SUMIFS('NSST Print'!$C$43,'NSST Print'!$F$43,'Heron'!$A53)-SUMIFS('NSST Print'!$C$44:$C$50,'NSST Print'!$F$44:$F$50,'Heron'!$A53)</f>
        <v/>
      </c>
    </row>
    <row r="54">
      <c r="A54" t="inlineStr">
        <is>
          <t>Land</t>
        </is>
      </c>
      <c r="C54" s="2">
        <f>SUMIFS(data!$H$1:$H$3925, data!$A$1:$A$3925, 'Heron'!$A54, data!$E$1:$E$3925, 'Heron'!C$5)</f>
        <v/>
      </c>
      <c r="D54" s="2">
        <f>C54+SUMIFS(data!$H$1:$H$3925, data!$A$1:$A$3925, 'Heron'!$A54,  data!$E$1:$E$3925, 'Heron'!D$5)</f>
        <v/>
      </c>
      <c r="E54" s="2">
        <f>D54+SUMIFS(data!$H$1:$H$3925, data!$A$1:$A$3925, 'Heron'!$A54,  data!$E$1:$E$3925, 'Heron'!E$5)</f>
        <v/>
      </c>
      <c r="F54" s="2">
        <f>E54+SUMIFS(data!$H$1:$H$3925, data!$A$1:$A$3925, 'Heron'!$A54,  data!$E$1:$E$3925, 'Heron'!F$5)</f>
        <v/>
      </c>
      <c r="G54" s="2">
        <f>F54+SUMIFS(data!$H$1:$H$3925, data!$A$1:$A$3925, 'Heron'!$A54,  data!$E$1:$E$3925, 'Heron'!G$5)</f>
        <v/>
      </c>
      <c r="H54" s="2">
        <f>G54+SUMIFS(data!$H$1:$H$3925, data!$A$1:$A$3925, 'Heron'!$A54,  data!$E$1:$E$3925, 'Heron'!H$5)</f>
        <v/>
      </c>
      <c r="I54" s="2">
        <f>H54+SUMIFS(data!$H$1:$H$3925, data!$A$1:$A$3925, 'Heron'!$A54,  data!$E$1:$E$3925, 'Heron'!I$5)</f>
        <v/>
      </c>
      <c r="J54" s="2">
        <f>I54+SUMIFS(data!$H$1:$H$3925, data!$A$1:$A$3925, 'Heron'!$A54,  data!$E$1:$E$3925, 'Heron'!J$5)</f>
        <v/>
      </c>
      <c r="K54" s="2">
        <f>J54+SUMIFS(data!$H$1:$H$3925, data!$A$1:$A$3925, 'Heron'!$A54,  data!$E$1:$E$3925, 'Heron'!K$5)</f>
        <v/>
      </c>
      <c r="L54" s="2">
        <f>K54+SUMIFS(data!$H$1:$H$3925, data!$A$1:$A$3925, 'Heron'!$A54,  data!$E$1:$E$3925, 'Heron'!L$5)</f>
        <v/>
      </c>
      <c r="M54" s="2">
        <f>L54+SUMIFS(data!$H$1:$H$3925, data!$A$1:$A$3925, 'Heron'!$A54,  data!$E$1:$E$3925, 'Heron'!M$5)</f>
        <v/>
      </c>
      <c r="N54" s="2">
        <f>M54+SUMIFS(data!$H$1:$H$3925, data!$A$1:$A$3925, 'Heron'!$A54,  data!$E$1:$E$3925, 'Heron'!N$5)</f>
        <v/>
      </c>
      <c r="O54" s="2">
        <f>N54+SUMIFS(data!$H$1:$H$3925, data!$A$1:$A$3925, 'Heron'!$A54,  data!$E$1:$E$3925, 'Heron'!O$5)</f>
        <v/>
      </c>
      <c r="P54" s="2">
        <f>O54+SUMIFS(data!$H$1:$H$3925, data!$A$1:$A$3925, 'Heron'!$A54,  data!$E$1:$E$3925, 'Heron'!P$5)</f>
        <v/>
      </c>
      <c r="Q54" s="2">
        <f>P54+SUMIFS(data!$H$1:$H$3925, data!$A$1:$A$3925, 'Heron'!$A54,  data!$E$1:$E$3925, 'Heron'!Q$5)</f>
        <v/>
      </c>
      <c r="R54" s="2">
        <f>Q54+SUMIFS(data!$H$1:$H$3925, data!$A$1:$A$3925, 'Heron'!$A54,  data!$E$1:$E$3925, 'Heron'!R$5)</f>
        <v/>
      </c>
      <c r="S54" s="2">
        <f>R54+SUMIFS(data!$H$1:$H$3925, data!$A$1:$A$3925, 'Heron'!$A54,  data!$E$1:$E$3925, 'Heron'!S$5)</f>
        <v/>
      </c>
      <c r="T54" s="2">
        <f>S54+SUMIFS(data!$H$1:$H$3925, data!$A$1:$A$3925, 'Heron'!$A54,  data!$E$1:$E$3925, 'Heron'!T$5)</f>
        <v/>
      </c>
      <c r="U54" s="2">
        <f>T54+SUMIFS(data!$H$1:$H$3925, data!$A$1:$A$3925, 'Heron'!$A54,  data!$E$1:$E$3925, 'Heron'!U$5)</f>
        <v/>
      </c>
      <c r="V54" s="2">
        <f>U54+SUMIFS(data!$H$1:$H$3925, data!$A$1:$A$3925, 'Heron'!$A54,  data!$E$1:$E$3925, 'Heron'!V$5)</f>
        <v/>
      </c>
      <c r="W54" s="2">
        <f>V54+SUMIFS(data!$H$1:$H$3925, data!$A$1:$A$3925, 'Heron'!$A54,  data!$E$1:$E$3925, 'Heron'!W$5)</f>
        <v/>
      </c>
      <c r="X54" s="2">
        <f>W54+SUMIFS(data!$H$1:$H$3925, data!$A$1:$A$3925, 'Heron'!$A54,  data!$E$1:$E$3925, 'Heron'!X$5)</f>
        <v/>
      </c>
      <c r="Y54" s="2">
        <f>X54+SUMIFS(data!$H$1:$H$3925, data!$A$1:$A$3925, 'Heron'!$A54,  data!$E$1:$E$3925, 'Heron'!Y$5)</f>
        <v/>
      </c>
      <c r="Z54" s="2">
        <f>Y54+SUMIFS(data!$H$1:$H$3925, data!$A$1:$A$3925, 'Heron'!$A54,  data!$E$1:$E$3925, 'Heron'!Z$5)</f>
        <v/>
      </c>
      <c r="AA54" s="2">
        <f>Z54+SUMIFS(data!$H$1:$H$3925, data!$A$1:$A$3925, 'Heron'!$A54,  data!$E$1:$E$3925, 'Heron'!AA$5)</f>
        <v/>
      </c>
      <c r="AB54" s="2">
        <f>AA54+SUMIFS(data!$H$1:$H$3925, data!$A$1:$A$3925, 'Heron'!$A54,  data!$E$1:$E$3925, 'Heron'!AB$5)</f>
        <v/>
      </c>
      <c r="AC54" s="2">
        <f>AB54+SUMIFS(data!$H$1:$H$3925, data!$A$1:$A$3925, 'Heron'!$A54,  data!$E$1:$E$3925, 'Heron'!AC$5)</f>
        <v/>
      </c>
      <c r="AD54" s="2">
        <f>AC54+SUMIFS(data!$H$1:$H$3925, data!$A$1:$A$3925, 'Heron'!$A54,  data!$E$1:$E$3925, 'Heron'!AD$5)</f>
        <v/>
      </c>
      <c r="AE54" s="2">
        <f>AD54+SUMIFS(data!$H$1:$H$3925, data!$A$1:$A$3925, 'Heron'!$A54,  data!$E$1:$E$3925, 'Heron'!AE$5)</f>
        <v/>
      </c>
      <c r="AF54" s="2">
        <f>AE54+SUMIFS(data!$H$1:$H$3925, data!$A$1:$A$3925, 'Heron'!$A54,  data!$E$1:$E$3925, 'Heron'!AF$5)</f>
        <v/>
      </c>
      <c r="AG54" s="2">
        <f>AF54+SUMIFS(data!$H$1:$H$3925, data!$A$1:$A$3925, 'Heron'!$A54,  data!$E$1:$E$3925, 'Heron'!AG$5)</f>
        <v/>
      </c>
      <c r="AH54" s="2">
        <f>AG54+SUMIFS(data!$H$1:$H$3925, data!$A$1:$A$3925, 'Heron'!$A54,  data!$E$1:$E$3925, 'Heron'!AH$5)</f>
        <v/>
      </c>
      <c r="AI54" s="2">
        <f>AH54+SUMIFS(data!$H$1:$H$3925, data!$A$1:$A$3925, 'Heron'!$A54,  data!$E$1:$E$3925, 'Heron'!AI$5)</f>
        <v/>
      </c>
      <c r="AJ54" s="2">
        <f>AI54+SUMIFS(data!$H$1:$H$3925, data!$A$1:$A$3925, 'Heron'!$A54,  data!$E$1:$E$3925, 'Heron'!AJ$5)</f>
        <v/>
      </c>
      <c r="AK54" s="2">
        <f>AJ54+SUMIFS(data!$H$1:$H$3925, data!$A$1:$A$3925, 'Heron'!$A54,  data!$E$1:$E$3925, 'Heron'!AK$5)</f>
        <v/>
      </c>
      <c r="AL54" s="2">
        <f>AK54+SUMIFS(data!$H$1:$H$3925, data!$A$1:$A$3925, 'Heron'!$A54,  data!$E$1:$E$3925, 'Heron'!AL$5)</f>
        <v/>
      </c>
      <c r="AM54" s="2">
        <f>AL54+SUMIFS(data!$H$1:$H$3925, data!$A$1:$A$3925, 'Heron'!$A54,  data!$E$1:$E$3925, 'Heron'!AM$5)</f>
        <v/>
      </c>
      <c r="AN54" s="2">
        <f>AM54+SUMIFS(data!$H$1:$H$3925, data!$A$1:$A$3925, 'Heron'!$A54,  data!$E$1:$E$3925, 'Heron'!AN$5)</f>
        <v/>
      </c>
      <c r="AO54" s="2">
        <f>AN54+SUMIFS(data!$H$1:$H$3925, data!$A$1:$A$3925, 'Heron'!$A54,  data!$E$1:$E$3925, 'Heron'!AO$5)</f>
        <v/>
      </c>
      <c r="AP54" s="2">
        <f>AO54+SUMIFS(data!$H$1:$H$3925, data!$A$1:$A$3925, 'Heron'!$A54,  data!$E$1:$E$3925, 'Heron'!AP$5)</f>
        <v/>
      </c>
      <c r="AQ54" s="2">
        <f>AP54+SUMIFS(data!$H$1:$H$3925, data!$A$1:$A$3925, 'Heron'!$A54,  data!$E$1:$E$3925, 'Heron'!AQ$5)</f>
        <v/>
      </c>
      <c r="AR54" s="2">
        <f>AQ54+SUMIFS(data!$H$1:$H$3925, data!$A$1:$A$3925, 'Heron'!$A54,  data!$E$1:$E$3925, 'Heron'!AR$5)</f>
        <v/>
      </c>
      <c r="AS54" s="2">
        <f>AR54+SUMIFS(data!$H$1:$H$3925, data!$A$1:$A$3925, 'Heron'!$A54,  data!$E$1:$E$3925, 'Heron'!AS$5)+SUMIFS('NSST Print'!$C$43,'NSST Print'!$F$43,'Heron'!$A54)-SUMIFS('NSST Print'!$C$44:$C$50,'NSST Print'!$F$44:$F$50,'Heron'!$A54)</f>
        <v/>
      </c>
    </row>
    <row r="55">
      <c r="A55" t="inlineStr">
        <is>
          <t>Opp Invest</t>
        </is>
      </c>
      <c r="C55" s="2">
        <f>SUMIFS(data!$H$1:$H$3925, data!$A$1:$A$3925, 'Heron'!$A55, data!$E$1:$E$3925, 'Heron'!C$5)</f>
        <v/>
      </c>
      <c r="D55" s="2">
        <f>C55+SUMIFS(data!$H$1:$H$3925, data!$A$1:$A$3925, 'Heron'!$A55,  data!$E$1:$E$3925, 'Heron'!D$5)</f>
        <v/>
      </c>
      <c r="E55" s="2">
        <f>D55+SUMIFS(data!$H$1:$H$3925, data!$A$1:$A$3925, 'Heron'!$A55,  data!$E$1:$E$3925, 'Heron'!E$5)</f>
        <v/>
      </c>
      <c r="F55" s="2">
        <f>E55+SUMIFS(data!$H$1:$H$3925, data!$A$1:$A$3925, 'Heron'!$A55,  data!$E$1:$E$3925, 'Heron'!F$5)</f>
        <v/>
      </c>
      <c r="G55" s="2">
        <f>F55+SUMIFS(data!$H$1:$H$3925, data!$A$1:$A$3925, 'Heron'!$A55,  data!$E$1:$E$3925, 'Heron'!G$5)</f>
        <v/>
      </c>
      <c r="H55" s="2">
        <f>G55+SUMIFS(data!$H$1:$H$3925, data!$A$1:$A$3925, 'Heron'!$A55,  data!$E$1:$E$3925, 'Heron'!H$5)</f>
        <v/>
      </c>
      <c r="I55" s="2">
        <f>H55+SUMIFS(data!$H$1:$H$3925, data!$A$1:$A$3925, 'Heron'!$A55,  data!$E$1:$E$3925, 'Heron'!I$5)</f>
        <v/>
      </c>
      <c r="J55" s="2">
        <f>I55+SUMIFS(data!$H$1:$H$3925, data!$A$1:$A$3925, 'Heron'!$A55,  data!$E$1:$E$3925, 'Heron'!J$5)</f>
        <v/>
      </c>
      <c r="K55" s="2">
        <f>J55+SUMIFS(data!$H$1:$H$3925, data!$A$1:$A$3925, 'Heron'!$A55,  data!$E$1:$E$3925, 'Heron'!K$5)</f>
        <v/>
      </c>
      <c r="L55" s="2">
        <f>K55+SUMIFS(data!$H$1:$H$3925, data!$A$1:$A$3925, 'Heron'!$A55,  data!$E$1:$E$3925, 'Heron'!L$5)</f>
        <v/>
      </c>
      <c r="M55" s="2">
        <f>L55+SUMIFS(data!$H$1:$H$3925, data!$A$1:$A$3925, 'Heron'!$A55,  data!$E$1:$E$3925, 'Heron'!M$5)</f>
        <v/>
      </c>
      <c r="N55" s="2">
        <f>M55+SUMIFS(data!$H$1:$H$3925, data!$A$1:$A$3925, 'Heron'!$A55,  data!$E$1:$E$3925, 'Heron'!N$5)</f>
        <v/>
      </c>
      <c r="O55" s="2">
        <f>N55+SUMIFS(data!$H$1:$H$3925, data!$A$1:$A$3925, 'Heron'!$A55,  data!$E$1:$E$3925, 'Heron'!O$5)</f>
        <v/>
      </c>
      <c r="P55" s="2">
        <f>O55+SUMIFS(data!$H$1:$H$3925, data!$A$1:$A$3925, 'Heron'!$A55,  data!$E$1:$E$3925, 'Heron'!P$5)</f>
        <v/>
      </c>
      <c r="Q55" s="2">
        <f>P55+SUMIFS(data!$H$1:$H$3925, data!$A$1:$A$3925, 'Heron'!$A55,  data!$E$1:$E$3925, 'Heron'!Q$5)</f>
        <v/>
      </c>
      <c r="R55" s="2">
        <f>Q55+SUMIFS(data!$H$1:$H$3925, data!$A$1:$A$3925, 'Heron'!$A55,  data!$E$1:$E$3925, 'Heron'!R$5)</f>
        <v/>
      </c>
      <c r="S55" s="2">
        <f>R55+SUMIFS(data!$H$1:$H$3925, data!$A$1:$A$3925, 'Heron'!$A55,  data!$E$1:$E$3925, 'Heron'!S$5)</f>
        <v/>
      </c>
      <c r="T55" s="2">
        <f>S55+SUMIFS(data!$H$1:$H$3925, data!$A$1:$A$3925, 'Heron'!$A55,  data!$E$1:$E$3925, 'Heron'!T$5)</f>
        <v/>
      </c>
      <c r="U55" s="2">
        <f>T55+SUMIFS(data!$H$1:$H$3925, data!$A$1:$A$3925, 'Heron'!$A55,  data!$E$1:$E$3925, 'Heron'!U$5)</f>
        <v/>
      </c>
      <c r="V55" s="2">
        <f>U55+SUMIFS(data!$H$1:$H$3925, data!$A$1:$A$3925, 'Heron'!$A55,  data!$E$1:$E$3925, 'Heron'!V$5)</f>
        <v/>
      </c>
      <c r="W55" s="2">
        <f>V55+SUMIFS(data!$H$1:$H$3925, data!$A$1:$A$3925, 'Heron'!$A55,  data!$E$1:$E$3925, 'Heron'!W$5)</f>
        <v/>
      </c>
      <c r="X55" s="2">
        <f>W55+SUMIFS(data!$H$1:$H$3925, data!$A$1:$A$3925, 'Heron'!$A55,  data!$E$1:$E$3925, 'Heron'!X$5)</f>
        <v/>
      </c>
      <c r="Y55" s="2">
        <f>X55+SUMIFS(data!$H$1:$H$3925, data!$A$1:$A$3925, 'Heron'!$A55,  data!$E$1:$E$3925, 'Heron'!Y$5)</f>
        <v/>
      </c>
      <c r="Z55" s="2">
        <f>Y55+SUMIFS(data!$H$1:$H$3925, data!$A$1:$A$3925, 'Heron'!$A55,  data!$E$1:$E$3925, 'Heron'!Z$5)</f>
        <v/>
      </c>
      <c r="AA55" s="2">
        <f>Z55+SUMIFS(data!$H$1:$H$3925, data!$A$1:$A$3925, 'Heron'!$A55,  data!$E$1:$E$3925, 'Heron'!AA$5)</f>
        <v/>
      </c>
      <c r="AB55" s="2">
        <f>AA55+SUMIFS(data!$H$1:$H$3925, data!$A$1:$A$3925, 'Heron'!$A55,  data!$E$1:$E$3925, 'Heron'!AB$5)</f>
        <v/>
      </c>
      <c r="AC55" s="2">
        <f>AB55+SUMIFS(data!$H$1:$H$3925, data!$A$1:$A$3925, 'Heron'!$A55,  data!$E$1:$E$3925, 'Heron'!AC$5)</f>
        <v/>
      </c>
      <c r="AD55" s="2">
        <f>AC55+SUMIFS(data!$H$1:$H$3925, data!$A$1:$A$3925, 'Heron'!$A55,  data!$E$1:$E$3925, 'Heron'!AD$5)</f>
        <v/>
      </c>
      <c r="AE55" s="2">
        <f>AD55+SUMIFS(data!$H$1:$H$3925, data!$A$1:$A$3925, 'Heron'!$A55,  data!$E$1:$E$3925, 'Heron'!AE$5)</f>
        <v/>
      </c>
      <c r="AF55" s="2">
        <f>AE55+SUMIFS(data!$H$1:$H$3925, data!$A$1:$A$3925, 'Heron'!$A55,  data!$E$1:$E$3925, 'Heron'!AF$5)</f>
        <v/>
      </c>
      <c r="AG55" s="2">
        <f>AF55+SUMIFS(data!$H$1:$H$3925, data!$A$1:$A$3925, 'Heron'!$A55,  data!$E$1:$E$3925, 'Heron'!AG$5)</f>
        <v/>
      </c>
      <c r="AH55" s="2">
        <f>AG55+SUMIFS(data!$H$1:$H$3925, data!$A$1:$A$3925, 'Heron'!$A55,  data!$E$1:$E$3925, 'Heron'!AH$5)</f>
        <v/>
      </c>
      <c r="AI55" s="2">
        <f>AH55+SUMIFS(data!$H$1:$H$3925, data!$A$1:$A$3925, 'Heron'!$A55,  data!$E$1:$E$3925, 'Heron'!AI$5)</f>
        <v/>
      </c>
      <c r="AJ55" s="2">
        <f>AI55+SUMIFS(data!$H$1:$H$3925, data!$A$1:$A$3925, 'Heron'!$A55,  data!$E$1:$E$3925, 'Heron'!AJ$5)</f>
        <v/>
      </c>
      <c r="AK55" s="2">
        <f>AJ55+SUMIFS(data!$H$1:$H$3925, data!$A$1:$A$3925, 'Heron'!$A55,  data!$E$1:$E$3925, 'Heron'!AK$5)</f>
        <v/>
      </c>
      <c r="AL55" s="2">
        <f>AK55+SUMIFS(data!$H$1:$H$3925, data!$A$1:$A$3925, 'Heron'!$A55,  data!$E$1:$E$3925, 'Heron'!AL$5)</f>
        <v/>
      </c>
      <c r="AM55" s="2">
        <f>AL55+SUMIFS(data!$H$1:$H$3925, data!$A$1:$A$3925, 'Heron'!$A55,  data!$E$1:$E$3925, 'Heron'!AM$5)</f>
        <v/>
      </c>
      <c r="AN55" s="2">
        <f>AM55+SUMIFS(data!$H$1:$H$3925, data!$A$1:$A$3925, 'Heron'!$A55,  data!$E$1:$E$3925, 'Heron'!AN$5)</f>
        <v/>
      </c>
      <c r="AO55" s="2">
        <f>AN55+SUMIFS(data!$H$1:$H$3925, data!$A$1:$A$3925, 'Heron'!$A55,  data!$E$1:$E$3925, 'Heron'!AO$5)</f>
        <v/>
      </c>
      <c r="AP55" s="2">
        <f>AO55+SUMIFS(data!$H$1:$H$3925, data!$A$1:$A$3925, 'Heron'!$A55,  data!$E$1:$E$3925, 'Heron'!AP$5)</f>
        <v/>
      </c>
      <c r="AQ55" s="2">
        <f>AP55+SUMIFS(data!$H$1:$H$3925, data!$A$1:$A$3925, 'Heron'!$A55,  data!$E$1:$E$3925, 'Heron'!AQ$5)</f>
        <v/>
      </c>
      <c r="AR55" s="2">
        <f>AQ55+SUMIFS(data!$H$1:$H$3925, data!$A$1:$A$3925, 'Heron'!$A55,  data!$E$1:$E$3925, 'Heron'!AR$5)</f>
        <v/>
      </c>
      <c r="AS55" s="2">
        <f>AR55+SUMIFS(data!$H$1:$H$3925, data!$A$1:$A$3925, 'Heron'!$A55,  data!$E$1:$E$3925, 'Heron'!AS$5)+SUMIFS('NSST Print'!$C$43,'NSST Print'!$F$43,'Heron'!$A55)-SUMIFS('NSST Print'!$C$44:$C$50,'NSST Print'!$F$44:$F$50,'Heron'!$A55)</f>
        <v/>
      </c>
    </row>
    <row r="56">
      <c r="A56" t="inlineStr">
        <is>
          <t>Professional Fees</t>
        </is>
      </c>
      <c r="C56" s="2">
        <f>SUMIFS(data!$H$1:$H$3925, data!$A$1:$A$3925, 'Heron'!$A56, data!$E$1:$E$3925, 'Heron'!C$5)</f>
        <v/>
      </c>
      <c r="D56" s="2">
        <f>C56+SUMIFS(data!$H$1:$H$3925, data!$A$1:$A$3925, 'Heron'!$A56,  data!$E$1:$E$3925, 'Heron'!D$5)</f>
        <v/>
      </c>
      <c r="E56" s="2">
        <f>D56+SUMIFS(data!$H$1:$H$3925, data!$A$1:$A$3925, 'Heron'!$A56,  data!$E$1:$E$3925, 'Heron'!E$5)</f>
        <v/>
      </c>
      <c r="F56" s="2">
        <f>E56+SUMIFS(data!$H$1:$H$3925, data!$A$1:$A$3925, 'Heron'!$A56,  data!$E$1:$E$3925, 'Heron'!F$5)</f>
        <v/>
      </c>
      <c r="G56" s="2">
        <f>F56+SUMIFS(data!$H$1:$H$3925, data!$A$1:$A$3925, 'Heron'!$A56,  data!$E$1:$E$3925, 'Heron'!G$5)</f>
        <v/>
      </c>
      <c r="H56" s="2">
        <f>G56+SUMIFS(data!$H$1:$H$3925, data!$A$1:$A$3925, 'Heron'!$A56,  data!$E$1:$E$3925, 'Heron'!H$5)</f>
        <v/>
      </c>
      <c r="I56" s="2">
        <f>H56+SUMIFS(data!$H$1:$H$3925, data!$A$1:$A$3925, 'Heron'!$A56,  data!$E$1:$E$3925, 'Heron'!I$5)</f>
        <v/>
      </c>
      <c r="J56" s="2">
        <f>I56+SUMIFS(data!$H$1:$H$3925, data!$A$1:$A$3925, 'Heron'!$A56,  data!$E$1:$E$3925, 'Heron'!J$5)</f>
        <v/>
      </c>
      <c r="K56" s="2">
        <f>J56+SUMIFS(data!$H$1:$H$3925, data!$A$1:$A$3925, 'Heron'!$A56,  data!$E$1:$E$3925, 'Heron'!K$5)</f>
        <v/>
      </c>
      <c r="L56" s="2">
        <f>K56+SUMIFS(data!$H$1:$H$3925, data!$A$1:$A$3925, 'Heron'!$A56,  data!$E$1:$E$3925, 'Heron'!L$5)</f>
        <v/>
      </c>
      <c r="M56" s="2">
        <f>L56+SUMIFS(data!$H$1:$H$3925, data!$A$1:$A$3925, 'Heron'!$A56,  data!$E$1:$E$3925, 'Heron'!M$5)</f>
        <v/>
      </c>
      <c r="N56" s="2">
        <f>M56+SUMIFS(data!$H$1:$H$3925, data!$A$1:$A$3925, 'Heron'!$A56,  data!$E$1:$E$3925, 'Heron'!N$5)</f>
        <v/>
      </c>
      <c r="O56" s="2">
        <f>N56+SUMIFS(data!$H$1:$H$3925, data!$A$1:$A$3925, 'Heron'!$A56,  data!$E$1:$E$3925, 'Heron'!O$5)</f>
        <v/>
      </c>
      <c r="P56" s="2">
        <f>O56+SUMIFS(data!$H$1:$H$3925, data!$A$1:$A$3925, 'Heron'!$A56,  data!$E$1:$E$3925, 'Heron'!P$5)</f>
        <v/>
      </c>
      <c r="Q56" s="2">
        <f>P56+SUMIFS(data!$H$1:$H$3925, data!$A$1:$A$3925, 'Heron'!$A56,  data!$E$1:$E$3925, 'Heron'!Q$5)</f>
        <v/>
      </c>
      <c r="R56" s="2">
        <f>Q56+SUMIFS(data!$H$1:$H$3925, data!$A$1:$A$3925, 'Heron'!$A56,  data!$E$1:$E$3925, 'Heron'!R$5)</f>
        <v/>
      </c>
      <c r="S56" s="2">
        <f>R56+SUMIFS(data!$H$1:$H$3925, data!$A$1:$A$3925, 'Heron'!$A56,  data!$E$1:$E$3925, 'Heron'!S$5)</f>
        <v/>
      </c>
      <c r="T56" s="2">
        <f>S56+SUMIFS(data!$H$1:$H$3925, data!$A$1:$A$3925, 'Heron'!$A56,  data!$E$1:$E$3925, 'Heron'!T$5)</f>
        <v/>
      </c>
      <c r="U56" s="2">
        <f>T56+SUMIFS(data!$H$1:$H$3925, data!$A$1:$A$3925, 'Heron'!$A56,  data!$E$1:$E$3925, 'Heron'!U$5)</f>
        <v/>
      </c>
      <c r="V56" s="2">
        <f>U56+SUMIFS(data!$H$1:$H$3925, data!$A$1:$A$3925, 'Heron'!$A56,  data!$E$1:$E$3925, 'Heron'!V$5)</f>
        <v/>
      </c>
      <c r="W56" s="2">
        <f>V56+SUMIFS(data!$H$1:$H$3925, data!$A$1:$A$3925, 'Heron'!$A56,  data!$E$1:$E$3925, 'Heron'!W$5)</f>
        <v/>
      </c>
      <c r="X56" s="2">
        <f>W56+SUMIFS(data!$H$1:$H$3925, data!$A$1:$A$3925, 'Heron'!$A56,  data!$E$1:$E$3925, 'Heron'!X$5)</f>
        <v/>
      </c>
      <c r="Y56" s="2">
        <f>X56+SUMIFS(data!$H$1:$H$3925, data!$A$1:$A$3925, 'Heron'!$A56,  data!$E$1:$E$3925, 'Heron'!Y$5)</f>
        <v/>
      </c>
      <c r="Z56" s="2">
        <f>Y56+SUMIFS(data!$H$1:$H$3925, data!$A$1:$A$3925, 'Heron'!$A56,  data!$E$1:$E$3925, 'Heron'!Z$5)</f>
        <v/>
      </c>
      <c r="AA56" s="2">
        <f>Z56+SUMIFS(data!$H$1:$H$3925, data!$A$1:$A$3925, 'Heron'!$A56,  data!$E$1:$E$3925, 'Heron'!AA$5)</f>
        <v/>
      </c>
      <c r="AB56" s="2">
        <f>AA56+SUMIFS(data!$H$1:$H$3925, data!$A$1:$A$3925, 'Heron'!$A56,  data!$E$1:$E$3925, 'Heron'!AB$5)</f>
        <v/>
      </c>
      <c r="AC56" s="2">
        <f>AB56+SUMIFS(data!$H$1:$H$3925, data!$A$1:$A$3925, 'Heron'!$A56,  data!$E$1:$E$3925, 'Heron'!AC$5)</f>
        <v/>
      </c>
      <c r="AD56" s="2">
        <f>AC56+SUMIFS(data!$H$1:$H$3925, data!$A$1:$A$3925, 'Heron'!$A56,  data!$E$1:$E$3925, 'Heron'!AD$5)</f>
        <v/>
      </c>
      <c r="AE56" s="2">
        <f>AD56+SUMIFS(data!$H$1:$H$3925, data!$A$1:$A$3925, 'Heron'!$A56,  data!$E$1:$E$3925, 'Heron'!AE$5)</f>
        <v/>
      </c>
      <c r="AF56" s="2">
        <f>AE56+SUMIFS(data!$H$1:$H$3925, data!$A$1:$A$3925, 'Heron'!$A56,  data!$E$1:$E$3925, 'Heron'!AF$5)</f>
        <v/>
      </c>
      <c r="AG56" s="2">
        <f>AF56+SUMIFS(data!$H$1:$H$3925, data!$A$1:$A$3925, 'Heron'!$A56,  data!$E$1:$E$3925, 'Heron'!AG$5)</f>
        <v/>
      </c>
      <c r="AH56" s="2">
        <f>AG56+SUMIFS(data!$H$1:$H$3925, data!$A$1:$A$3925, 'Heron'!$A56,  data!$E$1:$E$3925, 'Heron'!AH$5)</f>
        <v/>
      </c>
      <c r="AI56" s="2">
        <f>AH56+SUMIFS(data!$H$1:$H$3925, data!$A$1:$A$3925, 'Heron'!$A56,  data!$E$1:$E$3925, 'Heron'!AI$5)</f>
        <v/>
      </c>
      <c r="AJ56" s="2">
        <f>AI56+SUMIFS(data!$H$1:$H$3925, data!$A$1:$A$3925, 'Heron'!$A56,  data!$E$1:$E$3925, 'Heron'!AJ$5)</f>
        <v/>
      </c>
      <c r="AK56" s="2">
        <f>AJ56+SUMIFS(data!$H$1:$H$3925, data!$A$1:$A$3925, 'Heron'!$A56,  data!$E$1:$E$3925, 'Heron'!AK$5)</f>
        <v/>
      </c>
      <c r="AL56" s="2">
        <f>AK56+SUMIFS(data!$H$1:$H$3925, data!$A$1:$A$3925, 'Heron'!$A56,  data!$E$1:$E$3925, 'Heron'!AL$5)</f>
        <v/>
      </c>
      <c r="AM56" s="2">
        <f>AL56+SUMIFS(data!$H$1:$H$3925, data!$A$1:$A$3925, 'Heron'!$A56,  data!$E$1:$E$3925, 'Heron'!AM$5)</f>
        <v/>
      </c>
      <c r="AN56" s="2">
        <f>AM56+SUMIFS(data!$H$1:$H$3925, data!$A$1:$A$3925, 'Heron'!$A56,  data!$E$1:$E$3925, 'Heron'!AN$5)</f>
        <v/>
      </c>
      <c r="AO56" s="2">
        <f>AN56+SUMIFS(data!$H$1:$H$3925, data!$A$1:$A$3925, 'Heron'!$A56,  data!$E$1:$E$3925, 'Heron'!AO$5)</f>
        <v/>
      </c>
      <c r="AP56" s="2">
        <f>AO56+SUMIFS(data!$H$1:$H$3925, data!$A$1:$A$3925, 'Heron'!$A56,  data!$E$1:$E$3925, 'Heron'!AP$5)</f>
        <v/>
      </c>
      <c r="AQ56" s="2">
        <f>AP56+SUMIFS(data!$H$1:$H$3925, data!$A$1:$A$3925, 'Heron'!$A56,  data!$E$1:$E$3925, 'Heron'!AQ$5)</f>
        <v/>
      </c>
      <c r="AR56" s="2">
        <f>AQ56+SUMIFS(data!$H$1:$H$3925, data!$A$1:$A$3925, 'Heron'!$A56,  data!$E$1:$E$3925, 'Heron'!AR$5)</f>
        <v/>
      </c>
      <c r="AS56" s="2">
        <f>AR56+SUMIFS(data!$H$1:$H$3925, data!$A$1:$A$3925, 'Heron'!$A56,  data!$E$1:$E$3925, 'Heron'!AS$5)+SUMIFS('NSST Print'!$C$43,'NSST Print'!$F$43,'Heron'!$A56)-SUMIFS('NSST Print'!$C$44:$C$50,'NSST Print'!$F$44:$F$50,'Heron'!$A56)</f>
        <v/>
      </c>
    </row>
    <row r="57">
      <c r="A57" t="inlineStr">
        <is>
          <t>Rent Salaries and Wages</t>
        </is>
      </c>
      <c r="C57" s="2">
        <f>SUMIFS(data!$H$1:$H$3925, data!$A$1:$A$3925, 'Heron'!$A57, data!$E$1:$E$3925, 'Heron'!C$5)</f>
        <v/>
      </c>
      <c r="D57" s="2">
        <f>C57+SUMIFS(data!$H$1:$H$3925, data!$A$1:$A$3925, 'Heron'!$A57,  data!$E$1:$E$3925, 'Heron'!D$5)</f>
        <v/>
      </c>
      <c r="E57" s="2">
        <f>D57+SUMIFS(data!$H$1:$H$3925, data!$A$1:$A$3925, 'Heron'!$A57,  data!$E$1:$E$3925, 'Heron'!E$5)</f>
        <v/>
      </c>
      <c r="F57" s="2">
        <f>E57+SUMIFS(data!$H$1:$H$3925, data!$A$1:$A$3925, 'Heron'!$A57,  data!$E$1:$E$3925, 'Heron'!F$5)</f>
        <v/>
      </c>
      <c r="G57" s="2">
        <f>F57+SUMIFS(data!$H$1:$H$3925, data!$A$1:$A$3925, 'Heron'!$A57,  data!$E$1:$E$3925, 'Heron'!G$5)</f>
        <v/>
      </c>
      <c r="H57" s="2">
        <f>G57+SUMIFS(data!$H$1:$H$3925, data!$A$1:$A$3925, 'Heron'!$A57,  data!$E$1:$E$3925, 'Heron'!H$5)</f>
        <v/>
      </c>
      <c r="I57" s="2">
        <f>H57+SUMIFS(data!$H$1:$H$3925, data!$A$1:$A$3925, 'Heron'!$A57,  data!$E$1:$E$3925, 'Heron'!I$5)</f>
        <v/>
      </c>
      <c r="J57" s="2">
        <f>I57+SUMIFS(data!$H$1:$H$3925, data!$A$1:$A$3925, 'Heron'!$A57,  data!$E$1:$E$3925, 'Heron'!J$5)</f>
        <v/>
      </c>
      <c r="K57" s="2">
        <f>J57+SUMIFS(data!$H$1:$H$3925, data!$A$1:$A$3925, 'Heron'!$A57,  data!$E$1:$E$3925, 'Heron'!K$5)</f>
        <v/>
      </c>
      <c r="L57" s="2">
        <f>K57+SUMIFS(data!$H$1:$H$3925, data!$A$1:$A$3925, 'Heron'!$A57,  data!$E$1:$E$3925, 'Heron'!L$5)</f>
        <v/>
      </c>
      <c r="M57" s="2">
        <f>L57+SUMIFS(data!$H$1:$H$3925, data!$A$1:$A$3925, 'Heron'!$A57,  data!$E$1:$E$3925, 'Heron'!M$5)</f>
        <v/>
      </c>
      <c r="N57" s="2">
        <f>M57+SUMIFS(data!$H$1:$H$3925, data!$A$1:$A$3925, 'Heron'!$A57,  data!$E$1:$E$3925, 'Heron'!N$5)</f>
        <v/>
      </c>
      <c r="O57" s="2">
        <f>N57+SUMIFS(data!$H$1:$H$3925, data!$A$1:$A$3925, 'Heron'!$A57,  data!$E$1:$E$3925, 'Heron'!O$5)</f>
        <v/>
      </c>
      <c r="P57" s="2">
        <f>O57+SUMIFS(data!$H$1:$H$3925, data!$A$1:$A$3925, 'Heron'!$A57,  data!$E$1:$E$3925, 'Heron'!P$5)</f>
        <v/>
      </c>
      <c r="Q57" s="2">
        <f>P57+SUMIFS(data!$H$1:$H$3925, data!$A$1:$A$3925, 'Heron'!$A57,  data!$E$1:$E$3925, 'Heron'!Q$5)</f>
        <v/>
      </c>
      <c r="R57" s="2">
        <f>Q57+SUMIFS(data!$H$1:$H$3925, data!$A$1:$A$3925, 'Heron'!$A57,  data!$E$1:$E$3925, 'Heron'!R$5)</f>
        <v/>
      </c>
      <c r="S57" s="2">
        <f>R57+SUMIFS(data!$H$1:$H$3925, data!$A$1:$A$3925, 'Heron'!$A57,  data!$E$1:$E$3925, 'Heron'!S$5)</f>
        <v/>
      </c>
      <c r="T57" s="2">
        <f>S57+SUMIFS(data!$H$1:$H$3925, data!$A$1:$A$3925, 'Heron'!$A57,  data!$E$1:$E$3925, 'Heron'!T$5)</f>
        <v/>
      </c>
      <c r="U57" s="2">
        <f>T57+SUMIFS(data!$H$1:$H$3925, data!$A$1:$A$3925, 'Heron'!$A57,  data!$E$1:$E$3925, 'Heron'!U$5)</f>
        <v/>
      </c>
      <c r="V57" s="2">
        <f>U57+SUMIFS(data!$H$1:$H$3925, data!$A$1:$A$3925, 'Heron'!$A57,  data!$E$1:$E$3925, 'Heron'!V$5)</f>
        <v/>
      </c>
      <c r="W57" s="2">
        <f>V57+SUMIFS(data!$H$1:$H$3925, data!$A$1:$A$3925, 'Heron'!$A57,  data!$E$1:$E$3925, 'Heron'!W$5)</f>
        <v/>
      </c>
      <c r="X57" s="2">
        <f>W57+SUMIFS(data!$H$1:$H$3925, data!$A$1:$A$3925, 'Heron'!$A57,  data!$E$1:$E$3925, 'Heron'!X$5)</f>
        <v/>
      </c>
      <c r="Y57" s="2">
        <f>X57+SUMIFS(data!$H$1:$H$3925, data!$A$1:$A$3925, 'Heron'!$A57,  data!$E$1:$E$3925, 'Heron'!Y$5)</f>
        <v/>
      </c>
      <c r="Z57" s="2">
        <f>Y57+SUMIFS(data!$H$1:$H$3925, data!$A$1:$A$3925, 'Heron'!$A57,  data!$E$1:$E$3925, 'Heron'!Z$5)</f>
        <v/>
      </c>
      <c r="AA57" s="2">
        <f>Z57+SUMIFS(data!$H$1:$H$3925, data!$A$1:$A$3925, 'Heron'!$A57,  data!$E$1:$E$3925, 'Heron'!AA$5)</f>
        <v/>
      </c>
      <c r="AB57" s="2">
        <f>AA57+SUMIFS(data!$H$1:$H$3925, data!$A$1:$A$3925, 'Heron'!$A57,  data!$E$1:$E$3925, 'Heron'!AB$5)</f>
        <v/>
      </c>
      <c r="AC57" s="2">
        <f>AB57+SUMIFS(data!$H$1:$H$3925, data!$A$1:$A$3925, 'Heron'!$A57,  data!$E$1:$E$3925, 'Heron'!AC$5)</f>
        <v/>
      </c>
      <c r="AD57" s="2">
        <f>AC57+SUMIFS(data!$H$1:$H$3925, data!$A$1:$A$3925, 'Heron'!$A57,  data!$E$1:$E$3925, 'Heron'!AD$5)</f>
        <v/>
      </c>
      <c r="AE57" s="2">
        <f>AD57+SUMIFS(data!$H$1:$H$3925, data!$A$1:$A$3925, 'Heron'!$A57,  data!$E$1:$E$3925, 'Heron'!AE$5)</f>
        <v/>
      </c>
      <c r="AF57" s="2">
        <f>AE57+SUMIFS(data!$H$1:$H$3925, data!$A$1:$A$3925, 'Heron'!$A57,  data!$E$1:$E$3925, 'Heron'!AF$5)</f>
        <v/>
      </c>
      <c r="AG57" s="2">
        <f>AF57+SUMIFS(data!$H$1:$H$3925, data!$A$1:$A$3925, 'Heron'!$A57,  data!$E$1:$E$3925, 'Heron'!AG$5)</f>
        <v/>
      </c>
      <c r="AH57" s="2">
        <f>AG57+SUMIFS(data!$H$1:$H$3925, data!$A$1:$A$3925, 'Heron'!$A57,  data!$E$1:$E$3925, 'Heron'!AH$5)</f>
        <v/>
      </c>
      <c r="AI57" s="2">
        <f>AH57+SUMIFS(data!$H$1:$H$3925, data!$A$1:$A$3925, 'Heron'!$A57,  data!$E$1:$E$3925, 'Heron'!AI$5)</f>
        <v/>
      </c>
      <c r="AJ57" s="2">
        <f>AI57+SUMIFS(data!$H$1:$H$3925, data!$A$1:$A$3925, 'Heron'!$A57,  data!$E$1:$E$3925, 'Heron'!AJ$5)</f>
        <v/>
      </c>
      <c r="AK57" s="2">
        <f>AJ57+SUMIFS(data!$H$1:$H$3925, data!$A$1:$A$3925, 'Heron'!$A57,  data!$E$1:$E$3925, 'Heron'!AK$5)</f>
        <v/>
      </c>
      <c r="AL57" s="2">
        <f>AK57+SUMIFS(data!$H$1:$H$3925, data!$A$1:$A$3925, 'Heron'!$A57,  data!$E$1:$E$3925, 'Heron'!AL$5)</f>
        <v/>
      </c>
      <c r="AM57" s="2">
        <f>AL57+SUMIFS(data!$H$1:$H$3925, data!$A$1:$A$3925, 'Heron'!$A57,  data!$E$1:$E$3925, 'Heron'!AM$5)</f>
        <v/>
      </c>
      <c r="AN57" s="2">
        <f>AM57+SUMIFS(data!$H$1:$H$3925, data!$A$1:$A$3925, 'Heron'!$A57,  data!$E$1:$E$3925, 'Heron'!AN$5)</f>
        <v/>
      </c>
      <c r="AO57" s="2">
        <f>AN57+SUMIFS(data!$H$1:$H$3925, data!$A$1:$A$3925, 'Heron'!$A57,  data!$E$1:$E$3925, 'Heron'!AO$5)</f>
        <v/>
      </c>
      <c r="AP57" s="2">
        <f>AO57+SUMIFS(data!$H$1:$H$3925, data!$A$1:$A$3925, 'Heron'!$A57,  data!$E$1:$E$3925, 'Heron'!AP$5)</f>
        <v/>
      </c>
      <c r="AQ57" s="2">
        <f>AP57+SUMIFS(data!$H$1:$H$3925, data!$A$1:$A$3925, 'Heron'!$A57,  data!$E$1:$E$3925, 'Heron'!AQ$5)</f>
        <v/>
      </c>
      <c r="AR57" s="2">
        <f>AQ57+SUMIFS(data!$H$1:$H$3925, data!$A$1:$A$3925, 'Heron'!$A57,  data!$E$1:$E$3925, 'Heron'!AR$5)</f>
        <v/>
      </c>
      <c r="AS57" s="2">
        <f>AR57+SUMIFS(data!$H$1:$H$3925, data!$A$1:$A$3925, 'Heron'!$A57,  data!$E$1:$E$3925, 'Heron'!AS$5)+SUMIFS('NSST Print'!$C$43,'NSST Print'!$F$43,'Heron'!$A57)-SUMIFS('NSST Print'!$C$44:$C$50,'NSST Print'!$F$44:$F$50,'Heron'!$A57)</f>
        <v/>
      </c>
    </row>
    <row r="58">
      <c r="A58" t="inlineStr">
        <is>
          <t>Unforseen</t>
        </is>
      </c>
      <c r="C58" s="2">
        <f>SUMIFS(data!$H$1:$H$3925, data!$A$1:$A$3925, 'Heron'!$A58, data!$E$1:$E$3925, 'Heron'!C$5)</f>
        <v/>
      </c>
      <c r="D58" s="2">
        <f>C58+SUMIFS(data!$H$1:$H$3925, data!$A$1:$A$3925, 'Heron'!$A58,  data!$E$1:$E$3925, 'Heron'!D$5)</f>
        <v/>
      </c>
      <c r="E58" s="2">
        <f>D58+SUMIFS(data!$H$1:$H$3925, data!$A$1:$A$3925, 'Heron'!$A58,  data!$E$1:$E$3925, 'Heron'!E$5)</f>
        <v/>
      </c>
      <c r="F58" s="2">
        <f>E58+SUMIFS(data!$H$1:$H$3925, data!$A$1:$A$3925, 'Heron'!$A58,  data!$E$1:$E$3925, 'Heron'!F$5)</f>
        <v/>
      </c>
      <c r="G58" s="2">
        <f>F58+SUMIFS(data!$H$1:$H$3925, data!$A$1:$A$3925, 'Heron'!$A58,  data!$E$1:$E$3925, 'Heron'!G$5)</f>
        <v/>
      </c>
      <c r="H58" s="2">
        <f>G58+SUMIFS(data!$H$1:$H$3925, data!$A$1:$A$3925, 'Heron'!$A58,  data!$E$1:$E$3925, 'Heron'!H$5)</f>
        <v/>
      </c>
      <c r="I58" s="2">
        <f>H58+SUMIFS(data!$H$1:$H$3925, data!$A$1:$A$3925, 'Heron'!$A58,  data!$E$1:$E$3925, 'Heron'!I$5)</f>
        <v/>
      </c>
      <c r="J58" s="2">
        <f>I58+SUMIFS(data!$H$1:$H$3925, data!$A$1:$A$3925, 'Heron'!$A58,  data!$E$1:$E$3925, 'Heron'!J$5)</f>
        <v/>
      </c>
      <c r="K58" s="2">
        <f>J58+SUMIFS(data!$H$1:$H$3925, data!$A$1:$A$3925, 'Heron'!$A58,  data!$E$1:$E$3925, 'Heron'!K$5)</f>
        <v/>
      </c>
      <c r="L58" s="2">
        <f>K58+SUMIFS(data!$H$1:$H$3925, data!$A$1:$A$3925, 'Heron'!$A58,  data!$E$1:$E$3925, 'Heron'!L$5)</f>
        <v/>
      </c>
      <c r="M58" s="2">
        <f>L58+SUMIFS(data!$H$1:$H$3925, data!$A$1:$A$3925, 'Heron'!$A58,  data!$E$1:$E$3925, 'Heron'!M$5)</f>
        <v/>
      </c>
      <c r="N58" s="2">
        <f>M58+SUMIFS(data!$H$1:$H$3925, data!$A$1:$A$3925, 'Heron'!$A58,  data!$E$1:$E$3925, 'Heron'!N$5)</f>
        <v/>
      </c>
      <c r="O58" s="2">
        <f>N58+SUMIFS(data!$H$1:$H$3925, data!$A$1:$A$3925, 'Heron'!$A58,  data!$E$1:$E$3925, 'Heron'!O$5)</f>
        <v/>
      </c>
      <c r="P58" s="2">
        <f>O58+SUMIFS(data!$H$1:$H$3925, data!$A$1:$A$3925, 'Heron'!$A58,  data!$E$1:$E$3925, 'Heron'!P$5)</f>
        <v/>
      </c>
      <c r="Q58" s="2">
        <f>P58+SUMIFS(data!$H$1:$H$3925, data!$A$1:$A$3925, 'Heron'!$A58,  data!$E$1:$E$3925, 'Heron'!Q$5)</f>
        <v/>
      </c>
      <c r="R58" s="2">
        <f>Q58+SUMIFS(data!$H$1:$H$3925, data!$A$1:$A$3925, 'Heron'!$A58,  data!$E$1:$E$3925, 'Heron'!R$5)</f>
        <v/>
      </c>
      <c r="S58" s="2">
        <f>R58+SUMIFS(data!$H$1:$H$3925, data!$A$1:$A$3925, 'Heron'!$A58,  data!$E$1:$E$3925, 'Heron'!S$5)</f>
        <v/>
      </c>
      <c r="T58" s="2">
        <f>S58+SUMIFS(data!$H$1:$H$3925, data!$A$1:$A$3925, 'Heron'!$A58,  data!$E$1:$E$3925, 'Heron'!T$5)</f>
        <v/>
      </c>
      <c r="U58" s="2">
        <f>T58+SUMIFS(data!$H$1:$H$3925, data!$A$1:$A$3925, 'Heron'!$A58,  data!$E$1:$E$3925, 'Heron'!U$5)</f>
        <v/>
      </c>
      <c r="V58" s="2">
        <f>U58+SUMIFS(data!$H$1:$H$3925, data!$A$1:$A$3925, 'Heron'!$A58,  data!$E$1:$E$3925, 'Heron'!V$5)</f>
        <v/>
      </c>
      <c r="W58" s="2">
        <f>V58+SUMIFS(data!$H$1:$H$3925, data!$A$1:$A$3925, 'Heron'!$A58,  data!$E$1:$E$3925, 'Heron'!W$5)</f>
        <v/>
      </c>
      <c r="X58" s="2">
        <f>W58+SUMIFS(data!$H$1:$H$3925, data!$A$1:$A$3925, 'Heron'!$A58,  data!$E$1:$E$3925, 'Heron'!X$5)</f>
        <v/>
      </c>
      <c r="Y58" s="2">
        <f>X58+SUMIFS(data!$H$1:$H$3925, data!$A$1:$A$3925, 'Heron'!$A58,  data!$E$1:$E$3925, 'Heron'!Y$5)</f>
        <v/>
      </c>
      <c r="Z58" s="2">
        <f>Y58+SUMIFS(data!$H$1:$H$3925, data!$A$1:$A$3925, 'Heron'!$A58,  data!$E$1:$E$3925, 'Heron'!Z$5)</f>
        <v/>
      </c>
      <c r="AA58" s="2">
        <f>Z58+SUMIFS(data!$H$1:$H$3925, data!$A$1:$A$3925, 'Heron'!$A58,  data!$E$1:$E$3925, 'Heron'!AA$5)</f>
        <v/>
      </c>
      <c r="AB58" s="2">
        <f>AA58+SUMIFS(data!$H$1:$H$3925, data!$A$1:$A$3925, 'Heron'!$A58,  data!$E$1:$E$3925, 'Heron'!AB$5)</f>
        <v/>
      </c>
      <c r="AC58" s="2">
        <f>AB58+SUMIFS(data!$H$1:$H$3925, data!$A$1:$A$3925, 'Heron'!$A58,  data!$E$1:$E$3925, 'Heron'!AC$5)</f>
        <v/>
      </c>
      <c r="AD58" s="2">
        <f>AC58+SUMIFS(data!$H$1:$H$3925, data!$A$1:$A$3925, 'Heron'!$A58,  data!$E$1:$E$3925, 'Heron'!AD$5)</f>
        <v/>
      </c>
      <c r="AE58" s="2">
        <f>AD58+SUMIFS(data!$H$1:$H$3925, data!$A$1:$A$3925, 'Heron'!$A58,  data!$E$1:$E$3925, 'Heron'!AE$5)</f>
        <v/>
      </c>
      <c r="AF58" s="2">
        <f>AE58+SUMIFS(data!$H$1:$H$3925, data!$A$1:$A$3925, 'Heron'!$A58,  data!$E$1:$E$3925, 'Heron'!AF$5)</f>
        <v/>
      </c>
      <c r="AG58" s="2">
        <f>AF58+SUMIFS(data!$H$1:$H$3925, data!$A$1:$A$3925, 'Heron'!$A58,  data!$E$1:$E$3925, 'Heron'!AG$5)</f>
        <v/>
      </c>
      <c r="AH58" s="2">
        <f>AG58+SUMIFS(data!$H$1:$H$3925, data!$A$1:$A$3925, 'Heron'!$A58,  data!$E$1:$E$3925, 'Heron'!AH$5)</f>
        <v/>
      </c>
      <c r="AI58" s="2">
        <f>AH58+SUMIFS(data!$H$1:$H$3925, data!$A$1:$A$3925, 'Heron'!$A58,  data!$E$1:$E$3925, 'Heron'!AI$5)</f>
        <v/>
      </c>
      <c r="AJ58" s="2">
        <f>AI58+SUMIFS(data!$H$1:$H$3925, data!$A$1:$A$3925, 'Heron'!$A58,  data!$E$1:$E$3925, 'Heron'!AJ$5)</f>
        <v/>
      </c>
      <c r="AK58" s="2">
        <f>AJ58+SUMIFS(data!$H$1:$H$3925, data!$A$1:$A$3925, 'Heron'!$A58,  data!$E$1:$E$3925, 'Heron'!AK$5)</f>
        <v/>
      </c>
      <c r="AL58" s="2">
        <f>AK58+SUMIFS(data!$H$1:$H$3925, data!$A$1:$A$3925, 'Heron'!$A58,  data!$E$1:$E$3925, 'Heron'!AL$5)</f>
        <v/>
      </c>
      <c r="AM58" s="2">
        <f>AL58+SUMIFS(data!$H$1:$H$3925, data!$A$1:$A$3925, 'Heron'!$A58,  data!$E$1:$E$3925, 'Heron'!AM$5)</f>
        <v/>
      </c>
      <c r="AN58" s="2">
        <f>AM58+SUMIFS(data!$H$1:$H$3925, data!$A$1:$A$3925, 'Heron'!$A58,  data!$E$1:$E$3925, 'Heron'!AN$5)</f>
        <v/>
      </c>
      <c r="AO58" s="2">
        <f>AN58+SUMIFS(data!$H$1:$H$3925, data!$A$1:$A$3925, 'Heron'!$A58,  data!$E$1:$E$3925, 'Heron'!AO$5)</f>
        <v/>
      </c>
      <c r="AP58" s="2">
        <f>AO58+SUMIFS(data!$H$1:$H$3925, data!$A$1:$A$3925, 'Heron'!$A58,  data!$E$1:$E$3925, 'Heron'!AP$5)</f>
        <v/>
      </c>
      <c r="AQ58" s="2">
        <f>AP58+SUMIFS(data!$H$1:$H$3925, data!$A$1:$A$3925, 'Heron'!$A58,  data!$E$1:$E$3925, 'Heron'!AQ$5)</f>
        <v/>
      </c>
      <c r="AR58" s="2">
        <f>AQ58+SUMIFS(data!$H$1:$H$3925, data!$A$1:$A$3925, 'Heron'!$A58,  data!$E$1:$E$3925, 'Heron'!AR$5)</f>
        <v/>
      </c>
      <c r="AS58" s="2">
        <f>AR58+SUMIFS(data!$H$1:$H$3925, data!$A$1:$A$3925, 'Heron'!$A58,  data!$E$1:$E$3925, 'Heron'!AS$5)+SUMIFS('NSST Print'!$C$43,'NSST Print'!$F$43,'Heron'!$A58)-SUMIFS('NSST Print'!$C$44:$C$50,'NSST Print'!$F$44:$F$50,'Heron'!$A58)</f>
        <v/>
      </c>
    </row>
    <row r="59">
      <c r="A59" s="5" t="inlineStr">
        <is>
          <t>Total COS</t>
        </is>
      </c>
      <c r="C59" s="6">
        <f>SUM(C23:C58)</f>
        <v/>
      </c>
      <c r="D59" s="6">
        <f>SUM(D23:D58)</f>
        <v/>
      </c>
      <c r="E59" s="6">
        <f>SUM(E23:E58)</f>
        <v/>
      </c>
      <c r="F59" s="6">
        <f>SUM(F23:F58)</f>
        <v/>
      </c>
      <c r="G59" s="6">
        <f>SUM(G23:G58)</f>
        <v/>
      </c>
      <c r="H59" s="6">
        <f>SUM(H23:H58)</f>
        <v/>
      </c>
      <c r="I59" s="6">
        <f>SUM(I23:I58)</f>
        <v/>
      </c>
      <c r="J59" s="6">
        <f>SUM(J23:J58)</f>
        <v/>
      </c>
      <c r="K59" s="6">
        <f>SUM(K23:K58)</f>
        <v/>
      </c>
      <c r="L59" s="6">
        <f>SUM(L23:L58)</f>
        <v/>
      </c>
      <c r="M59" s="6">
        <f>SUM(M23:M58)</f>
        <v/>
      </c>
      <c r="N59" s="6">
        <f>SUM(N23:N58)</f>
        <v/>
      </c>
      <c r="O59" s="6">
        <f>SUM(O23:O58)</f>
        <v/>
      </c>
      <c r="P59" s="6">
        <f>SUM(P23:P58)</f>
        <v/>
      </c>
      <c r="Q59" s="6">
        <f>SUM(Q23:Q58)</f>
        <v/>
      </c>
      <c r="R59" s="6">
        <f>SUM(R23:R58)</f>
        <v/>
      </c>
      <c r="S59" s="6">
        <f>SUM(S23:S58)</f>
        <v/>
      </c>
      <c r="T59" s="6">
        <f>SUM(T23:T58)</f>
        <v/>
      </c>
      <c r="U59" s="6">
        <f>SUM(U23:U58)</f>
        <v/>
      </c>
      <c r="V59" s="6">
        <f>SUM(V23:V58)</f>
        <v/>
      </c>
      <c r="W59" s="6">
        <f>SUM(W23:W58)</f>
        <v/>
      </c>
      <c r="X59" s="6">
        <f>SUM(X23:X58)</f>
        <v/>
      </c>
      <c r="Y59" s="6">
        <f>SUM(Y23:Y58)</f>
        <v/>
      </c>
      <c r="Z59" s="6">
        <f>SUM(Z23:Z58)</f>
        <v/>
      </c>
      <c r="AA59" s="6">
        <f>SUM(AA23:AA58)</f>
        <v/>
      </c>
      <c r="AB59" s="6">
        <f>SUM(AB23:AB58)</f>
        <v/>
      </c>
      <c r="AC59" s="6">
        <f>SUM(AC23:AC58)</f>
        <v/>
      </c>
      <c r="AD59" s="6">
        <f>SUM(AD23:AD58)</f>
        <v/>
      </c>
      <c r="AE59" s="6">
        <f>SUM(AE23:AE58)</f>
        <v/>
      </c>
      <c r="AF59" s="6">
        <f>SUM(AF23:AF58)</f>
        <v/>
      </c>
      <c r="AG59" s="6">
        <f>SUM(AG23:AG58)</f>
        <v/>
      </c>
      <c r="AH59" s="6">
        <f>SUM(AH23:AH58)</f>
        <v/>
      </c>
      <c r="AI59" s="6">
        <f>SUM(AI23:AI58)</f>
        <v/>
      </c>
      <c r="AJ59" s="6">
        <f>SUM(AJ23:AJ58)</f>
        <v/>
      </c>
      <c r="AK59" s="6">
        <f>SUM(AK23:AK58)</f>
        <v/>
      </c>
      <c r="AL59" s="6">
        <f>SUM(AL23:AL58)</f>
        <v/>
      </c>
      <c r="AM59" s="6">
        <f>SUM(AM23:AM58)</f>
        <v/>
      </c>
      <c r="AN59" s="6">
        <f>SUM(AN23:AN58)</f>
        <v/>
      </c>
      <c r="AO59" s="6">
        <f>SUM(AO23:AO58)</f>
        <v/>
      </c>
      <c r="AP59" s="6">
        <f>SUM(AP23:AP58)</f>
        <v/>
      </c>
      <c r="AQ59" s="6">
        <f>SUM(AQ23:AQ58)</f>
        <v/>
      </c>
      <c r="AR59" s="6">
        <f>SUM(AR23:AR58)</f>
        <v/>
      </c>
      <c r="AS59" s="6">
        <f>SUM(AS23:AS58)</f>
        <v/>
      </c>
    </row>
    <row r="60">
      <c r="A60" t="inlineStr"/>
    </row>
    <row r="61">
      <c r="A61" t="inlineStr"/>
    </row>
    <row r="62">
      <c r="A62" s="5" t="inlineStr">
        <is>
          <t>Gross Profit</t>
        </is>
      </c>
      <c r="C62" s="7">
        <f>+C12+C19-(C59)</f>
        <v/>
      </c>
      <c r="D62" s="7">
        <f>+D12+D19-(D59)</f>
        <v/>
      </c>
      <c r="E62" s="7">
        <f>+E12+E19-(E59)</f>
        <v/>
      </c>
      <c r="F62" s="7">
        <f>+F12+F19-(F59)</f>
        <v/>
      </c>
      <c r="G62" s="7">
        <f>+G12+G19-(G59)</f>
        <v/>
      </c>
      <c r="H62" s="7">
        <f>+H12+H19-(H59)</f>
        <v/>
      </c>
      <c r="I62" s="7">
        <f>+I12+I19-(I59)</f>
        <v/>
      </c>
      <c r="J62" s="7">
        <f>+J12+J19-(J59)</f>
        <v/>
      </c>
      <c r="K62" s="7">
        <f>+K12+K19-(K59)</f>
        <v/>
      </c>
      <c r="L62" s="7">
        <f>+L12+L19-(L59)</f>
        <v/>
      </c>
      <c r="M62" s="7">
        <f>+M12+M19-(M59)</f>
        <v/>
      </c>
      <c r="N62" s="7">
        <f>+N12+N19-(N59)</f>
        <v/>
      </c>
      <c r="O62" s="7">
        <f>+O12+O19-(O59)</f>
        <v/>
      </c>
      <c r="P62" s="7">
        <f>+P12+P19-(P59)</f>
        <v/>
      </c>
      <c r="Q62" s="7">
        <f>+Q12+Q19-(Q59)</f>
        <v/>
      </c>
      <c r="R62" s="7">
        <f>+R12+R19-(R59)</f>
        <v/>
      </c>
      <c r="S62" s="7">
        <f>+S12+S19-(S59)</f>
        <v/>
      </c>
      <c r="T62" s="7">
        <f>+T12+T19-(T59)</f>
        <v/>
      </c>
      <c r="U62" s="7">
        <f>+U12+U19-(U59)</f>
        <v/>
      </c>
      <c r="V62" s="7">
        <f>+V12+V19-(V59)</f>
        <v/>
      </c>
      <c r="W62" s="7">
        <f>+W12+W19-(W59)</f>
        <v/>
      </c>
      <c r="X62" s="7">
        <f>+X12+X19-(X59)</f>
        <v/>
      </c>
      <c r="Y62" s="7">
        <f>+Y12+Y19-(Y59)</f>
        <v/>
      </c>
      <c r="Z62" s="7">
        <f>+Z12+Z19-(Z59)</f>
        <v/>
      </c>
      <c r="AA62" s="7">
        <f>+AA12+AA19-(AA59)</f>
        <v/>
      </c>
      <c r="AB62" s="7">
        <f>+AB12+AB19-(AB59)</f>
        <v/>
      </c>
      <c r="AC62" s="7">
        <f>+AC12+AC19-(AC59)</f>
        <v/>
      </c>
      <c r="AD62" s="7">
        <f>+AD12+AD19-(AD59)</f>
        <v/>
      </c>
      <c r="AE62" s="7">
        <f>+AE12+AE19-(AE59)</f>
        <v/>
      </c>
      <c r="AF62" s="7">
        <f>+AF12+AF19-(AF59)</f>
        <v/>
      </c>
      <c r="AG62" s="7">
        <f>+AG12+AG19-(AG59)</f>
        <v/>
      </c>
      <c r="AH62" s="7">
        <f>+AH12+AH19-(AH59)</f>
        <v/>
      </c>
      <c r="AI62" s="7">
        <f>+AI12+AI19-(AI59)</f>
        <v/>
      </c>
      <c r="AJ62" s="7">
        <f>+AJ12+AJ19-(AJ59)</f>
        <v/>
      </c>
      <c r="AK62" s="7">
        <f>+AK12+AK19-(AK59)</f>
        <v/>
      </c>
      <c r="AL62" s="7">
        <f>+AL12+AL19-(AL59)</f>
        <v/>
      </c>
      <c r="AM62" s="7">
        <f>+AM12+AM19-(AM59)</f>
        <v/>
      </c>
      <c r="AN62" s="7">
        <f>+AN12+AN19-(AN59)</f>
        <v/>
      </c>
      <c r="AO62" s="7">
        <f>+AO12+AO19-(AO59)</f>
        <v/>
      </c>
      <c r="AP62" s="7">
        <f>+AP12+AP19-(AP59)</f>
        <v/>
      </c>
      <c r="AQ62" s="7">
        <f>+AQ12+AQ19-(AQ59)</f>
        <v/>
      </c>
      <c r="AR62" s="7">
        <f>+AR12+AR19-(AR59)</f>
        <v/>
      </c>
      <c r="AS62" s="7">
        <f>+AS12+AS19-(AS59)</f>
        <v/>
      </c>
    </row>
    <row r="63">
      <c r="A63" t="inlineStr"/>
    </row>
    <row r="64">
      <c r="A64" t="inlineStr"/>
    </row>
    <row r="65">
      <c r="A65" s="4" t="inlineStr">
        <is>
          <t>Operating Expenses</t>
        </is>
      </c>
    </row>
    <row r="66">
      <c r="A66" t="inlineStr">
        <is>
          <t>Accounting - CIPC</t>
        </is>
      </c>
      <c r="C66" s="2">
        <f>SUMIFS(data!$H$1:$H$3925, data!$A$1:$A$3925, 'Heron'!$A66, data!$E$1:$E$3925, 'Heron'!C$5)</f>
        <v/>
      </c>
      <c r="D66" s="2">
        <f>C66+SUMIFS(data!$H$1:$H$3925, data!$A$1:$A$3925, 'Heron'!$A66,  data!$E$1:$E$3925, 'Heron'!D$5)</f>
        <v/>
      </c>
      <c r="E66" s="2">
        <f>D66+SUMIFS(data!$H$1:$H$3925, data!$A$1:$A$3925, 'Heron'!$A66,  data!$E$1:$E$3925, 'Heron'!E$5)</f>
        <v/>
      </c>
      <c r="F66" s="2">
        <f>E66+SUMIFS(data!$H$1:$H$3925, data!$A$1:$A$3925, 'Heron'!$A66,  data!$E$1:$E$3925, 'Heron'!F$5)</f>
        <v/>
      </c>
      <c r="G66" s="2">
        <f>F66+SUMIFS(data!$H$1:$H$3925, data!$A$1:$A$3925, 'Heron'!$A66,  data!$E$1:$E$3925, 'Heron'!G$5)</f>
        <v/>
      </c>
      <c r="H66" s="2">
        <f>G66+SUMIFS(data!$H$1:$H$3925, data!$A$1:$A$3925, 'Heron'!$A66,  data!$E$1:$E$3925, 'Heron'!H$5)</f>
        <v/>
      </c>
      <c r="I66" s="2">
        <f>H66+SUMIFS(data!$H$1:$H$3925, data!$A$1:$A$3925, 'Heron'!$A66,  data!$E$1:$E$3925, 'Heron'!I$5)</f>
        <v/>
      </c>
      <c r="J66" s="2">
        <f>I66+SUMIFS(data!$H$1:$H$3925, data!$A$1:$A$3925, 'Heron'!$A66,  data!$E$1:$E$3925, 'Heron'!J$5)</f>
        <v/>
      </c>
      <c r="K66" s="2">
        <f>J66+SUMIFS(data!$H$1:$H$3925, data!$A$1:$A$3925, 'Heron'!$A66,  data!$E$1:$E$3925, 'Heron'!K$5)</f>
        <v/>
      </c>
      <c r="L66" s="2">
        <f>K66+SUMIFS(data!$H$1:$H$3925, data!$A$1:$A$3925, 'Heron'!$A66,  data!$E$1:$E$3925, 'Heron'!L$5)</f>
        <v/>
      </c>
      <c r="M66" s="2">
        <f>L66+SUMIFS(data!$H$1:$H$3925, data!$A$1:$A$3925, 'Heron'!$A66,  data!$E$1:$E$3925, 'Heron'!M$5)</f>
        <v/>
      </c>
      <c r="N66" s="2">
        <f>M66+SUMIFS(data!$H$1:$H$3925, data!$A$1:$A$3925, 'Heron'!$A66,  data!$E$1:$E$3925, 'Heron'!N$5)</f>
        <v/>
      </c>
      <c r="O66" s="2">
        <f>N66+SUMIFS(data!$H$1:$H$3925, data!$A$1:$A$3925, 'Heron'!$A66,  data!$E$1:$E$3925, 'Heron'!O$5)</f>
        <v/>
      </c>
      <c r="P66" s="2">
        <f>O66+SUMIFS(data!$H$1:$H$3925, data!$A$1:$A$3925, 'Heron'!$A66,  data!$E$1:$E$3925, 'Heron'!P$5)</f>
        <v/>
      </c>
      <c r="Q66" s="2">
        <f>P66+SUMIFS(data!$H$1:$H$3925, data!$A$1:$A$3925, 'Heron'!$A66,  data!$E$1:$E$3925, 'Heron'!Q$5)</f>
        <v/>
      </c>
      <c r="R66" s="2">
        <f>Q66+SUMIFS(data!$H$1:$H$3925, data!$A$1:$A$3925, 'Heron'!$A66,  data!$E$1:$E$3925, 'Heron'!R$5)</f>
        <v/>
      </c>
      <c r="S66" s="2">
        <f>R66+SUMIFS(data!$H$1:$H$3925, data!$A$1:$A$3925, 'Heron'!$A66,  data!$E$1:$E$3925, 'Heron'!S$5)</f>
        <v/>
      </c>
      <c r="T66" s="2">
        <f>S66+SUMIFS(data!$H$1:$H$3925, data!$A$1:$A$3925, 'Heron'!$A66,  data!$E$1:$E$3925, 'Heron'!T$5)</f>
        <v/>
      </c>
      <c r="U66" s="2">
        <f>T66+SUMIFS(data!$H$1:$H$3925, data!$A$1:$A$3925, 'Heron'!$A66,  data!$E$1:$E$3925, 'Heron'!U$5)</f>
        <v/>
      </c>
      <c r="V66" s="2">
        <f>U66+SUMIFS(data!$H$1:$H$3925, data!$A$1:$A$3925, 'Heron'!$A66,  data!$E$1:$E$3925, 'Heron'!V$5)</f>
        <v/>
      </c>
      <c r="W66" s="2">
        <f>V66+SUMIFS(data!$H$1:$H$3925, data!$A$1:$A$3925, 'Heron'!$A66,  data!$E$1:$E$3925, 'Heron'!W$5)</f>
        <v/>
      </c>
      <c r="X66" s="2">
        <f>W66+SUMIFS(data!$H$1:$H$3925, data!$A$1:$A$3925, 'Heron'!$A66,  data!$E$1:$E$3925, 'Heron'!X$5)</f>
        <v/>
      </c>
      <c r="Y66" s="2">
        <f>X66+SUMIFS(data!$H$1:$H$3925, data!$A$1:$A$3925, 'Heron'!$A66,  data!$E$1:$E$3925, 'Heron'!Y$5)</f>
        <v/>
      </c>
      <c r="Z66" s="2">
        <f>Y66+SUMIFS(data!$H$1:$H$3925, data!$A$1:$A$3925, 'Heron'!$A66,  data!$E$1:$E$3925, 'Heron'!Z$5)</f>
        <v/>
      </c>
      <c r="AA66" s="2">
        <f>Z66+SUMIFS(data!$H$1:$H$3925, data!$A$1:$A$3925, 'Heron'!$A66,  data!$E$1:$E$3925, 'Heron'!AA$5)</f>
        <v/>
      </c>
      <c r="AB66" s="2">
        <f>AA66+SUMIFS(data!$H$1:$H$3925, data!$A$1:$A$3925, 'Heron'!$A66,  data!$E$1:$E$3925, 'Heron'!AB$5)</f>
        <v/>
      </c>
      <c r="AC66" s="2">
        <f>AB66+SUMIFS(data!$H$1:$H$3925, data!$A$1:$A$3925, 'Heron'!$A66,  data!$E$1:$E$3925, 'Heron'!AC$5)</f>
        <v/>
      </c>
      <c r="AD66" s="2">
        <f>AC66+SUMIFS(data!$H$1:$H$3925, data!$A$1:$A$3925, 'Heron'!$A66,  data!$E$1:$E$3925, 'Heron'!AD$5)</f>
        <v/>
      </c>
      <c r="AE66" s="2">
        <f>AD66+SUMIFS(data!$H$1:$H$3925, data!$A$1:$A$3925, 'Heron'!$A66,  data!$E$1:$E$3925, 'Heron'!AE$5)</f>
        <v/>
      </c>
      <c r="AF66" s="2">
        <f>AE66+SUMIFS(data!$H$1:$H$3925, data!$A$1:$A$3925, 'Heron'!$A66,  data!$E$1:$E$3925, 'Heron'!AF$5)</f>
        <v/>
      </c>
      <c r="AG66" s="2">
        <f>AF66+SUMIFS(data!$H$1:$H$3925, data!$A$1:$A$3925, 'Heron'!$A66,  data!$E$1:$E$3925, 'Heron'!AG$5)</f>
        <v/>
      </c>
      <c r="AH66" s="2">
        <f>AG66+SUMIFS(data!$H$1:$H$3925, data!$A$1:$A$3925, 'Heron'!$A66,  data!$E$1:$E$3925, 'Heron'!AH$5)</f>
        <v/>
      </c>
      <c r="AI66" s="2">
        <f>AH66+SUMIFS(data!$H$1:$H$3925, data!$A$1:$A$3925, 'Heron'!$A66,  data!$E$1:$E$3925, 'Heron'!AI$5)</f>
        <v/>
      </c>
      <c r="AJ66" s="2">
        <f>AI66+SUMIFS(data!$H$1:$H$3925, data!$A$1:$A$3925, 'Heron'!$A66,  data!$E$1:$E$3925, 'Heron'!AJ$5)</f>
        <v/>
      </c>
      <c r="AK66" s="2">
        <f>AJ66+SUMIFS(data!$H$1:$H$3925, data!$A$1:$A$3925, 'Heron'!$A66,  data!$E$1:$E$3925, 'Heron'!AK$5)</f>
        <v/>
      </c>
      <c r="AL66" s="2">
        <f>AK66+SUMIFS(data!$H$1:$H$3925, data!$A$1:$A$3925, 'Heron'!$A66,  data!$E$1:$E$3925, 'Heron'!AL$5)</f>
        <v/>
      </c>
      <c r="AM66" s="2">
        <f>AL66+SUMIFS(data!$H$1:$H$3925, data!$A$1:$A$3925, 'Heron'!$A66,  data!$E$1:$E$3925, 'Heron'!AM$5)</f>
        <v/>
      </c>
      <c r="AN66" s="2">
        <f>AM66+SUMIFS(data!$H$1:$H$3925, data!$A$1:$A$3925, 'Heron'!$A66,  data!$E$1:$E$3925, 'Heron'!AN$5)</f>
        <v/>
      </c>
      <c r="AO66" s="2">
        <f>AN66+SUMIFS(data!$H$1:$H$3925, data!$A$1:$A$3925, 'Heron'!$A66,  data!$E$1:$E$3925, 'Heron'!AO$5)</f>
        <v/>
      </c>
      <c r="AP66" s="2">
        <f>AO66+SUMIFS(data!$H$1:$H$3925, data!$A$1:$A$3925, 'Heron'!$A66,  data!$E$1:$E$3925, 'Heron'!AP$5)</f>
        <v/>
      </c>
      <c r="AQ66" s="2">
        <f>AP66+SUMIFS(data!$H$1:$H$3925, data!$A$1:$A$3925, 'Heron'!$A66,  data!$E$1:$E$3925, 'Heron'!AQ$5)</f>
        <v/>
      </c>
      <c r="AR66" s="2">
        <f>AQ66+SUMIFS(data!$H$1:$H$3925, data!$A$1:$A$3925, 'Heron'!$A66,  data!$E$1:$E$3925, 'Heron'!AR$5)</f>
        <v/>
      </c>
      <c r="AS66" s="2">
        <f>AR66+SUMIFS(data!$H$1:$H$3925, data!$A$1:$A$3925, 'Heron'!$A66,  data!$E$1:$E$3925, 'Heron'!AS$5)+SUMIFS('NSST Print'!$C$43,'NSST Print'!$F$43,'Heron'!$A66)-SUMIFS('NSST Print'!$C$44:$C$50,'NSST Print'!$F$44:$F$50,'Heron'!$A66)</f>
        <v/>
      </c>
    </row>
    <row r="67">
      <c r="A67" t="inlineStr">
        <is>
          <t>Accounting Fees</t>
        </is>
      </c>
      <c r="C67" s="2">
        <f>SUMIFS(data!$H$1:$H$3925, data!$A$1:$A$3925, 'Heron'!$A67, data!$E$1:$E$3925, 'Heron'!C$5)</f>
        <v/>
      </c>
      <c r="D67" s="2">
        <f>C67+SUMIFS(data!$H$1:$H$3925, data!$A$1:$A$3925, 'Heron'!$A67,  data!$E$1:$E$3925, 'Heron'!D$5)</f>
        <v/>
      </c>
      <c r="E67" s="2">
        <f>D67+SUMIFS(data!$H$1:$H$3925, data!$A$1:$A$3925, 'Heron'!$A67,  data!$E$1:$E$3925, 'Heron'!E$5)</f>
        <v/>
      </c>
      <c r="F67" s="2">
        <f>E67+SUMIFS(data!$H$1:$H$3925, data!$A$1:$A$3925, 'Heron'!$A67,  data!$E$1:$E$3925, 'Heron'!F$5)</f>
        <v/>
      </c>
      <c r="G67" s="2">
        <f>F67+SUMIFS(data!$H$1:$H$3925, data!$A$1:$A$3925, 'Heron'!$A67,  data!$E$1:$E$3925, 'Heron'!G$5)</f>
        <v/>
      </c>
      <c r="H67" s="2">
        <f>G67+SUMIFS(data!$H$1:$H$3925, data!$A$1:$A$3925, 'Heron'!$A67,  data!$E$1:$E$3925, 'Heron'!H$5)</f>
        <v/>
      </c>
      <c r="I67" s="2">
        <f>H67+SUMIFS(data!$H$1:$H$3925, data!$A$1:$A$3925, 'Heron'!$A67,  data!$E$1:$E$3925, 'Heron'!I$5)</f>
        <v/>
      </c>
      <c r="J67" s="2">
        <f>I67+SUMIFS(data!$H$1:$H$3925, data!$A$1:$A$3925, 'Heron'!$A67,  data!$E$1:$E$3925, 'Heron'!J$5)</f>
        <v/>
      </c>
      <c r="K67" s="2">
        <f>J67+SUMIFS(data!$H$1:$H$3925, data!$A$1:$A$3925, 'Heron'!$A67,  data!$E$1:$E$3925, 'Heron'!K$5)</f>
        <v/>
      </c>
      <c r="L67" s="2">
        <f>K67+SUMIFS(data!$H$1:$H$3925, data!$A$1:$A$3925, 'Heron'!$A67,  data!$E$1:$E$3925, 'Heron'!L$5)</f>
        <v/>
      </c>
      <c r="M67" s="2">
        <f>L67+SUMIFS(data!$H$1:$H$3925, data!$A$1:$A$3925, 'Heron'!$A67,  data!$E$1:$E$3925, 'Heron'!M$5)</f>
        <v/>
      </c>
      <c r="N67" s="2">
        <f>M67+SUMIFS(data!$H$1:$H$3925, data!$A$1:$A$3925, 'Heron'!$A67,  data!$E$1:$E$3925, 'Heron'!N$5)</f>
        <v/>
      </c>
      <c r="O67" s="2">
        <f>N67+SUMIFS(data!$H$1:$H$3925, data!$A$1:$A$3925, 'Heron'!$A67,  data!$E$1:$E$3925, 'Heron'!O$5)</f>
        <v/>
      </c>
      <c r="P67" s="2">
        <f>O67+SUMIFS(data!$H$1:$H$3925, data!$A$1:$A$3925, 'Heron'!$A67,  data!$E$1:$E$3925, 'Heron'!P$5)</f>
        <v/>
      </c>
      <c r="Q67" s="2">
        <f>P67+SUMIFS(data!$H$1:$H$3925, data!$A$1:$A$3925, 'Heron'!$A67,  data!$E$1:$E$3925, 'Heron'!Q$5)</f>
        <v/>
      </c>
      <c r="R67" s="2">
        <f>Q67+SUMIFS(data!$H$1:$H$3925, data!$A$1:$A$3925, 'Heron'!$A67,  data!$E$1:$E$3925, 'Heron'!R$5)</f>
        <v/>
      </c>
      <c r="S67" s="2">
        <f>R67+SUMIFS(data!$H$1:$H$3925, data!$A$1:$A$3925, 'Heron'!$A67,  data!$E$1:$E$3925, 'Heron'!S$5)</f>
        <v/>
      </c>
      <c r="T67" s="2">
        <f>S67+SUMIFS(data!$H$1:$H$3925, data!$A$1:$A$3925, 'Heron'!$A67,  data!$E$1:$E$3925, 'Heron'!T$5)</f>
        <v/>
      </c>
      <c r="U67" s="2">
        <f>T67+SUMIFS(data!$H$1:$H$3925, data!$A$1:$A$3925, 'Heron'!$A67,  data!$E$1:$E$3925, 'Heron'!U$5)</f>
        <v/>
      </c>
      <c r="V67" s="2">
        <f>U67+SUMIFS(data!$H$1:$H$3925, data!$A$1:$A$3925, 'Heron'!$A67,  data!$E$1:$E$3925, 'Heron'!V$5)</f>
        <v/>
      </c>
      <c r="W67" s="2">
        <f>V67+SUMIFS(data!$H$1:$H$3925, data!$A$1:$A$3925, 'Heron'!$A67,  data!$E$1:$E$3925, 'Heron'!W$5)</f>
        <v/>
      </c>
      <c r="X67" s="2">
        <f>W67+SUMIFS(data!$H$1:$H$3925, data!$A$1:$A$3925, 'Heron'!$A67,  data!$E$1:$E$3925, 'Heron'!X$5)</f>
        <v/>
      </c>
      <c r="Y67" s="2">
        <f>X67+SUMIFS(data!$H$1:$H$3925, data!$A$1:$A$3925, 'Heron'!$A67,  data!$E$1:$E$3925, 'Heron'!Y$5)</f>
        <v/>
      </c>
      <c r="Z67" s="2">
        <f>Y67+SUMIFS(data!$H$1:$H$3925, data!$A$1:$A$3925, 'Heron'!$A67,  data!$E$1:$E$3925, 'Heron'!Z$5)</f>
        <v/>
      </c>
      <c r="AA67" s="2">
        <f>Z67+SUMIFS(data!$H$1:$H$3925, data!$A$1:$A$3925, 'Heron'!$A67,  data!$E$1:$E$3925, 'Heron'!AA$5)</f>
        <v/>
      </c>
      <c r="AB67" s="2">
        <f>AA67+SUMIFS(data!$H$1:$H$3925, data!$A$1:$A$3925, 'Heron'!$A67,  data!$E$1:$E$3925, 'Heron'!AB$5)</f>
        <v/>
      </c>
      <c r="AC67" s="2">
        <f>AB67+SUMIFS(data!$H$1:$H$3925, data!$A$1:$A$3925, 'Heron'!$A67,  data!$E$1:$E$3925, 'Heron'!AC$5)</f>
        <v/>
      </c>
      <c r="AD67" s="2">
        <f>AC67+SUMIFS(data!$H$1:$H$3925, data!$A$1:$A$3925, 'Heron'!$A67,  data!$E$1:$E$3925, 'Heron'!AD$5)</f>
        <v/>
      </c>
      <c r="AE67" s="2">
        <f>AD67+SUMIFS(data!$H$1:$H$3925, data!$A$1:$A$3925, 'Heron'!$A67,  data!$E$1:$E$3925, 'Heron'!AE$5)</f>
        <v/>
      </c>
      <c r="AF67" s="2">
        <f>AE67+SUMIFS(data!$H$1:$H$3925, data!$A$1:$A$3925, 'Heron'!$A67,  data!$E$1:$E$3925, 'Heron'!AF$5)</f>
        <v/>
      </c>
      <c r="AG67" s="2">
        <f>AF67+SUMIFS(data!$H$1:$H$3925, data!$A$1:$A$3925, 'Heron'!$A67,  data!$E$1:$E$3925, 'Heron'!AG$5)</f>
        <v/>
      </c>
      <c r="AH67" s="2">
        <f>AG67+SUMIFS(data!$H$1:$H$3925, data!$A$1:$A$3925, 'Heron'!$A67,  data!$E$1:$E$3925, 'Heron'!AH$5)</f>
        <v/>
      </c>
      <c r="AI67" s="2">
        <f>AH67+SUMIFS(data!$H$1:$H$3925, data!$A$1:$A$3925, 'Heron'!$A67,  data!$E$1:$E$3925, 'Heron'!AI$5)</f>
        <v/>
      </c>
      <c r="AJ67" s="2">
        <f>AI67+SUMIFS(data!$H$1:$H$3925, data!$A$1:$A$3925, 'Heron'!$A67,  data!$E$1:$E$3925, 'Heron'!AJ$5)</f>
        <v/>
      </c>
      <c r="AK67" s="2">
        <f>AJ67+SUMIFS(data!$H$1:$H$3925, data!$A$1:$A$3925, 'Heron'!$A67,  data!$E$1:$E$3925, 'Heron'!AK$5)</f>
        <v/>
      </c>
      <c r="AL67" s="2">
        <f>AK67+SUMIFS(data!$H$1:$H$3925, data!$A$1:$A$3925, 'Heron'!$A67,  data!$E$1:$E$3925, 'Heron'!AL$5)</f>
        <v/>
      </c>
      <c r="AM67" s="2">
        <f>AL67+SUMIFS(data!$H$1:$H$3925, data!$A$1:$A$3925, 'Heron'!$A67,  data!$E$1:$E$3925, 'Heron'!AM$5)</f>
        <v/>
      </c>
      <c r="AN67" s="2">
        <f>AM67+SUMIFS(data!$H$1:$H$3925, data!$A$1:$A$3925, 'Heron'!$A67,  data!$E$1:$E$3925, 'Heron'!AN$5)</f>
        <v/>
      </c>
      <c r="AO67" s="2">
        <f>AN67+SUMIFS(data!$H$1:$H$3925, data!$A$1:$A$3925, 'Heron'!$A67,  data!$E$1:$E$3925, 'Heron'!AO$5)</f>
        <v/>
      </c>
      <c r="AP67" s="2">
        <f>AO67+SUMIFS(data!$H$1:$H$3925, data!$A$1:$A$3925, 'Heron'!$A67,  data!$E$1:$E$3925, 'Heron'!AP$5)</f>
        <v/>
      </c>
      <c r="AQ67" s="2">
        <f>AP67+SUMIFS(data!$H$1:$H$3925, data!$A$1:$A$3925, 'Heron'!$A67,  data!$E$1:$E$3925, 'Heron'!AQ$5)</f>
        <v/>
      </c>
      <c r="AR67" s="2">
        <f>AQ67+SUMIFS(data!$H$1:$H$3925, data!$A$1:$A$3925, 'Heron'!$A67,  data!$E$1:$E$3925, 'Heron'!AR$5)</f>
        <v/>
      </c>
      <c r="AS67" s="2">
        <f>AR67+SUMIFS(data!$H$1:$H$3925, data!$A$1:$A$3925, 'Heron'!$A67,  data!$E$1:$E$3925, 'Heron'!AS$5)+SUMIFS('NSST Print'!$C$43,'NSST Print'!$F$43,'Heron'!$A67)-SUMIFS('NSST Print'!$C$44:$C$50,'NSST Print'!$F$44:$F$50,'Heron'!$A67)</f>
        <v/>
      </c>
    </row>
    <row r="68">
      <c r="A68" t="inlineStr">
        <is>
          <t>Advertising - Media24</t>
        </is>
      </c>
      <c r="C68" s="2">
        <f>SUMIFS(data!$H$1:$H$3925, data!$A$1:$A$3925, 'Heron'!$A68, data!$E$1:$E$3925, 'Heron'!C$5)</f>
        <v/>
      </c>
      <c r="D68" s="2">
        <f>C68+SUMIFS(data!$H$1:$H$3925, data!$A$1:$A$3925, 'Heron'!$A68,  data!$E$1:$E$3925, 'Heron'!D$5)</f>
        <v/>
      </c>
      <c r="E68" s="2">
        <f>D68+SUMIFS(data!$H$1:$H$3925, data!$A$1:$A$3925, 'Heron'!$A68,  data!$E$1:$E$3925, 'Heron'!E$5)</f>
        <v/>
      </c>
      <c r="F68" s="2">
        <f>E68+SUMIFS(data!$H$1:$H$3925, data!$A$1:$A$3925, 'Heron'!$A68,  data!$E$1:$E$3925, 'Heron'!F$5)</f>
        <v/>
      </c>
      <c r="G68" s="2">
        <f>F68+SUMIFS(data!$H$1:$H$3925, data!$A$1:$A$3925, 'Heron'!$A68,  data!$E$1:$E$3925, 'Heron'!G$5)</f>
        <v/>
      </c>
      <c r="H68" s="2">
        <f>G68+SUMIFS(data!$H$1:$H$3925, data!$A$1:$A$3925, 'Heron'!$A68,  data!$E$1:$E$3925, 'Heron'!H$5)</f>
        <v/>
      </c>
      <c r="I68" s="2">
        <f>H68+SUMIFS(data!$H$1:$H$3925, data!$A$1:$A$3925, 'Heron'!$A68,  data!$E$1:$E$3925, 'Heron'!I$5)</f>
        <v/>
      </c>
      <c r="J68" s="2">
        <f>I68+SUMIFS(data!$H$1:$H$3925, data!$A$1:$A$3925, 'Heron'!$A68,  data!$E$1:$E$3925, 'Heron'!J$5)</f>
        <v/>
      </c>
      <c r="K68" s="2">
        <f>J68+SUMIFS(data!$H$1:$H$3925, data!$A$1:$A$3925, 'Heron'!$A68,  data!$E$1:$E$3925, 'Heron'!K$5)</f>
        <v/>
      </c>
      <c r="L68" s="2">
        <f>K68+SUMIFS(data!$H$1:$H$3925, data!$A$1:$A$3925, 'Heron'!$A68,  data!$E$1:$E$3925, 'Heron'!L$5)</f>
        <v/>
      </c>
      <c r="M68" s="2">
        <f>L68+SUMIFS(data!$H$1:$H$3925, data!$A$1:$A$3925, 'Heron'!$A68,  data!$E$1:$E$3925, 'Heron'!M$5)</f>
        <v/>
      </c>
      <c r="N68" s="2">
        <f>M68+SUMIFS(data!$H$1:$H$3925, data!$A$1:$A$3925, 'Heron'!$A68,  data!$E$1:$E$3925, 'Heron'!N$5)</f>
        <v/>
      </c>
      <c r="O68" s="2">
        <f>N68+SUMIFS(data!$H$1:$H$3925, data!$A$1:$A$3925, 'Heron'!$A68,  data!$E$1:$E$3925, 'Heron'!O$5)</f>
        <v/>
      </c>
      <c r="P68" s="2">
        <f>O68+SUMIFS(data!$H$1:$H$3925, data!$A$1:$A$3925, 'Heron'!$A68,  data!$E$1:$E$3925, 'Heron'!P$5)</f>
        <v/>
      </c>
      <c r="Q68" s="2">
        <f>P68+SUMIFS(data!$H$1:$H$3925, data!$A$1:$A$3925, 'Heron'!$A68,  data!$E$1:$E$3925, 'Heron'!Q$5)</f>
        <v/>
      </c>
      <c r="R68" s="2">
        <f>Q68+SUMIFS(data!$H$1:$H$3925, data!$A$1:$A$3925, 'Heron'!$A68,  data!$E$1:$E$3925, 'Heron'!R$5)</f>
        <v/>
      </c>
      <c r="S68" s="2">
        <f>R68+SUMIFS(data!$H$1:$H$3925, data!$A$1:$A$3925, 'Heron'!$A68,  data!$E$1:$E$3925, 'Heron'!S$5)</f>
        <v/>
      </c>
      <c r="T68" s="2">
        <f>S68+SUMIFS(data!$H$1:$H$3925, data!$A$1:$A$3925, 'Heron'!$A68,  data!$E$1:$E$3925, 'Heron'!T$5)</f>
        <v/>
      </c>
      <c r="U68" s="2">
        <f>T68+SUMIFS(data!$H$1:$H$3925, data!$A$1:$A$3925, 'Heron'!$A68,  data!$E$1:$E$3925, 'Heron'!U$5)</f>
        <v/>
      </c>
      <c r="V68" s="2">
        <f>U68+SUMIFS(data!$H$1:$H$3925, data!$A$1:$A$3925, 'Heron'!$A68,  data!$E$1:$E$3925, 'Heron'!V$5)</f>
        <v/>
      </c>
      <c r="W68" s="2">
        <f>V68+SUMIFS(data!$H$1:$H$3925, data!$A$1:$A$3925, 'Heron'!$A68,  data!$E$1:$E$3925, 'Heron'!W$5)</f>
        <v/>
      </c>
      <c r="X68" s="2">
        <f>W68+SUMIFS(data!$H$1:$H$3925, data!$A$1:$A$3925, 'Heron'!$A68,  data!$E$1:$E$3925, 'Heron'!X$5)</f>
        <v/>
      </c>
      <c r="Y68" s="2">
        <f>X68+SUMIFS(data!$H$1:$H$3925, data!$A$1:$A$3925, 'Heron'!$A68,  data!$E$1:$E$3925, 'Heron'!Y$5)</f>
        <v/>
      </c>
      <c r="Z68" s="2">
        <f>Y68+SUMIFS(data!$H$1:$H$3925, data!$A$1:$A$3925, 'Heron'!$A68,  data!$E$1:$E$3925, 'Heron'!Z$5)</f>
        <v/>
      </c>
      <c r="AA68" s="2">
        <f>Z68+SUMIFS(data!$H$1:$H$3925, data!$A$1:$A$3925, 'Heron'!$A68,  data!$E$1:$E$3925, 'Heron'!AA$5)</f>
        <v/>
      </c>
      <c r="AB68" s="2">
        <f>AA68+SUMIFS(data!$H$1:$H$3925, data!$A$1:$A$3925, 'Heron'!$A68,  data!$E$1:$E$3925, 'Heron'!AB$5)</f>
        <v/>
      </c>
      <c r="AC68" s="2">
        <f>AB68+SUMIFS(data!$H$1:$H$3925, data!$A$1:$A$3925, 'Heron'!$A68,  data!$E$1:$E$3925, 'Heron'!AC$5)</f>
        <v/>
      </c>
      <c r="AD68" s="2">
        <f>AC68+SUMIFS(data!$H$1:$H$3925, data!$A$1:$A$3925, 'Heron'!$A68,  data!$E$1:$E$3925, 'Heron'!AD$5)</f>
        <v/>
      </c>
      <c r="AE68" s="2">
        <f>AD68+SUMIFS(data!$H$1:$H$3925, data!$A$1:$A$3925, 'Heron'!$A68,  data!$E$1:$E$3925, 'Heron'!AE$5)</f>
        <v/>
      </c>
      <c r="AF68" s="2">
        <f>AE68+SUMIFS(data!$H$1:$H$3925, data!$A$1:$A$3925, 'Heron'!$A68,  data!$E$1:$E$3925, 'Heron'!AF$5)</f>
        <v/>
      </c>
      <c r="AG68" s="2">
        <f>AF68+SUMIFS(data!$H$1:$H$3925, data!$A$1:$A$3925, 'Heron'!$A68,  data!$E$1:$E$3925, 'Heron'!AG$5)</f>
        <v/>
      </c>
      <c r="AH68" s="2">
        <f>AG68+SUMIFS(data!$H$1:$H$3925, data!$A$1:$A$3925, 'Heron'!$A68,  data!$E$1:$E$3925, 'Heron'!AH$5)</f>
        <v/>
      </c>
      <c r="AI68" s="2">
        <f>AH68+SUMIFS(data!$H$1:$H$3925, data!$A$1:$A$3925, 'Heron'!$A68,  data!$E$1:$E$3925, 'Heron'!AI$5)</f>
        <v/>
      </c>
      <c r="AJ68" s="2">
        <f>AI68+SUMIFS(data!$H$1:$H$3925, data!$A$1:$A$3925, 'Heron'!$A68,  data!$E$1:$E$3925, 'Heron'!AJ$5)</f>
        <v/>
      </c>
      <c r="AK68" s="2">
        <f>AJ68+SUMIFS(data!$H$1:$H$3925, data!$A$1:$A$3925, 'Heron'!$A68,  data!$E$1:$E$3925, 'Heron'!AK$5)</f>
        <v/>
      </c>
      <c r="AL68" s="2">
        <f>AK68+SUMIFS(data!$H$1:$H$3925, data!$A$1:$A$3925, 'Heron'!$A68,  data!$E$1:$E$3925, 'Heron'!AL$5)</f>
        <v/>
      </c>
      <c r="AM68" s="2">
        <f>AL68+SUMIFS(data!$H$1:$H$3925, data!$A$1:$A$3925, 'Heron'!$A68,  data!$E$1:$E$3925, 'Heron'!AM$5)</f>
        <v/>
      </c>
      <c r="AN68" s="2">
        <f>AM68+SUMIFS(data!$H$1:$H$3925, data!$A$1:$A$3925, 'Heron'!$A68,  data!$E$1:$E$3925, 'Heron'!AN$5)</f>
        <v/>
      </c>
      <c r="AO68" s="2">
        <f>AN68+SUMIFS(data!$H$1:$H$3925, data!$A$1:$A$3925, 'Heron'!$A68,  data!$E$1:$E$3925, 'Heron'!AO$5)</f>
        <v/>
      </c>
      <c r="AP68" s="2">
        <f>AO68+SUMIFS(data!$H$1:$H$3925, data!$A$1:$A$3925, 'Heron'!$A68,  data!$E$1:$E$3925, 'Heron'!AP$5)</f>
        <v/>
      </c>
      <c r="AQ68" s="2">
        <f>AP68+SUMIFS(data!$H$1:$H$3925, data!$A$1:$A$3925, 'Heron'!$A68,  data!$E$1:$E$3925, 'Heron'!AQ$5)</f>
        <v/>
      </c>
      <c r="AR68" s="2">
        <f>AQ68+SUMIFS(data!$H$1:$H$3925, data!$A$1:$A$3925, 'Heron'!$A68,  data!$E$1:$E$3925, 'Heron'!AR$5)</f>
        <v/>
      </c>
      <c r="AS68" s="2">
        <f>AR68+SUMIFS(data!$H$1:$H$3925, data!$A$1:$A$3925, 'Heron'!$A68,  data!$E$1:$E$3925, 'Heron'!AS$5)+SUMIFS('NSST Print'!$C$43,'NSST Print'!$F$43,'Heron'!$A68)-SUMIFS('NSST Print'!$C$44:$C$50,'NSST Print'!$F$44:$F$50,'Heron'!$A68)</f>
        <v/>
      </c>
    </row>
    <row r="69">
      <c r="A69" t="inlineStr">
        <is>
          <t>Advertising - Property24</t>
        </is>
      </c>
      <c r="C69" s="2">
        <f>SUMIFS(data!$H$1:$H$3925, data!$A$1:$A$3925, 'Heron'!$A69, data!$E$1:$E$3925, 'Heron'!C$5)</f>
        <v/>
      </c>
      <c r="D69" s="2">
        <f>C69+SUMIFS(data!$H$1:$H$3925, data!$A$1:$A$3925, 'Heron'!$A69,  data!$E$1:$E$3925, 'Heron'!D$5)</f>
        <v/>
      </c>
      <c r="E69" s="2">
        <f>D69+SUMIFS(data!$H$1:$H$3925, data!$A$1:$A$3925, 'Heron'!$A69,  data!$E$1:$E$3925, 'Heron'!E$5)</f>
        <v/>
      </c>
      <c r="F69" s="2">
        <f>E69+SUMIFS(data!$H$1:$H$3925, data!$A$1:$A$3925, 'Heron'!$A69,  data!$E$1:$E$3925, 'Heron'!F$5)</f>
        <v/>
      </c>
      <c r="G69" s="2">
        <f>F69+SUMIFS(data!$H$1:$H$3925, data!$A$1:$A$3925, 'Heron'!$A69,  data!$E$1:$E$3925, 'Heron'!G$5)</f>
        <v/>
      </c>
      <c r="H69" s="2">
        <f>G69+SUMIFS(data!$H$1:$H$3925, data!$A$1:$A$3925, 'Heron'!$A69,  data!$E$1:$E$3925, 'Heron'!H$5)</f>
        <v/>
      </c>
      <c r="I69" s="2">
        <f>H69+SUMIFS(data!$H$1:$H$3925, data!$A$1:$A$3925, 'Heron'!$A69,  data!$E$1:$E$3925, 'Heron'!I$5)</f>
        <v/>
      </c>
      <c r="J69" s="2">
        <f>I69+SUMIFS(data!$H$1:$H$3925, data!$A$1:$A$3925, 'Heron'!$A69,  data!$E$1:$E$3925, 'Heron'!J$5)</f>
        <v/>
      </c>
      <c r="K69" s="2">
        <f>J69+SUMIFS(data!$H$1:$H$3925, data!$A$1:$A$3925, 'Heron'!$A69,  data!$E$1:$E$3925, 'Heron'!K$5)</f>
        <v/>
      </c>
      <c r="L69" s="2">
        <f>K69+SUMIFS(data!$H$1:$H$3925, data!$A$1:$A$3925, 'Heron'!$A69,  data!$E$1:$E$3925, 'Heron'!L$5)</f>
        <v/>
      </c>
      <c r="M69" s="2">
        <f>L69+SUMIFS(data!$H$1:$H$3925, data!$A$1:$A$3925, 'Heron'!$A69,  data!$E$1:$E$3925, 'Heron'!M$5)</f>
        <v/>
      </c>
      <c r="N69" s="2">
        <f>M69+SUMIFS(data!$H$1:$H$3925, data!$A$1:$A$3925, 'Heron'!$A69,  data!$E$1:$E$3925, 'Heron'!N$5)</f>
        <v/>
      </c>
      <c r="O69" s="2">
        <f>N69+SUMIFS(data!$H$1:$H$3925, data!$A$1:$A$3925, 'Heron'!$A69,  data!$E$1:$E$3925, 'Heron'!O$5)</f>
        <v/>
      </c>
      <c r="P69" s="2">
        <f>O69+SUMIFS(data!$H$1:$H$3925, data!$A$1:$A$3925, 'Heron'!$A69,  data!$E$1:$E$3925, 'Heron'!P$5)</f>
        <v/>
      </c>
      <c r="Q69" s="2">
        <f>P69+SUMIFS(data!$H$1:$H$3925, data!$A$1:$A$3925, 'Heron'!$A69,  data!$E$1:$E$3925, 'Heron'!Q$5)</f>
        <v/>
      </c>
      <c r="R69" s="2">
        <f>Q69+SUMIFS(data!$H$1:$H$3925, data!$A$1:$A$3925, 'Heron'!$A69,  data!$E$1:$E$3925, 'Heron'!R$5)</f>
        <v/>
      </c>
      <c r="S69" s="2">
        <f>R69+SUMIFS(data!$H$1:$H$3925, data!$A$1:$A$3925, 'Heron'!$A69,  data!$E$1:$E$3925, 'Heron'!S$5)</f>
        <v/>
      </c>
      <c r="T69" s="2">
        <f>S69+SUMIFS(data!$H$1:$H$3925, data!$A$1:$A$3925, 'Heron'!$A69,  data!$E$1:$E$3925, 'Heron'!T$5)</f>
        <v/>
      </c>
      <c r="U69" s="2">
        <f>T69+SUMIFS(data!$H$1:$H$3925, data!$A$1:$A$3925, 'Heron'!$A69,  data!$E$1:$E$3925, 'Heron'!U$5)</f>
        <v/>
      </c>
      <c r="V69" s="2">
        <f>U69+SUMIFS(data!$H$1:$H$3925, data!$A$1:$A$3925, 'Heron'!$A69,  data!$E$1:$E$3925, 'Heron'!V$5)</f>
        <v/>
      </c>
      <c r="W69" s="2">
        <f>V69+SUMIFS(data!$H$1:$H$3925, data!$A$1:$A$3925, 'Heron'!$A69,  data!$E$1:$E$3925, 'Heron'!W$5)</f>
        <v/>
      </c>
      <c r="X69" s="2">
        <f>W69+SUMIFS(data!$H$1:$H$3925, data!$A$1:$A$3925, 'Heron'!$A69,  data!$E$1:$E$3925, 'Heron'!X$5)</f>
        <v/>
      </c>
      <c r="Y69" s="2">
        <f>X69+SUMIFS(data!$H$1:$H$3925, data!$A$1:$A$3925, 'Heron'!$A69,  data!$E$1:$E$3925, 'Heron'!Y$5)</f>
        <v/>
      </c>
      <c r="Z69" s="2">
        <f>Y69+SUMIFS(data!$H$1:$H$3925, data!$A$1:$A$3925, 'Heron'!$A69,  data!$E$1:$E$3925, 'Heron'!Z$5)</f>
        <v/>
      </c>
      <c r="AA69" s="2">
        <f>Z69+SUMIFS(data!$H$1:$H$3925, data!$A$1:$A$3925, 'Heron'!$A69,  data!$E$1:$E$3925, 'Heron'!AA$5)</f>
        <v/>
      </c>
      <c r="AB69" s="2">
        <f>AA69+SUMIFS(data!$H$1:$H$3925, data!$A$1:$A$3925, 'Heron'!$A69,  data!$E$1:$E$3925, 'Heron'!AB$5)</f>
        <v/>
      </c>
      <c r="AC69" s="2">
        <f>AB69+SUMIFS(data!$H$1:$H$3925, data!$A$1:$A$3925, 'Heron'!$A69,  data!$E$1:$E$3925, 'Heron'!AC$5)</f>
        <v/>
      </c>
      <c r="AD69" s="2">
        <f>AC69+SUMIFS(data!$H$1:$H$3925, data!$A$1:$A$3925, 'Heron'!$A69,  data!$E$1:$E$3925, 'Heron'!AD$5)</f>
        <v/>
      </c>
      <c r="AE69" s="2">
        <f>AD69+SUMIFS(data!$H$1:$H$3925, data!$A$1:$A$3925, 'Heron'!$A69,  data!$E$1:$E$3925, 'Heron'!AE$5)</f>
        <v/>
      </c>
      <c r="AF69" s="2">
        <f>AE69+SUMIFS(data!$H$1:$H$3925, data!$A$1:$A$3925, 'Heron'!$A69,  data!$E$1:$E$3925, 'Heron'!AF$5)</f>
        <v/>
      </c>
      <c r="AG69" s="2">
        <f>AF69+SUMIFS(data!$H$1:$H$3925, data!$A$1:$A$3925, 'Heron'!$A69,  data!$E$1:$E$3925, 'Heron'!AG$5)</f>
        <v/>
      </c>
      <c r="AH69" s="2">
        <f>AG69+SUMIFS(data!$H$1:$H$3925, data!$A$1:$A$3925, 'Heron'!$A69,  data!$E$1:$E$3925, 'Heron'!AH$5)</f>
        <v/>
      </c>
      <c r="AI69" s="2">
        <f>AH69+SUMIFS(data!$H$1:$H$3925, data!$A$1:$A$3925, 'Heron'!$A69,  data!$E$1:$E$3925, 'Heron'!AI$5)</f>
        <v/>
      </c>
      <c r="AJ69" s="2">
        <f>AI69+SUMIFS(data!$H$1:$H$3925, data!$A$1:$A$3925, 'Heron'!$A69,  data!$E$1:$E$3925, 'Heron'!AJ$5)</f>
        <v/>
      </c>
      <c r="AK69" s="2">
        <f>AJ69+SUMIFS(data!$H$1:$H$3925, data!$A$1:$A$3925, 'Heron'!$A69,  data!$E$1:$E$3925, 'Heron'!AK$5)</f>
        <v/>
      </c>
      <c r="AL69" s="2">
        <f>AK69+SUMIFS(data!$H$1:$H$3925, data!$A$1:$A$3925, 'Heron'!$A69,  data!$E$1:$E$3925, 'Heron'!AL$5)</f>
        <v/>
      </c>
      <c r="AM69" s="2">
        <f>AL69+SUMIFS(data!$H$1:$H$3925, data!$A$1:$A$3925, 'Heron'!$A69,  data!$E$1:$E$3925, 'Heron'!AM$5)</f>
        <v/>
      </c>
      <c r="AN69" s="2">
        <f>AM69+SUMIFS(data!$H$1:$H$3925, data!$A$1:$A$3925, 'Heron'!$A69,  data!$E$1:$E$3925, 'Heron'!AN$5)</f>
        <v/>
      </c>
      <c r="AO69" s="2">
        <f>AN69+SUMIFS(data!$H$1:$H$3925, data!$A$1:$A$3925, 'Heron'!$A69,  data!$E$1:$E$3925, 'Heron'!AO$5)</f>
        <v/>
      </c>
      <c r="AP69" s="2">
        <f>AO69+SUMIFS(data!$H$1:$H$3925, data!$A$1:$A$3925, 'Heron'!$A69,  data!$E$1:$E$3925, 'Heron'!AP$5)</f>
        <v/>
      </c>
      <c r="AQ69" s="2">
        <f>AP69+SUMIFS(data!$H$1:$H$3925, data!$A$1:$A$3925, 'Heron'!$A69,  data!$E$1:$E$3925, 'Heron'!AQ$5)</f>
        <v/>
      </c>
      <c r="AR69" s="2">
        <f>AQ69+SUMIFS(data!$H$1:$H$3925, data!$A$1:$A$3925, 'Heron'!$A69,  data!$E$1:$E$3925, 'Heron'!AR$5)</f>
        <v/>
      </c>
      <c r="AS69" s="2">
        <f>AR69+SUMIFS(data!$H$1:$H$3925, data!$A$1:$A$3925, 'Heron'!$A69,  data!$E$1:$E$3925, 'Heron'!AS$5)+SUMIFS('NSST Print'!$C$43,'NSST Print'!$F$43,'Heron'!$A69)-SUMIFS('NSST Print'!$C$44:$C$50,'NSST Print'!$F$44:$F$50,'Heron'!$A69)</f>
        <v/>
      </c>
    </row>
    <row r="70">
      <c r="A70" t="inlineStr">
        <is>
          <t>Advertising - Pure Brand Activation</t>
        </is>
      </c>
      <c r="C70" s="2">
        <f>SUMIFS(data!$H$1:$H$3925, data!$A$1:$A$3925, 'Heron'!$A70, data!$E$1:$E$3925, 'Heron'!C$5)</f>
        <v/>
      </c>
      <c r="D70" s="2">
        <f>C70+SUMIFS(data!$H$1:$H$3925, data!$A$1:$A$3925, 'Heron'!$A70,  data!$E$1:$E$3925, 'Heron'!D$5)</f>
        <v/>
      </c>
      <c r="E70" s="2">
        <f>D70+SUMIFS(data!$H$1:$H$3925, data!$A$1:$A$3925, 'Heron'!$A70,  data!$E$1:$E$3925, 'Heron'!E$5)</f>
        <v/>
      </c>
      <c r="F70" s="2">
        <f>E70+SUMIFS(data!$H$1:$H$3925, data!$A$1:$A$3925, 'Heron'!$A70,  data!$E$1:$E$3925, 'Heron'!F$5)</f>
        <v/>
      </c>
      <c r="G70" s="2">
        <f>F70+SUMIFS(data!$H$1:$H$3925, data!$A$1:$A$3925, 'Heron'!$A70,  data!$E$1:$E$3925, 'Heron'!G$5)</f>
        <v/>
      </c>
      <c r="H70" s="2">
        <f>G70+SUMIFS(data!$H$1:$H$3925, data!$A$1:$A$3925, 'Heron'!$A70,  data!$E$1:$E$3925, 'Heron'!H$5)</f>
        <v/>
      </c>
      <c r="I70" s="2">
        <f>H70+SUMIFS(data!$H$1:$H$3925, data!$A$1:$A$3925, 'Heron'!$A70,  data!$E$1:$E$3925, 'Heron'!I$5)</f>
        <v/>
      </c>
      <c r="J70" s="2">
        <f>I70+SUMIFS(data!$H$1:$H$3925, data!$A$1:$A$3925, 'Heron'!$A70,  data!$E$1:$E$3925, 'Heron'!J$5)</f>
        <v/>
      </c>
      <c r="K70" s="2">
        <f>J70+SUMIFS(data!$H$1:$H$3925, data!$A$1:$A$3925, 'Heron'!$A70,  data!$E$1:$E$3925, 'Heron'!K$5)</f>
        <v/>
      </c>
      <c r="L70" s="2">
        <f>K70+SUMIFS(data!$H$1:$H$3925, data!$A$1:$A$3925, 'Heron'!$A70,  data!$E$1:$E$3925, 'Heron'!L$5)</f>
        <v/>
      </c>
      <c r="M70" s="2">
        <f>L70+SUMIFS(data!$H$1:$H$3925, data!$A$1:$A$3925, 'Heron'!$A70,  data!$E$1:$E$3925, 'Heron'!M$5)</f>
        <v/>
      </c>
      <c r="N70" s="2">
        <f>M70+SUMIFS(data!$H$1:$H$3925, data!$A$1:$A$3925, 'Heron'!$A70,  data!$E$1:$E$3925, 'Heron'!N$5)</f>
        <v/>
      </c>
      <c r="O70" s="2">
        <f>N70+SUMIFS(data!$H$1:$H$3925, data!$A$1:$A$3925, 'Heron'!$A70,  data!$E$1:$E$3925, 'Heron'!O$5)</f>
        <v/>
      </c>
      <c r="P70" s="2">
        <f>O70+SUMIFS(data!$H$1:$H$3925, data!$A$1:$A$3925, 'Heron'!$A70,  data!$E$1:$E$3925, 'Heron'!P$5)</f>
        <v/>
      </c>
      <c r="Q70" s="2">
        <f>P70+SUMIFS(data!$H$1:$H$3925, data!$A$1:$A$3925, 'Heron'!$A70,  data!$E$1:$E$3925, 'Heron'!Q$5)</f>
        <v/>
      </c>
      <c r="R70" s="2">
        <f>Q70+SUMIFS(data!$H$1:$H$3925, data!$A$1:$A$3925, 'Heron'!$A70,  data!$E$1:$E$3925, 'Heron'!R$5)</f>
        <v/>
      </c>
      <c r="S70" s="2">
        <f>R70+SUMIFS(data!$H$1:$H$3925, data!$A$1:$A$3925, 'Heron'!$A70,  data!$E$1:$E$3925, 'Heron'!S$5)</f>
        <v/>
      </c>
      <c r="T70" s="2">
        <f>S70+SUMIFS(data!$H$1:$H$3925, data!$A$1:$A$3925, 'Heron'!$A70,  data!$E$1:$E$3925, 'Heron'!T$5)</f>
        <v/>
      </c>
      <c r="U70" s="2">
        <f>T70+SUMIFS(data!$H$1:$H$3925, data!$A$1:$A$3925, 'Heron'!$A70,  data!$E$1:$E$3925, 'Heron'!U$5)</f>
        <v/>
      </c>
      <c r="V70" s="2">
        <f>U70+SUMIFS(data!$H$1:$H$3925, data!$A$1:$A$3925, 'Heron'!$A70,  data!$E$1:$E$3925, 'Heron'!V$5)</f>
        <v/>
      </c>
      <c r="W70" s="2">
        <f>V70+SUMIFS(data!$H$1:$H$3925, data!$A$1:$A$3925, 'Heron'!$A70,  data!$E$1:$E$3925, 'Heron'!W$5)</f>
        <v/>
      </c>
      <c r="X70" s="2">
        <f>W70+SUMIFS(data!$H$1:$H$3925, data!$A$1:$A$3925, 'Heron'!$A70,  data!$E$1:$E$3925, 'Heron'!X$5)</f>
        <v/>
      </c>
      <c r="Y70" s="2">
        <f>X70+SUMIFS(data!$H$1:$H$3925, data!$A$1:$A$3925, 'Heron'!$A70,  data!$E$1:$E$3925, 'Heron'!Y$5)</f>
        <v/>
      </c>
      <c r="Z70" s="2">
        <f>Y70+SUMIFS(data!$H$1:$H$3925, data!$A$1:$A$3925, 'Heron'!$A70,  data!$E$1:$E$3925, 'Heron'!Z$5)</f>
        <v/>
      </c>
      <c r="AA70" s="2">
        <f>Z70+SUMIFS(data!$H$1:$H$3925, data!$A$1:$A$3925, 'Heron'!$A70,  data!$E$1:$E$3925, 'Heron'!AA$5)</f>
        <v/>
      </c>
      <c r="AB70" s="2">
        <f>AA70+SUMIFS(data!$H$1:$H$3925, data!$A$1:$A$3925, 'Heron'!$A70,  data!$E$1:$E$3925, 'Heron'!AB$5)</f>
        <v/>
      </c>
      <c r="AC70" s="2">
        <f>AB70+SUMIFS(data!$H$1:$H$3925, data!$A$1:$A$3925, 'Heron'!$A70,  data!$E$1:$E$3925, 'Heron'!AC$5)</f>
        <v/>
      </c>
      <c r="AD70" s="2">
        <f>AC70+SUMIFS(data!$H$1:$H$3925, data!$A$1:$A$3925, 'Heron'!$A70,  data!$E$1:$E$3925, 'Heron'!AD$5)</f>
        <v/>
      </c>
      <c r="AE70" s="2">
        <f>AD70+SUMIFS(data!$H$1:$H$3925, data!$A$1:$A$3925, 'Heron'!$A70,  data!$E$1:$E$3925, 'Heron'!AE$5)</f>
        <v/>
      </c>
      <c r="AF70" s="2">
        <f>AE70+SUMIFS(data!$H$1:$H$3925, data!$A$1:$A$3925, 'Heron'!$A70,  data!$E$1:$E$3925, 'Heron'!AF$5)</f>
        <v/>
      </c>
      <c r="AG70" s="2">
        <f>AF70+SUMIFS(data!$H$1:$H$3925, data!$A$1:$A$3925, 'Heron'!$A70,  data!$E$1:$E$3925, 'Heron'!AG$5)</f>
        <v/>
      </c>
      <c r="AH70" s="2">
        <f>AG70+SUMIFS(data!$H$1:$H$3925, data!$A$1:$A$3925, 'Heron'!$A70,  data!$E$1:$E$3925, 'Heron'!AH$5)</f>
        <v/>
      </c>
      <c r="AI70" s="2">
        <f>AH70+SUMIFS(data!$H$1:$H$3925, data!$A$1:$A$3925, 'Heron'!$A70,  data!$E$1:$E$3925, 'Heron'!AI$5)</f>
        <v/>
      </c>
      <c r="AJ70" s="2">
        <f>AI70+SUMIFS(data!$H$1:$H$3925, data!$A$1:$A$3925, 'Heron'!$A70,  data!$E$1:$E$3925, 'Heron'!AJ$5)</f>
        <v/>
      </c>
      <c r="AK70" s="2">
        <f>AJ70+SUMIFS(data!$H$1:$H$3925, data!$A$1:$A$3925, 'Heron'!$A70,  data!$E$1:$E$3925, 'Heron'!AK$5)</f>
        <v/>
      </c>
      <c r="AL70" s="2">
        <f>AK70+SUMIFS(data!$H$1:$H$3925, data!$A$1:$A$3925, 'Heron'!$A70,  data!$E$1:$E$3925, 'Heron'!AL$5)</f>
        <v/>
      </c>
      <c r="AM70" s="2">
        <f>AL70+SUMIFS(data!$H$1:$H$3925, data!$A$1:$A$3925, 'Heron'!$A70,  data!$E$1:$E$3925, 'Heron'!AM$5)</f>
        <v/>
      </c>
      <c r="AN70" s="2">
        <f>AM70+SUMIFS(data!$H$1:$H$3925, data!$A$1:$A$3925, 'Heron'!$A70,  data!$E$1:$E$3925, 'Heron'!AN$5)</f>
        <v/>
      </c>
      <c r="AO70" s="2">
        <f>AN70+SUMIFS(data!$H$1:$H$3925, data!$A$1:$A$3925, 'Heron'!$A70,  data!$E$1:$E$3925, 'Heron'!AO$5)</f>
        <v/>
      </c>
      <c r="AP70" s="2">
        <f>AO70+SUMIFS(data!$H$1:$H$3925, data!$A$1:$A$3925, 'Heron'!$A70,  data!$E$1:$E$3925, 'Heron'!AP$5)</f>
        <v/>
      </c>
      <c r="AQ70" s="2">
        <f>AP70+SUMIFS(data!$H$1:$H$3925, data!$A$1:$A$3925, 'Heron'!$A70,  data!$E$1:$E$3925, 'Heron'!AQ$5)</f>
        <v/>
      </c>
      <c r="AR70" s="2">
        <f>AQ70+SUMIFS(data!$H$1:$H$3925, data!$A$1:$A$3925, 'Heron'!$A70,  data!$E$1:$E$3925, 'Heron'!AR$5)</f>
        <v/>
      </c>
      <c r="AS70" s="2">
        <f>AR70+SUMIFS(data!$H$1:$H$3925, data!$A$1:$A$3925, 'Heron'!$A70,  data!$E$1:$E$3925, 'Heron'!AS$5)+SUMIFS('NSST Print'!$C$43,'NSST Print'!$F$43,'Heron'!$A70)-SUMIFS('NSST Print'!$C$44:$C$50,'NSST Print'!$F$44:$F$50,'Heron'!$A70)</f>
        <v/>
      </c>
    </row>
    <row r="71">
      <c r="A71" t="inlineStr">
        <is>
          <t>Advertising - Real Marketing</t>
        </is>
      </c>
      <c r="C71" s="2">
        <f>SUMIFS(data!$H$1:$H$3925, data!$A$1:$A$3925, 'Heron'!$A71, data!$E$1:$E$3925, 'Heron'!C$5)</f>
        <v/>
      </c>
      <c r="D71" s="2">
        <f>C71+SUMIFS(data!$H$1:$H$3925, data!$A$1:$A$3925, 'Heron'!$A71,  data!$E$1:$E$3925, 'Heron'!D$5)</f>
        <v/>
      </c>
      <c r="E71" s="2">
        <f>D71+SUMIFS(data!$H$1:$H$3925, data!$A$1:$A$3925, 'Heron'!$A71,  data!$E$1:$E$3925, 'Heron'!E$5)</f>
        <v/>
      </c>
      <c r="F71" s="2">
        <f>E71+SUMIFS(data!$H$1:$H$3925, data!$A$1:$A$3925, 'Heron'!$A71,  data!$E$1:$E$3925, 'Heron'!F$5)</f>
        <v/>
      </c>
      <c r="G71" s="2">
        <f>F71+SUMIFS(data!$H$1:$H$3925, data!$A$1:$A$3925, 'Heron'!$A71,  data!$E$1:$E$3925, 'Heron'!G$5)</f>
        <v/>
      </c>
      <c r="H71" s="2">
        <f>G71+SUMIFS(data!$H$1:$H$3925, data!$A$1:$A$3925, 'Heron'!$A71,  data!$E$1:$E$3925, 'Heron'!H$5)</f>
        <v/>
      </c>
      <c r="I71" s="2">
        <f>H71+SUMIFS(data!$H$1:$H$3925, data!$A$1:$A$3925, 'Heron'!$A71,  data!$E$1:$E$3925, 'Heron'!I$5)</f>
        <v/>
      </c>
      <c r="J71" s="2">
        <f>I71+SUMIFS(data!$H$1:$H$3925, data!$A$1:$A$3925, 'Heron'!$A71,  data!$E$1:$E$3925, 'Heron'!J$5)</f>
        <v/>
      </c>
      <c r="K71" s="2">
        <f>J71+SUMIFS(data!$H$1:$H$3925, data!$A$1:$A$3925, 'Heron'!$A71,  data!$E$1:$E$3925, 'Heron'!K$5)</f>
        <v/>
      </c>
      <c r="L71" s="2">
        <f>K71+SUMIFS(data!$H$1:$H$3925, data!$A$1:$A$3925, 'Heron'!$A71,  data!$E$1:$E$3925, 'Heron'!L$5)</f>
        <v/>
      </c>
      <c r="M71" s="2">
        <f>L71+SUMIFS(data!$H$1:$H$3925, data!$A$1:$A$3925, 'Heron'!$A71,  data!$E$1:$E$3925, 'Heron'!M$5)</f>
        <v/>
      </c>
      <c r="N71" s="2">
        <f>M71+SUMIFS(data!$H$1:$H$3925, data!$A$1:$A$3925, 'Heron'!$A71,  data!$E$1:$E$3925, 'Heron'!N$5)</f>
        <v/>
      </c>
      <c r="O71" s="2">
        <f>N71+SUMIFS(data!$H$1:$H$3925, data!$A$1:$A$3925, 'Heron'!$A71,  data!$E$1:$E$3925, 'Heron'!O$5)</f>
        <v/>
      </c>
      <c r="P71" s="2">
        <f>O71+SUMIFS(data!$H$1:$H$3925, data!$A$1:$A$3925, 'Heron'!$A71,  data!$E$1:$E$3925, 'Heron'!P$5)</f>
        <v/>
      </c>
      <c r="Q71" s="2">
        <f>P71+SUMIFS(data!$H$1:$H$3925, data!$A$1:$A$3925, 'Heron'!$A71,  data!$E$1:$E$3925, 'Heron'!Q$5)</f>
        <v/>
      </c>
      <c r="R71" s="2">
        <f>Q71+SUMIFS(data!$H$1:$H$3925, data!$A$1:$A$3925, 'Heron'!$A71,  data!$E$1:$E$3925, 'Heron'!R$5)</f>
        <v/>
      </c>
      <c r="S71" s="2">
        <f>R71+SUMIFS(data!$H$1:$H$3925, data!$A$1:$A$3925, 'Heron'!$A71,  data!$E$1:$E$3925, 'Heron'!S$5)</f>
        <v/>
      </c>
      <c r="T71" s="2">
        <f>S71+SUMIFS(data!$H$1:$H$3925, data!$A$1:$A$3925, 'Heron'!$A71,  data!$E$1:$E$3925, 'Heron'!T$5)</f>
        <v/>
      </c>
      <c r="U71" s="2">
        <f>T71+SUMIFS(data!$H$1:$H$3925, data!$A$1:$A$3925, 'Heron'!$A71,  data!$E$1:$E$3925, 'Heron'!U$5)</f>
        <v/>
      </c>
      <c r="V71" s="2">
        <f>U71+SUMIFS(data!$H$1:$H$3925, data!$A$1:$A$3925, 'Heron'!$A71,  data!$E$1:$E$3925, 'Heron'!V$5)</f>
        <v/>
      </c>
      <c r="W71" s="2">
        <f>V71+SUMIFS(data!$H$1:$H$3925, data!$A$1:$A$3925, 'Heron'!$A71,  data!$E$1:$E$3925, 'Heron'!W$5)</f>
        <v/>
      </c>
      <c r="X71" s="2">
        <f>W71+SUMIFS(data!$H$1:$H$3925, data!$A$1:$A$3925, 'Heron'!$A71,  data!$E$1:$E$3925, 'Heron'!X$5)</f>
        <v/>
      </c>
      <c r="Y71" s="2">
        <f>X71+SUMIFS(data!$H$1:$H$3925, data!$A$1:$A$3925, 'Heron'!$A71,  data!$E$1:$E$3925, 'Heron'!Y$5)</f>
        <v/>
      </c>
      <c r="Z71" s="2">
        <f>Y71+SUMIFS(data!$H$1:$H$3925, data!$A$1:$A$3925, 'Heron'!$A71,  data!$E$1:$E$3925, 'Heron'!Z$5)</f>
        <v/>
      </c>
      <c r="AA71" s="2">
        <f>Z71+SUMIFS(data!$H$1:$H$3925, data!$A$1:$A$3925, 'Heron'!$A71,  data!$E$1:$E$3925, 'Heron'!AA$5)</f>
        <v/>
      </c>
      <c r="AB71" s="2">
        <f>AA71+SUMIFS(data!$H$1:$H$3925, data!$A$1:$A$3925, 'Heron'!$A71,  data!$E$1:$E$3925, 'Heron'!AB$5)</f>
        <v/>
      </c>
      <c r="AC71" s="2">
        <f>AB71+SUMIFS(data!$H$1:$H$3925, data!$A$1:$A$3925, 'Heron'!$A71,  data!$E$1:$E$3925, 'Heron'!AC$5)</f>
        <v/>
      </c>
      <c r="AD71" s="2">
        <f>AC71+SUMIFS(data!$H$1:$H$3925, data!$A$1:$A$3925, 'Heron'!$A71,  data!$E$1:$E$3925, 'Heron'!AD$5)</f>
        <v/>
      </c>
      <c r="AE71" s="2">
        <f>AD71+SUMIFS(data!$H$1:$H$3925, data!$A$1:$A$3925, 'Heron'!$A71,  data!$E$1:$E$3925, 'Heron'!AE$5)</f>
        <v/>
      </c>
      <c r="AF71" s="2">
        <f>AE71+SUMIFS(data!$H$1:$H$3925, data!$A$1:$A$3925, 'Heron'!$A71,  data!$E$1:$E$3925, 'Heron'!AF$5)</f>
        <v/>
      </c>
      <c r="AG71" s="2">
        <f>AF71+SUMIFS(data!$H$1:$H$3925, data!$A$1:$A$3925, 'Heron'!$A71,  data!$E$1:$E$3925, 'Heron'!AG$5)</f>
        <v/>
      </c>
      <c r="AH71" s="2">
        <f>AG71+SUMIFS(data!$H$1:$H$3925, data!$A$1:$A$3925, 'Heron'!$A71,  data!$E$1:$E$3925, 'Heron'!AH$5)</f>
        <v/>
      </c>
      <c r="AI71" s="2">
        <f>AH71+SUMIFS(data!$H$1:$H$3925, data!$A$1:$A$3925, 'Heron'!$A71,  data!$E$1:$E$3925, 'Heron'!AI$5)</f>
        <v/>
      </c>
      <c r="AJ71" s="2">
        <f>AI71+SUMIFS(data!$H$1:$H$3925, data!$A$1:$A$3925, 'Heron'!$A71,  data!$E$1:$E$3925, 'Heron'!AJ$5)</f>
        <v/>
      </c>
      <c r="AK71" s="2">
        <f>AJ71+SUMIFS(data!$H$1:$H$3925, data!$A$1:$A$3925, 'Heron'!$A71,  data!$E$1:$E$3925, 'Heron'!AK$5)</f>
        <v/>
      </c>
      <c r="AL71" s="2">
        <f>AK71+SUMIFS(data!$H$1:$H$3925, data!$A$1:$A$3925, 'Heron'!$A71,  data!$E$1:$E$3925, 'Heron'!AL$5)</f>
        <v/>
      </c>
      <c r="AM71" s="2">
        <f>AL71+SUMIFS(data!$H$1:$H$3925, data!$A$1:$A$3925, 'Heron'!$A71,  data!$E$1:$E$3925, 'Heron'!AM$5)</f>
        <v/>
      </c>
      <c r="AN71" s="2">
        <f>AM71+SUMIFS(data!$H$1:$H$3925, data!$A$1:$A$3925, 'Heron'!$A71,  data!$E$1:$E$3925, 'Heron'!AN$5)</f>
        <v/>
      </c>
      <c r="AO71" s="2">
        <f>AN71+SUMIFS(data!$H$1:$H$3925, data!$A$1:$A$3925, 'Heron'!$A71,  data!$E$1:$E$3925, 'Heron'!AO$5)</f>
        <v/>
      </c>
      <c r="AP71" s="2">
        <f>AO71+SUMIFS(data!$H$1:$H$3925, data!$A$1:$A$3925, 'Heron'!$A71,  data!$E$1:$E$3925, 'Heron'!AP$5)</f>
        <v/>
      </c>
      <c r="AQ71" s="2">
        <f>AP71+SUMIFS(data!$H$1:$H$3925, data!$A$1:$A$3925, 'Heron'!$A71,  data!$E$1:$E$3925, 'Heron'!AQ$5)</f>
        <v/>
      </c>
      <c r="AR71" s="2">
        <f>AQ71+SUMIFS(data!$H$1:$H$3925, data!$A$1:$A$3925, 'Heron'!$A71,  data!$E$1:$E$3925, 'Heron'!AR$5)</f>
        <v/>
      </c>
      <c r="AS71" s="2">
        <f>AR71+SUMIFS(data!$H$1:$H$3925, data!$A$1:$A$3925, 'Heron'!$A71,  data!$E$1:$E$3925, 'Heron'!AS$5)+SUMIFS('NSST Print'!$C$43,'NSST Print'!$F$43,'Heron'!$A71)-SUMIFS('NSST Print'!$C$44:$C$50,'NSST Print'!$F$44:$F$50,'Heron'!$A71)</f>
        <v/>
      </c>
    </row>
    <row r="72">
      <c r="A72" t="inlineStr">
        <is>
          <t>Advertising - Thinkink</t>
        </is>
      </c>
      <c r="C72" s="2">
        <f>SUMIFS(data!$H$1:$H$3925, data!$A$1:$A$3925, 'Heron'!$A72, data!$E$1:$E$3925, 'Heron'!C$5)</f>
        <v/>
      </c>
      <c r="D72" s="2">
        <f>C72+SUMIFS(data!$H$1:$H$3925, data!$A$1:$A$3925, 'Heron'!$A72,  data!$E$1:$E$3925, 'Heron'!D$5)</f>
        <v/>
      </c>
      <c r="E72" s="2">
        <f>D72+SUMIFS(data!$H$1:$H$3925, data!$A$1:$A$3925, 'Heron'!$A72,  data!$E$1:$E$3925, 'Heron'!E$5)</f>
        <v/>
      </c>
      <c r="F72" s="2">
        <f>E72+SUMIFS(data!$H$1:$H$3925, data!$A$1:$A$3925, 'Heron'!$A72,  data!$E$1:$E$3925, 'Heron'!F$5)</f>
        <v/>
      </c>
      <c r="G72" s="2">
        <f>F72+SUMIFS(data!$H$1:$H$3925, data!$A$1:$A$3925, 'Heron'!$A72,  data!$E$1:$E$3925, 'Heron'!G$5)</f>
        <v/>
      </c>
      <c r="H72" s="2">
        <f>G72+SUMIFS(data!$H$1:$H$3925, data!$A$1:$A$3925, 'Heron'!$A72,  data!$E$1:$E$3925, 'Heron'!H$5)</f>
        <v/>
      </c>
      <c r="I72" s="2">
        <f>H72+SUMIFS(data!$H$1:$H$3925, data!$A$1:$A$3925, 'Heron'!$A72,  data!$E$1:$E$3925, 'Heron'!I$5)</f>
        <v/>
      </c>
      <c r="J72" s="2">
        <f>I72+SUMIFS(data!$H$1:$H$3925, data!$A$1:$A$3925, 'Heron'!$A72,  data!$E$1:$E$3925, 'Heron'!J$5)</f>
        <v/>
      </c>
      <c r="K72" s="2">
        <f>J72+SUMIFS(data!$H$1:$H$3925, data!$A$1:$A$3925, 'Heron'!$A72,  data!$E$1:$E$3925, 'Heron'!K$5)</f>
        <v/>
      </c>
      <c r="L72" s="2">
        <f>K72+SUMIFS(data!$H$1:$H$3925, data!$A$1:$A$3925, 'Heron'!$A72,  data!$E$1:$E$3925, 'Heron'!L$5)</f>
        <v/>
      </c>
      <c r="M72" s="2">
        <f>L72+SUMIFS(data!$H$1:$H$3925, data!$A$1:$A$3925, 'Heron'!$A72,  data!$E$1:$E$3925, 'Heron'!M$5)</f>
        <v/>
      </c>
      <c r="N72" s="2">
        <f>M72+SUMIFS(data!$H$1:$H$3925, data!$A$1:$A$3925, 'Heron'!$A72,  data!$E$1:$E$3925, 'Heron'!N$5)</f>
        <v/>
      </c>
      <c r="O72" s="2">
        <f>N72+SUMIFS(data!$H$1:$H$3925, data!$A$1:$A$3925, 'Heron'!$A72,  data!$E$1:$E$3925, 'Heron'!O$5)</f>
        <v/>
      </c>
      <c r="P72" s="2">
        <f>O72+SUMIFS(data!$H$1:$H$3925, data!$A$1:$A$3925, 'Heron'!$A72,  data!$E$1:$E$3925, 'Heron'!P$5)</f>
        <v/>
      </c>
      <c r="Q72" s="2">
        <f>P72+SUMIFS(data!$H$1:$H$3925, data!$A$1:$A$3925, 'Heron'!$A72,  data!$E$1:$E$3925, 'Heron'!Q$5)</f>
        <v/>
      </c>
      <c r="R72" s="2">
        <f>Q72+SUMIFS(data!$H$1:$H$3925, data!$A$1:$A$3925, 'Heron'!$A72,  data!$E$1:$E$3925, 'Heron'!R$5)</f>
        <v/>
      </c>
      <c r="S72" s="2">
        <f>R72+SUMIFS(data!$H$1:$H$3925, data!$A$1:$A$3925, 'Heron'!$A72,  data!$E$1:$E$3925, 'Heron'!S$5)</f>
        <v/>
      </c>
      <c r="T72" s="2">
        <f>S72+SUMIFS(data!$H$1:$H$3925, data!$A$1:$A$3925, 'Heron'!$A72,  data!$E$1:$E$3925, 'Heron'!T$5)</f>
        <v/>
      </c>
      <c r="U72" s="2">
        <f>T72+SUMIFS(data!$H$1:$H$3925, data!$A$1:$A$3925, 'Heron'!$A72,  data!$E$1:$E$3925, 'Heron'!U$5)</f>
        <v/>
      </c>
      <c r="V72" s="2">
        <f>U72+SUMIFS(data!$H$1:$H$3925, data!$A$1:$A$3925, 'Heron'!$A72,  data!$E$1:$E$3925, 'Heron'!V$5)</f>
        <v/>
      </c>
      <c r="W72" s="2">
        <f>V72+SUMIFS(data!$H$1:$H$3925, data!$A$1:$A$3925, 'Heron'!$A72,  data!$E$1:$E$3925, 'Heron'!W$5)</f>
        <v/>
      </c>
      <c r="X72" s="2">
        <f>W72+SUMIFS(data!$H$1:$H$3925, data!$A$1:$A$3925, 'Heron'!$A72,  data!$E$1:$E$3925, 'Heron'!X$5)</f>
        <v/>
      </c>
      <c r="Y72" s="2">
        <f>X72+SUMIFS(data!$H$1:$H$3925, data!$A$1:$A$3925, 'Heron'!$A72,  data!$E$1:$E$3925, 'Heron'!Y$5)</f>
        <v/>
      </c>
      <c r="Z72" s="2">
        <f>Y72+SUMIFS(data!$H$1:$H$3925, data!$A$1:$A$3925, 'Heron'!$A72,  data!$E$1:$E$3925, 'Heron'!Z$5)</f>
        <v/>
      </c>
      <c r="AA72" s="2">
        <f>Z72+SUMIFS(data!$H$1:$H$3925, data!$A$1:$A$3925, 'Heron'!$A72,  data!$E$1:$E$3925, 'Heron'!AA$5)</f>
        <v/>
      </c>
      <c r="AB72" s="2">
        <f>AA72+SUMIFS(data!$H$1:$H$3925, data!$A$1:$A$3925, 'Heron'!$A72,  data!$E$1:$E$3925, 'Heron'!AB$5)</f>
        <v/>
      </c>
      <c r="AC72" s="2">
        <f>AB72+SUMIFS(data!$H$1:$H$3925, data!$A$1:$A$3925, 'Heron'!$A72,  data!$E$1:$E$3925, 'Heron'!AC$5)</f>
        <v/>
      </c>
      <c r="AD72" s="2">
        <f>AC72+SUMIFS(data!$H$1:$H$3925, data!$A$1:$A$3925, 'Heron'!$A72,  data!$E$1:$E$3925, 'Heron'!AD$5)</f>
        <v/>
      </c>
      <c r="AE72" s="2">
        <f>AD72+SUMIFS(data!$H$1:$H$3925, data!$A$1:$A$3925, 'Heron'!$A72,  data!$E$1:$E$3925, 'Heron'!AE$5)</f>
        <v/>
      </c>
      <c r="AF72" s="2">
        <f>AE72+SUMIFS(data!$H$1:$H$3925, data!$A$1:$A$3925, 'Heron'!$A72,  data!$E$1:$E$3925, 'Heron'!AF$5)</f>
        <v/>
      </c>
      <c r="AG72" s="2">
        <f>AF72+SUMIFS(data!$H$1:$H$3925, data!$A$1:$A$3925, 'Heron'!$A72,  data!$E$1:$E$3925, 'Heron'!AG$5)</f>
        <v/>
      </c>
      <c r="AH72" s="2">
        <f>AG72+SUMIFS(data!$H$1:$H$3925, data!$A$1:$A$3925, 'Heron'!$A72,  data!$E$1:$E$3925, 'Heron'!AH$5)</f>
        <v/>
      </c>
      <c r="AI72" s="2">
        <f>AH72+SUMIFS(data!$H$1:$H$3925, data!$A$1:$A$3925, 'Heron'!$A72,  data!$E$1:$E$3925, 'Heron'!AI$5)</f>
        <v/>
      </c>
      <c r="AJ72" s="2">
        <f>AI72+SUMIFS(data!$H$1:$H$3925, data!$A$1:$A$3925, 'Heron'!$A72,  data!$E$1:$E$3925, 'Heron'!AJ$5)</f>
        <v/>
      </c>
      <c r="AK72" s="2">
        <f>AJ72+SUMIFS(data!$H$1:$H$3925, data!$A$1:$A$3925, 'Heron'!$A72,  data!$E$1:$E$3925, 'Heron'!AK$5)</f>
        <v/>
      </c>
      <c r="AL72" s="2">
        <f>AK72+SUMIFS(data!$H$1:$H$3925, data!$A$1:$A$3925, 'Heron'!$A72,  data!$E$1:$E$3925, 'Heron'!AL$5)</f>
        <v/>
      </c>
      <c r="AM72" s="2">
        <f>AL72+SUMIFS(data!$H$1:$H$3925, data!$A$1:$A$3925, 'Heron'!$A72,  data!$E$1:$E$3925, 'Heron'!AM$5)</f>
        <v/>
      </c>
      <c r="AN72" s="2">
        <f>AM72+SUMIFS(data!$H$1:$H$3925, data!$A$1:$A$3925, 'Heron'!$A72,  data!$E$1:$E$3925, 'Heron'!AN$5)</f>
        <v/>
      </c>
      <c r="AO72" s="2">
        <f>AN72+SUMIFS(data!$H$1:$H$3925, data!$A$1:$A$3925, 'Heron'!$A72,  data!$E$1:$E$3925, 'Heron'!AO$5)</f>
        <v/>
      </c>
      <c r="AP72" s="2">
        <f>AO72+SUMIFS(data!$H$1:$H$3925, data!$A$1:$A$3925, 'Heron'!$A72,  data!$E$1:$E$3925, 'Heron'!AP$5)</f>
        <v/>
      </c>
      <c r="AQ72" s="2">
        <f>AP72+SUMIFS(data!$H$1:$H$3925, data!$A$1:$A$3925, 'Heron'!$A72,  data!$E$1:$E$3925, 'Heron'!AQ$5)</f>
        <v/>
      </c>
      <c r="AR72" s="2">
        <f>AQ72+SUMIFS(data!$H$1:$H$3925, data!$A$1:$A$3925, 'Heron'!$A72,  data!$E$1:$E$3925, 'Heron'!AR$5)</f>
        <v/>
      </c>
      <c r="AS72" s="2">
        <f>AR72+SUMIFS(data!$H$1:$H$3925, data!$A$1:$A$3925, 'Heron'!$A72,  data!$E$1:$E$3925, 'Heron'!AS$5)+SUMIFS('NSST Print'!$C$43,'NSST Print'!$F$43,'Heron'!$A72)-SUMIFS('NSST Print'!$C$44:$C$50,'NSST Print'!$F$44:$F$50,'Heron'!$A72)</f>
        <v/>
      </c>
    </row>
    <row r="73">
      <c r="A73" t="inlineStr">
        <is>
          <t>Advertising _AND_ Promotions</t>
        </is>
      </c>
      <c r="C73" s="2">
        <f>SUMIFS(data!$H$1:$H$3925, data!$A$1:$A$3925, 'Heron'!$A73, data!$E$1:$E$3925, 'Heron'!C$5)</f>
        <v/>
      </c>
      <c r="D73" s="2">
        <f>C73+SUMIFS(data!$H$1:$H$3925, data!$A$1:$A$3925, 'Heron'!$A73,  data!$E$1:$E$3925, 'Heron'!D$5)</f>
        <v/>
      </c>
      <c r="E73" s="2">
        <f>D73+SUMIFS(data!$H$1:$H$3925, data!$A$1:$A$3925, 'Heron'!$A73,  data!$E$1:$E$3925, 'Heron'!E$5)</f>
        <v/>
      </c>
      <c r="F73" s="2">
        <f>E73+SUMIFS(data!$H$1:$H$3925, data!$A$1:$A$3925, 'Heron'!$A73,  data!$E$1:$E$3925, 'Heron'!F$5)</f>
        <v/>
      </c>
      <c r="G73" s="2">
        <f>F73+SUMIFS(data!$H$1:$H$3925, data!$A$1:$A$3925, 'Heron'!$A73,  data!$E$1:$E$3925, 'Heron'!G$5)</f>
        <v/>
      </c>
      <c r="H73" s="2">
        <f>G73+SUMIFS(data!$H$1:$H$3925, data!$A$1:$A$3925, 'Heron'!$A73,  data!$E$1:$E$3925, 'Heron'!H$5)</f>
        <v/>
      </c>
      <c r="I73" s="2">
        <f>H73+SUMIFS(data!$H$1:$H$3925, data!$A$1:$A$3925, 'Heron'!$A73,  data!$E$1:$E$3925, 'Heron'!I$5)</f>
        <v/>
      </c>
      <c r="J73" s="2">
        <f>I73+SUMIFS(data!$H$1:$H$3925, data!$A$1:$A$3925, 'Heron'!$A73,  data!$E$1:$E$3925, 'Heron'!J$5)</f>
        <v/>
      </c>
      <c r="K73" s="2">
        <f>J73+SUMIFS(data!$H$1:$H$3925, data!$A$1:$A$3925, 'Heron'!$A73,  data!$E$1:$E$3925, 'Heron'!K$5)</f>
        <v/>
      </c>
      <c r="L73" s="2">
        <f>K73+SUMIFS(data!$H$1:$H$3925, data!$A$1:$A$3925, 'Heron'!$A73,  data!$E$1:$E$3925, 'Heron'!L$5)</f>
        <v/>
      </c>
      <c r="M73" s="2">
        <f>L73+SUMIFS(data!$H$1:$H$3925, data!$A$1:$A$3925, 'Heron'!$A73,  data!$E$1:$E$3925, 'Heron'!M$5)</f>
        <v/>
      </c>
      <c r="N73" s="2">
        <f>M73+SUMIFS(data!$H$1:$H$3925, data!$A$1:$A$3925, 'Heron'!$A73,  data!$E$1:$E$3925, 'Heron'!N$5)</f>
        <v/>
      </c>
      <c r="O73" s="2">
        <f>N73+SUMIFS(data!$H$1:$H$3925, data!$A$1:$A$3925, 'Heron'!$A73,  data!$E$1:$E$3925, 'Heron'!O$5)</f>
        <v/>
      </c>
      <c r="P73" s="2">
        <f>O73+SUMIFS(data!$H$1:$H$3925, data!$A$1:$A$3925, 'Heron'!$A73,  data!$E$1:$E$3925, 'Heron'!P$5)</f>
        <v/>
      </c>
      <c r="Q73" s="2">
        <f>P73+SUMIFS(data!$H$1:$H$3925, data!$A$1:$A$3925, 'Heron'!$A73,  data!$E$1:$E$3925, 'Heron'!Q$5)</f>
        <v/>
      </c>
      <c r="R73" s="2">
        <f>Q73+SUMIFS(data!$H$1:$H$3925, data!$A$1:$A$3925, 'Heron'!$A73,  data!$E$1:$E$3925, 'Heron'!R$5)</f>
        <v/>
      </c>
      <c r="S73" s="2">
        <f>R73+SUMIFS(data!$H$1:$H$3925, data!$A$1:$A$3925, 'Heron'!$A73,  data!$E$1:$E$3925, 'Heron'!S$5)</f>
        <v/>
      </c>
      <c r="T73" s="2">
        <f>S73+SUMIFS(data!$H$1:$H$3925, data!$A$1:$A$3925, 'Heron'!$A73,  data!$E$1:$E$3925, 'Heron'!T$5)</f>
        <v/>
      </c>
      <c r="U73" s="2">
        <f>T73+SUMIFS(data!$H$1:$H$3925, data!$A$1:$A$3925, 'Heron'!$A73,  data!$E$1:$E$3925, 'Heron'!U$5)</f>
        <v/>
      </c>
      <c r="V73" s="2">
        <f>U73+SUMIFS(data!$H$1:$H$3925, data!$A$1:$A$3925, 'Heron'!$A73,  data!$E$1:$E$3925, 'Heron'!V$5)</f>
        <v/>
      </c>
      <c r="W73" s="2">
        <f>V73+SUMIFS(data!$H$1:$H$3925, data!$A$1:$A$3925, 'Heron'!$A73,  data!$E$1:$E$3925, 'Heron'!W$5)</f>
        <v/>
      </c>
      <c r="X73" s="2">
        <f>W73+SUMIFS(data!$H$1:$H$3925, data!$A$1:$A$3925, 'Heron'!$A73,  data!$E$1:$E$3925, 'Heron'!X$5)</f>
        <v/>
      </c>
      <c r="Y73" s="2">
        <f>X73+SUMIFS(data!$H$1:$H$3925, data!$A$1:$A$3925, 'Heron'!$A73,  data!$E$1:$E$3925, 'Heron'!Y$5)</f>
        <v/>
      </c>
      <c r="Z73" s="2">
        <f>Y73+SUMIFS(data!$H$1:$H$3925, data!$A$1:$A$3925, 'Heron'!$A73,  data!$E$1:$E$3925, 'Heron'!Z$5)</f>
        <v/>
      </c>
      <c r="AA73" s="2">
        <f>Z73+SUMIFS(data!$H$1:$H$3925, data!$A$1:$A$3925, 'Heron'!$A73,  data!$E$1:$E$3925, 'Heron'!AA$5)</f>
        <v/>
      </c>
      <c r="AB73" s="2">
        <f>AA73+SUMIFS(data!$H$1:$H$3925, data!$A$1:$A$3925, 'Heron'!$A73,  data!$E$1:$E$3925, 'Heron'!AB$5)</f>
        <v/>
      </c>
      <c r="AC73" s="2">
        <f>AB73+SUMIFS(data!$H$1:$H$3925, data!$A$1:$A$3925, 'Heron'!$A73,  data!$E$1:$E$3925, 'Heron'!AC$5)</f>
        <v/>
      </c>
      <c r="AD73" s="2">
        <f>AC73+SUMIFS(data!$H$1:$H$3925, data!$A$1:$A$3925, 'Heron'!$A73,  data!$E$1:$E$3925, 'Heron'!AD$5)</f>
        <v/>
      </c>
      <c r="AE73" s="2">
        <f>AD73+SUMIFS(data!$H$1:$H$3925, data!$A$1:$A$3925, 'Heron'!$A73,  data!$E$1:$E$3925, 'Heron'!AE$5)</f>
        <v/>
      </c>
      <c r="AF73" s="2">
        <f>AE73+SUMIFS(data!$H$1:$H$3925, data!$A$1:$A$3925, 'Heron'!$A73,  data!$E$1:$E$3925, 'Heron'!AF$5)</f>
        <v/>
      </c>
      <c r="AG73" s="2">
        <f>AF73+SUMIFS(data!$H$1:$H$3925, data!$A$1:$A$3925, 'Heron'!$A73,  data!$E$1:$E$3925, 'Heron'!AG$5)</f>
        <v/>
      </c>
      <c r="AH73" s="2">
        <f>AG73+SUMIFS(data!$H$1:$H$3925, data!$A$1:$A$3925, 'Heron'!$A73,  data!$E$1:$E$3925, 'Heron'!AH$5)</f>
        <v/>
      </c>
      <c r="AI73" s="2">
        <f>AH73+SUMIFS(data!$H$1:$H$3925, data!$A$1:$A$3925, 'Heron'!$A73,  data!$E$1:$E$3925, 'Heron'!AI$5)</f>
        <v/>
      </c>
      <c r="AJ73" s="2">
        <f>AI73+SUMIFS(data!$H$1:$H$3925, data!$A$1:$A$3925, 'Heron'!$A73,  data!$E$1:$E$3925, 'Heron'!AJ$5)</f>
        <v/>
      </c>
      <c r="AK73" s="2">
        <f>AJ73+SUMIFS(data!$H$1:$H$3925, data!$A$1:$A$3925, 'Heron'!$A73,  data!$E$1:$E$3925, 'Heron'!AK$5)</f>
        <v/>
      </c>
      <c r="AL73" s="2">
        <f>AK73+SUMIFS(data!$H$1:$H$3925, data!$A$1:$A$3925, 'Heron'!$A73,  data!$E$1:$E$3925, 'Heron'!AL$5)</f>
        <v/>
      </c>
      <c r="AM73" s="2">
        <f>AL73+SUMIFS(data!$H$1:$H$3925, data!$A$1:$A$3925, 'Heron'!$A73,  data!$E$1:$E$3925, 'Heron'!AM$5)</f>
        <v/>
      </c>
      <c r="AN73" s="2">
        <f>AM73+SUMIFS(data!$H$1:$H$3925, data!$A$1:$A$3925, 'Heron'!$A73,  data!$E$1:$E$3925, 'Heron'!AN$5)</f>
        <v/>
      </c>
      <c r="AO73" s="2">
        <f>AN73+SUMIFS(data!$H$1:$H$3925, data!$A$1:$A$3925, 'Heron'!$A73,  data!$E$1:$E$3925, 'Heron'!AO$5)</f>
        <v/>
      </c>
      <c r="AP73" s="2">
        <f>AO73+SUMIFS(data!$H$1:$H$3925, data!$A$1:$A$3925, 'Heron'!$A73,  data!$E$1:$E$3925, 'Heron'!AP$5)</f>
        <v/>
      </c>
      <c r="AQ73" s="2">
        <f>AP73+SUMIFS(data!$H$1:$H$3925, data!$A$1:$A$3925, 'Heron'!$A73,  data!$E$1:$E$3925, 'Heron'!AQ$5)</f>
        <v/>
      </c>
      <c r="AR73" s="2">
        <f>AQ73+SUMIFS(data!$H$1:$H$3925, data!$A$1:$A$3925, 'Heron'!$A73,  data!$E$1:$E$3925, 'Heron'!AR$5)</f>
        <v/>
      </c>
      <c r="AS73" s="2">
        <f>AR73+SUMIFS(data!$H$1:$H$3925, data!$A$1:$A$3925, 'Heron'!$A73,  data!$E$1:$E$3925, 'Heron'!AS$5)+SUMIFS('NSST Print'!$C$43,'NSST Print'!$F$43,'Heron'!$A73)-SUMIFS('NSST Print'!$C$44:$C$50,'NSST Print'!$F$44:$F$50,'Heron'!$A73)</f>
        <v/>
      </c>
    </row>
    <row r="74">
      <c r="A74" t="inlineStr">
        <is>
          <t>Bank Charges</t>
        </is>
      </c>
      <c r="C74" s="2">
        <f>SUMIFS(data!$H$1:$H$3925, data!$A$1:$A$3925, 'Heron'!$A74, data!$E$1:$E$3925, 'Heron'!C$5)</f>
        <v/>
      </c>
      <c r="D74" s="2">
        <f>C74+SUMIFS(data!$H$1:$H$3925, data!$A$1:$A$3925, 'Heron'!$A74,  data!$E$1:$E$3925, 'Heron'!D$5)</f>
        <v/>
      </c>
      <c r="E74" s="2">
        <f>D74+SUMIFS(data!$H$1:$H$3925, data!$A$1:$A$3925, 'Heron'!$A74,  data!$E$1:$E$3925, 'Heron'!E$5)</f>
        <v/>
      </c>
      <c r="F74" s="2">
        <f>E74+SUMIFS(data!$H$1:$H$3925, data!$A$1:$A$3925, 'Heron'!$A74,  data!$E$1:$E$3925, 'Heron'!F$5)</f>
        <v/>
      </c>
      <c r="G74" s="2">
        <f>F74+SUMIFS(data!$H$1:$H$3925, data!$A$1:$A$3925, 'Heron'!$A74,  data!$E$1:$E$3925, 'Heron'!G$5)</f>
        <v/>
      </c>
      <c r="H74" s="2">
        <f>G74+SUMIFS(data!$H$1:$H$3925, data!$A$1:$A$3925, 'Heron'!$A74,  data!$E$1:$E$3925, 'Heron'!H$5)</f>
        <v/>
      </c>
      <c r="I74" s="2">
        <f>H74+SUMIFS(data!$H$1:$H$3925, data!$A$1:$A$3925, 'Heron'!$A74,  data!$E$1:$E$3925, 'Heron'!I$5)</f>
        <v/>
      </c>
      <c r="J74" s="2">
        <f>I74+SUMIFS(data!$H$1:$H$3925, data!$A$1:$A$3925, 'Heron'!$A74,  data!$E$1:$E$3925, 'Heron'!J$5)</f>
        <v/>
      </c>
      <c r="K74" s="2">
        <f>J74+SUMIFS(data!$H$1:$H$3925, data!$A$1:$A$3925, 'Heron'!$A74,  data!$E$1:$E$3925, 'Heron'!K$5)</f>
        <v/>
      </c>
      <c r="L74" s="2">
        <f>K74+SUMIFS(data!$H$1:$H$3925, data!$A$1:$A$3925, 'Heron'!$A74,  data!$E$1:$E$3925, 'Heron'!L$5)</f>
        <v/>
      </c>
      <c r="M74" s="2">
        <f>L74+SUMIFS(data!$H$1:$H$3925, data!$A$1:$A$3925, 'Heron'!$A74,  data!$E$1:$E$3925, 'Heron'!M$5)</f>
        <v/>
      </c>
      <c r="N74" s="2">
        <f>M74+SUMIFS(data!$H$1:$H$3925, data!$A$1:$A$3925, 'Heron'!$A74,  data!$E$1:$E$3925, 'Heron'!N$5)</f>
        <v/>
      </c>
      <c r="O74" s="2">
        <f>N74+SUMIFS(data!$H$1:$H$3925, data!$A$1:$A$3925, 'Heron'!$A74,  data!$E$1:$E$3925, 'Heron'!O$5)</f>
        <v/>
      </c>
      <c r="P74" s="2">
        <f>O74+SUMIFS(data!$H$1:$H$3925, data!$A$1:$A$3925, 'Heron'!$A74,  data!$E$1:$E$3925, 'Heron'!P$5)</f>
        <v/>
      </c>
      <c r="Q74" s="2">
        <f>P74+SUMIFS(data!$H$1:$H$3925, data!$A$1:$A$3925, 'Heron'!$A74,  data!$E$1:$E$3925, 'Heron'!Q$5)</f>
        <v/>
      </c>
      <c r="R74" s="2">
        <f>Q74+SUMIFS(data!$H$1:$H$3925, data!$A$1:$A$3925, 'Heron'!$A74,  data!$E$1:$E$3925, 'Heron'!R$5)</f>
        <v/>
      </c>
      <c r="S74" s="2">
        <f>R74+SUMIFS(data!$H$1:$H$3925, data!$A$1:$A$3925, 'Heron'!$A74,  data!$E$1:$E$3925, 'Heron'!S$5)</f>
        <v/>
      </c>
      <c r="T74" s="2">
        <f>S74+SUMIFS(data!$H$1:$H$3925, data!$A$1:$A$3925, 'Heron'!$A74,  data!$E$1:$E$3925, 'Heron'!T$5)</f>
        <v/>
      </c>
      <c r="U74" s="2">
        <f>T74+SUMIFS(data!$H$1:$H$3925, data!$A$1:$A$3925, 'Heron'!$A74,  data!$E$1:$E$3925, 'Heron'!U$5)</f>
        <v/>
      </c>
      <c r="V74" s="2">
        <f>U74+SUMIFS(data!$H$1:$H$3925, data!$A$1:$A$3925, 'Heron'!$A74,  data!$E$1:$E$3925, 'Heron'!V$5)</f>
        <v/>
      </c>
      <c r="W74" s="2">
        <f>V74+SUMIFS(data!$H$1:$H$3925, data!$A$1:$A$3925, 'Heron'!$A74,  data!$E$1:$E$3925, 'Heron'!W$5)</f>
        <v/>
      </c>
      <c r="X74" s="2">
        <f>W74+SUMIFS(data!$H$1:$H$3925, data!$A$1:$A$3925, 'Heron'!$A74,  data!$E$1:$E$3925, 'Heron'!X$5)</f>
        <v/>
      </c>
      <c r="Y74" s="2">
        <f>X74+SUMIFS(data!$H$1:$H$3925, data!$A$1:$A$3925, 'Heron'!$A74,  data!$E$1:$E$3925, 'Heron'!Y$5)</f>
        <v/>
      </c>
      <c r="Z74" s="2">
        <f>Y74+SUMIFS(data!$H$1:$H$3925, data!$A$1:$A$3925, 'Heron'!$A74,  data!$E$1:$E$3925, 'Heron'!Z$5)</f>
        <v/>
      </c>
      <c r="AA74" s="2">
        <f>Z74+SUMIFS(data!$H$1:$H$3925, data!$A$1:$A$3925, 'Heron'!$A74,  data!$E$1:$E$3925, 'Heron'!AA$5)</f>
        <v/>
      </c>
      <c r="AB74" s="2">
        <f>AA74+SUMIFS(data!$H$1:$H$3925, data!$A$1:$A$3925, 'Heron'!$A74,  data!$E$1:$E$3925, 'Heron'!AB$5)</f>
        <v/>
      </c>
      <c r="AC74" s="2">
        <f>AB74+SUMIFS(data!$H$1:$H$3925, data!$A$1:$A$3925, 'Heron'!$A74,  data!$E$1:$E$3925, 'Heron'!AC$5)</f>
        <v/>
      </c>
      <c r="AD74" s="2">
        <f>AC74+SUMIFS(data!$H$1:$H$3925, data!$A$1:$A$3925, 'Heron'!$A74,  data!$E$1:$E$3925, 'Heron'!AD$5)</f>
        <v/>
      </c>
      <c r="AE74" s="2">
        <f>AD74+SUMIFS(data!$H$1:$H$3925, data!$A$1:$A$3925, 'Heron'!$A74,  data!$E$1:$E$3925, 'Heron'!AE$5)</f>
        <v/>
      </c>
      <c r="AF74" s="2">
        <f>AE74+SUMIFS(data!$H$1:$H$3925, data!$A$1:$A$3925, 'Heron'!$A74,  data!$E$1:$E$3925, 'Heron'!AF$5)</f>
        <v/>
      </c>
      <c r="AG74" s="2">
        <f>AF74+SUMIFS(data!$H$1:$H$3925, data!$A$1:$A$3925, 'Heron'!$A74,  data!$E$1:$E$3925, 'Heron'!AG$5)</f>
        <v/>
      </c>
      <c r="AH74" s="2">
        <f>AG74+SUMIFS(data!$H$1:$H$3925, data!$A$1:$A$3925, 'Heron'!$A74,  data!$E$1:$E$3925, 'Heron'!AH$5)</f>
        <v/>
      </c>
      <c r="AI74" s="2">
        <f>AH74+SUMIFS(data!$H$1:$H$3925, data!$A$1:$A$3925, 'Heron'!$A74,  data!$E$1:$E$3925, 'Heron'!AI$5)</f>
        <v/>
      </c>
      <c r="AJ74" s="2">
        <f>AI74+SUMIFS(data!$H$1:$H$3925, data!$A$1:$A$3925, 'Heron'!$A74,  data!$E$1:$E$3925, 'Heron'!AJ$5)</f>
        <v/>
      </c>
      <c r="AK74" s="2">
        <f>AJ74+SUMIFS(data!$H$1:$H$3925, data!$A$1:$A$3925, 'Heron'!$A74,  data!$E$1:$E$3925, 'Heron'!AK$5)</f>
        <v/>
      </c>
      <c r="AL74" s="2">
        <f>AK74+SUMIFS(data!$H$1:$H$3925, data!$A$1:$A$3925, 'Heron'!$A74,  data!$E$1:$E$3925, 'Heron'!AL$5)</f>
        <v/>
      </c>
      <c r="AM74" s="2">
        <f>AL74+SUMIFS(data!$H$1:$H$3925, data!$A$1:$A$3925, 'Heron'!$A74,  data!$E$1:$E$3925, 'Heron'!AM$5)</f>
        <v/>
      </c>
      <c r="AN74" s="2">
        <f>AM74+SUMIFS(data!$H$1:$H$3925, data!$A$1:$A$3925, 'Heron'!$A74,  data!$E$1:$E$3925, 'Heron'!AN$5)</f>
        <v/>
      </c>
      <c r="AO74" s="2">
        <f>AN74+SUMIFS(data!$H$1:$H$3925, data!$A$1:$A$3925, 'Heron'!$A74,  data!$E$1:$E$3925, 'Heron'!AO$5)</f>
        <v/>
      </c>
      <c r="AP74" s="2">
        <f>AO74+SUMIFS(data!$H$1:$H$3925, data!$A$1:$A$3925, 'Heron'!$A74,  data!$E$1:$E$3925, 'Heron'!AP$5)</f>
        <v/>
      </c>
      <c r="AQ74" s="2">
        <f>AP74+SUMIFS(data!$H$1:$H$3925, data!$A$1:$A$3925, 'Heron'!$A74,  data!$E$1:$E$3925, 'Heron'!AQ$5)</f>
        <v/>
      </c>
      <c r="AR74" s="2">
        <f>AQ74+SUMIFS(data!$H$1:$H$3925, data!$A$1:$A$3925, 'Heron'!$A74,  data!$E$1:$E$3925, 'Heron'!AR$5)</f>
        <v/>
      </c>
      <c r="AS74" s="2">
        <f>AR74+SUMIFS(data!$H$1:$H$3925, data!$A$1:$A$3925, 'Heron'!$A74,  data!$E$1:$E$3925, 'Heron'!AS$5)+SUMIFS('NSST Print'!$C$43,'NSST Print'!$F$43,'Heron'!$A74)-SUMIFS('NSST Print'!$C$44:$C$50,'NSST Print'!$F$44:$F$50,'Heron'!$A74)</f>
        <v/>
      </c>
    </row>
    <row r="75">
      <c r="A75" t="inlineStr">
        <is>
          <t>CoCT - Electricity</t>
        </is>
      </c>
      <c r="C75" s="2">
        <f>SUMIFS(data!$H$1:$H$3925, data!$A$1:$A$3925, 'Heron'!$A75, data!$E$1:$E$3925, 'Heron'!C$5)</f>
        <v/>
      </c>
      <c r="D75" s="2">
        <f>C75+SUMIFS(data!$H$1:$H$3925, data!$A$1:$A$3925, 'Heron'!$A75,  data!$E$1:$E$3925, 'Heron'!D$5)</f>
        <v/>
      </c>
      <c r="E75" s="2">
        <f>D75+SUMIFS(data!$H$1:$H$3925, data!$A$1:$A$3925, 'Heron'!$A75,  data!$E$1:$E$3925, 'Heron'!E$5)</f>
        <v/>
      </c>
      <c r="F75" s="2">
        <f>E75+SUMIFS(data!$H$1:$H$3925, data!$A$1:$A$3925, 'Heron'!$A75,  data!$E$1:$E$3925, 'Heron'!F$5)</f>
        <v/>
      </c>
      <c r="G75" s="2">
        <f>F75+SUMIFS(data!$H$1:$H$3925, data!$A$1:$A$3925, 'Heron'!$A75,  data!$E$1:$E$3925, 'Heron'!G$5)</f>
        <v/>
      </c>
      <c r="H75" s="2">
        <f>G75+SUMIFS(data!$H$1:$H$3925, data!$A$1:$A$3925, 'Heron'!$A75,  data!$E$1:$E$3925, 'Heron'!H$5)</f>
        <v/>
      </c>
      <c r="I75" s="2">
        <f>H75+SUMIFS(data!$H$1:$H$3925, data!$A$1:$A$3925, 'Heron'!$A75,  data!$E$1:$E$3925, 'Heron'!I$5)</f>
        <v/>
      </c>
      <c r="J75" s="2">
        <f>I75+SUMIFS(data!$H$1:$H$3925, data!$A$1:$A$3925, 'Heron'!$A75,  data!$E$1:$E$3925, 'Heron'!J$5)</f>
        <v/>
      </c>
      <c r="K75" s="2">
        <f>J75+SUMIFS(data!$H$1:$H$3925, data!$A$1:$A$3925, 'Heron'!$A75,  data!$E$1:$E$3925, 'Heron'!K$5)</f>
        <v/>
      </c>
      <c r="L75" s="2">
        <f>K75+SUMIFS(data!$H$1:$H$3925, data!$A$1:$A$3925, 'Heron'!$A75,  data!$E$1:$E$3925, 'Heron'!L$5)</f>
        <v/>
      </c>
      <c r="M75" s="2">
        <f>L75+SUMIFS(data!$H$1:$H$3925, data!$A$1:$A$3925, 'Heron'!$A75,  data!$E$1:$E$3925, 'Heron'!M$5)</f>
        <v/>
      </c>
      <c r="N75" s="2">
        <f>M75+SUMIFS(data!$H$1:$H$3925, data!$A$1:$A$3925, 'Heron'!$A75,  data!$E$1:$E$3925, 'Heron'!N$5)</f>
        <v/>
      </c>
      <c r="O75" s="2">
        <f>N75+SUMIFS(data!$H$1:$H$3925, data!$A$1:$A$3925, 'Heron'!$A75,  data!$E$1:$E$3925, 'Heron'!O$5)</f>
        <v/>
      </c>
      <c r="P75" s="2">
        <f>O75+SUMIFS(data!$H$1:$H$3925, data!$A$1:$A$3925, 'Heron'!$A75,  data!$E$1:$E$3925, 'Heron'!P$5)</f>
        <v/>
      </c>
      <c r="Q75" s="2">
        <f>P75+SUMIFS(data!$H$1:$H$3925, data!$A$1:$A$3925, 'Heron'!$A75,  data!$E$1:$E$3925, 'Heron'!Q$5)</f>
        <v/>
      </c>
      <c r="R75" s="2">
        <f>Q75+SUMIFS(data!$H$1:$H$3925, data!$A$1:$A$3925, 'Heron'!$A75,  data!$E$1:$E$3925, 'Heron'!R$5)</f>
        <v/>
      </c>
      <c r="S75" s="2">
        <f>R75+SUMIFS(data!$H$1:$H$3925, data!$A$1:$A$3925, 'Heron'!$A75,  data!$E$1:$E$3925, 'Heron'!S$5)</f>
        <v/>
      </c>
      <c r="T75" s="2">
        <f>S75+SUMIFS(data!$H$1:$H$3925, data!$A$1:$A$3925, 'Heron'!$A75,  data!$E$1:$E$3925, 'Heron'!T$5)</f>
        <v/>
      </c>
      <c r="U75" s="2">
        <f>T75+SUMIFS(data!$H$1:$H$3925, data!$A$1:$A$3925, 'Heron'!$A75,  data!$E$1:$E$3925, 'Heron'!U$5)</f>
        <v/>
      </c>
      <c r="V75" s="2">
        <f>U75+SUMIFS(data!$H$1:$H$3925, data!$A$1:$A$3925, 'Heron'!$A75,  data!$E$1:$E$3925, 'Heron'!V$5)</f>
        <v/>
      </c>
      <c r="W75" s="2">
        <f>V75+SUMIFS(data!$H$1:$H$3925, data!$A$1:$A$3925, 'Heron'!$A75,  data!$E$1:$E$3925, 'Heron'!W$5)</f>
        <v/>
      </c>
      <c r="X75" s="2">
        <f>W75+SUMIFS(data!$H$1:$H$3925, data!$A$1:$A$3925, 'Heron'!$A75,  data!$E$1:$E$3925, 'Heron'!X$5)</f>
        <v/>
      </c>
      <c r="Y75" s="2">
        <f>X75+SUMIFS(data!$H$1:$H$3925, data!$A$1:$A$3925, 'Heron'!$A75,  data!$E$1:$E$3925, 'Heron'!Y$5)</f>
        <v/>
      </c>
      <c r="Z75" s="2">
        <f>Y75+SUMIFS(data!$H$1:$H$3925, data!$A$1:$A$3925, 'Heron'!$A75,  data!$E$1:$E$3925, 'Heron'!Z$5)</f>
        <v/>
      </c>
      <c r="AA75" s="2">
        <f>Z75+SUMIFS(data!$H$1:$H$3925, data!$A$1:$A$3925, 'Heron'!$A75,  data!$E$1:$E$3925, 'Heron'!AA$5)</f>
        <v/>
      </c>
      <c r="AB75" s="2">
        <f>AA75+SUMIFS(data!$H$1:$H$3925, data!$A$1:$A$3925, 'Heron'!$A75,  data!$E$1:$E$3925, 'Heron'!AB$5)</f>
        <v/>
      </c>
      <c r="AC75" s="2">
        <f>AB75+SUMIFS(data!$H$1:$H$3925, data!$A$1:$A$3925, 'Heron'!$A75,  data!$E$1:$E$3925, 'Heron'!AC$5)</f>
        <v/>
      </c>
      <c r="AD75" s="2">
        <f>AC75+SUMIFS(data!$H$1:$H$3925, data!$A$1:$A$3925, 'Heron'!$A75,  data!$E$1:$E$3925, 'Heron'!AD$5)</f>
        <v/>
      </c>
      <c r="AE75" s="2">
        <f>AD75+SUMIFS(data!$H$1:$H$3925, data!$A$1:$A$3925, 'Heron'!$A75,  data!$E$1:$E$3925, 'Heron'!AE$5)</f>
        <v/>
      </c>
      <c r="AF75" s="2">
        <f>AE75+SUMIFS(data!$H$1:$H$3925, data!$A$1:$A$3925, 'Heron'!$A75,  data!$E$1:$E$3925, 'Heron'!AF$5)</f>
        <v/>
      </c>
      <c r="AG75" s="2">
        <f>AF75+SUMIFS(data!$H$1:$H$3925, data!$A$1:$A$3925, 'Heron'!$A75,  data!$E$1:$E$3925, 'Heron'!AG$5)</f>
        <v/>
      </c>
      <c r="AH75" s="2">
        <f>AG75+SUMIFS(data!$H$1:$H$3925, data!$A$1:$A$3925, 'Heron'!$A75,  data!$E$1:$E$3925, 'Heron'!AH$5)</f>
        <v/>
      </c>
      <c r="AI75" s="2">
        <f>AH75+SUMIFS(data!$H$1:$H$3925, data!$A$1:$A$3925, 'Heron'!$A75,  data!$E$1:$E$3925, 'Heron'!AI$5)</f>
        <v/>
      </c>
      <c r="AJ75" s="2">
        <f>AI75+SUMIFS(data!$H$1:$H$3925, data!$A$1:$A$3925, 'Heron'!$A75,  data!$E$1:$E$3925, 'Heron'!AJ$5)</f>
        <v/>
      </c>
      <c r="AK75" s="2">
        <f>AJ75+SUMIFS(data!$H$1:$H$3925, data!$A$1:$A$3925, 'Heron'!$A75,  data!$E$1:$E$3925, 'Heron'!AK$5)</f>
        <v/>
      </c>
      <c r="AL75" s="2">
        <f>AK75+SUMIFS(data!$H$1:$H$3925, data!$A$1:$A$3925, 'Heron'!$A75,  data!$E$1:$E$3925, 'Heron'!AL$5)</f>
        <v/>
      </c>
      <c r="AM75" s="2">
        <f>AL75+SUMIFS(data!$H$1:$H$3925, data!$A$1:$A$3925, 'Heron'!$A75,  data!$E$1:$E$3925, 'Heron'!AM$5)</f>
        <v/>
      </c>
      <c r="AN75" s="2">
        <f>AM75+SUMIFS(data!$H$1:$H$3925, data!$A$1:$A$3925, 'Heron'!$A75,  data!$E$1:$E$3925, 'Heron'!AN$5)</f>
        <v/>
      </c>
      <c r="AO75" s="2">
        <f>AN75+SUMIFS(data!$H$1:$H$3925, data!$A$1:$A$3925, 'Heron'!$A75,  data!$E$1:$E$3925, 'Heron'!AO$5)</f>
        <v/>
      </c>
      <c r="AP75" s="2">
        <f>AO75+SUMIFS(data!$H$1:$H$3925, data!$A$1:$A$3925, 'Heron'!$A75,  data!$E$1:$E$3925, 'Heron'!AP$5)</f>
        <v/>
      </c>
      <c r="AQ75" s="2">
        <f>AP75+SUMIFS(data!$H$1:$H$3925, data!$A$1:$A$3925, 'Heron'!$A75,  data!$E$1:$E$3925, 'Heron'!AQ$5)</f>
        <v/>
      </c>
      <c r="AR75" s="2">
        <f>AQ75+SUMIFS(data!$H$1:$H$3925, data!$A$1:$A$3925, 'Heron'!$A75,  data!$E$1:$E$3925, 'Heron'!AR$5)</f>
        <v/>
      </c>
      <c r="AS75" s="2">
        <f>AR75+SUMIFS(data!$H$1:$H$3925, data!$A$1:$A$3925, 'Heron'!$A75,  data!$E$1:$E$3925, 'Heron'!AS$5)+SUMIFS('NSST Print'!$C$43,'NSST Print'!$F$43,'Heron'!$A75)-SUMIFS('NSST Print'!$C$44:$C$50,'NSST Print'!$F$44:$F$50,'Heron'!$A75)</f>
        <v/>
      </c>
    </row>
    <row r="76">
      <c r="A76" t="inlineStr">
        <is>
          <t>CoCT - Refuse</t>
        </is>
      </c>
      <c r="C76" s="2">
        <f>SUMIFS(data!$H$1:$H$3925, data!$A$1:$A$3925, 'Heron'!$A76, data!$E$1:$E$3925, 'Heron'!C$5)</f>
        <v/>
      </c>
      <c r="D76" s="2">
        <f>C76+SUMIFS(data!$H$1:$H$3925, data!$A$1:$A$3925, 'Heron'!$A76,  data!$E$1:$E$3925, 'Heron'!D$5)</f>
        <v/>
      </c>
      <c r="E76" s="2">
        <f>D76+SUMIFS(data!$H$1:$H$3925, data!$A$1:$A$3925, 'Heron'!$A76,  data!$E$1:$E$3925, 'Heron'!E$5)</f>
        <v/>
      </c>
      <c r="F76" s="2">
        <f>E76+SUMIFS(data!$H$1:$H$3925, data!$A$1:$A$3925, 'Heron'!$A76,  data!$E$1:$E$3925, 'Heron'!F$5)</f>
        <v/>
      </c>
      <c r="G76" s="2">
        <f>F76+SUMIFS(data!$H$1:$H$3925, data!$A$1:$A$3925, 'Heron'!$A76,  data!$E$1:$E$3925, 'Heron'!G$5)</f>
        <v/>
      </c>
      <c r="H76" s="2">
        <f>G76+SUMIFS(data!$H$1:$H$3925, data!$A$1:$A$3925, 'Heron'!$A76,  data!$E$1:$E$3925, 'Heron'!H$5)</f>
        <v/>
      </c>
      <c r="I76" s="2">
        <f>H76+SUMIFS(data!$H$1:$H$3925, data!$A$1:$A$3925, 'Heron'!$A76,  data!$E$1:$E$3925, 'Heron'!I$5)</f>
        <v/>
      </c>
      <c r="J76" s="2">
        <f>I76+SUMIFS(data!$H$1:$H$3925, data!$A$1:$A$3925, 'Heron'!$A76,  data!$E$1:$E$3925, 'Heron'!J$5)</f>
        <v/>
      </c>
      <c r="K76" s="2">
        <f>J76+SUMIFS(data!$H$1:$H$3925, data!$A$1:$A$3925, 'Heron'!$A76,  data!$E$1:$E$3925, 'Heron'!K$5)</f>
        <v/>
      </c>
      <c r="L76" s="2">
        <f>K76+SUMIFS(data!$H$1:$H$3925, data!$A$1:$A$3925, 'Heron'!$A76,  data!$E$1:$E$3925, 'Heron'!L$5)</f>
        <v/>
      </c>
      <c r="M76" s="2">
        <f>L76+SUMIFS(data!$H$1:$H$3925, data!$A$1:$A$3925, 'Heron'!$A76,  data!$E$1:$E$3925, 'Heron'!M$5)</f>
        <v/>
      </c>
      <c r="N76" s="2">
        <f>M76+SUMIFS(data!$H$1:$H$3925, data!$A$1:$A$3925, 'Heron'!$A76,  data!$E$1:$E$3925, 'Heron'!N$5)</f>
        <v/>
      </c>
      <c r="O76" s="2">
        <f>N76+SUMIFS(data!$H$1:$H$3925, data!$A$1:$A$3925, 'Heron'!$A76,  data!$E$1:$E$3925, 'Heron'!O$5)</f>
        <v/>
      </c>
      <c r="P76" s="2">
        <f>O76+SUMIFS(data!$H$1:$H$3925, data!$A$1:$A$3925, 'Heron'!$A76,  data!$E$1:$E$3925, 'Heron'!P$5)</f>
        <v/>
      </c>
      <c r="Q76" s="2">
        <f>P76+SUMIFS(data!$H$1:$H$3925, data!$A$1:$A$3925, 'Heron'!$A76,  data!$E$1:$E$3925, 'Heron'!Q$5)</f>
        <v/>
      </c>
      <c r="R76" s="2">
        <f>Q76+SUMIFS(data!$H$1:$H$3925, data!$A$1:$A$3925, 'Heron'!$A76,  data!$E$1:$E$3925, 'Heron'!R$5)</f>
        <v/>
      </c>
      <c r="S76" s="2">
        <f>R76+SUMIFS(data!$H$1:$H$3925, data!$A$1:$A$3925, 'Heron'!$A76,  data!$E$1:$E$3925, 'Heron'!S$5)</f>
        <v/>
      </c>
      <c r="T76" s="2">
        <f>S76+SUMIFS(data!$H$1:$H$3925, data!$A$1:$A$3925, 'Heron'!$A76,  data!$E$1:$E$3925, 'Heron'!T$5)</f>
        <v/>
      </c>
      <c r="U76" s="2">
        <f>T76+SUMIFS(data!$H$1:$H$3925, data!$A$1:$A$3925, 'Heron'!$A76,  data!$E$1:$E$3925, 'Heron'!U$5)</f>
        <v/>
      </c>
      <c r="V76" s="2">
        <f>U76+SUMIFS(data!$H$1:$H$3925, data!$A$1:$A$3925, 'Heron'!$A76,  data!$E$1:$E$3925, 'Heron'!V$5)</f>
        <v/>
      </c>
      <c r="W76" s="2">
        <f>V76+SUMIFS(data!$H$1:$H$3925, data!$A$1:$A$3925, 'Heron'!$A76,  data!$E$1:$E$3925, 'Heron'!W$5)</f>
        <v/>
      </c>
      <c r="X76" s="2">
        <f>W76+SUMIFS(data!$H$1:$H$3925, data!$A$1:$A$3925, 'Heron'!$A76,  data!$E$1:$E$3925, 'Heron'!X$5)</f>
        <v/>
      </c>
      <c r="Y76" s="2">
        <f>X76+SUMIFS(data!$H$1:$H$3925, data!$A$1:$A$3925, 'Heron'!$A76,  data!$E$1:$E$3925, 'Heron'!Y$5)</f>
        <v/>
      </c>
      <c r="Z76" s="2">
        <f>Y76+SUMIFS(data!$H$1:$H$3925, data!$A$1:$A$3925, 'Heron'!$A76,  data!$E$1:$E$3925, 'Heron'!Z$5)</f>
        <v/>
      </c>
      <c r="AA76" s="2">
        <f>Z76+SUMIFS(data!$H$1:$H$3925, data!$A$1:$A$3925, 'Heron'!$A76,  data!$E$1:$E$3925, 'Heron'!AA$5)</f>
        <v/>
      </c>
      <c r="AB76" s="2">
        <f>AA76+SUMIFS(data!$H$1:$H$3925, data!$A$1:$A$3925, 'Heron'!$A76,  data!$E$1:$E$3925, 'Heron'!AB$5)</f>
        <v/>
      </c>
      <c r="AC76" s="2">
        <f>AB76+SUMIFS(data!$H$1:$H$3925, data!$A$1:$A$3925, 'Heron'!$A76,  data!$E$1:$E$3925, 'Heron'!AC$5)</f>
        <v/>
      </c>
      <c r="AD76" s="2">
        <f>AC76+SUMIFS(data!$H$1:$H$3925, data!$A$1:$A$3925, 'Heron'!$A76,  data!$E$1:$E$3925, 'Heron'!AD$5)</f>
        <v/>
      </c>
      <c r="AE76" s="2">
        <f>AD76+SUMIFS(data!$H$1:$H$3925, data!$A$1:$A$3925, 'Heron'!$A76,  data!$E$1:$E$3925, 'Heron'!AE$5)</f>
        <v/>
      </c>
      <c r="AF76" s="2">
        <f>AE76+SUMIFS(data!$H$1:$H$3925, data!$A$1:$A$3925, 'Heron'!$A76,  data!$E$1:$E$3925, 'Heron'!AF$5)</f>
        <v/>
      </c>
      <c r="AG76" s="2">
        <f>AF76+SUMIFS(data!$H$1:$H$3925, data!$A$1:$A$3925, 'Heron'!$A76,  data!$E$1:$E$3925, 'Heron'!AG$5)</f>
        <v/>
      </c>
      <c r="AH76" s="2">
        <f>AG76+SUMIFS(data!$H$1:$H$3925, data!$A$1:$A$3925, 'Heron'!$A76,  data!$E$1:$E$3925, 'Heron'!AH$5)</f>
        <v/>
      </c>
      <c r="AI76" s="2">
        <f>AH76+SUMIFS(data!$H$1:$H$3925, data!$A$1:$A$3925, 'Heron'!$A76,  data!$E$1:$E$3925, 'Heron'!AI$5)</f>
        <v/>
      </c>
      <c r="AJ76" s="2">
        <f>AI76+SUMIFS(data!$H$1:$H$3925, data!$A$1:$A$3925, 'Heron'!$A76,  data!$E$1:$E$3925, 'Heron'!AJ$5)</f>
        <v/>
      </c>
      <c r="AK76" s="2">
        <f>AJ76+SUMIFS(data!$H$1:$H$3925, data!$A$1:$A$3925, 'Heron'!$A76,  data!$E$1:$E$3925, 'Heron'!AK$5)</f>
        <v/>
      </c>
      <c r="AL76" s="2">
        <f>AK76+SUMIFS(data!$H$1:$H$3925, data!$A$1:$A$3925, 'Heron'!$A76,  data!$E$1:$E$3925, 'Heron'!AL$5)</f>
        <v/>
      </c>
      <c r="AM76" s="2">
        <f>AL76+SUMIFS(data!$H$1:$H$3925, data!$A$1:$A$3925, 'Heron'!$A76,  data!$E$1:$E$3925, 'Heron'!AM$5)</f>
        <v/>
      </c>
      <c r="AN76" s="2">
        <f>AM76+SUMIFS(data!$H$1:$H$3925, data!$A$1:$A$3925, 'Heron'!$A76,  data!$E$1:$E$3925, 'Heron'!AN$5)</f>
        <v/>
      </c>
      <c r="AO76" s="2">
        <f>AN76+SUMIFS(data!$H$1:$H$3925, data!$A$1:$A$3925, 'Heron'!$A76,  data!$E$1:$E$3925, 'Heron'!AO$5)</f>
        <v/>
      </c>
      <c r="AP76" s="2">
        <f>AO76+SUMIFS(data!$H$1:$H$3925, data!$A$1:$A$3925, 'Heron'!$A76,  data!$E$1:$E$3925, 'Heron'!AP$5)</f>
        <v/>
      </c>
      <c r="AQ76" s="2">
        <f>AP76+SUMIFS(data!$H$1:$H$3925, data!$A$1:$A$3925, 'Heron'!$A76,  data!$E$1:$E$3925, 'Heron'!AQ$5)</f>
        <v/>
      </c>
      <c r="AR76" s="2">
        <f>AQ76+SUMIFS(data!$H$1:$H$3925, data!$A$1:$A$3925, 'Heron'!$A76,  data!$E$1:$E$3925, 'Heron'!AR$5)</f>
        <v/>
      </c>
      <c r="AS76" s="2">
        <f>AR76+SUMIFS(data!$H$1:$H$3925, data!$A$1:$A$3925, 'Heron'!$A76,  data!$E$1:$E$3925, 'Heron'!AS$5)+SUMIFS('NSST Print'!$C$43,'NSST Print'!$F$43,'Heron'!$A76)-SUMIFS('NSST Print'!$C$44:$C$50,'NSST Print'!$F$44:$F$50,'Heron'!$A76)</f>
        <v/>
      </c>
    </row>
    <row r="77">
      <c r="A77" t="inlineStr">
        <is>
          <t>CoCT - Water</t>
        </is>
      </c>
      <c r="C77" s="2">
        <f>SUMIFS(data!$H$1:$H$3925, data!$A$1:$A$3925, 'Heron'!$A77, data!$E$1:$E$3925, 'Heron'!C$5)</f>
        <v/>
      </c>
      <c r="D77" s="2">
        <f>C77+SUMIFS(data!$H$1:$H$3925, data!$A$1:$A$3925, 'Heron'!$A77,  data!$E$1:$E$3925, 'Heron'!D$5)</f>
        <v/>
      </c>
      <c r="E77" s="2">
        <f>D77+SUMIFS(data!$H$1:$H$3925, data!$A$1:$A$3925, 'Heron'!$A77,  data!$E$1:$E$3925, 'Heron'!E$5)</f>
        <v/>
      </c>
      <c r="F77" s="2">
        <f>E77+SUMIFS(data!$H$1:$H$3925, data!$A$1:$A$3925, 'Heron'!$A77,  data!$E$1:$E$3925, 'Heron'!F$5)</f>
        <v/>
      </c>
      <c r="G77" s="2">
        <f>F77+SUMIFS(data!$H$1:$H$3925, data!$A$1:$A$3925, 'Heron'!$A77,  data!$E$1:$E$3925, 'Heron'!G$5)</f>
        <v/>
      </c>
      <c r="H77" s="2">
        <f>G77+SUMIFS(data!$H$1:$H$3925, data!$A$1:$A$3925, 'Heron'!$A77,  data!$E$1:$E$3925, 'Heron'!H$5)</f>
        <v/>
      </c>
      <c r="I77" s="2">
        <f>H77+SUMIFS(data!$H$1:$H$3925, data!$A$1:$A$3925, 'Heron'!$A77,  data!$E$1:$E$3925, 'Heron'!I$5)</f>
        <v/>
      </c>
      <c r="J77" s="2">
        <f>I77+SUMIFS(data!$H$1:$H$3925, data!$A$1:$A$3925, 'Heron'!$A77,  data!$E$1:$E$3925, 'Heron'!J$5)</f>
        <v/>
      </c>
      <c r="K77" s="2">
        <f>J77+SUMIFS(data!$H$1:$H$3925, data!$A$1:$A$3925, 'Heron'!$A77,  data!$E$1:$E$3925, 'Heron'!K$5)</f>
        <v/>
      </c>
      <c r="L77" s="2">
        <f>K77+SUMIFS(data!$H$1:$H$3925, data!$A$1:$A$3925, 'Heron'!$A77,  data!$E$1:$E$3925, 'Heron'!L$5)</f>
        <v/>
      </c>
      <c r="M77" s="2">
        <f>L77+SUMIFS(data!$H$1:$H$3925, data!$A$1:$A$3925, 'Heron'!$A77,  data!$E$1:$E$3925, 'Heron'!M$5)</f>
        <v/>
      </c>
      <c r="N77" s="2">
        <f>M77+SUMIFS(data!$H$1:$H$3925, data!$A$1:$A$3925, 'Heron'!$A77,  data!$E$1:$E$3925, 'Heron'!N$5)</f>
        <v/>
      </c>
      <c r="O77" s="2">
        <f>N77+SUMIFS(data!$H$1:$H$3925, data!$A$1:$A$3925, 'Heron'!$A77,  data!$E$1:$E$3925, 'Heron'!O$5)</f>
        <v/>
      </c>
      <c r="P77" s="2">
        <f>O77+SUMIFS(data!$H$1:$H$3925, data!$A$1:$A$3925, 'Heron'!$A77,  data!$E$1:$E$3925, 'Heron'!P$5)</f>
        <v/>
      </c>
      <c r="Q77" s="2">
        <f>P77+SUMIFS(data!$H$1:$H$3925, data!$A$1:$A$3925, 'Heron'!$A77,  data!$E$1:$E$3925, 'Heron'!Q$5)</f>
        <v/>
      </c>
      <c r="R77" s="2">
        <f>Q77+SUMIFS(data!$H$1:$H$3925, data!$A$1:$A$3925, 'Heron'!$A77,  data!$E$1:$E$3925, 'Heron'!R$5)</f>
        <v/>
      </c>
      <c r="S77" s="2">
        <f>R77+SUMIFS(data!$H$1:$H$3925, data!$A$1:$A$3925, 'Heron'!$A77,  data!$E$1:$E$3925, 'Heron'!S$5)</f>
        <v/>
      </c>
      <c r="T77" s="2">
        <f>S77+SUMIFS(data!$H$1:$H$3925, data!$A$1:$A$3925, 'Heron'!$A77,  data!$E$1:$E$3925, 'Heron'!T$5)</f>
        <v/>
      </c>
      <c r="U77" s="2">
        <f>T77+SUMIFS(data!$H$1:$H$3925, data!$A$1:$A$3925, 'Heron'!$A77,  data!$E$1:$E$3925, 'Heron'!U$5)</f>
        <v/>
      </c>
      <c r="V77" s="2">
        <f>U77+SUMIFS(data!$H$1:$H$3925, data!$A$1:$A$3925, 'Heron'!$A77,  data!$E$1:$E$3925, 'Heron'!V$5)</f>
        <v/>
      </c>
      <c r="W77" s="2">
        <f>V77+SUMIFS(data!$H$1:$H$3925, data!$A$1:$A$3925, 'Heron'!$A77,  data!$E$1:$E$3925, 'Heron'!W$5)</f>
        <v/>
      </c>
      <c r="X77" s="2">
        <f>W77+SUMIFS(data!$H$1:$H$3925, data!$A$1:$A$3925, 'Heron'!$A77,  data!$E$1:$E$3925, 'Heron'!X$5)</f>
        <v/>
      </c>
      <c r="Y77" s="2">
        <f>X77+SUMIFS(data!$H$1:$H$3925, data!$A$1:$A$3925, 'Heron'!$A77,  data!$E$1:$E$3925, 'Heron'!Y$5)</f>
        <v/>
      </c>
      <c r="Z77" s="2">
        <f>Y77+SUMIFS(data!$H$1:$H$3925, data!$A$1:$A$3925, 'Heron'!$A77,  data!$E$1:$E$3925, 'Heron'!Z$5)</f>
        <v/>
      </c>
      <c r="AA77" s="2">
        <f>Z77+SUMIFS(data!$H$1:$H$3925, data!$A$1:$A$3925, 'Heron'!$A77,  data!$E$1:$E$3925, 'Heron'!AA$5)</f>
        <v/>
      </c>
      <c r="AB77" s="2">
        <f>AA77+SUMIFS(data!$H$1:$H$3925, data!$A$1:$A$3925, 'Heron'!$A77,  data!$E$1:$E$3925, 'Heron'!AB$5)</f>
        <v/>
      </c>
      <c r="AC77" s="2">
        <f>AB77+SUMIFS(data!$H$1:$H$3925, data!$A$1:$A$3925, 'Heron'!$A77,  data!$E$1:$E$3925, 'Heron'!AC$5)</f>
        <v/>
      </c>
      <c r="AD77" s="2">
        <f>AC77+SUMIFS(data!$H$1:$H$3925, data!$A$1:$A$3925, 'Heron'!$A77,  data!$E$1:$E$3925, 'Heron'!AD$5)</f>
        <v/>
      </c>
      <c r="AE77" s="2">
        <f>AD77+SUMIFS(data!$H$1:$H$3925, data!$A$1:$A$3925, 'Heron'!$A77,  data!$E$1:$E$3925, 'Heron'!AE$5)</f>
        <v/>
      </c>
      <c r="AF77" s="2">
        <f>AE77+SUMIFS(data!$H$1:$H$3925, data!$A$1:$A$3925, 'Heron'!$A77,  data!$E$1:$E$3925, 'Heron'!AF$5)</f>
        <v/>
      </c>
      <c r="AG77" s="2">
        <f>AF77+SUMIFS(data!$H$1:$H$3925, data!$A$1:$A$3925, 'Heron'!$A77,  data!$E$1:$E$3925, 'Heron'!AG$5)</f>
        <v/>
      </c>
      <c r="AH77" s="2">
        <f>AG77+SUMIFS(data!$H$1:$H$3925, data!$A$1:$A$3925, 'Heron'!$A77,  data!$E$1:$E$3925, 'Heron'!AH$5)</f>
        <v/>
      </c>
      <c r="AI77" s="2">
        <f>AH77+SUMIFS(data!$H$1:$H$3925, data!$A$1:$A$3925, 'Heron'!$A77,  data!$E$1:$E$3925, 'Heron'!AI$5)</f>
        <v/>
      </c>
      <c r="AJ77" s="2">
        <f>AI77+SUMIFS(data!$H$1:$H$3925, data!$A$1:$A$3925, 'Heron'!$A77,  data!$E$1:$E$3925, 'Heron'!AJ$5)</f>
        <v/>
      </c>
      <c r="AK77" s="2">
        <f>AJ77+SUMIFS(data!$H$1:$H$3925, data!$A$1:$A$3925, 'Heron'!$A77,  data!$E$1:$E$3925, 'Heron'!AK$5)</f>
        <v/>
      </c>
      <c r="AL77" s="2">
        <f>AK77+SUMIFS(data!$H$1:$H$3925, data!$A$1:$A$3925, 'Heron'!$A77,  data!$E$1:$E$3925, 'Heron'!AL$5)</f>
        <v/>
      </c>
      <c r="AM77" s="2">
        <f>AL77+SUMIFS(data!$H$1:$H$3925, data!$A$1:$A$3925, 'Heron'!$A77,  data!$E$1:$E$3925, 'Heron'!AM$5)</f>
        <v/>
      </c>
      <c r="AN77" s="2">
        <f>AM77+SUMIFS(data!$H$1:$H$3925, data!$A$1:$A$3925, 'Heron'!$A77,  data!$E$1:$E$3925, 'Heron'!AN$5)</f>
        <v/>
      </c>
      <c r="AO77" s="2">
        <f>AN77+SUMIFS(data!$H$1:$H$3925, data!$A$1:$A$3925, 'Heron'!$A77,  data!$E$1:$E$3925, 'Heron'!AO$5)</f>
        <v/>
      </c>
      <c r="AP77" s="2">
        <f>AO77+SUMIFS(data!$H$1:$H$3925, data!$A$1:$A$3925, 'Heron'!$A77,  data!$E$1:$E$3925, 'Heron'!AP$5)</f>
        <v/>
      </c>
      <c r="AQ77" s="2">
        <f>AP77+SUMIFS(data!$H$1:$H$3925, data!$A$1:$A$3925, 'Heron'!$A77,  data!$E$1:$E$3925, 'Heron'!AQ$5)</f>
        <v/>
      </c>
      <c r="AR77" s="2">
        <f>AQ77+SUMIFS(data!$H$1:$H$3925, data!$A$1:$A$3925, 'Heron'!$A77,  data!$E$1:$E$3925, 'Heron'!AR$5)</f>
        <v/>
      </c>
      <c r="AS77" s="2">
        <f>AR77+SUMIFS(data!$H$1:$H$3925, data!$A$1:$A$3925, 'Heron'!$A77,  data!$E$1:$E$3925, 'Heron'!AS$5)+SUMIFS('NSST Print'!$C$43,'NSST Print'!$F$43,'Heron'!$A77)-SUMIFS('NSST Print'!$C$44:$C$50,'NSST Print'!$F$44:$F$50,'Heron'!$A77)</f>
        <v/>
      </c>
    </row>
    <row r="78">
      <c r="A78" t="inlineStr">
        <is>
          <t>Consulting fees - Trustee</t>
        </is>
      </c>
      <c r="C78" s="2">
        <f>SUMIFS(data!$H$1:$H$3925, data!$A$1:$A$3925, 'Heron'!$A78, data!$E$1:$E$3925, 'Heron'!C$5)</f>
        <v/>
      </c>
      <c r="D78" s="2">
        <f>C78+SUMIFS(data!$H$1:$H$3925, data!$A$1:$A$3925, 'Heron'!$A78,  data!$E$1:$E$3925, 'Heron'!D$5)</f>
        <v/>
      </c>
      <c r="E78" s="2">
        <f>D78+SUMIFS(data!$H$1:$H$3925, data!$A$1:$A$3925, 'Heron'!$A78,  data!$E$1:$E$3925, 'Heron'!E$5)</f>
        <v/>
      </c>
      <c r="F78" s="2">
        <f>E78+SUMIFS(data!$H$1:$H$3925, data!$A$1:$A$3925, 'Heron'!$A78,  data!$E$1:$E$3925, 'Heron'!F$5)</f>
        <v/>
      </c>
      <c r="G78" s="2">
        <f>F78+SUMIFS(data!$H$1:$H$3925, data!$A$1:$A$3925, 'Heron'!$A78,  data!$E$1:$E$3925, 'Heron'!G$5)</f>
        <v/>
      </c>
      <c r="H78" s="2">
        <f>G78+SUMIFS(data!$H$1:$H$3925, data!$A$1:$A$3925, 'Heron'!$A78,  data!$E$1:$E$3925, 'Heron'!H$5)</f>
        <v/>
      </c>
      <c r="I78" s="2">
        <f>H78+SUMIFS(data!$H$1:$H$3925, data!$A$1:$A$3925, 'Heron'!$A78,  data!$E$1:$E$3925, 'Heron'!I$5)</f>
        <v/>
      </c>
      <c r="J78" s="2">
        <f>I78+SUMIFS(data!$H$1:$H$3925, data!$A$1:$A$3925, 'Heron'!$A78,  data!$E$1:$E$3925, 'Heron'!J$5)</f>
        <v/>
      </c>
      <c r="K78" s="2">
        <f>J78+SUMIFS(data!$H$1:$H$3925, data!$A$1:$A$3925, 'Heron'!$A78,  data!$E$1:$E$3925, 'Heron'!K$5)</f>
        <v/>
      </c>
      <c r="L78" s="2">
        <f>K78+SUMIFS(data!$H$1:$H$3925, data!$A$1:$A$3925, 'Heron'!$A78,  data!$E$1:$E$3925, 'Heron'!L$5)</f>
        <v/>
      </c>
      <c r="M78" s="2">
        <f>L78+SUMIFS(data!$H$1:$H$3925, data!$A$1:$A$3925, 'Heron'!$A78,  data!$E$1:$E$3925, 'Heron'!M$5)</f>
        <v/>
      </c>
      <c r="N78" s="2">
        <f>M78+SUMIFS(data!$H$1:$H$3925, data!$A$1:$A$3925, 'Heron'!$A78,  data!$E$1:$E$3925, 'Heron'!N$5)</f>
        <v/>
      </c>
      <c r="O78" s="2">
        <f>N78+SUMIFS(data!$H$1:$H$3925, data!$A$1:$A$3925, 'Heron'!$A78,  data!$E$1:$E$3925, 'Heron'!O$5)</f>
        <v/>
      </c>
      <c r="P78" s="2">
        <f>O78+SUMIFS(data!$H$1:$H$3925, data!$A$1:$A$3925, 'Heron'!$A78,  data!$E$1:$E$3925, 'Heron'!P$5)</f>
        <v/>
      </c>
      <c r="Q78" s="2">
        <f>P78+SUMIFS(data!$H$1:$H$3925, data!$A$1:$A$3925, 'Heron'!$A78,  data!$E$1:$E$3925, 'Heron'!Q$5)</f>
        <v/>
      </c>
      <c r="R78" s="2">
        <f>Q78+SUMIFS(data!$H$1:$H$3925, data!$A$1:$A$3925, 'Heron'!$A78,  data!$E$1:$E$3925, 'Heron'!R$5)</f>
        <v/>
      </c>
      <c r="S78" s="2">
        <f>R78+SUMIFS(data!$H$1:$H$3925, data!$A$1:$A$3925, 'Heron'!$A78,  data!$E$1:$E$3925, 'Heron'!S$5)</f>
        <v/>
      </c>
      <c r="T78" s="2">
        <f>S78+SUMIFS(data!$H$1:$H$3925, data!$A$1:$A$3925, 'Heron'!$A78,  data!$E$1:$E$3925, 'Heron'!T$5)</f>
        <v/>
      </c>
      <c r="U78" s="2">
        <f>T78+SUMIFS(data!$H$1:$H$3925, data!$A$1:$A$3925, 'Heron'!$A78,  data!$E$1:$E$3925, 'Heron'!U$5)</f>
        <v/>
      </c>
      <c r="V78" s="2">
        <f>U78+SUMIFS(data!$H$1:$H$3925, data!$A$1:$A$3925, 'Heron'!$A78,  data!$E$1:$E$3925, 'Heron'!V$5)</f>
        <v/>
      </c>
      <c r="W78" s="2">
        <f>V78+SUMIFS(data!$H$1:$H$3925, data!$A$1:$A$3925, 'Heron'!$A78,  data!$E$1:$E$3925, 'Heron'!W$5)</f>
        <v/>
      </c>
      <c r="X78" s="2">
        <f>W78+SUMIFS(data!$H$1:$H$3925, data!$A$1:$A$3925, 'Heron'!$A78,  data!$E$1:$E$3925, 'Heron'!X$5)</f>
        <v/>
      </c>
      <c r="Y78" s="2">
        <f>X78+SUMIFS(data!$H$1:$H$3925, data!$A$1:$A$3925, 'Heron'!$A78,  data!$E$1:$E$3925, 'Heron'!Y$5)</f>
        <v/>
      </c>
      <c r="Z78" s="2">
        <f>Y78+SUMIFS(data!$H$1:$H$3925, data!$A$1:$A$3925, 'Heron'!$A78,  data!$E$1:$E$3925, 'Heron'!Z$5)</f>
        <v/>
      </c>
      <c r="AA78" s="2">
        <f>Z78+SUMIFS(data!$H$1:$H$3925, data!$A$1:$A$3925, 'Heron'!$A78,  data!$E$1:$E$3925, 'Heron'!AA$5)</f>
        <v/>
      </c>
      <c r="AB78" s="2">
        <f>AA78+SUMIFS(data!$H$1:$H$3925, data!$A$1:$A$3925, 'Heron'!$A78,  data!$E$1:$E$3925, 'Heron'!AB$5)</f>
        <v/>
      </c>
      <c r="AC78" s="2">
        <f>AB78+SUMIFS(data!$H$1:$H$3925, data!$A$1:$A$3925, 'Heron'!$A78,  data!$E$1:$E$3925, 'Heron'!AC$5)</f>
        <v/>
      </c>
      <c r="AD78" s="2">
        <f>AC78+SUMIFS(data!$H$1:$H$3925, data!$A$1:$A$3925, 'Heron'!$A78,  data!$E$1:$E$3925, 'Heron'!AD$5)</f>
        <v/>
      </c>
      <c r="AE78" s="2">
        <f>AD78+SUMIFS(data!$H$1:$H$3925, data!$A$1:$A$3925, 'Heron'!$A78,  data!$E$1:$E$3925, 'Heron'!AE$5)</f>
        <v/>
      </c>
      <c r="AF78" s="2">
        <f>AE78+SUMIFS(data!$H$1:$H$3925, data!$A$1:$A$3925, 'Heron'!$A78,  data!$E$1:$E$3925, 'Heron'!AF$5)</f>
        <v/>
      </c>
      <c r="AG78" s="2">
        <f>AF78+SUMIFS(data!$H$1:$H$3925, data!$A$1:$A$3925, 'Heron'!$A78,  data!$E$1:$E$3925, 'Heron'!AG$5)</f>
        <v/>
      </c>
      <c r="AH78" s="2">
        <f>AG78+SUMIFS(data!$H$1:$H$3925, data!$A$1:$A$3925, 'Heron'!$A78,  data!$E$1:$E$3925, 'Heron'!AH$5)</f>
        <v/>
      </c>
      <c r="AI78" s="2">
        <f>AH78+SUMIFS(data!$H$1:$H$3925, data!$A$1:$A$3925, 'Heron'!$A78,  data!$E$1:$E$3925, 'Heron'!AI$5)</f>
        <v/>
      </c>
      <c r="AJ78" s="2">
        <f>AI78+SUMIFS(data!$H$1:$H$3925, data!$A$1:$A$3925, 'Heron'!$A78,  data!$E$1:$E$3925, 'Heron'!AJ$5)</f>
        <v/>
      </c>
      <c r="AK78" s="2">
        <f>AJ78+SUMIFS(data!$H$1:$H$3925, data!$A$1:$A$3925, 'Heron'!$A78,  data!$E$1:$E$3925, 'Heron'!AK$5)</f>
        <v/>
      </c>
      <c r="AL78" s="2">
        <f>AK78+SUMIFS(data!$H$1:$H$3925, data!$A$1:$A$3925, 'Heron'!$A78,  data!$E$1:$E$3925, 'Heron'!AL$5)</f>
        <v/>
      </c>
      <c r="AM78" s="2">
        <f>AL78+SUMIFS(data!$H$1:$H$3925, data!$A$1:$A$3925, 'Heron'!$A78,  data!$E$1:$E$3925, 'Heron'!AM$5)</f>
        <v/>
      </c>
      <c r="AN78" s="2">
        <f>AM78+SUMIFS(data!$H$1:$H$3925, data!$A$1:$A$3925, 'Heron'!$A78,  data!$E$1:$E$3925, 'Heron'!AN$5)</f>
        <v/>
      </c>
      <c r="AO78" s="2">
        <f>AN78+SUMIFS(data!$H$1:$H$3925, data!$A$1:$A$3925, 'Heron'!$A78,  data!$E$1:$E$3925, 'Heron'!AO$5)</f>
        <v/>
      </c>
      <c r="AP78" s="2">
        <f>AO78+SUMIFS(data!$H$1:$H$3925, data!$A$1:$A$3925, 'Heron'!$A78,  data!$E$1:$E$3925, 'Heron'!AP$5)</f>
        <v/>
      </c>
      <c r="AQ78" s="2">
        <f>AP78+SUMIFS(data!$H$1:$H$3925, data!$A$1:$A$3925, 'Heron'!$A78,  data!$E$1:$E$3925, 'Heron'!AQ$5)</f>
        <v/>
      </c>
      <c r="AR78" s="2">
        <f>AQ78+SUMIFS(data!$H$1:$H$3925, data!$A$1:$A$3925, 'Heron'!$A78,  data!$E$1:$E$3925, 'Heron'!AR$5)</f>
        <v/>
      </c>
      <c r="AS78" s="2">
        <f>AR78+SUMIFS(data!$H$1:$H$3925, data!$A$1:$A$3925, 'Heron'!$A78,  data!$E$1:$E$3925, 'Heron'!AS$5)+SUMIFS('NSST Print'!$C$43,'NSST Print'!$F$43,'Heron'!$A78)-SUMIFS('NSST Print'!$C$44:$C$50,'NSST Print'!$F$44:$F$50,'Heron'!$A78)</f>
        <v/>
      </c>
    </row>
    <row r="79">
      <c r="A79" t="inlineStr">
        <is>
          <t>Developers Levies</t>
        </is>
      </c>
      <c r="C79" s="2">
        <f>SUMIFS(data!$H$1:$H$3925, data!$A$1:$A$3925, 'Heron'!$A79, data!$E$1:$E$3925, 'Heron'!C$5)</f>
        <v/>
      </c>
      <c r="D79" s="2">
        <f>C79+SUMIFS(data!$H$1:$H$3925, data!$A$1:$A$3925, 'Heron'!$A79,  data!$E$1:$E$3925, 'Heron'!D$5)</f>
        <v/>
      </c>
      <c r="E79" s="2">
        <f>D79+SUMIFS(data!$H$1:$H$3925, data!$A$1:$A$3925, 'Heron'!$A79,  data!$E$1:$E$3925, 'Heron'!E$5)</f>
        <v/>
      </c>
      <c r="F79" s="2">
        <f>E79+SUMIFS(data!$H$1:$H$3925, data!$A$1:$A$3925, 'Heron'!$A79,  data!$E$1:$E$3925, 'Heron'!F$5)</f>
        <v/>
      </c>
      <c r="G79" s="2">
        <f>F79+SUMIFS(data!$H$1:$H$3925, data!$A$1:$A$3925, 'Heron'!$A79,  data!$E$1:$E$3925, 'Heron'!G$5)</f>
        <v/>
      </c>
      <c r="H79" s="2">
        <f>G79+SUMIFS(data!$H$1:$H$3925, data!$A$1:$A$3925, 'Heron'!$A79,  data!$E$1:$E$3925, 'Heron'!H$5)</f>
        <v/>
      </c>
      <c r="I79" s="2">
        <f>H79+SUMIFS(data!$H$1:$H$3925, data!$A$1:$A$3925, 'Heron'!$A79,  data!$E$1:$E$3925, 'Heron'!I$5)</f>
        <v/>
      </c>
      <c r="J79" s="2">
        <f>I79+SUMIFS(data!$H$1:$H$3925, data!$A$1:$A$3925, 'Heron'!$A79,  data!$E$1:$E$3925, 'Heron'!J$5)</f>
        <v/>
      </c>
      <c r="K79" s="2">
        <f>J79+SUMIFS(data!$H$1:$H$3925, data!$A$1:$A$3925, 'Heron'!$A79,  data!$E$1:$E$3925, 'Heron'!K$5)</f>
        <v/>
      </c>
      <c r="L79" s="2">
        <f>K79+SUMIFS(data!$H$1:$H$3925, data!$A$1:$A$3925, 'Heron'!$A79,  data!$E$1:$E$3925, 'Heron'!L$5)</f>
        <v/>
      </c>
      <c r="M79" s="2">
        <f>L79+SUMIFS(data!$H$1:$H$3925, data!$A$1:$A$3925, 'Heron'!$A79,  data!$E$1:$E$3925, 'Heron'!M$5)</f>
        <v/>
      </c>
      <c r="N79" s="2">
        <f>M79+SUMIFS(data!$H$1:$H$3925, data!$A$1:$A$3925, 'Heron'!$A79,  data!$E$1:$E$3925, 'Heron'!N$5)</f>
        <v/>
      </c>
      <c r="O79" s="2">
        <f>N79+SUMIFS(data!$H$1:$H$3925, data!$A$1:$A$3925, 'Heron'!$A79,  data!$E$1:$E$3925, 'Heron'!O$5)</f>
        <v/>
      </c>
      <c r="P79" s="2">
        <f>O79+SUMIFS(data!$H$1:$H$3925, data!$A$1:$A$3925, 'Heron'!$A79,  data!$E$1:$E$3925, 'Heron'!P$5)</f>
        <v/>
      </c>
      <c r="Q79" s="2">
        <f>P79+SUMIFS(data!$H$1:$H$3925, data!$A$1:$A$3925, 'Heron'!$A79,  data!$E$1:$E$3925, 'Heron'!Q$5)</f>
        <v/>
      </c>
      <c r="R79" s="2">
        <f>Q79+SUMIFS(data!$H$1:$H$3925, data!$A$1:$A$3925, 'Heron'!$A79,  data!$E$1:$E$3925, 'Heron'!R$5)</f>
        <v/>
      </c>
      <c r="S79" s="2">
        <f>R79+SUMIFS(data!$H$1:$H$3925, data!$A$1:$A$3925, 'Heron'!$A79,  data!$E$1:$E$3925, 'Heron'!S$5)</f>
        <v/>
      </c>
      <c r="T79" s="2">
        <f>S79+SUMIFS(data!$H$1:$H$3925, data!$A$1:$A$3925, 'Heron'!$A79,  data!$E$1:$E$3925, 'Heron'!T$5)</f>
        <v/>
      </c>
      <c r="U79" s="2">
        <f>T79+SUMIFS(data!$H$1:$H$3925, data!$A$1:$A$3925, 'Heron'!$A79,  data!$E$1:$E$3925, 'Heron'!U$5)</f>
        <v/>
      </c>
      <c r="V79" s="2">
        <f>U79+SUMIFS(data!$H$1:$H$3925, data!$A$1:$A$3925, 'Heron'!$A79,  data!$E$1:$E$3925, 'Heron'!V$5)</f>
        <v/>
      </c>
      <c r="W79" s="2">
        <f>V79+SUMIFS(data!$H$1:$H$3925, data!$A$1:$A$3925, 'Heron'!$A79,  data!$E$1:$E$3925, 'Heron'!W$5)</f>
        <v/>
      </c>
      <c r="X79" s="2">
        <f>W79+SUMIFS(data!$H$1:$H$3925, data!$A$1:$A$3925, 'Heron'!$A79,  data!$E$1:$E$3925, 'Heron'!X$5)</f>
        <v/>
      </c>
      <c r="Y79" s="2">
        <f>X79+SUMIFS(data!$H$1:$H$3925, data!$A$1:$A$3925, 'Heron'!$A79,  data!$E$1:$E$3925, 'Heron'!Y$5)</f>
        <v/>
      </c>
      <c r="Z79" s="2">
        <f>Y79+SUMIFS(data!$H$1:$H$3925, data!$A$1:$A$3925, 'Heron'!$A79,  data!$E$1:$E$3925, 'Heron'!Z$5)</f>
        <v/>
      </c>
      <c r="AA79" s="2">
        <f>Z79+SUMIFS(data!$H$1:$H$3925, data!$A$1:$A$3925, 'Heron'!$A79,  data!$E$1:$E$3925, 'Heron'!AA$5)</f>
        <v/>
      </c>
      <c r="AB79" s="2">
        <f>AA79+SUMIFS(data!$H$1:$H$3925, data!$A$1:$A$3925, 'Heron'!$A79,  data!$E$1:$E$3925, 'Heron'!AB$5)</f>
        <v/>
      </c>
      <c r="AC79" s="2">
        <f>AB79+SUMIFS(data!$H$1:$H$3925, data!$A$1:$A$3925, 'Heron'!$A79,  data!$E$1:$E$3925, 'Heron'!AC$5)</f>
        <v/>
      </c>
      <c r="AD79" s="2">
        <f>AC79+SUMIFS(data!$H$1:$H$3925, data!$A$1:$A$3925, 'Heron'!$A79,  data!$E$1:$E$3925, 'Heron'!AD$5)</f>
        <v/>
      </c>
      <c r="AE79" s="2">
        <f>AD79+SUMIFS(data!$H$1:$H$3925, data!$A$1:$A$3925, 'Heron'!$A79,  data!$E$1:$E$3925, 'Heron'!AE$5)</f>
        <v/>
      </c>
      <c r="AF79" s="2">
        <f>AE79+SUMIFS(data!$H$1:$H$3925, data!$A$1:$A$3925, 'Heron'!$A79,  data!$E$1:$E$3925, 'Heron'!AF$5)</f>
        <v/>
      </c>
      <c r="AG79" s="2">
        <f>AF79+SUMIFS(data!$H$1:$H$3925, data!$A$1:$A$3925, 'Heron'!$A79,  data!$E$1:$E$3925, 'Heron'!AG$5)</f>
        <v/>
      </c>
      <c r="AH79" s="2">
        <f>AG79+SUMIFS(data!$H$1:$H$3925, data!$A$1:$A$3925, 'Heron'!$A79,  data!$E$1:$E$3925, 'Heron'!AH$5)</f>
        <v/>
      </c>
      <c r="AI79" s="2">
        <f>AH79+SUMIFS(data!$H$1:$H$3925, data!$A$1:$A$3925, 'Heron'!$A79,  data!$E$1:$E$3925, 'Heron'!AI$5)</f>
        <v/>
      </c>
      <c r="AJ79" s="2">
        <f>AI79+SUMIFS(data!$H$1:$H$3925, data!$A$1:$A$3925, 'Heron'!$A79,  data!$E$1:$E$3925, 'Heron'!AJ$5)</f>
        <v/>
      </c>
      <c r="AK79" s="2">
        <f>AJ79+SUMIFS(data!$H$1:$H$3925, data!$A$1:$A$3925, 'Heron'!$A79,  data!$E$1:$E$3925, 'Heron'!AK$5)</f>
        <v/>
      </c>
      <c r="AL79" s="2">
        <f>AK79+SUMIFS(data!$H$1:$H$3925, data!$A$1:$A$3925, 'Heron'!$A79,  data!$E$1:$E$3925, 'Heron'!AL$5)</f>
        <v/>
      </c>
      <c r="AM79" s="2">
        <f>AL79+SUMIFS(data!$H$1:$H$3925, data!$A$1:$A$3925, 'Heron'!$A79,  data!$E$1:$E$3925, 'Heron'!AM$5)</f>
        <v/>
      </c>
      <c r="AN79" s="2">
        <f>AM79+SUMIFS(data!$H$1:$H$3925, data!$A$1:$A$3925, 'Heron'!$A79,  data!$E$1:$E$3925, 'Heron'!AN$5)</f>
        <v/>
      </c>
      <c r="AO79" s="2">
        <f>AN79+SUMIFS(data!$H$1:$H$3925, data!$A$1:$A$3925, 'Heron'!$A79,  data!$E$1:$E$3925, 'Heron'!AO$5)</f>
        <v/>
      </c>
      <c r="AP79" s="2">
        <f>AO79+SUMIFS(data!$H$1:$H$3925, data!$A$1:$A$3925, 'Heron'!$A79,  data!$E$1:$E$3925, 'Heron'!AP$5)</f>
        <v/>
      </c>
      <c r="AQ79" s="2">
        <f>AP79+SUMIFS(data!$H$1:$H$3925, data!$A$1:$A$3925, 'Heron'!$A79,  data!$E$1:$E$3925, 'Heron'!AQ$5)</f>
        <v/>
      </c>
      <c r="AR79" s="2">
        <f>AQ79+SUMIFS(data!$H$1:$H$3925, data!$A$1:$A$3925, 'Heron'!$A79,  data!$E$1:$E$3925, 'Heron'!AR$5)</f>
        <v/>
      </c>
      <c r="AS79" s="2">
        <f>AR79+SUMIFS(data!$H$1:$H$3925, data!$A$1:$A$3925, 'Heron'!$A79,  data!$E$1:$E$3925, 'Heron'!AS$5)+SUMIFS('NSST Print'!$C$43,'NSST Print'!$F$43,'Heron'!$A79)-SUMIFS('NSST Print'!$C$44:$C$50,'NSST Print'!$F$44:$F$50,'Heron'!$A79)</f>
        <v/>
      </c>
    </row>
    <row r="80">
      <c r="A80" t="inlineStr">
        <is>
          <t>Entertainment Expenses</t>
        </is>
      </c>
      <c r="C80" s="2">
        <f>SUMIFS(data!$H$1:$H$3925, data!$A$1:$A$3925, 'Heron'!$A80, data!$E$1:$E$3925, 'Heron'!C$5)</f>
        <v/>
      </c>
      <c r="D80" s="2">
        <f>C80+SUMIFS(data!$H$1:$H$3925, data!$A$1:$A$3925, 'Heron'!$A80,  data!$E$1:$E$3925, 'Heron'!D$5)</f>
        <v/>
      </c>
      <c r="E80" s="2">
        <f>D80+SUMIFS(data!$H$1:$H$3925, data!$A$1:$A$3925, 'Heron'!$A80,  data!$E$1:$E$3925, 'Heron'!E$5)</f>
        <v/>
      </c>
      <c r="F80" s="2">
        <f>E80+SUMIFS(data!$H$1:$H$3925, data!$A$1:$A$3925, 'Heron'!$A80,  data!$E$1:$E$3925, 'Heron'!F$5)</f>
        <v/>
      </c>
      <c r="G80" s="2">
        <f>F80+SUMIFS(data!$H$1:$H$3925, data!$A$1:$A$3925, 'Heron'!$A80,  data!$E$1:$E$3925, 'Heron'!G$5)</f>
        <v/>
      </c>
      <c r="H80" s="2">
        <f>G80+SUMIFS(data!$H$1:$H$3925, data!$A$1:$A$3925, 'Heron'!$A80,  data!$E$1:$E$3925, 'Heron'!H$5)</f>
        <v/>
      </c>
      <c r="I80" s="2">
        <f>H80+SUMIFS(data!$H$1:$H$3925, data!$A$1:$A$3925, 'Heron'!$A80,  data!$E$1:$E$3925, 'Heron'!I$5)</f>
        <v/>
      </c>
      <c r="J80" s="2">
        <f>I80+SUMIFS(data!$H$1:$H$3925, data!$A$1:$A$3925, 'Heron'!$A80,  data!$E$1:$E$3925, 'Heron'!J$5)</f>
        <v/>
      </c>
      <c r="K80" s="2">
        <f>J80+SUMIFS(data!$H$1:$H$3925, data!$A$1:$A$3925, 'Heron'!$A80,  data!$E$1:$E$3925, 'Heron'!K$5)</f>
        <v/>
      </c>
      <c r="L80" s="2">
        <f>K80+SUMIFS(data!$H$1:$H$3925, data!$A$1:$A$3925, 'Heron'!$A80,  data!$E$1:$E$3925, 'Heron'!L$5)</f>
        <v/>
      </c>
      <c r="M80" s="2">
        <f>L80+SUMIFS(data!$H$1:$H$3925, data!$A$1:$A$3925, 'Heron'!$A80,  data!$E$1:$E$3925, 'Heron'!M$5)</f>
        <v/>
      </c>
      <c r="N80" s="2">
        <f>M80+SUMIFS(data!$H$1:$H$3925, data!$A$1:$A$3925, 'Heron'!$A80,  data!$E$1:$E$3925, 'Heron'!N$5)</f>
        <v/>
      </c>
      <c r="O80" s="2">
        <f>N80+SUMIFS(data!$H$1:$H$3925, data!$A$1:$A$3925, 'Heron'!$A80,  data!$E$1:$E$3925, 'Heron'!O$5)</f>
        <v/>
      </c>
      <c r="P80" s="2">
        <f>O80+SUMIFS(data!$H$1:$H$3925, data!$A$1:$A$3925, 'Heron'!$A80,  data!$E$1:$E$3925, 'Heron'!P$5)</f>
        <v/>
      </c>
      <c r="Q80" s="2">
        <f>P80+SUMIFS(data!$H$1:$H$3925, data!$A$1:$A$3925, 'Heron'!$A80,  data!$E$1:$E$3925, 'Heron'!Q$5)</f>
        <v/>
      </c>
      <c r="R80" s="2">
        <f>Q80+SUMIFS(data!$H$1:$H$3925, data!$A$1:$A$3925, 'Heron'!$A80,  data!$E$1:$E$3925, 'Heron'!R$5)</f>
        <v/>
      </c>
      <c r="S80" s="2">
        <f>R80+SUMIFS(data!$H$1:$H$3925, data!$A$1:$A$3925, 'Heron'!$A80,  data!$E$1:$E$3925, 'Heron'!S$5)</f>
        <v/>
      </c>
      <c r="T80" s="2">
        <f>S80+SUMIFS(data!$H$1:$H$3925, data!$A$1:$A$3925, 'Heron'!$A80,  data!$E$1:$E$3925, 'Heron'!T$5)</f>
        <v/>
      </c>
      <c r="U80" s="2">
        <f>T80+SUMIFS(data!$H$1:$H$3925, data!$A$1:$A$3925, 'Heron'!$A80,  data!$E$1:$E$3925, 'Heron'!U$5)</f>
        <v/>
      </c>
      <c r="V80" s="2">
        <f>U80+SUMIFS(data!$H$1:$H$3925, data!$A$1:$A$3925, 'Heron'!$A80,  data!$E$1:$E$3925, 'Heron'!V$5)</f>
        <v/>
      </c>
      <c r="W80" s="2">
        <f>V80+SUMIFS(data!$H$1:$H$3925, data!$A$1:$A$3925, 'Heron'!$A80,  data!$E$1:$E$3925, 'Heron'!W$5)</f>
        <v/>
      </c>
      <c r="X80" s="2">
        <f>W80+SUMIFS(data!$H$1:$H$3925, data!$A$1:$A$3925, 'Heron'!$A80,  data!$E$1:$E$3925, 'Heron'!X$5)</f>
        <v/>
      </c>
      <c r="Y80" s="2">
        <f>X80+SUMIFS(data!$H$1:$H$3925, data!$A$1:$A$3925, 'Heron'!$A80,  data!$E$1:$E$3925, 'Heron'!Y$5)</f>
        <v/>
      </c>
      <c r="Z80" s="2">
        <f>Y80+SUMIFS(data!$H$1:$H$3925, data!$A$1:$A$3925, 'Heron'!$A80,  data!$E$1:$E$3925, 'Heron'!Z$5)</f>
        <v/>
      </c>
      <c r="AA80" s="2">
        <f>Z80+SUMIFS(data!$H$1:$H$3925, data!$A$1:$A$3925, 'Heron'!$A80,  data!$E$1:$E$3925, 'Heron'!AA$5)</f>
        <v/>
      </c>
      <c r="AB80" s="2">
        <f>AA80+SUMIFS(data!$H$1:$H$3925, data!$A$1:$A$3925, 'Heron'!$A80,  data!$E$1:$E$3925, 'Heron'!AB$5)</f>
        <v/>
      </c>
      <c r="AC80" s="2">
        <f>AB80+SUMIFS(data!$H$1:$H$3925, data!$A$1:$A$3925, 'Heron'!$A80,  data!$E$1:$E$3925, 'Heron'!AC$5)</f>
        <v/>
      </c>
      <c r="AD80" s="2">
        <f>AC80+SUMIFS(data!$H$1:$H$3925, data!$A$1:$A$3925, 'Heron'!$A80,  data!$E$1:$E$3925, 'Heron'!AD$5)</f>
        <v/>
      </c>
      <c r="AE80" s="2">
        <f>AD80+SUMIFS(data!$H$1:$H$3925, data!$A$1:$A$3925, 'Heron'!$A80,  data!$E$1:$E$3925, 'Heron'!AE$5)</f>
        <v/>
      </c>
      <c r="AF80" s="2">
        <f>AE80+SUMIFS(data!$H$1:$H$3925, data!$A$1:$A$3925, 'Heron'!$A80,  data!$E$1:$E$3925, 'Heron'!AF$5)</f>
        <v/>
      </c>
      <c r="AG80" s="2">
        <f>AF80+SUMIFS(data!$H$1:$H$3925, data!$A$1:$A$3925, 'Heron'!$A80,  data!$E$1:$E$3925, 'Heron'!AG$5)</f>
        <v/>
      </c>
      <c r="AH80" s="2">
        <f>AG80+SUMIFS(data!$H$1:$H$3925, data!$A$1:$A$3925, 'Heron'!$A80,  data!$E$1:$E$3925, 'Heron'!AH$5)</f>
        <v/>
      </c>
      <c r="AI80" s="2">
        <f>AH80+SUMIFS(data!$H$1:$H$3925, data!$A$1:$A$3925, 'Heron'!$A80,  data!$E$1:$E$3925, 'Heron'!AI$5)</f>
        <v/>
      </c>
      <c r="AJ80" s="2">
        <f>AI80+SUMIFS(data!$H$1:$H$3925, data!$A$1:$A$3925, 'Heron'!$A80,  data!$E$1:$E$3925, 'Heron'!AJ$5)</f>
        <v/>
      </c>
      <c r="AK80" s="2">
        <f>AJ80+SUMIFS(data!$H$1:$H$3925, data!$A$1:$A$3925, 'Heron'!$A80,  data!$E$1:$E$3925, 'Heron'!AK$5)</f>
        <v/>
      </c>
      <c r="AL80" s="2">
        <f>AK80+SUMIFS(data!$H$1:$H$3925, data!$A$1:$A$3925, 'Heron'!$A80,  data!$E$1:$E$3925, 'Heron'!AL$5)</f>
        <v/>
      </c>
      <c r="AM80" s="2">
        <f>AL80+SUMIFS(data!$H$1:$H$3925, data!$A$1:$A$3925, 'Heron'!$A80,  data!$E$1:$E$3925, 'Heron'!AM$5)</f>
        <v/>
      </c>
      <c r="AN80" s="2">
        <f>AM80+SUMIFS(data!$H$1:$H$3925, data!$A$1:$A$3925, 'Heron'!$A80,  data!$E$1:$E$3925, 'Heron'!AN$5)</f>
        <v/>
      </c>
      <c r="AO80" s="2">
        <f>AN80+SUMIFS(data!$H$1:$H$3925, data!$A$1:$A$3925, 'Heron'!$A80,  data!$E$1:$E$3925, 'Heron'!AO$5)</f>
        <v/>
      </c>
      <c r="AP80" s="2">
        <f>AO80+SUMIFS(data!$H$1:$H$3925, data!$A$1:$A$3925, 'Heron'!$A80,  data!$E$1:$E$3925, 'Heron'!AP$5)</f>
        <v/>
      </c>
      <c r="AQ80" s="2">
        <f>AP80+SUMIFS(data!$H$1:$H$3925, data!$A$1:$A$3925, 'Heron'!$A80,  data!$E$1:$E$3925, 'Heron'!AQ$5)</f>
        <v/>
      </c>
      <c r="AR80" s="2">
        <f>AQ80+SUMIFS(data!$H$1:$H$3925, data!$A$1:$A$3925, 'Heron'!$A80,  data!$E$1:$E$3925, 'Heron'!AR$5)</f>
        <v/>
      </c>
      <c r="AS80" s="2">
        <f>AR80+SUMIFS(data!$H$1:$H$3925, data!$A$1:$A$3925, 'Heron'!$A80,  data!$E$1:$E$3925, 'Heron'!AS$5)+SUMIFS('NSST Print'!$C$43,'NSST Print'!$F$43,'Heron'!$A80)-SUMIFS('NSST Print'!$C$44:$C$50,'NSST Print'!$F$44:$F$50,'Heron'!$A80)</f>
        <v/>
      </c>
    </row>
    <row r="81">
      <c r="A81" t="inlineStr">
        <is>
          <t>General Expenses</t>
        </is>
      </c>
      <c r="C81" s="2">
        <f>SUMIFS(data!$H$1:$H$3925, data!$A$1:$A$3925, 'Heron'!$A81, data!$E$1:$E$3925, 'Heron'!C$5)</f>
        <v/>
      </c>
      <c r="D81" s="2">
        <f>C81+SUMIFS(data!$H$1:$H$3925, data!$A$1:$A$3925, 'Heron'!$A81,  data!$E$1:$E$3925, 'Heron'!D$5)</f>
        <v/>
      </c>
      <c r="E81" s="2">
        <f>D81+SUMIFS(data!$H$1:$H$3925, data!$A$1:$A$3925, 'Heron'!$A81,  data!$E$1:$E$3925, 'Heron'!E$5)</f>
        <v/>
      </c>
      <c r="F81" s="2">
        <f>E81+SUMIFS(data!$H$1:$H$3925, data!$A$1:$A$3925, 'Heron'!$A81,  data!$E$1:$E$3925, 'Heron'!F$5)</f>
        <v/>
      </c>
      <c r="G81" s="2">
        <f>F81+SUMIFS(data!$H$1:$H$3925, data!$A$1:$A$3925, 'Heron'!$A81,  data!$E$1:$E$3925, 'Heron'!G$5)</f>
        <v/>
      </c>
      <c r="H81" s="2">
        <f>G81+SUMIFS(data!$H$1:$H$3925, data!$A$1:$A$3925, 'Heron'!$A81,  data!$E$1:$E$3925, 'Heron'!H$5)</f>
        <v/>
      </c>
      <c r="I81" s="2">
        <f>H81+SUMIFS(data!$H$1:$H$3925, data!$A$1:$A$3925, 'Heron'!$A81,  data!$E$1:$E$3925, 'Heron'!I$5)</f>
        <v/>
      </c>
      <c r="J81" s="2">
        <f>I81+SUMIFS(data!$H$1:$H$3925, data!$A$1:$A$3925, 'Heron'!$A81,  data!$E$1:$E$3925, 'Heron'!J$5)</f>
        <v/>
      </c>
      <c r="K81" s="2">
        <f>J81+SUMIFS(data!$H$1:$H$3925, data!$A$1:$A$3925, 'Heron'!$A81,  data!$E$1:$E$3925, 'Heron'!K$5)</f>
        <v/>
      </c>
      <c r="L81" s="2">
        <f>K81+SUMIFS(data!$H$1:$H$3925, data!$A$1:$A$3925, 'Heron'!$A81,  data!$E$1:$E$3925, 'Heron'!L$5)</f>
        <v/>
      </c>
      <c r="M81" s="2">
        <f>L81+SUMIFS(data!$H$1:$H$3925, data!$A$1:$A$3925, 'Heron'!$A81,  data!$E$1:$E$3925, 'Heron'!M$5)</f>
        <v/>
      </c>
      <c r="N81" s="2">
        <f>M81+SUMIFS(data!$H$1:$H$3925, data!$A$1:$A$3925, 'Heron'!$A81,  data!$E$1:$E$3925, 'Heron'!N$5)</f>
        <v/>
      </c>
      <c r="O81" s="2">
        <f>N81+SUMIFS(data!$H$1:$H$3925, data!$A$1:$A$3925, 'Heron'!$A81,  data!$E$1:$E$3925, 'Heron'!O$5)</f>
        <v/>
      </c>
      <c r="P81" s="2">
        <f>O81+SUMIFS(data!$H$1:$H$3925, data!$A$1:$A$3925, 'Heron'!$A81,  data!$E$1:$E$3925, 'Heron'!P$5)</f>
        <v/>
      </c>
      <c r="Q81" s="2">
        <f>P81+SUMIFS(data!$H$1:$H$3925, data!$A$1:$A$3925, 'Heron'!$A81,  data!$E$1:$E$3925, 'Heron'!Q$5)</f>
        <v/>
      </c>
      <c r="R81" s="2">
        <f>Q81+SUMIFS(data!$H$1:$H$3925, data!$A$1:$A$3925, 'Heron'!$A81,  data!$E$1:$E$3925, 'Heron'!R$5)</f>
        <v/>
      </c>
      <c r="S81" s="2">
        <f>R81+SUMIFS(data!$H$1:$H$3925, data!$A$1:$A$3925, 'Heron'!$A81,  data!$E$1:$E$3925, 'Heron'!S$5)</f>
        <v/>
      </c>
      <c r="T81" s="2">
        <f>S81+SUMIFS(data!$H$1:$H$3925, data!$A$1:$A$3925, 'Heron'!$A81,  data!$E$1:$E$3925, 'Heron'!T$5)</f>
        <v/>
      </c>
      <c r="U81" s="2">
        <f>T81+SUMIFS(data!$H$1:$H$3925, data!$A$1:$A$3925, 'Heron'!$A81,  data!$E$1:$E$3925, 'Heron'!U$5)</f>
        <v/>
      </c>
      <c r="V81" s="2">
        <f>U81+SUMIFS(data!$H$1:$H$3925, data!$A$1:$A$3925, 'Heron'!$A81,  data!$E$1:$E$3925, 'Heron'!V$5)</f>
        <v/>
      </c>
      <c r="W81" s="2">
        <f>V81+SUMIFS(data!$H$1:$H$3925, data!$A$1:$A$3925, 'Heron'!$A81,  data!$E$1:$E$3925, 'Heron'!W$5)</f>
        <v/>
      </c>
      <c r="X81" s="2">
        <f>W81+SUMIFS(data!$H$1:$H$3925, data!$A$1:$A$3925, 'Heron'!$A81,  data!$E$1:$E$3925, 'Heron'!X$5)</f>
        <v/>
      </c>
      <c r="Y81" s="2">
        <f>X81+SUMIFS(data!$H$1:$H$3925, data!$A$1:$A$3925, 'Heron'!$A81,  data!$E$1:$E$3925, 'Heron'!Y$5)</f>
        <v/>
      </c>
      <c r="Z81" s="2">
        <f>Y81+SUMIFS(data!$H$1:$H$3925, data!$A$1:$A$3925, 'Heron'!$A81,  data!$E$1:$E$3925, 'Heron'!Z$5)</f>
        <v/>
      </c>
      <c r="AA81" s="2">
        <f>Z81+SUMIFS(data!$H$1:$H$3925, data!$A$1:$A$3925, 'Heron'!$A81,  data!$E$1:$E$3925, 'Heron'!AA$5)</f>
        <v/>
      </c>
      <c r="AB81" s="2">
        <f>AA81+SUMIFS(data!$H$1:$H$3925, data!$A$1:$A$3925, 'Heron'!$A81,  data!$E$1:$E$3925, 'Heron'!AB$5)</f>
        <v/>
      </c>
      <c r="AC81" s="2">
        <f>AB81+SUMIFS(data!$H$1:$H$3925, data!$A$1:$A$3925, 'Heron'!$A81,  data!$E$1:$E$3925, 'Heron'!AC$5)</f>
        <v/>
      </c>
      <c r="AD81" s="2">
        <f>AC81+SUMIFS(data!$H$1:$H$3925, data!$A$1:$A$3925, 'Heron'!$A81,  data!$E$1:$E$3925, 'Heron'!AD$5)</f>
        <v/>
      </c>
      <c r="AE81" s="2">
        <f>AD81+SUMIFS(data!$H$1:$H$3925, data!$A$1:$A$3925, 'Heron'!$A81,  data!$E$1:$E$3925, 'Heron'!AE$5)</f>
        <v/>
      </c>
      <c r="AF81" s="2">
        <f>AE81+SUMIFS(data!$H$1:$H$3925, data!$A$1:$A$3925, 'Heron'!$A81,  data!$E$1:$E$3925, 'Heron'!AF$5)</f>
        <v/>
      </c>
      <c r="AG81" s="2">
        <f>AF81+SUMIFS(data!$H$1:$H$3925, data!$A$1:$A$3925, 'Heron'!$A81,  data!$E$1:$E$3925, 'Heron'!AG$5)</f>
        <v/>
      </c>
      <c r="AH81" s="2">
        <f>AG81+SUMIFS(data!$H$1:$H$3925, data!$A$1:$A$3925, 'Heron'!$A81,  data!$E$1:$E$3925, 'Heron'!AH$5)</f>
        <v/>
      </c>
      <c r="AI81" s="2">
        <f>AH81+SUMIFS(data!$H$1:$H$3925, data!$A$1:$A$3925, 'Heron'!$A81,  data!$E$1:$E$3925, 'Heron'!AI$5)</f>
        <v/>
      </c>
      <c r="AJ81" s="2">
        <f>AI81+SUMIFS(data!$H$1:$H$3925, data!$A$1:$A$3925, 'Heron'!$A81,  data!$E$1:$E$3925, 'Heron'!AJ$5)</f>
        <v/>
      </c>
      <c r="AK81" s="2">
        <f>AJ81+SUMIFS(data!$H$1:$H$3925, data!$A$1:$A$3925, 'Heron'!$A81,  data!$E$1:$E$3925, 'Heron'!AK$5)</f>
        <v/>
      </c>
      <c r="AL81" s="2">
        <f>AK81+SUMIFS(data!$H$1:$H$3925, data!$A$1:$A$3925, 'Heron'!$A81,  data!$E$1:$E$3925, 'Heron'!AL$5)</f>
        <v/>
      </c>
      <c r="AM81" s="2">
        <f>AL81+SUMIFS(data!$H$1:$H$3925, data!$A$1:$A$3925, 'Heron'!$A81,  data!$E$1:$E$3925, 'Heron'!AM$5)</f>
        <v/>
      </c>
      <c r="AN81" s="2">
        <f>AM81+SUMIFS(data!$H$1:$H$3925, data!$A$1:$A$3925, 'Heron'!$A81,  data!$E$1:$E$3925, 'Heron'!AN$5)</f>
        <v/>
      </c>
      <c r="AO81" s="2">
        <f>AN81+SUMIFS(data!$H$1:$H$3925, data!$A$1:$A$3925, 'Heron'!$A81,  data!$E$1:$E$3925, 'Heron'!AO$5)</f>
        <v/>
      </c>
      <c r="AP81" s="2">
        <f>AO81+SUMIFS(data!$H$1:$H$3925, data!$A$1:$A$3925, 'Heron'!$A81,  data!$E$1:$E$3925, 'Heron'!AP$5)</f>
        <v/>
      </c>
      <c r="AQ81" s="2">
        <f>AP81+SUMIFS(data!$H$1:$H$3925, data!$A$1:$A$3925, 'Heron'!$A81,  data!$E$1:$E$3925, 'Heron'!AQ$5)</f>
        <v/>
      </c>
      <c r="AR81" s="2">
        <f>AQ81+SUMIFS(data!$H$1:$H$3925, data!$A$1:$A$3925, 'Heron'!$A81,  data!$E$1:$E$3925, 'Heron'!AR$5)</f>
        <v/>
      </c>
      <c r="AS81" s="2">
        <f>AR81+SUMIFS(data!$H$1:$H$3925, data!$A$1:$A$3925, 'Heron'!$A81,  data!$E$1:$E$3925, 'Heron'!AS$5)+SUMIFS('NSST Print'!$C$43,'NSST Print'!$F$43,'Heron'!$A81)-SUMIFS('NSST Print'!$C$44:$C$50,'NSST Print'!$F$44:$F$50,'Heron'!$A81)</f>
        <v/>
      </c>
    </row>
    <row r="82">
      <c r="A82" t="inlineStr">
        <is>
          <t>Insurance</t>
        </is>
      </c>
      <c r="C82" s="2">
        <f>SUMIFS(data!$H$1:$H$3925, data!$A$1:$A$3925, 'Heron'!$A82, data!$E$1:$E$3925, 'Heron'!C$5)</f>
        <v/>
      </c>
      <c r="D82" s="2">
        <f>C82+SUMIFS(data!$H$1:$H$3925, data!$A$1:$A$3925, 'Heron'!$A82,  data!$E$1:$E$3925, 'Heron'!D$5)</f>
        <v/>
      </c>
      <c r="E82" s="2">
        <f>D82+SUMIFS(data!$H$1:$H$3925, data!$A$1:$A$3925, 'Heron'!$A82,  data!$E$1:$E$3925, 'Heron'!E$5)</f>
        <v/>
      </c>
      <c r="F82" s="2">
        <f>E82+SUMIFS(data!$H$1:$H$3925, data!$A$1:$A$3925, 'Heron'!$A82,  data!$E$1:$E$3925, 'Heron'!F$5)</f>
        <v/>
      </c>
      <c r="G82" s="2">
        <f>F82+SUMIFS(data!$H$1:$H$3925, data!$A$1:$A$3925, 'Heron'!$A82,  data!$E$1:$E$3925, 'Heron'!G$5)</f>
        <v/>
      </c>
      <c r="H82" s="2">
        <f>G82+SUMIFS(data!$H$1:$H$3925, data!$A$1:$A$3925, 'Heron'!$A82,  data!$E$1:$E$3925, 'Heron'!H$5)</f>
        <v/>
      </c>
      <c r="I82" s="2">
        <f>H82+SUMIFS(data!$H$1:$H$3925, data!$A$1:$A$3925, 'Heron'!$A82,  data!$E$1:$E$3925, 'Heron'!I$5)</f>
        <v/>
      </c>
      <c r="J82" s="2">
        <f>I82+SUMIFS(data!$H$1:$H$3925, data!$A$1:$A$3925, 'Heron'!$A82,  data!$E$1:$E$3925, 'Heron'!J$5)</f>
        <v/>
      </c>
      <c r="K82" s="2">
        <f>J82+SUMIFS(data!$H$1:$H$3925, data!$A$1:$A$3925, 'Heron'!$A82,  data!$E$1:$E$3925, 'Heron'!K$5)</f>
        <v/>
      </c>
      <c r="L82" s="2">
        <f>K82+SUMIFS(data!$H$1:$H$3925, data!$A$1:$A$3925, 'Heron'!$A82,  data!$E$1:$E$3925, 'Heron'!L$5)</f>
        <v/>
      </c>
      <c r="M82" s="2">
        <f>L82+SUMIFS(data!$H$1:$H$3925, data!$A$1:$A$3925, 'Heron'!$A82,  data!$E$1:$E$3925, 'Heron'!M$5)</f>
        <v/>
      </c>
      <c r="N82" s="2">
        <f>M82+SUMIFS(data!$H$1:$H$3925, data!$A$1:$A$3925, 'Heron'!$A82,  data!$E$1:$E$3925, 'Heron'!N$5)</f>
        <v/>
      </c>
      <c r="O82" s="2">
        <f>N82+SUMIFS(data!$H$1:$H$3925, data!$A$1:$A$3925, 'Heron'!$A82,  data!$E$1:$E$3925, 'Heron'!O$5)</f>
        <v/>
      </c>
      <c r="P82" s="2">
        <f>O82+SUMIFS(data!$H$1:$H$3925, data!$A$1:$A$3925, 'Heron'!$A82,  data!$E$1:$E$3925, 'Heron'!P$5)</f>
        <v/>
      </c>
      <c r="Q82" s="2">
        <f>P82+SUMIFS(data!$H$1:$H$3925, data!$A$1:$A$3925, 'Heron'!$A82,  data!$E$1:$E$3925, 'Heron'!Q$5)</f>
        <v/>
      </c>
      <c r="R82" s="2">
        <f>Q82+SUMIFS(data!$H$1:$H$3925, data!$A$1:$A$3925, 'Heron'!$A82,  data!$E$1:$E$3925, 'Heron'!R$5)</f>
        <v/>
      </c>
      <c r="S82" s="2">
        <f>R82+SUMIFS(data!$H$1:$H$3925, data!$A$1:$A$3925, 'Heron'!$A82,  data!$E$1:$E$3925, 'Heron'!S$5)</f>
        <v/>
      </c>
      <c r="T82" s="2">
        <f>S82+SUMIFS(data!$H$1:$H$3925, data!$A$1:$A$3925, 'Heron'!$A82,  data!$E$1:$E$3925, 'Heron'!T$5)</f>
        <v/>
      </c>
      <c r="U82" s="2">
        <f>T82+SUMIFS(data!$H$1:$H$3925, data!$A$1:$A$3925, 'Heron'!$A82,  data!$E$1:$E$3925, 'Heron'!U$5)</f>
        <v/>
      </c>
      <c r="V82" s="2">
        <f>U82+SUMIFS(data!$H$1:$H$3925, data!$A$1:$A$3925, 'Heron'!$A82,  data!$E$1:$E$3925, 'Heron'!V$5)</f>
        <v/>
      </c>
      <c r="W82" s="2">
        <f>V82+SUMIFS(data!$H$1:$H$3925, data!$A$1:$A$3925, 'Heron'!$A82,  data!$E$1:$E$3925, 'Heron'!W$5)</f>
        <v/>
      </c>
      <c r="X82" s="2">
        <f>W82+SUMIFS(data!$H$1:$H$3925, data!$A$1:$A$3925, 'Heron'!$A82,  data!$E$1:$E$3925, 'Heron'!X$5)</f>
        <v/>
      </c>
      <c r="Y82" s="2">
        <f>X82+SUMIFS(data!$H$1:$H$3925, data!$A$1:$A$3925, 'Heron'!$A82,  data!$E$1:$E$3925, 'Heron'!Y$5)</f>
        <v/>
      </c>
      <c r="Z82" s="2">
        <f>Y82+SUMIFS(data!$H$1:$H$3925, data!$A$1:$A$3925, 'Heron'!$A82,  data!$E$1:$E$3925, 'Heron'!Z$5)</f>
        <v/>
      </c>
      <c r="AA82" s="2">
        <f>Z82+SUMIFS(data!$H$1:$H$3925, data!$A$1:$A$3925, 'Heron'!$A82,  data!$E$1:$E$3925, 'Heron'!AA$5)</f>
        <v/>
      </c>
      <c r="AB82" s="2">
        <f>AA82+SUMIFS(data!$H$1:$H$3925, data!$A$1:$A$3925, 'Heron'!$A82,  data!$E$1:$E$3925, 'Heron'!AB$5)</f>
        <v/>
      </c>
      <c r="AC82" s="2">
        <f>AB82+SUMIFS(data!$H$1:$H$3925, data!$A$1:$A$3925, 'Heron'!$A82,  data!$E$1:$E$3925, 'Heron'!AC$5)</f>
        <v/>
      </c>
      <c r="AD82" s="2">
        <f>AC82+SUMIFS(data!$H$1:$H$3925, data!$A$1:$A$3925, 'Heron'!$A82,  data!$E$1:$E$3925, 'Heron'!AD$5)</f>
        <v/>
      </c>
      <c r="AE82" s="2">
        <f>AD82+SUMIFS(data!$H$1:$H$3925, data!$A$1:$A$3925, 'Heron'!$A82,  data!$E$1:$E$3925, 'Heron'!AE$5)</f>
        <v/>
      </c>
      <c r="AF82" s="2">
        <f>AE82+SUMIFS(data!$H$1:$H$3925, data!$A$1:$A$3925, 'Heron'!$A82,  data!$E$1:$E$3925, 'Heron'!AF$5)</f>
        <v/>
      </c>
      <c r="AG82" s="2">
        <f>AF82+SUMIFS(data!$H$1:$H$3925, data!$A$1:$A$3925, 'Heron'!$A82,  data!$E$1:$E$3925, 'Heron'!AG$5)</f>
        <v/>
      </c>
      <c r="AH82" s="2">
        <f>AG82+SUMIFS(data!$H$1:$H$3925, data!$A$1:$A$3925, 'Heron'!$A82,  data!$E$1:$E$3925, 'Heron'!AH$5)</f>
        <v/>
      </c>
      <c r="AI82" s="2">
        <f>AH82+SUMIFS(data!$H$1:$H$3925, data!$A$1:$A$3925, 'Heron'!$A82,  data!$E$1:$E$3925, 'Heron'!AI$5)</f>
        <v/>
      </c>
      <c r="AJ82" s="2">
        <f>AI82+SUMIFS(data!$H$1:$H$3925, data!$A$1:$A$3925, 'Heron'!$A82,  data!$E$1:$E$3925, 'Heron'!AJ$5)</f>
        <v/>
      </c>
      <c r="AK82" s="2">
        <f>AJ82+SUMIFS(data!$H$1:$H$3925, data!$A$1:$A$3925, 'Heron'!$A82,  data!$E$1:$E$3925, 'Heron'!AK$5)</f>
        <v/>
      </c>
      <c r="AL82" s="2">
        <f>AK82+SUMIFS(data!$H$1:$H$3925, data!$A$1:$A$3925, 'Heron'!$A82,  data!$E$1:$E$3925, 'Heron'!AL$5)</f>
        <v/>
      </c>
      <c r="AM82" s="2">
        <f>AL82+SUMIFS(data!$H$1:$H$3925, data!$A$1:$A$3925, 'Heron'!$A82,  data!$E$1:$E$3925, 'Heron'!AM$5)</f>
        <v/>
      </c>
      <c r="AN82" s="2">
        <f>AM82+SUMIFS(data!$H$1:$H$3925, data!$A$1:$A$3925, 'Heron'!$A82,  data!$E$1:$E$3925, 'Heron'!AN$5)</f>
        <v/>
      </c>
      <c r="AO82" s="2">
        <f>AN82+SUMIFS(data!$H$1:$H$3925, data!$A$1:$A$3925, 'Heron'!$A82,  data!$E$1:$E$3925, 'Heron'!AO$5)</f>
        <v/>
      </c>
      <c r="AP82" s="2">
        <f>AO82+SUMIFS(data!$H$1:$H$3925, data!$A$1:$A$3925, 'Heron'!$A82,  data!$E$1:$E$3925, 'Heron'!AP$5)</f>
        <v/>
      </c>
      <c r="AQ82" s="2">
        <f>AP82+SUMIFS(data!$H$1:$H$3925, data!$A$1:$A$3925, 'Heron'!$A82,  data!$E$1:$E$3925, 'Heron'!AQ$5)</f>
        <v/>
      </c>
      <c r="AR82" s="2">
        <f>AQ82+SUMIFS(data!$H$1:$H$3925, data!$A$1:$A$3925, 'Heron'!$A82,  data!$E$1:$E$3925, 'Heron'!AR$5)</f>
        <v/>
      </c>
      <c r="AS82" s="2">
        <f>AR82+SUMIFS(data!$H$1:$H$3925, data!$A$1:$A$3925, 'Heron'!$A82,  data!$E$1:$E$3925, 'Heron'!AS$5)+SUMIFS('NSST Print'!$C$43,'NSST Print'!$F$43,'Heron'!$A82)-SUMIFS('NSST Print'!$C$44:$C$50,'NSST Print'!$F$44:$F$50,'Heron'!$A82)</f>
        <v/>
      </c>
    </row>
    <row r="83">
      <c r="A83" t="inlineStr">
        <is>
          <t>Interest Paid</t>
        </is>
      </c>
      <c r="C83" s="2">
        <f>SUMIFS(data!$H$1:$H$3925, data!$A$1:$A$3925, 'Heron'!$A83, data!$E$1:$E$3925, 'Heron'!C$5)</f>
        <v/>
      </c>
      <c r="D83" s="2">
        <f>C83+SUMIFS(data!$H$1:$H$3925, data!$A$1:$A$3925, 'Heron'!$A83,  data!$E$1:$E$3925, 'Heron'!D$5)</f>
        <v/>
      </c>
      <c r="E83" s="2">
        <f>D83+SUMIFS(data!$H$1:$H$3925, data!$A$1:$A$3925, 'Heron'!$A83,  data!$E$1:$E$3925, 'Heron'!E$5)</f>
        <v/>
      </c>
      <c r="F83" s="2">
        <f>E83+SUMIFS(data!$H$1:$H$3925, data!$A$1:$A$3925, 'Heron'!$A83,  data!$E$1:$E$3925, 'Heron'!F$5)</f>
        <v/>
      </c>
      <c r="G83" s="2">
        <f>F83+SUMIFS(data!$H$1:$H$3925, data!$A$1:$A$3925, 'Heron'!$A83,  data!$E$1:$E$3925, 'Heron'!G$5)</f>
        <v/>
      </c>
      <c r="H83" s="2">
        <f>G83+SUMIFS(data!$H$1:$H$3925, data!$A$1:$A$3925, 'Heron'!$A83,  data!$E$1:$E$3925, 'Heron'!H$5)</f>
        <v/>
      </c>
      <c r="I83" s="2">
        <f>H83+SUMIFS(data!$H$1:$H$3925, data!$A$1:$A$3925, 'Heron'!$A83,  data!$E$1:$E$3925, 'Heron'!I$5)</f>
        <v/>
      </c>
      <c r="J83" s="2">
        <f>I83+SUMIFS(data!$H$1:$H$3925, data!$A$1:$A$3925, 'Heron'!$A83,  data!$E$1:$E$3925, 'Heron'!J$5)</f>
        <v/>
      </c>
      <c r="K83" s="2">
        <f>J83+SUMIFS(data!$H$1:$H$3925, data!$A$1:$A$3925, 'Heron'!$A83,  data!$E$1:$E$3925, 'Heron'!K$5)</f>
        <v/>
      </c>
      <c r="L83" s="2">
        <f>K83+SUMIFS(data!$H$1:$H$3925, data!$A$1:$A$3925, 'Heron'!$A83,  data!$E$1:$E$3925, 'Heron'!L$5)</f>
        <v/>
      </c>
      <c r="M83" s="2">
        <f>L83+SUMIFS(data!$H$1:$H$3925, data!$A$1:$A$3925, 'Heron'!$A83,  data!$E$1:$E$3925, 'Heron'!M$5)</f>
        <v/>
      </c>
      <c r="N83" s="2">
        <f>M83+SUMIFS(data!$H$1:$H$3925, data!$A$1:$A$3925, 'Heron'!$A83,  data!$E$1:$E$3925, 'Heron'!N$5)</f>
        <v/>
      </c>
      <c r="O83" s="2">
        <f>N83+SUMIFS(data!$H$1:$H$3925, data!$A$1:$A$3925, 'Heron'!$A83,  data!$E$1:$E$3925, 'Heron'!O$5)</f>
        <v/>
      </c>
      <c r="P83" s="2">
        <f>O83+SUMIFS(data!$H$1:$H$3925, data!$A$1:$A$3925, 'Heron'!$A83,  data!$E$1:$E$3925, 'Heron'!P$5)</f>
        <v/>
      </c>
      <c r="Q83" s="2">
        <f>P83+SUMIFS(data!$H$1:$H$3925, data!$A$1:$A$3925, 'Heron'!$A83,  data!$E$1:$E$3925, 'Heron'!Q$5)</f>
        <v/>
      </c>
      <c r="R83" s="2">
        <f>Q83+SUMIFS(data!$H$1:$H$3925, data!$A$1:$A$3925, 'Heron'!$A83,  data!$E$1:$E$3925, 'Heron'!R$5)</f>
        <v/>
      </c>
      <c r="S83" s="2">
        <f>R83+SUMIFS(data!$H$1:$H$3925, data!$A$1:$A$3925, 'Heron'!$A83,  data!$E$1:$E$3925, 'Heron'!S$5)</f>
        <v/>
      </c>
      <c r="T83" s="2">
        <f>S83+SUMIFS(data!$H$1:$H$3925, data!$A$1:$A$3925, 'Heron'!$A83,  data!$E$1:$E$3925, 'Heron'!T$5)</f>
        <v/>
      </c>
      <c r="U83" s="2">
        <f>T83+SUMIFS(data!$H$1:$H$3925, data!$A$1:$A$3925, 'Heron'!$A83,  data!$E$1:$E$3925, 'Heron'!U$5)</f>
        <v/>
      </c>
      <c r="V83" s="2">
        <f>U83+SUMIFS(data!$H$1:$H$3925, data!$A$1:$A$3925, 'Heron'!$A83,  data!$E$1:$E$3925, 'Heron'!V$5)</f>
        <v/>
      </c>
      <c r="W83" s="2">
        <f>V83+SUMIFS(data!$H$1:$H$3925, data!$A$1:$A$3925, 'Heron'!$A83,  data!$E$1:$E$3925, 'Heron'!W$5)</f>
        <v/>
      </c>
      <c r="X83" s="2">
        <f>W83+SUMIFS(data!$H$1:$H$3925, data!$A$1:$A$3925, 'Heron'!$A83,  data!$E$1:$E$3925, 'Heron'!X$5)</f>
        <v/>
      </c>
      <c r="Y83" s="2">
        <f>X83+SUMIFS(data!$H$1:$H$3925, data!$A$1:$A$3925, 'Heron'!$A83,  data!$E$1:$E$3925, 'Heron'!Y$5)</f>
        <v/>
      </c>
      <c r="Z83" s="2">
        <f>Y83+SUMIFS(data!$H$1:$H$3925, data!$A$1:$A$3925, 'Heron'!$A83,  data!$E$1:$E$3925, 'Heron'!Z$5)</f>
        <v/>
      </c>
      <c r="AA83" s="2">
        <f>Z83+SUMIFS(data!$H$1:$H$3925, data!$A$1:$A$3925, 'Heron'!$A83,  data!$E$1:$E$3925, 'Heron'!AA$5)</f>
        <v/>
      </c>
      <c r="AB83" s="2">
        <f>AA83+SUMIFS(data!$H$1:$H$3925, data!$A$1:$A$3925, 'Heron'!$A83,  data!$E$1:$E$3925, 'Heron'!AB$5)</f>
        <v/>
      </c>
      <c r="AC83" s="2">
        <f>AB83+SUMIFS(data!$H$1:$H$3925, data!$A$1:$A$3925, 'Heron'!$A83,  data!$E$1:$E$3925, 'Heron'!AC$5)</f>
        <v/>
      </c>
      <c r="AD83" s="2">
        <f>AC83+SUMIFS(data!$H$1:$H$3925, data!$A$1:$A$3925, 'Heron'!$A83,  data!$E$1:$E$3925, 'Heron'!AD$5)</f>
        <v/>
      </c>
      <c r="AE83" s="2">
        <f>AD83+SUMIFS(data!$H$1:$H$3925, data!$A$1:$A$3925, 'Heron'!$A83,  data!$E$1:$E$3925, 'Heron'!AE$5)</f>
        <v/>
      </c>
      <c r="AF83" s="2">
        <f>AE83+SUMIFS(data!$H$1:$H$3925, data!$A$1:$A$3925, 'Heron'!$A83,  data!$E$1:$E$3925, 'Heron'!AF$5)</f>
        <v/>
      </c>
      <c r="AG83" s="2">
        <f>AF83+SUMIFS(data!$H$1:$H$3925, data!$A$1:$A$3925, 'Heron'!$A83,  data!$E$1:$E$3925, 'Heron'!AG$5)</f>
        <v/>
      </c>
      <c r="AH83" s="2">
        <f>AG83+SUMIFS(data!$H$1:$H$3925, data!$A$1:$A$3925, 'Heron'!$A83,  data!$E$1:$E$3925, 'Heron'!AH$5)</f>
        <v/>
      </c>
      <c r="AI83" s="2">
        <f>AH83+SUMIFS(data!$H$1:$H$3925, data!$A$1:$A$3925, 'Heron'!$A83,  data!$E$1:$E$3925, 'Heron'!AI$5)</f>
        <v/>
      </c>
      <c r="AJ83" s="2">
        <f>AI83+SUMIFS(data!$H$1:$H$3925, data!$A$1:$A$3925, 'Heron'!$A83,  data!$E$1:$E$3925, 'Heron'!AJ$5)</f>
        <v/>
      </c>
      <c r="AK83" s="2">
        <f>AJ83+SUMIFS(data!$H$1:$H$3925, data!$A$1:$A$3925, 'Heron'!$A83,  data!$E$1:$E$3925, 'Heron'!AK$5)</f>
        <v/>
      </c>
      <c r="AL83" s="2">
        <f>AK83+SUMIFS(data!$H$1:$H$3925, data!$A$1:$A$3925, 'Heron'!$A83,  data!$E$1:$E$3925, 'Heron'!AL$5)</f>
        <v/>
      </c>
      <c r="AM83" s="2">
        <f>AL83+SUMIFS(data!$H$1:$H$3925, data!$A$1:$A$3925, 'Heron'!$A83,  data!$E$1:$E$3925, 'Heron'!AM$5)</f>
        <v/>
      </c>
      <c r="AN83" s="2">
        <f>AM83+SUMIFS(data!$H$1:$H$3925, data!$A$1:$A$3925, 'Heron'!$A83,  data!$E$1:$E$3925, 'Heron'!AN$5)</f>
        <v/>
      </c>
      <c r="AO83" s="2">
        <f>AN83+SUMIFS(data!$H$1:$H$3925, data!$A$1:$A$3925, 'Heron'!$A83,  data!$E$1:$E$3925, 'Heron'!AO$5)</f>
        <v/>
      </c>
      <c r="AP83" s="2">
        <f>AO83+SUMIFS(data!$H$1:$H$3925, data!$A$1:$A$3925, 'Heron'!$A83,  data!$E$1:$E$3925, 'Heron'!AP$5)</f>
        <v/>
      </c>
      <c r="AQ83" s="2">
        <f>AP83+SUMIFS(data!$H$1:$H$3925, data!$A$1:$A$3925, 'Heron'!$A83,  data!$E$1:$E$3925, 'Heron'!AQ$5)</f>
        <v/>
      </c>
      <c r="AR83" s="2">
        <f>AQ83+SUMIFS(data!$H$1:$H$3925, data!$A$1:$A$3925, 'Heron'!$A83,  data!$E$1:$E$3925, 'Heron'!AR$5)</f>
        <v/>
      </c>
      <c r="AS83" s="2">
        <f>AR83+SUMIFS(data!$H$1:$H$3925, data!$A$1:$A$3925, 'Heron'!$A83,  data!$E$1:$E$3925, 'Heron'!AS$5)+SUMIFS('NSST Print'!$C$43,'NSST Print'!$F$43,'Heron'!$A83)-SUMIFS('NSST Print'!$C$44:$C$50,'NSST Print'!$F$44:$F$50,'Heron'!$A83)</f>
        <v/>
      </c>
    </row>
    <row r="84">
      <c r="A84" t="inlineStr">
        <is>
          <t>Interest Paid - Investors @ 10%</t>
        </is>
      </c>
      <c r="C84" s="2">
        <f>SUMIFS(data!$H$1:$H$3925, data!$A$1:$A$3925, 'Heron'!$A84, data!$E$1:$E$3925, 'Heron'!C$5)</f>
        <v/>
      </c>
      <c r="D84" s="2">
        <f>C84+SUMIFS(data!$H$1:$H$3925, data!$A$1:$A$3925, 'Heron'!$A84,  data!$E$1:$E$3925, 'Heron'!D$5)</f>
        <v/>
      </c>
      <c r="E84" s="2">
        <f>D84+SUMIFS(data!$H$1:$H$3925, data!$A$1:$A$3925, 'Heron'!$A84,  data!$E$1:$E$3925, 'Heron'!E$5)</f>
        <v/>
      </c>
      <c r="F84" s="2">
        <f>E84+SUMIFS(data!$H$1:$H$3925, data!$A$1:$A$3925, 'Heron'!$A84,  data!$E$1:$E$3925, 'Heron'!F$5)</f>
        <v/>
      </c>
      <c r="G84" s="2">
        <f>F84+SUMIFS(data!$H$1:$H$3925, data!$A$1:$A$3925, 'Heron'!$A84,  data!$E$1:$E$3925, 'Heron'!G$5)</f>
        <v/>
      </c>
      <c r="H84" s="2">
        <f>G84+SUMIFS(data!$H$1:$H$3925, data!$A$1:$A$3925, 'Heron'!$A84,  data!$E$1:$E$3925, 'Heron'!H$5)</f>
        <v/>
      </c>
      <c r="I84" s="2">
        <f>H84+SUMIFS(data!$H$1:$H$3925, data!$A$1:$A$3925, 'Heron'!$A84,  data!$E$1:$E$3925, 'Heron'!I$5)</f>
        <v/>
      </c>
      <c r="J84" s="2">
        <f>I84+SUMIFS(data!$H$1:$H$3925, data!$A$1:$A$3925, 'Heron'!$A84,  data!$E$1:$E$3925, 'Heron'!J$5)</f>
        <v/>
      </c>
      <c r="K84" s="2">
        <f>J84+SUMIFS(data!$H$1:$H$3925, data!$A$1:$A$3925, 'Heron'!$A84,  data!$E$1:$E$3925, 'Heron'!K$5)</f>
        <v/>
      </c>
      <c r="L84" s="2">
        <f>K84+SUMIFS(data!$H$1:$H$3925, data!$A$1:$A$3925, 'Heron'!$A84,  data!$E$1:$E$3925, 'Heron'!L$5)</f>
        <v/>
      </c>
      <c r="M84" s="2">
        <f>L84+SUMIFS(data!$H$1:$H$3925, data!$A$1:$A$3925, 'Heron'!$A84,  data!$E$1:$E$3925, 'Heron'!M$5)</f>
        <v/>
      </c>
      <c r="N84" s="2">
        <f>M84+SUMIFS(data!$H$1:$H$3925, data!$A$1:$A$3925, 'Heron'!$A84,  data!$E$1:$E$3925, 'Heron'!N$5)</f>
        <v/>
      </c>
      <c r="O84" s="2">
        <f>N84+SUMIFS(data!$H$1:$H$3925, data!$A$1:$A$3925, 'Heron'!$A84,  data!$E$1:$E$3925, 'Heron'!O$5)</f>
        <v/>
      </c>
      <c r="P84" s="2">
        <f>O84+SUMIFS(data!$H$1:$H$3925, data!$A$1:$A$3925, 'Heron'!$A84,  data!$E$1:$E$3925, 'Heron'!P$5)</f>
        <v/>
      </c>
      <c r="Q84" s="2">
        <f>P84+SUMIFS(data!$H$1:$H$3925, data!$A$1:$A$3925, 'Heron'!$A84,  data!$E$1:$E$3925, 'Heron'!Q$5)</f>
        <v/>
      </c>
      <c r="R84" s="2">
        <f>Q84+SUMIFS(data!$H$1:$H$3925, data!$A$1:$A$3925, 'Heron'!$A84,  data!$E$1:$E$3925, 'Heron'!R$5)</f>
        <v/>
      </c>
      <c r="S84" s="2">
        <f>R84+SUMIFS(data!$H$1:$H$3925, data!$A$1:$A$3925, 'Heron'!$A84,  data!$E$1:$E$3925, 'Heron'!S$5)</f>
        <v/>
      </c>
      <c r="T84" s="2">
        <f>S84+SUMIFS(data!$H$1:$H$3925, data!$A$1:$A$3925, 'Heron'!$A84,  data!$E$1:$E$3925, 'Heron'!T$5)</f>
        <v/>
      </c>
      <c r="U84" s="2">
        <f>T84+SUMIFS(data!$H$1:$H$3925, data!$A$1:$A$3925, 'Heron'!$A84,  data!$E$1:$E$3925, 'Heron'!U$5)</f>
        <v/>
      </c>
      <c r="V84" s="2">
        <f>U84+SUMIFS(data!$H$1:$H$3925, data!$A$1:$A$3925, 'Heron'!$A84,  data!$E$1:$E$3925, 'Heron'!V$5)</f>
        <v/>
      </c>
      <c r="W84" s="2">
        <f>V84+SUMIFS(data!$H$1:$H$3925, data!$A$1:$A$3925, 'Heron'!$A84,  data!$E$1:$E$3925, 'Heron'!W$5)</f>
        <v/>
      </c>
      <c r="X84" s="2">
        <f>W84+SUMIFS(data!$H$1:$H$3925, data!$A$1:$A$3925, 'Heron'!$A84,  data!$E$1:$E$3925, 'Heron'!X$5)</f>
        <v/>
      </c>
      <c r="Y84" s="2">
        <f>X84+SUMIFS(data!$H$1:$H$3925, data!$A$1:$A$3925, 'Heron'!$A84,  data!$E$1:$E$3925, 'Heron'!Y$5)</f>
        <v/>
      </c>
      <c r="Z84" s="2">
        <f>Y84+SUMIFS(data!$H$1:$H$3925, data!$A$1:$A$3925, 'Heron'!$A84,  data!$E$1:$E$3925, 'Heron'!Z$5)</f>
        <v/>
      </c>
      <c r="AA84" s="2">
        <f>Z84+SUMIFS(data!$H$1:$H$3925, data!$A$1:$A$3925, 'Heron'!$A84,  data!$E$1:$E$3925, 'Heron'!AA$5)</f>
        <v/>
      </c>
      <c r="AB84" s="2">
        <f>AA84+SUMIFS(data!$H$1:$H$3925, data!$A$1:$A$3925, 'Heron'!$A84,  data!$E$1:$E$3925, 'Heron'!AB$5)</f>
        <v/>
      </c>
      <c r="AC84" s="2">
        <f>AB84+SUMIFS(data!$H$1:$H$3925, data!$A$1:$A$3925, 'Heron'!$A84,  data!$E$1:$E$3925, 'Heron'!AC$5)</f>
        <v/>
      </c>
      <c r="AD84" s="2">
        <f>AC84+SUMIFS(data!$H$1:$H$3925, data!$A$1:$A$3925, 'Heron'!$A84,  data!$E$1:$E$3925, 'Heron'!AD$5)</f>
        <v/>
      </c>
      <c r="AE84" s="2">
        <f>AD84+SUMIFS(data!$H$1:$H$3925, data!$A$1:$A$3925, 'Heron'!$A84,  data!$E$1:$E$3925, 'Heron'!AE$5)</f>
        <v/>
      </c>
      <c r="AF84" s="2">
        <f>AE84+SUMIFS(data!$H$1:$H$3925, data!$A$1:$A$3925, 'Heron'!$A84,  data!$E$1:$E$3925, 'Heron'!AF$5)</f>
        <v/>
      </c>
      <c r="AG84" s="2">
        <f>AF84+SUMIFS(data!$H$1:$H$3925, data!$A$1:$A$3925, 'Heron'!$A84,  data!$E$1:$E$3925, 'Heron'!AG$5)</f>
        <v/>
      </c>
      <c r="AH84" s="2">
        <f>AG84+SUMIFS(data!$H$1:$H$3925, data!$A$1:$A$3925, 'Heron'!$A84,  data!$E$1:$E$3925, 'Heron'!AH$5)</f>
        <v/>
      </c>
      <c r="AI84" s="2">
        <f>AH84+SUMIFS(data!$H$1:$H$3925, data!$A$1:$A$3925, 'Heron'!$A84,  data!$E$1:$E$3925, 'Heron'!AI$5)</f>
        <v/>
      </c>
      <c r="AJ84" s="2">
        <f>AI84+SUMIFS(data!$H$1:$H$3925, data!$A$1:$A$3925, 'Heron'!$A84,  data!$E$1:$E$3925, 'Heron'!AJ$5)</f>
        <v/>
      </c>
      <c r="AK84" s="2">
        <f>AJ84+SUMIFS(data!$H$1:$H$3925, data!$A$1:$A$3925, 'Heron'!$A84,  data!$E$1:$E$3925, 'Heron'!AK$5)</f>
        <v/>
      </c>
      <c r="AL84" s="2">
        <f>AK84+SUMIFS(data!$H$1:$H$3925, data!$A$1:$A$3925, 'Heron'!$A84,  data!$E$1:$E$3925, 'Heron'!AL$5)</f>
        <v/>
      </c>
      <c r="AM84" s="2">
        <f>AL84+SUMIFS(data!$H$1:$H$3925, data!$A$1:$A$3925, 'Heron'!$A84,  data!$E$1:$E$3925, 'Heron'!AM$5)</f>
        <v/>
      </c>
      <c r="AN84" s="2">
        <f>AM84+SUMIFS(data!$H$1:$H$3925, data!$A$1:$A$3925, 'Heron'!$A84,  data!$E$1:$E$3925, 'Heron'!AN$5)</f>
        <v/>
      </c>
      <c r="AO84" s="2">
        <f>AN84+SUMIFS(data!$H$1:$H$3925, data!$A$1:$A$3925, 'Heron'!$A84,  data!$E$1:$E$3925, 'Heron'!AO$5)</f>
        <v/>
      </c>
      <c r="AP84" s="2">
        <f>AO84+SUMIFS(data!$H$1:$H$3925, data!$A$1:$A$3925, 'Heron'!$A84,  data!$E$1:$E$3925, 'Heron'!AP$5)</f>
        <v/>
      </c>
      <c r="AQ84" s="2">
        <f>AP84+SUMIFS(data!$H$1:$H$3925, data!$A$1:$A$3925, 'Heron'!$A84,  data!$E$1:$E$3925, 'Heron'!AQ$5)</f>
        <v/>
      </c>
      <c r="AR84" s="2">
        <f>AQ84+SUMIFS(data!$H$1:$H$3925, data!$A$1:$A$3925, 'Heron'!$A84,  data!$E$1:$E$3925, 'Heron'!AR$5)</f>
        <v/>
      </c>
      <c r="AS84" s="2">
        <f>AR84+SUMIFS(data!$H$1:$H$3925, data!$A$1:$A$3925, 'Heron'!$A84,  data!$E$1:$E$3925, 'Heron'!AS$5)+SUMIFS('NSST Print'!$C$43,'NSST Print'!$F$43,'Heron'!$A84)-SUMIFS('NSST Print'!$C$44:$C$50,'NSST Print'!$F$44:$F$50,'Heron'!$A84)</f>
        <v/>
      </c>
    </row>
    <row r="85">
      <c r="A85" t="inlineStr">
        <is>
          <t>Interest Paid - Investors @ 10.5%</t>
        </is>
      </c>
      <c r="C85" s="2">
        <f>SUMIFS(data!$H$1:$H$3925, data!$A$1:$A$3925, 'Heron'!$A85, data!$E$1:$E$3925, 'Heron'!C$5)</f>
        <v/>
      </c>
      <c r="D85" s="2">
        <f>C85+SUMIFS(data!$H$1:$H$3925, data!$A$1:$A$3925, 'Heron'!$A85,  data!$E$1:$E$3925, 'Heron'!D$5)</f>
        <v/>
      </c>
      <c r="E85" s="2">
        <f>D85+SUMIFS(data!$H$1:$H$3925, data!$A$1:$A$3925, 'Heron'!$A85,  data!$E$1:$E$3925, 'Heron'!E$5)</f>
        <v/>
      </c>
      <c r="F85" s="2">
        <f>E85+SUMIFS(data!$H$1:$H$3925, data!$A$1:$A$3925, 'Heron'!$A85,  data!$E$1:$E$3925, 'Heron'!F$5)</f>
        <v/>
      </c>
      <c r="G85" s="2">
        <f>F85+SUMIFS(data!$H$1:$H$3925, data!$A$1:$A$3925, 'Heron'!$A85,  data!$E$1:$E$3925, 'Heron'!G$5)</f>
        <v/>
      </c>
      <c r="H85" s="2">
        <f>G85+SUMIFS(data!$H$1:$H$3925, data!$A$1:$A$3925, 'Heron'!$A85,  data!$E$1:$E$3925, 'Heron'!H$5)</f>
        <v/>
      </c>
      <c r="I85" s="2">
        <f>H85+SUMIFS(data!$H$1:$H$3925, data!$A$1:$A$3925, 'Heron'!$A85,  data!$E$1:$E$3925, 'Heron'!I$5)</f>
        <v/>
      </c>
      <c r="J85" s="2">
        <f>I85+SUMIFS(data!$H$1:$H$3925, data!$A$1:$A$3925, 'Heron'!$A85,  data!$E$1:$E$3925, 'Heron'!J$5)</f>
        <v/>
      </c>
      <c r="K85" s="2">
        <f>J85+SUMIFS(data!$H$1:$H$3925, data!$A$1:$A$3925, 'Heron'!$A85,  data!$E$1:$E$3925, 'Heron'!K$5)</f>
        <v/>
      </c>
      <c r="L85" s="2">
        <f>K85+SUMIFS(data!$H$1:$H$3925, data!$A$1:$A$3925, 'Heron'!$A85,  data!$E$1:$E$3925, 'Heron'!L$5)</f>
        <v/>
      </c>
      <c r="M85" s="2">
        <f>L85+SUMIFS(data!$H$1:$H$3925, data!$A$1:$A$3925, 'Heron'!$A85,  data!$E$1:$E$3925, 'Heron'!M$5)</f>
        <v/>
      </c>
      <c r="N85" s="2">
        <f>M85+SUMIFS(data!$H$1:$H$3925, data!$A$1:$A$3925, 'Heron'!$A85,  data!$E$1:$E$3925, 'Heron'!N$5)</f>
        <v/>
      </c>
      <c r="O85" s="2">
        <f>N85+SUMIFS(data!$H$1:$H$3925, data!$A$1:$A$3925, 'Heron'!$A85,  data!$E$1:$E$3925, 'Heron'!O$5)</f>
        <v/>
      </c>
      <c r="P85" s="2">
        <f>O85+SUMIFS(data!$H$1:$H$3925, data!$A$1:$A$3925, 'Heron'!$A85,  data!$E$1:$E$3925, 'Heron'!P$5)</f>
        <v/>
      </c>
      <c r="Q85" s="2">
        <f>P85+SUMIFS(data!$H$1:$H$3925, data!$A$1:$A$3925, 'Heron'!$A85,  data!$E$1:$E$3925, 'Heron'!Q$5)</f>
        <v/>
      </c>
      <c r="R85" s="2">
        <f>Q85+SUMIFS(data!$H$1:$H$3925, data!$A$1:$A$3925, 'Heron'!$A85,  data!$E$1:$E$3925, 'Heron'!R$5)</f>
        <v/>
      </c>
      <c r="S85" s="2">
        <f>R85+SUMIFS(data!$H$1:$H$3925, data!$A$1:$A$3925, 'Heron'!$A85,  data!$E$1:$E$3925, 'Heron'!S$5)</f>
        <v/>
      </c>
      <c r="T85" s="2">
        <f>S85+SUMIFS(data!$H$1:$H$3925, data!$A$1:$A$3925, 'Heron'!$A85,  data!$E$1:$E$3925, 'Heron'!T$5)</f>
        <v/>
      </c>
      <c r="U85" s="2">
        <f>T85+SUMIFS(data!$H$1:$H$3925, data!$A$1:$A$3925, 'Heron'!$A85,  data!$E$1:$E$3925, 'Heron'!U$5)</f>
        <v/>
      </c>
      <c r="V85" s="2">
        <f>U85+SUMIFS(data!$H$1:$H$3925, data!$A$1:$A$3925, 'Heron'!$A85,  data!$E$1:$E$3925, 'Heron'!V$5)</f>
        <v/>
      </c>
      <c r="W85" s="2">
        <f>V85+SUMIFS(data!$H$1:$H$3925, data!$A$1:$A$3925, 'Heron'!$A85,  data!$E$1:$E$3925, 'Heron'!W$5)</f>
        <v/>
      </c>
      <c r="X85" s="2">
        <f>W85+SUMIFS(data!$H$1:$H$3925, data!$A$1:$A$3925, 'Heron'!$A85,  data!$E$1:$E$3925, 'Heron'!X$5)</f>
        <v/>
      </c>
      <c r="Y85" s="2">
        <f>X85+SUMIFS(data!$H$1:$H$3925, data!$A$1:$A$3925, 'Heron'!$A85,  data!$E$1:$E$3925, 'Heron'!Y$5)</f>
        <v/>
      </c>
      <c r="Z85" s="2">
        <f>Y85+SUMIFS(data!$H$1:$H$3925, data!$A$1:$A$3925, 'Heron'!$A85,  data!$E$1:$E$3925, 'Heron'!Z$5)</f>
        <v/>
      </c>
      <c r="AA85" s="2">
        <f>Z85+SUMIFS(data!$H$1:$H$3925, data!$A$1:$A$3925, 'Heron'!$A85,  data!$E$1:$E$3925, 'Heron'!AA$5)</f>
        <v/>
      </c>
      <c r="AB85" s="2">
        <f>AA85+SUMIFS(data!$H$1:$H$3925, data!$A$1:$A$3925, 'Heron'!$A85,  data!$E$1:$E$3925, 'Heron'!AB$5)</f>
        <v/>
      </c>
      <c r="AC85" s="2">
        <f>AB85+SUMIFS(data!$H$1:$H$3925, data!$A$1:$A$3925, 'Heron'!$A85,  data!$E$1:$E$3925, 'Heron'!AC$5)</f>
        <v/>
      </c>
      <c r="AD85" s="2">
        <f>AC85+SUMIFS(data!$H$1:$H$3925, data!$A$1:$A$3925, 'Heron'!$A85,  data!$E$1:$E$3925, 'Heron'!AD$5)</f>
        <v/>
      </c>
      <c r="AE85" s="2">
        <f>AD85+SUMIFS(data!$H$1:$H$3925, data!$A$1:$A$3925, 'Heron'!$A85,  data!$E$1:$E$3925, 'Heron'!AE$5)</f>
        <v/>
      </c>
      <c r="AF85" s="2">
        <f>AE85+SUMIFS(data!$H$1:$H$3925, data!$A$1:$A$3925, 'Heron'!$A85,  data!$E$1:$E$3925, 'Heron'!AF$5)</f>
        <v/>
      </c>
      <c r="AG85" s="2">
        <f>AF85+SUMIFS(data!$H$1:$H$3925, data!$A$1:$A$3925, 'Heron'!$A85,  data!$E$1:$E$3925, 'Heron'!AG$5)</f>
        <v/>
      </c>
      <c r="AH85" s="2">
        <f>AG85+SUMIFS(data!$H$1:$H$3925, data!$A$1:$A$3925, 'Heron'!$A85,  data!$E$1:$E$3925, 'Heron'!AH$5)</f>
        <v/>
      </c>
      <c r="AI85" s="2">
        <f>AH85+SUMIFS(data!$H$1:$H$3925, data!$A$1:$A$3925, 'Heron'!$A85,  data!$E$1:$E$3925, 'Heron'!AI$5)</f>
        <v/>
      </c>
      <c r="AJ85" s="2">
        <f>AI85+SUMIFS(data!$H$1:$H$3925, data!$A$1:$A$3925, 'Heron'!$A85,  data!$E$1:$E$3925, 'Heron'!AJ$5)</f>
        <v/>
      </c>
      <c r="AK85" s="2">
        <f>AJ85+SUMIFS(data!$H$1:$H$3925, data!$A$1:$A$3925, 'Heron'!$A85,  data!$E$1:$E$3925, 'Heron'!AK$5)</f>
        <v/>
      </c>
      <c r="AL85" s="2">
        <f>AK85+SUMIFS(data!$H$1:$H$3925, data!$A$1:$A$3925, 'Heron'!$A85,  data!$E$1:$E$3925, 'Heron'!AL$5)</f>
        <v/>
      </c>
      <c r="AM85" s="2">
        <f>AL85+SUMIFS(data!$H$1:$H$3925, data!$A$1:$A$3925, 'Heron'!$A85,  data!$E$1:$E$3925, 'Heron'!AM$5)</f>
        <v/>
      </c>
      <c r="AN85" s="2">
        <f>AM85+SUMIFS(data!$H$1:$H$3925, data!$A$1:$A$3925, 'Heron'!$A85,  data!$E$1:$E$3925, 'Heron'!AN$5)</f>
        <v/>
      </c>
      <c r="AO85" s="2">
        <f>AN85+SUMIFS(data!$H$1:$H$3925, data!$A$1:$A$3925, 'Heron'!$A85,  data!$E$1:$E$3925, 'Heron'!AO$5)</f>
        <v/>
      </c>
      <c r="AP85" s="2">
        <f>AO85+SUMIFS(data!$H$1:$H$3925, data!$A$1:$A$3925, 'Heron'!$A85,  data!$E$1:$E$3925, 'Heron'!AP$5)</f>
        <v/>
      </c>
      <c r="AQ85" s="2">
        <f>AP85+SUMIFS(data!$H$1:$H$3925, data!$A$1:$A$3925, 'Heron'!$A85,  data!$E$1:$E$3925, 'Heron'!AQ$5)</f>
        <v/>
      </c>
      <c r="AR85" s="2">
        <f>AQ85+SUMIFS(data!$H$1:$H$3925, data!$A$1:$A$3925, 'Heron'!$A85,  data!$E$1:$E$3925, 'Heron'!AR$5)</f>
        <v/>
      </c>
      <c r="AS85" s="2">
        <f>AR85+SUMIFS(data!$H$1:$H$3925, data!$A$1:$A$3925, 'Heron'!$A85,  data!$E$1:$E$3925, 'Heron'!AS$5)+SUMIFS('NSST Print'!$C$43,'NSST Print'!$F$43,'Heron'!$A85)-SUMIFS('NSST Print'!$C$44:$C$50,'NSST Print'!$F$44:$F$50,'Heron'!$A85)</f>
        <v/>
      </c>
    </row>
    <row r="86">
      <c r="A86" t="inlineStr">
        <is>
          <t>Interest Paid - Investors @ 11%</t>
        </is>
      </c>
      <c r="C86" s="2">
        <f>SUMIFS(data!$H$1:$H$3925, data!$A$1:$A$3925, 'Heron'!$A86, data!$E$1:$E$3925, 'Heron'!C$5)</f>
        <v/>
      </c>
      <c r="D86" s="2">
        <f>C86+SUMIFS(data!$H$1:$H$3925, data!$A$1:$A$3925, 'Heron'!$A86,  data!$E$1:$E$3925, 'Heron'!D$5)</f>
        <v/>
      </c>
      <c r="E86" s="2">
        <f>D86+SUMIFS(data!$H$1:$H$3925, data!$A$1:$A$3925, 'Heron'!$A86,  data!$E$1:$E$3925, 'Heron'!E$5)</f>
        <v/>
      </c>
      <c r="F86" s="2">
        <f>E86+SUMIFS(data!$H$1:$H$3925, data!$A$1:$A$3925, 'Heron'!$A86,  data!$E$1:$E$3925, 'Heron'!F$5)</f>
        <v/>
      </c>
      <c r="G86" s="2">
        <f>F86+SUMIFS(data!$H$1:$H$3925, data!$A$1:$A$3925, 'Heron'!$A86,  data!$E$1:$E$3925, 'Heron'!G$5)</f>
        <v/>
      </c>
      <c r="H86" s="2">
        <f>G86+SUMIFS(data!$H$1:$H$3925, data!$A$1:$A$3925, 'Heron'!$A86,  data!$E$1:$E$3925, 'Heron'!H$5)</f>
        <v/>
      </c>
      <c r="I86" s="2">
        <f>H86+SUMIFS(data!$H$1:$H$3925, data!$A$1:$A$3925, 'Heron'!$A86,  data!$E$1:$E$3925, 'Heron'!I$5)</f>
        <v/>
      </c>
      <c r="J86" s="2">
        <f>I86+SUMIFS(data!$H$1:$H$3925, data!$A$1:$A$3925, 'Heron'!$A86,  data!$E$1:$E$3925, 'Heron'!J$5)</f>
        <v/>
      </c>
      <c r="K86" s="2">
        <f>J86+SUMIFS(data!$H$1:$H$3925, data!$A$1:$A$3925, 'Heron'!$A86,  data!$E$1:$E$3925, 'Heron'!K$5)</f>
        <v/>
      </c>
      <c r="L86" s="2">
        <f>K86+SUMIFS(data!$H$1:$H$3925, data!$A$1:$A$3925, 'Heron'!$A86,  data!$E$1:$E$3925, 'Heron'!L$5)</f>
        <v/>
      </c>
      <c r="M86" s="2">
        <f>L86+SUMIFS(data!$H$1:$H$3925, data!$A$1:$A$3925, 'Heron'!$A86,  data!$E$1:$E$3925, 'Heron'!M$5)</f>
        <v/>
      </c>
      <c r="N86" s="2">
        <f>M86+SUMIFS(data!$H$1:$H$3925, data!$A$1:$A$3925, 'Heron'!$A86,  data!$E$1:$E$3925, 'Heron'!N$5)</f>
        <v/>
      </c>
      <c r="O86" s="2">
        <f>N86+SUMIFS(data!$H$1:$H$3925, data!$A$1:$A$3925, 'Heron'!$A86,  data!$E$1:$E$3925, 'Heron'!O$5)</f>
        <v/>
      </c>
      <c r="P86" s="2">
        <f>O86+SUMIFS(data!$H$1:$H$3925, data!$A$1:$A$3925, 'Heron'!$A86,  data!$E$1:$E$3925, 'Heron'!P$5)</f>
        <v/>
      </c>
      <c r="Q86" s="2">
        <f>P86+SUMIFS(data!$H$1:$H$3925, data!$A$1:$A$3925, 'Heron'!$A86,  data!$E$1:$E$3925, 'Heron'!Q$5)</f>
        <v/>
      </c>
      <c r="R86" s="2">
        <f>Q86+SUMIFS(data!$H$1:$H$3925, data!$A$1:$A$3925, 'Heron'!$A86,  data!$E$1:$E$3925, 'Heron'!R$5)</f>
        <v/>
      </c>
      <c r="S86" s="2">
        <f>R86+SUMIFS(data!$H$1:$H$3925, data!$A$1:$A$3925, 'Heron'!$A86,  data!$E$1:$E$3925, 'Heron'!S$5)</f>
        <v/>
      </c>
      <c r="T86" s="2">
        <f>S86+SUMIFS(data!$H$1:$H$3925, data!$A$1:$A$3925, 'Heron'!$A86,  data!$E$1:$E$3925, 'Heron'!T$5)</f>
        <v/>
      </c>
      <c r="U86" s="2">
        <f>T86+SUMIFS(data!$H$1:$H$3925, data!$A$1:$A$3925, 'Heron'!$A86,  data!$E$1:$E$3925, 'Heron'!U$5)</f>
        <v/>
      </c>
      <c r="V86" s="2">
        <f>U86+SUMIFS(data!$H$1:$H$3925, data!$A$1:$A$3925, 'Heron'!$A86,  data!$E$1:$E$3925, 'Heron'!V$5)</f>
        <v/>
      </c>
      <c r="W86" s="2">
        <f>V86+SUMIFS(data!$H$1:$H$3925, data!$A$1:$A$3925, 'Heron'!$A86,  data!$E$1:$E$3925, 'Heron'!W$5)</f>
        <v/>
      </c>
      <c r="X86" s="2">
        <f>W86+SUMIFS(data!$H$1:$H$3925, data!$A$1:$A$3925, 'Heron'!$A86,  data!$E$1:$E$3925, 'Heron'!X$5)</f>
        <v/>
      </c>
      <c r="Y86" s="2">
        <f>X86+SUMIFS(data!$H$1:$H$3925, data!$A$1:$A$3925, 'Heron'!$A86,  data!$E$1:$E$3925, 'Heron'!Y$5)</f>
        <v/>
      </c>
      <c r="Z86" s="2">
        <f>Y86+SUMIFS(data!$H$1:$H$3925, data!$A$1:$A$3925, 'Heron'!$A86,  data!$E$1:$E$3925, 'Heron'!Z$5)</f>
        <v/>
      </c>
      <c r="AA86" s="2">
        <f>Z86+SUMIFS(data!$H$1:$H$3925, data!$A$1:$A$3925, 'Heron'!$A86,  data!$E$1:$E$3925, 'Heron'!AA$5)</f>
        <v/>
      </c>
      <c r="AB86" s="2">
        <f>AA86+SUMIFS(data!$H$1:$H$3925, data!$A$1:$A$3925, 'Heron'!$A86,  data!$E$1:$E$3925, 'Heron'!AB$5)</f>
        <v/>
      </c>
      <c r="AC86" s="2">
        <f>AB86+SUMIFS(data!$H$1:$H$3925, data!$A$1:$A$3925, 'Heron'!$A86,  data!$E$1:$E$3925, 'Heron'!AC$5)</f>
        <v/>
      </c>
      <c r="AD86" s="2">
        <f>AC86+SUMIFS(data!$H$1:$H$3925, data!$A$1:$A$3925, 'Heron'!$A86,  data!$E$1:$E$3925, 'Heron'!AD$5)</f>
        <v/>
      </c>
      <c r="AE86" s="2">
        <f>AD86+SUMIFS(data!$H$1:$H$3925, data!$A$1:$A$3925, 'Heron'!$A86,  data!$E$1:$E$3925, 'Heron'!AE$5)</f>
        <v/>
      </c>
      <c r="AF86" s="2">
        <f>AE86+SUMIFS(data!$H$1:$H$3925, data!$A$1:$A$3925, 'Heron'!$A86,  data!$E$1:$E$3925, 'Heron'!AF$5)</f>
        <v/>
      </c>
      <c r="AG86" s="2">
        <f>AF86+SUMIFS(data!$H$1:$H$3925, data!$A$1:$A$3925, 'Heron'!$A86,  data!$E$1:$E$3925, 'Heron'!AG$5)</f>
        <v/>
      </c>
      <c r="AH86" s="2">
        <f>AG86+SUMIFS(data!$H$1:$H$3925, data!$A$1:$A$3925, 'Heron'!$A86,  data!$E$1:$E$3925, 'Heron'!AH$5)</f>
        <v/>
      </c>
      <c r="AI86" s="2">
        <f>AH86+SUMIFS(data!$H$1:$H$3925, data!$A$1:$A$3925, 'Heron'!$A86,  data!$E$1:$E$3925, 'Heron'!AI$5)</f>
        <v/>
      </c>
      <c r="AJ86" s="2">
        <f>AI86+SUMIFS(data!$H$1:$H$3925, data!$A$1:$A$3925, 'Heron'!$A86,  data!$E$1:$E$3925, 'Heron'!AJ$5)</f>
        <v/>
      </c>
      <c r="AK86" s="2">
        <f>AJ86+SUMIFS(data!$H$1:$H$3925, data!$A$1:$A$3925, 'Heron'!$A86,  data!$E$1:$E$3925, 'Heron'!AK$5)</f>
        <v/>
      </c>
      <c r="AL86" s="2">
        <f>AK86+SUMIFS(data!$H$1:$H$3925, data!$A$1:$A$3925, 'Heron'!$A86,  data!$E$1:$E$3925, 'Heron'!AL$5)</f>
        <v/>
      </c>
      <c r="AM86" s="2">
        <f>AL86+SUMIFS(data!$H$1:$H$3925, data!$A$1:$A$3925, 'Heron'!$A86,  data!$E$1:$E$3925, 'Heron'!AM$5)</f>
        <v/>
      </c>
      <c r="AN86" s="2">
        <f>AM86+SUMIFS(data!$H$1:$H$3925, data!$A$1:$A$3925, 'Heron'!$A86,  data!$E$1:$E$3925, 'Heron'!AN$5)</f>
        <v/>
      </c>
      <c r="AO86" s="2">
        <f>AN86+SUMIFS(data!$H$1:$H$3925, data!$A$1:$A$3925, 'Heron'!$A86,  data!$E$1:$E$3925, 'Heron'!AO$5)</f>
        <v/>
      </c>
      <c r="AP86" s="2">
        <f>AO86+SUMIFS(data!$H$1:$H$3925, data!$A$1:$A$3925, 'Heron'!$A86,  data!$E$1:$E$3925, 'Heron'!AP$5)</f>
        <v/>
      </c>
      <c r="AQ86" s="2">
        <f>AP86+SUMIFS(data!$H$1:$H$3925, data!$A$1:$A$3925, 'Heron'!$A86,  data!$E$1:$E$3925, 'Heron'!AQ$5)</f>
        <v/>
      </c>
      <c r="AR86" s="2">
        <f>AQ86+SUMIFS(data!$H$1:$H$3925, data!$A$1:$A$3925, 'Heron'!$A86,  data!$E$1:$E$3925, 'Heron'!AR$5)</f>
        <v/>
      </c>
      <c r="AS86" s="2">
        <f>AR86+SUMIFS(data!$H$1:$H$3925, data!$A$1:$A$3925, 'Heron'!$A86,  data!$E$1:$E$3925, 'Heron'!AS$5)+SUMIFS('NSST Print'!$C$43,'NSST Print'!$F$43,'Heron'!$A86)-SUMIFS('NSST Print'!$C$44:$C$50,'NSST Print'!$F$44:$F$50,'Heron'!$A86)</f>
        <v/>
      </c>
    </row>
    <row r="87">
      <c r="A87" t="inlineStr">
        <is>
          <t>Interest Paid - Investors @ 14%</t>
        </is>
      </c>
      <c r="C87" s="2">
        <f>SUMIFS(data!$H$1:$H$3925, data!$A$1:$A$3925, 'Heron'!$A87, data!$E$1:$E$3925, 'Heron'!C$5)</f>
        <v/>
      </c>
      <c r="D87" s="2">
        <f>C87+SUMIFS(data!$H$1:$H$3925, data!$A$1:$A$3925, 'Heron'!$A87,  data!$E$1:$E$3925, 'Heron'!D$5)</f>
        <v/>
      </c>
      <c r="E87" s="2">
        <f>D87+SUMIFS(data!$H$1:$H$3925, data!$A$1:$A$3925, 'Heron'!$A87,  data!$E$1:$E$3925, 'Heron'!E$5)</f>
        <v/>
      </c>
      <c r="F87" s="2">
        <f>E87+SUMIFS(data!$H$1:$H$3925, data!$A$1:$A$3925, 'Heron'!$A87,  data!$E$1:$E$3925, 'Heron'!F$5)</f>
        <v/>
      </c>
      <c r="G87" s="2">
        <f>F87+SUMIFS(data!$H$1:$H$3925, data!$A$1:$A$3925, 'Heron'!$A87,  data!$E$1:$E$3925, 'Heron'!G$5)</f>
        <v/>
      </c>
      <c r="H87" s="2">
        <f>G87+SUMIFS(data!$H$1:$H$3925, data!$A$1:$A$3925, 'Heron'!$A87,  data!$E$1:$E$3925, 'Heron'!H$5)</f>
        <v/>
      </c>
      <c r="I87" s="2">
        <f>H87+SUMIFS(data!$H$1:$H$3925, data!$A$1:$A$3925, 'Heron'!$A87,  data!$E$1:$E$3925, 'Heron'!I$5)</f>
        <v/>
      </c>
      <c r="J87" s="2">
        <f>I87+SUMIFS(data!$H$1:$H$3925, data!$A$1:$A$3925, 'Heron'!$A87,  data!$E$1:$E$3925, 'Heron'!J$5)</f>
        <v/>
      </c>
      <c r="K87" s="2">
        <f>J87+SUMIFS(data!$H$1:$H$3925, data!$A$1:$A$3925, 'Heron'!$A87,  data!$E$1:$E$3925, 'Heron'!K$5)</f>
        <v/>
      </c>
      <c r="L87" s="2">
        <f>K87+SUMIFS(data!$H$1:$H$3925, data!$A$1:$A$3925, 'Heron'!$A87,  data!$E$1:$E$3925, 'Heron'!L$5)</f>
        <v/>
      </c>
      <c r="M87" s="2">
        <f>L87+SUMIFS(data!$H$1:$H$3925, data!$A$1:$A$3925, 'Heron'!$A87,  data!$E$1:$E$3925, 'Heron'!M$5)</f>
        <v/>
      </c>
      <c r="N87" s="2">
        <f>M87+SUMIFS(data!$H$1:$H$3925, data!$A$1:$A$3925, 'Heron'!$A87,  data!$E$1:$E$3925, 'Heron'!N$5)</f>
        <v/>
      </c>
      <c r="O87" s="2">
        <f>N87+SUMIFS(data!$H$1:$H$3925, data!$A$1:$A$3925, 'Heron'!$A87,  data!$E$1:$E$3925, 'Heron'!O$5)</f>
        <v/>
      </c>
      <c r="P87" s="2">
        <f>O87+SUMIFS(data!$H$1:$H$3925, data!$A$1:$A$3925, 'Heron'!$A87,  data!$E$1:$E$3925, 'Heron'!P$5)</f>
        <v/>
      </c>
      <c r="Q87" s="2">
        <f>P87+SUMIFS(data!$H$1:$H$3925, data!$A$1:$A$3925, 'Heron'!$A87,  data!$E$1:$E$3925, 'Heron'!Q$5)</f>
        <v/>
      </c>
      <c r="R87" s="2">
        <f>Q87+SUMIFS(data!$H$1:$H$3925, data!$A$1:$A$3925, 'Heron'!$A87,  data!$E$1:$E$3925, 'Heron'!R$5)</f>
        <v/>
      </c>
      <c r="S87" s="2">
        <f>R87+SUMIFS(data!$H$1:$H$3925, data!$A$1:$A$3925, 'Heron'!$A87,  data!$E$1:$E$3925, 'Heron'!S$5)</f>
        <v/>
      </c>
      <c r="T87" s="2">
        <f>S87+SUMIFS(data!$H$1:$H$3925, data!$A$1:$A$3925, 'Heron'!$A87,  data!$E$1:$E$3925, 'Heron'!T$5)</f>
        <v/>
      </c>
      <c r="U87" s="2">
        <f>T87+SUMIFS(data!$H$1:$H$3925, data!$A$1:$A$3925, 'Heron'!$A87,  data!$E$1:$E$3925, 'Heron'!U$5)</f>
        <v/>
      </c>
      <c r="V87" s="2">
        <f>U87+SUMIFS(data!$H$1:$H$3925, data!$A$1:$A$3925, 'Heron'!$A87,  data!$E$1:$E$3925, 'Heron'!V$5)</f>
        <v/>
      </c>
      <c r="W87" s="2">
        <f>V87+SUMIFS(data!$H$1:$H$3925, data!$A$1:$A$3925, 'Heron'!$A87,  data!$E$1:$E$3925, 'Heron'!W$5)</f>
        <v/>
      </c>
      <c r="X87" s="2">
        <f>W87+SUMIFS(data!$H$1:$H$3925, data!$A$1:$A$3925, 'Heron'!$A87,  data!$E$1:$E$3925, 'Heron'!X$5)</f>
        <v/>
      </c>
      <c r="Y87" s="2">
        <f>X87+SUMIFS(data!$H$1:$H$3925, data!$A$1:$A$3925, 'Heron'!$A87,  data!$E$1:$E$3925, 'Heron'!Y$5)</f>
        <v/>
      </c>
      <c r="Z87" s="2">
        <f>Y87+SUMIFS(data!$H$1:$H$3925, data!$A$1:$A$3925, 'Heron'!$A87,  data!$E$1:$E$3925, 'Heron'!Z$5)</f>
        <v/>
      </c>
      <c r="AA87" s="2">
        <f>Z87+SUMIFS(data!$H$1:$H$3925, data!$A$1:$A$3925, 'Heron'!$A87,  data!$E$1:$E$3925, 'Heron'!AA$5)</f>
        <v/>
      </c>
      <c r="AB87" s="2">
        <f>AA87+SUMIFS(data!$H$1:$H$3925, data!$A$1:$A$3925, 'Heron'!$A87,  data!$E$1:$E$3925, 'Heron'!AB$5)</f>
        <v/>
      </c>
      <c r="AC87" s="2">
        <f>AB87+SUMIFS(data!$H$1:$H$3925, data!$A$1:$A$3925, 'Heron'!$A87,  data!$E$1:$E$3925, 'Heron'!AC$5)</f>
        <v/>
      </c>
      <c r="AD87" s="2">
        <f>AC87+SUMIFS(data!$H$1:$H$3925, data!$A$1:$A$3925, 'Heron'!$A87,  data!$E$1:$E$3925, 'Heron'!AD$5)</f>
        <v/>
      </c>
      <c r="AE87" s="2">
        <f>AD87+SUMIFS(data!$H$1:$H$3925, data!$A$1:$A$3925, 'Heron'!$A87,  data!$E$1:$E$3925, 'Heron'!AE$5)</f>
        <v/>
      </c>
      <c r="AF87" s="2">
        <f>AE87+SUMIFS(data!$H$1:$H$3925, data!$A$1:$A$3925, 'Heron'!$A87,  data!$E$1:$E$3925, 'Heron'!AF$5)</f>
        <v/>
      </c>
      <c r="AG87" s="2">
        <f>AF87+SUMIFS(data!$H$1:$H$3925, data!$A$1:$A$3925, 'Heron'!$A87,  data!$E$1:$E$3925, 'Heron'!AG$5)</f>
        <v/>
      </c>
      <c r="AH87" s="2">
        <f>AG87+SUMIFS(data!$H$1:$H$3925, data!$A$1:$A$3925, 'Heron'!$A87,  data!$E$1:$E$3925, 'Heron'!AH$5)</f>
        <v/>
      </c>
      <c r="AI87" s="2">
        <f>AH87+SUMIFS(data!$H$1:$H$3925, data!$A$1:$A$3925, 'Heron'!$A87,  data!$E$1:$E$3925, 'Heron'!AI$5)</f>
        <v/>
      </c>
      <c r="AJ87" s="2">
        <f>AI87+SUMIFS(data!$H$1:$H$3925, data!$A$1:$A$3925, 'Heron'!$A87,  data!$E$1:$E$3925, 'Heron'!AJ$5)</f>
        <v/>
      </c>
      <c r="AK87" s="2">
        <f>AJ87+SUMIFS(data!$H$1:$H$3925, data!$A$1:$A$3925, 'Heron'!$A87,  data!$E$1:$E$3925, 'Heron'!AK$5)</f>
        <v/>
      </c>
      <c r="AL87" s="2">
        <f>AK87+SUMIFS(data!$H$1:$H$3925, data!$A$1:$A$3925, 'Heron'!$A87,  data!$E$1:$E$3925, 'Heron'!AL$5)</f>
        <v/>
      </c>
      <c r="AM87" s="2">
        <f>AL87+SUMIFS(data!$H$1:$H$3925, data!$A$1:$A$3925, 'Heron'!$A87,  data!$E$1:$E$3925, 'Heron'!AM$5)</f>
        <v/>
      </c>
      <c r="AN87" s="2">
        <f>AM87+SUMIFS(data!$H$1:$H$3925, data!$A$1:$A$3925, 'Heron'!$A87,  data!$E$1:$E$3925, 'Heron'!AN$5)</f>
        <v/>
      </c>
      <c r="AO87" s="2">
        <f>AN87+SUMIFS(data!$H$1:$H$3925, data!$A$1:$A$3925, 'Heron'!$A87,  data!$E$1:$E$3925, 'Heron'!AO$5)</f>
        <v/>
      </c>
      <c r="AP87" s="2">
        <f>AO87+SUMIFS(data!$H$1:$H$3925, data!$A$1:$A$3925, 'Heron'!$A87,  data!$E$1:$E$3925, 'Heron'!AP$5)</f>
        <v/>
      </c>
      <c r="AQ87" s="2">
        <f>AP87+SUMIFS(data!$H$1:$H$3925, data!$A$1:$A$3925, 'Heron'!$A87,  data!$E$1:$E$3925, 'Heron'!AQ$5)</f>
        <v/>
      </c>
      <c r="AR87" s="2">
        <f>AQ87+SUMIFS(data!$H$1:$H$3925, data!$A$1:$A$3925, 'Heron'!$A87,  data!$E$1:$E$3925, 'Heron'!AR$5)</f>
        <v/>
      </c>
      <c r="AS87" s="2">
        <f>AR87+SUMIFS(data!$H$1:$H$3925, data!$A$1:$A$3925, 'Heron'!$A87,  data!$E$1:$E$3925, 'Heron'!AS$5)+SUMIFS('NSST Print'!$C$43,'NSST Print'!$F$43,'Heron'!$A87)-SUMIFS('NSST Print'!$C$44:$C$50,'NSST Print'!$F$44:$F$50,'Heron'!$A87)</f>
        <v/>
      </c>
    </row>
    <row r="88">
      <c r="A88" t="inlineStr">
        <is>
          <t>Interest Paid - Investors @ 15%</t>
        </is>
      </c>
      <c r="C88" s="2">
        <f>SUMIFS(data!$H$1:$H$3925, data!$A$1:$A$3925, 'Heron'!$A88, data!$E$1:$E$3925, 'Heron'!C$5)</f>
        <v/>
      </c>
      <c r="D88" s="2">
        <f>C88+SUMIFS(data!$H$1:$H$3925, data!$A$1:$A$3925, 'Heron'!$A88,  data!$E$1:$E$3925, 'Heron'!D$5)</f>
        <v/>
      </c>
      <c r="E88" s="2">
        <f>D88+SUMIFS(data!$H$1:$H$3925, data!$A$1:$A$3925, 'Heron'!$A88,  data!$E$1:$E$3925, 'Heron'!E$5)</f>
        <v/>
      </c>
      <c r="F88" s="2">
        <f>E88+SUMIFS(data!$H$1:$H$3925, data!$A$1:$A$3925, 'Heron'!$A88,  data!$E$1:$E$3925, 'Heron'!F$5)</f>
        <v/>
      </c>
      <c r="G88" s="2">
        <f>F88+SUMIFS(data!$H$1:$H$3925, data!$A$1:$A$3925, 'Heron'!$A88,  data!$E$1:$E$3925, 'Heron'!G$5)</f>
        <v/>
      </c>
      <c r="H88" s="2">
        <f>G88+SUMIFS(data!$H$1:$H$3925, data!$A$1:$A$3925, 'Heron'!$A88,  data!$E$1:$E$3925, 'Heron'!H$5)</f>
        <v/>
      </c>
      <c r="I88" s="2">
        <f>H88+SUMIFS(data!$H$1:$H$3925, data!$A$1:$A$3925, 'Heron'!$A88,  data!$E$1:$E$3925, 'Heron'!I$5)</f>
        <v/>
      </c>
      <c r="J88" s="2">
        <f>I88+SUMIFS(data!$H$1:$H$3925, data!$A$1:$A$3925, 'Heron'!$A88,  data!$E$1:$E$3925, 'Heron'!J$5)</f>
        <v/>
      </c>
      <c r="K88" s="2">
        <f>J88+SUMIFS(data!$H$1:$H$3925, data!$A$1:$A$3925, 'Heron'!$A88,  data!$E$1:$E$3925, 'Heron'!K$5)</f>
        <v/>
      </c>
      <c r="L88" s="2">
        <f>K88+SUMIFS(data!$H$1:$H$3925, data!$A$1:$A$3925, 'Heron'!$A88,  data!$E$1:$E$3925, 'Heron'!L$5)</f>
        <v/>
      </c>
      <c r="M88" s="2">
        <f>L88+SUMIFS(data!$H$1:$H$3925, data!$A$1:$A$3925, 'Heron'!$A88,  data!$E$1:$E$3925, 'Heron'!M$5)</f>
        <v/>
      </c>
      <c r="N88" s="2">
        <f>M88+SUMIFS(data!$H$1:$H$3925, data!$A$1:$A$3925, 'Heron'!$A88,  data!$E$1:$E$3925, 'Heron'!N$5)</f>
        <v/>
      </c>
      <c r="O88" s="2">
        <f>N88+SUMIFS(data!$H$1:$H$3925, data!$A$1:$A$3925, 'Heron'!$A88,  data!$E$1:$E$3925, 'Heron'!O$5)</f>
        <v/>
      </c>
      <c r="P88" s="2">
        <f>O88+SUMIFS(data!$H$1:$H$3925, data!$A$1:$A$3925, 'Heron'!$A88,  data!$E$1:$E$3925, 'Heron'!P$5)</f>
        <v/>
      </c>
      <c r="Q88" s="2">
        <f>P88+SUMIFS(data!$H$1:$H$3925, data!$A$1:$A$3925, 'Heron'!$A88,  data!$E$1:$E$3925, 'Heron'!Q$5)</f>
        <v/>
      </c>
      <c r="R88" s="2">
        <f>Q88+SUMIFS(data!$H$1:$H$3925, data!$A$1:$A$3925, 'Heron'!$A88,  data!$E$1:$E$3925, 'Heron'!R$5)</f>
        <v/>
      </c>
      <c r="S88" s="2">
        <f>R88+SUMIFS(data!$H$1:$H$3925, data!$A$1:$A$3925, 'Heron'!$A88,  data!$E$1:$E$3925, 'Heron'!S$5)</f>
        <v/>
      </c>
      <c r="T88" s="2">
        <f>S88+SUMIFS(data!$H$1:$H$3925, data!$A$1:$A$3925, 'Heron'!$A88,  data!$E$1:$E$3925, 'Heron'!T$5)</f>
        <v/>
      </c>
      <c r="U88" s="2">
        <f>T88+SUMIFS(data!$H$1:$H$3925, data!$A$1:$A$3925, 'Heron'!$A88,  data!$E$1:$E$3925, 'Heron'!U$5)</f>
        <v/>
      </c>
      <c r="V88" s="2">
        <f>U88+SUMIFS(data!$H$1:$H$3925, data!$A$1:$A$3925, 'Heron'!$A88,  data!$E$1:$E$3925, 'Heron'!V$5)</f>
        <v/>
      </c>
      <c r="W88" s="2">
        <f>V88+SUMIFS(data!$H$1:$H$3925, data!$A$1:$A$3925, 'Heron'!$A88,  data!$E$1:$E$3925, 'Heron'!W$5)</f>
        <v/>
      </c>
      <c r="X88" s="2">
        <f>W88+SUMIFS(data!$H$1:$H$3925, data!$A$1:$A$3925, 'Heron'!$A88,  data!$E$1:$E$3925, 'Heron'!X$5)</f>
        <v/>
      </c>
      <c r="Y88" s="2">
        <f>X88+SUMIFS(data!$H$1:$H$3925, data!$A$1:$A$3925, 'Heron'!$A88,  data!$E$1:$E$3925, 'Heron'!Y$5)</f>
        <v/>
      </c>
      <c r="Z88" s="2">
        <f>Y88+SUMIFS(data!$H$1:$H$3925, data!$A$1:$A$3925, 'Heron'!$A88,  data!$E$1:$E$3925, 'Heron'!Z$5)</f>
        <v/>
      </c>
      <c r="AA88" s="2">
        <f>Z88+SUMIFS(data!$H$1:$H$3925, data!$A$1:$A$3925, 'Heron'!$A88,  data!$E$1:$E$3925, 'Heron'!AA$5)</f>
        <v/>
      </c>
      <c r="AB88" s="2">
        <f>AA88+SUMIFS(data!$H$1:$H$3925, data!$A$1:$A$3925, 'Heron'!$A88,  data!$E$1:$E$3925, 'Heron'!AB$5)</f>
        <v/>
      </c>
      <c r="AC88" s="2">
        <f>AB88+SUMIFS(data!$H$1:$H$3925, data!$A$1:$A$3925, 'Heron'!$A88,  data!$E$1:$E$3925, 'Heron'!AC$5)</f>
        <v/>
      </c>
      <c r="AD88" s="2">
        <f>AC88+SUMIFS(data!$H$1:$H$3925, data!$A$1:$A$3925, 'Heron'!$A88,  data!$E$1:$E$3925, 'Heron'!AD$5)</f>
        <v/>
      </c>
      <c r="AE88" s="2">
        <f>AD88+SUMIFS(data!$H$1:$H$3925, data!$A$1:$A$3925, 'Heron'!$A88,  data!$E$1:$E$3925, 'Heron'!AE$5)</f>
        <v/>
      </c>
      <c r="AF88" s="2">
        <f>AE88+SUMIFS(data!$H$1:$H$3925, data!$A$1:$A$3925, 'Heron'!$A88,  data!$E$1:$E$3925, 'Heron'!AF$5)</f>
        <v/>
      </c>
      <c r="AG88" s="2">
        <f>AF88+SUMIFS(data!$H$1:$H$3925, data!$A$1:$A$3925, 'Heron'!$A88,  data!$E$1:$E$3925, 'Heron'!AG$5)</f>
        <v/>
      </c>
      <c r="AH88" s="2">
        <f>AG88+SUMIFS(data!$H$1:$H$3925, data!$A$1:$A$3925, 'Heron'!$A88,  data!$E$1:$E$3925, 'Heron'!AH$5)</f>
        <v/>
      </c>
      <c r="AI88" s="2">
        <f>AH88+SUMIFS(data!$H$1:$H$3925, data!$A$1:$A$3925, 'Heron'!$A88,  data!$E$1:$E$3925, 'Heron'!AI$5)</f>
        <v/>
      </c>
      <c r="AJ88" s="2">
        <f>AI88+SUMIFS(data!$H$1:$H$3925, data!$A$1:$A$3925, 'Heron'!$A88,  data!$E$1:$E$3925, 'Heron'!AJ$5)</f>
        <v/>
      </c>
      <c r="AK88" s="2">
        <f>AJ88+SUMIFS(data!$H$1:$H$3925, data!$A$1:$A$3925, 'Heron'!$A88,  data!$E$1:$E$3925, 'Heron'!AK$5)</f>
        <v/>
      </c>
      <c r="AL88" s="2">
        <f>AK88+SUMIFS(data!$H$1:$H$3925, data!$A$1:$A$3925, 'Heron'!$A88,  data!$E$1:$E$3925, 'Heron'!AL$5)</f>
        <v/>
      </c>
      <c r="AM88" s="2">
        <f>AL88+SUMIFS(data!$H$1:$H$3925, data!$A$1:$A$3925, 'Heron'!$A88,  data!$E$1:$E$3925, 'Heron'!AM$5)</f>
        <v/>
      </c>
      <c r="AN88" s="2">
        <f>AM88+SUMIFS(data!$H$1:$H$3925, data!$A$1:$A$3925, 'Heron'!$A88,  data!$E$1:$E$3925, 'Heron'!AN$5)</f>
        <v/>
      </c>
      <c r="AO88" s="2">
        <f>AN88+SUMIFS(data!$H$1:$H$3925, data!$A$1:$A$3925, 'Heron'!$A88,  data!$E$1:$E$3925, 'Heron'!AO$5)</f>
        <v/>
      </c>
      <c r="AP88" s="2">
        <f>AO88+SUMIFS(data!$H$1:$H$3925, data!$A$1:$A$3925, 'Heron'!$A88,  data!$E$1:$E$3925, 'Heron'!AP$5)</f>
        <v/>
      </c>
      <c r="AQ88" s="2">
        <f>AP88+SUMIFS(data!$H$1:$H$3925, data!$A$1:$A$3925, 'Heron'!$A88,  data!$E$1:$E$3925, 'Heron'!AQ$5)</f>
        <v/>
      </c>
      <c r="AR88" s="2">
        <f>AQ88+SUMIFS(data!$H$1:$H$3925, data!$A$1:$A$3925, 'Heron'!$A88,  data!$E$1:$E$3925, 'Heron'!AR$5)</f>
        <v/>
      </c>
      <c r="AS88" s="2">
        <f>AR88+SUMIFS(data!$H$1:$H$3925, data!$A$1:$A$3925, 'Heron'!$A88,  data!$E$1:$E$3925, 'Heron'!AS$5)+SUMIFS('NSST Print'!$C$43,'NSST Print'!$F$43,'Heron'!$A88)-SUMIFS('NSST Print'!$C$44:$C$50,'NSST Print'!$F$44:$F$50,'Heron'!$A88)</f>
        <v/>
      </c>
    </row>
    <row r="89">
      <c r="A89" t="inlineStr">
        <is>
          <t>Interest Paid - Investors @ 16%</t>
        </is>
      </c>
      <c r="C89" s="2">
        <f>SUMIFS(data!$H$1:$H$3925, data!$A$1:$A$3925, 'Heron'!$A89, data!$E$1:$E$3925, 'Heron'!C$5)</f>
        <v/>
      </c>
      <c r="D89" s="2">
        <f>C89+SUMIFS(data!$H$1:$H$3925, data!$A$1:$A$3925, 'Heron'!$A89,  data!$E$1:$E$3925, 'Heron'!D$5)</f>
        <v/>
      </c>
      <c r="E89" s="2">
        <f>D89+SUMIFS(data!$H$1:$H$3925, data!$A$1:$A$3925, 'Heron'!$A89,  data!$E$1:$E$3925, 'Heron'!E$5)</f>
        <v/>
      </c>
      <c r="F89" s="2">
        <f>E89+SUMIFS(data!$H$1:$H$3925, data!$A$1:$A$3925, 'Heron'!$A89,  data!$E$1:$E$3925, 'Heron'!F$5)</f>
        <v/>
      </c>
      <c r="G89" s="2">
        <f>F89+SUMIFS(data!$H$1:$H$3925, data!$A$1:$A$3925, 'Heron'!$A89,  data!$E$1:$E$3925, 'Heron'!G$5)</f>
        <v/>
      </c>
      <c r="H89" s="2">
        <f>G89+SUMIFS(data!$H$1:$H$3925, data!$A$1:$A$3925, 'Heron'!$A89,  data!$E$1:$E$3925, 'Heron'!H$5)</f>
        <v/>
      </c>
      <c r="I89" s="2">
        <f>H89+SUMIFS(data!$H$1:$H$3925, data!$A$1:$A$3925, 'Heron'!$A89,  data!$E$1:$E$3925, 'Heron'!I$5)</f>
        <v/>
      </c>
      <c r="J89" s="2">
        <f>I89+SUMIFS(data!$H$1:$H$3925, data!$A$1:$A$3925, 'Heron'!$A89,  data!$E$1:$E$3925, 'Heron'!J$5)</f>
        <v/>
      </c>
      <c r="K89" s="2">
        <f>J89+SUMIFS(data!$H$1:$H$3925, data!$A$1:$A$3925, 'Heron'!$A89,  data!$E$1:$E$3925, 'Heron'!K$5)</f>
        <v/>
      </c>
      <c r="L89" s="2">
        <f>K89+SUMIFS(data!$H$1:$H$3925, data!$A$1:$A$3925, 'Heron'!$A89,  data!$E$1:$E$3925, 'Heron'!L$5)</f>
        <v/>
      </c>
      <c r="M89" s="2">
        <f>L89+SUMIFS(data!$H$1:$H$3925, data!$A$1:$A$3925, 'Heron'!$A89,  data!$E$1:$E$3925, 'Heron'!M$5)</f>
        <v/>
      </c>
      <c r="N89" s="2">
        <f>M89+SUMIFS(data!$H$1:$H$3925, data!$A$1:$A$3925, 'Heron'!$A89,  data!$E$1:$E$3925, 'Heron'!N$5)</f>
        <v/>
      </c>
      <c r="O89" s="2">
        <f>N89+SUMIFS(data!$H$1:$H$3925, data!$A$1:$A$3925, 'Heron'!$A89,  data!$E$1:$E$3925, 'Heron'!O$5)</f>
        <v/>
      </c>
      <c r="P89" s="2">
        <f>O89+SUMIFS(data!$H$1:$H$3925, data!$A$1:$A$3925, 'Heron'!$A89,  data!$E$1:$E$3925, 'Heron'!P$5)</f>
        <v/>
      </c>
      <c r="Q89" s="2">
        <f>P89+SUMIFS(data!$H$1:$H$3925, data!$A$1:$A$3925, 'Heron'!$A89,  data!$E$1:$E$3925, 'Heron'!Q$5)</f>
        <v/>
      </c>
      <c r="R89" s="2">
        <f>Q89+SUMIFS(data!$H$1:$H$3925, data!$A$1:$A$3925, 'Heron'!$A89,  data!$E$1:$E$3925, 'Heron'!R$5)</f>
        <v/>
      </c>
      <c r="S89" s="2">
        <f>R89+SUMIFS(data!$H$1:$H$3925, data!$A$1:$A$3925, 'Heron'!$A89,  data!$E$1:$E$3925, 'Heron'!S$5)</f>
        <v/>
      </c>
      <c r="T89" s="2">
        <f>S89+SUMIFS(data!$H$1:$H$3925, data!$A$1:$A$3925, 'Heron'!$A89,  data!$E$1:$E$3925, 'Heron'!T$5)</f>
        <v/>
      </c>
      <c r="U89" s="2">
        <f>T89+SUMIFS(data!$H$1:$H$3925, data!$A$1:$A$3925, 'Heron'!$A89,  data!$E$1:$E$3925, 'Heron'!U$5)</f>
        <v/>
      </c>
      <c r="V89" s="2">
        <f>U89+SUMIFS(data!$H$1:$H$3925, data!$A$1:$A$3925, 'Heron'!$A89,  data!$E$1:$E$3925, 'Heron'!V$5)</f>
        <v/>
      </c>
      <c r="W89" s="2">
        <f>V89+SUMIFS(data!$H$1:$H$3925, data!$A$1:$A$3925, 'Heron'!$A89,  data!$E$1:$E$3925, 'Heron'!W$5)</f>
        <v/>
      </c>
      <c r="X89" s="2">
        <f>W89+SUMIFS(data!$H$1:$H$3925, data!$A$1:$A$3925, 'Heron'!$A89,  data!$E$1:$E$3925, 'Heron'!X$5)</f>
        <v/>
      </c>
      <c r="Y89" s="2">
        <f>X89+SUMIFS(data!$H$1:$H$3925, data!$A$1:$A$3925, 'Heron'!$A89,  data!$E$1:$E$3925, 'Heron'!Y$5)</f>
        <v/>
      </c>
      <c r="Z89" s="2">
        <f>Y89+SUMIFS(data!$H$1:$H$3925, data!$A$1:$A$3925, 'Heron'!$A89,  data!$E$1:$E$3925, 'Heron'!Z$5)</f>
        <v/>
      </c>
      <c r="AA89" s="2">
        <f>Z89+SUMIFS(data!$H$1:$H$3925, data!$A$1:$A$3925, 'Heron'!$A89,  data!$E$1:$E$3925, 'Heron'!AA$5)</f>
        <v/>
      </c>
      <c r="AB89" s="2">
        <f>AA89+SUMIFS(data!$H$1:$H$3925, data!$A$1:$A$3925, 'Heron'!$A89,  data!$E$1:$E$3925, 'Heron'!AB$5)</f>
        <v/>
      </c>
      <c r="AC89" s="2">
        <f>AB89+SUMIFS(data!$H$1:$H$3925, data!$A$1:$A$3925, 'Heron'!$A89,  data!$E$1:$E$3925, 'Heron'!AC$5)</f>
        <v/>
      </c>
      <c r="AD89" s="2">
        <f>AC89+SUMIFS(data!$H$1:$H$3925, data!$A$1:$A$3925, 'Heron'!$A89,  data!$E$1:$E$3925, 'Heron'!AD$5)</f>
        <v/>
      </c>
      <c r="AE89" s="2">
        <f>AD89+SUMIFS(data!$H$1:$H$3925, data!$A$1:$A$3925, 'Heron'!$A89,  data!$E$1:$E$3925, 'Heron'!AE$5)</f>
        <v/>
      </c>
      <c r="AF89" s="2">
        <f>AE89+SUMIFS(data!$H$1:$H$3925, data!$A$1:$A$3925, 'Heron'!$A89,  data!$E$1:$E$3925, 'Heron'!AF$5)</f>
        <v/>
      </c>
      <c r="AG89" s="2">
        <f>AF89+SUMIFS(data!$H$1:$H$3925, data!$A$1:$A$3925, 'Heron'!$A89,  data!$E$1:$E$3925, 'Heron'!AG$5)</f>
        <v/>
      </c>
      <c r="AH89" s="2">
        <f>AG89+SUMIFS(data!$H$1:$H$3925, data!$A$1:$A$3925, 'Heron'!$A89,  data!$E$1:$E$3925, 'Heron'!AH$5)</f>
        <v/>
      </c>
      <c r="AI89" s="2">
        <f>AH89+SUMIFS(data!$H$1:$H$3925, data!$A$1:$A$3925, 'Heron'!$A89,  data!$E$1:$E$3925, 'Heron'!AI$5)</f>
        <v/>
      </c>
      <c r="AJ89" s="2">
        <f>AI89+SUMIFS(data!$H$1:$H$3925, data!$A$1:$A$3925, 'Heron'!$A89,  data!$E$1:$E$3925, 'Heron'!AJ$5)</f>
        <v/>
      </c>
      <c r="AK89" s="2">
        <f>AJ89+SUMIFS(data!$H$1:$H$3925, data!$A$1:$A$3925, 'Heron'!$A89,  data!$E$1:$E$3925, 'Heron'!AK$5)</f>
        <v/>
      </c>
      <c r="AL89" s="2">
        <f>AK89+SUMIFS(data!$H$1:$H$3925, data!$A$1:$A$3925, 'Heron'!$A89,  data!$E$1:$E$3925, 'Heron'!AL$5)</f>
        <v/>
      </c>
      <c r="AM89" s="2">
        <f>AL89+SUMIFS(data!$H$1:$H$3925, data!$A$1:$A$3925, 'Heron'!$A89,  data!$E$1:$E$3925, 'Heron'!AM$5)</f>
        <v/>
      </c>
      <c r="AN89" s="2">
        <f>AM89+SUMIFS(data!$H$1:$H$3925, data!$A$1:$A$3925, 'Heron'!$A89,  data!$E$1:$E$3925, 'Heron'!AN$5)</f>
        <v/>
      </c>
      <c r="AO89" s="2">
        <f>AN89+SUMIFS(data!$H$1:$H$3925, data!$A$1:$A$3925, 'Heron'!$A89,  data!$E$1:$E$3925, 'Heron'!AO$5)</f>
        <v/>
      </c>
      <c r="AP89" s="2">
        <f>AO89+SUMIFS(data!$H$1:$H$3925, data!$A$1:$A$3925, 'Heron'!$A89,  data!$E$1:$E$3925, 'Heron'!AP$5)</f>
        <v/>
      </c>
      <c r="AQ89" s="2">
        <f>AP89+SUMIFS(data!$H$1:$H$3925, data!$A$1:$A$3925, 'Heron'!$A89,  data!$E$1:$E$3925, 'Heron'!AQ$5)</f>
        <v/>
      </c>
      <c r="AR89" s="2">
        <f>AQ89+SUMIFS(data!$H$1:$H$3925, data!$A$1:$A$3925, 'Heron'!$A89,  data!$E$1:$E$3925, 'Heron'!AR$5)</f>
        <v/>
      </c>
      <c r="AS89" s="2">
        <f>AR89+SUMIFS(data!$H$1:$H$3925, data!$A$1:$A$3925, 'Heron'!$A89,  data!$E$1:$E$3925, 'Heron'!AS$5)+SUMIFS('NSST Print'!$C$43,'NSST Print'!$F$43,'Heron'!$A89)-SUMIFS('NSST Print'!$C$44:$C$50,'NSST Print'!$F$44:$F$50,'Heron'!$A89)</f>
        <v/>
      </c>
    </row>
    <row r="90">
      <c r="A90" t="inlineStr">
        <is>
          <t>Interest Paid - Investors @ 18%</t>
        </is>
      </c>
      <c r="C90" s="2">
        <f>SUMIFS(data!$H$1:$H$3925, data!$A$1:$A$3925, 'Heron'!$A90, data!$E$1:$E$3925, 'Heron'!C$5)</f>
        <v/>
      </c>
      <c r="D90" s="2">
        <f>C90+SUMIFS(data!$H$1:$H$3925, data!$A$1:$A$3925, 'Heron'!$A90,  data!$E$1:$E$3925, 'Heron'!D$5)</f>
        <v/>
      </c>
      <c r="E90" s="2">
        <f>D90+SUMIFS(data!$H$1:$H$3925, data!$A$1:$A$3925, 'Heron'!$A90,  data!$E$1:$E$3925, 'Heron'!E$5)</f>
        <v/>
      </c>
      <c r="F90" s="2">
        <f>E90+SUMIFS(data!$H$1:$H$3925, data!$A$1:$A$3925, 'Heron'!$A90,  data!$E$1:$E$3925, 'Heron'!F$5)</f>
        <v/>
      </c>
      <c r="G90" s="2">
        <f>F90+SUMIFS(data!$H$1:$H$3925, data!$A$1:$A$3925, 'Heron'!$A90,  data!$E$1:$E$3925, 'Heron'!G$5)</f>
        <v/>
      </c>
      <c r="H90" s="2">
        <f>G90+SUMIFS(data!$H$1:$H$3925, data!$A$1:$A$3925, 'Heron'!$A90,  data!$E$1:$E$3925, 'Heron'!H$5)</f>
        <v/>
      </c>
      <c r="I90" s="2">
        <f>H90+SUMIFS(data!$H$1:$H$3925, data!$A$1:$A$3925, 'Heron'!$A90,  data!$E$1:$E$3925, 'Heron'!I$5)</f>
        <v/>
      </c>
      <c r="J90" s="2">
        <f>I90+SUMIFS(data!$H$1:$H$3925, data!$A$1:$A$3925, 'Heron'!$A90,  data!$E$1:$E$3925, 'Heron'!J$5)</f>
        <v/>
      </c>
      <c r="K90" s="2">
        <f>J90+SUMIFS(data!$H$1:$H$3925, data!$A$1:$A$3925, 'Heron'!$A90,  data!$E$1:$E$3925, 'Heron'!K$5)</f>
        <v/>
      </c>
      <c r="L90" s="2">
        <f>K90+SUMIFS(data!$H$1:$H$3925, data!$A$1:$A$3925, 'Heron'!$A90,  data!$E$1:$E$3925, 'Heron'!L$5)</f>
        <v/>
      </c>
      <c r="M90" s="2">
        <f>L90+SUMIFS(data!$H$1:$H$3925, data!$A$1:$A$3925, 'Heron'!$A90,  data!$E$1:$E$3925, 'Heron'!M$5)</f>
        <v/>
      </c>
      <c r="N90" s="2">
        <f>M90+SUMIFS(data!$H$1:$H$3925, data!$A$1:$A$3925, 'Heron'!$A90,  data!$E$1:$E$3925, 'Heron'!N$5)</f>
        <v/>
      </c>
      <c r="O90" s="2">
        <f>N90+SUMIFS(data!$H$1:$H$3925, data!$A$1:$A$3925, 'Heron'!$A90,  data!$E$1:$E$3925, 'Heron'!O$5)</f>
        <v/>
      </c>
      <c r="P90" s="2">
        <f>O90+SUMIFS(data!$H$1:$H$3925, data!$A$1:$A$3925, 'Heron'!$A90,  data!$E$1:$E$3925, 'Heron'!P$5)</f>
        <v/>
      </c>
      <c r="Q90" s="2">
        <f>P90+SUMIFS(data!$H$1:$H$3925, data!$A$1:$A$3925, 'Heron'!$A90,  data!$E$1:$E$3925, 'Heron'!Q$5)</f>
        <v/>
      </c>
      <c r="R90" s="2">
        <f>Q90+SUMIFS(data!$H$1:$H$3925, data!$A$1:$A$3925, 'Heron'!$A90,  data!$E$1:$E$3925, 'Heron'!R$5)</f>
        <v/>
      </c>
      <c r="S90" s="2">
        <f>R90+SUMIFS(data!$H$1:$H$3925, data!$A$1:$A$3925, 'Heron'!$A90,  data!$E$1:$E$3925, 'Heron'!S$5)</f>
        <v/>
      </c>
      <c r="T90" s="2">
        <f>S90+SUMIFS(data!$H$1:$H$3925, data!$A$1:$A$3925, 'Heron'!$A90,  data!$E$1:$E$3925, 'Heron'!T$5)</f>
        <v/>
      </c>
      <c r="U90" s="2">
        <f>T90+SUMIFS(data!$H$1:$H$3925, data!$A$1:$A$3925, 'Heron'!$A90,  data!$E$1:$E$3925, 'Heron'!U$5)</f>
        <v/>
      </c>
      <c r="V90" s="2">
        <f>U90+SUMIFS(data!$H$1:$H$3925, data!$A$1:$A$3925, 'Heron'!$A90,  data!$E$1:$E$3925, 'Heron'!V$5)</f>
        <v/>
      </c>
      <c r="W90" s="2">
        <f>V90+SUMIFS(data!$H$1:$H$3925, data!$A$1:$A$3925, 'Heron'!$A90,  data!$E$1:$E$3925, 'Heron'!W$5)</f>
        <v/>
      </c>
      <c r="X90" s="2">
        <f>W90+SUMIFS(data!$H$1:$H$3925, data!$A$1:$A$3925, 'Heron'!$A90,  data!$E$1:$E$3925, 'Heron'!X$5)</f>
        <v/>
      </c>
      <c r="Y90" s="2">
        <f>X90+SUMIFS(data!$H$1:$H$3925, data!$A$1:$A$3925, 'Heron'!$A90,  data!$E$1:$E$3925, 'Heron'!Y$5)</f>
        <v/>
      </c>
      <c r="Z90" s="2">
        <f>Y90+SUMIFS(data!$H$1:$H$3925, data!$A$1:$A$3925, 'Heron'!$A90,  data!$E$1:$E$3925, 'Heron'!Z$5)</f>
        <v/>
      </c>
      <c r="AA90" s="2">
        <f>Z90+SUMIFS(data!$H$1:$H$3925, data!$A$1:$A$3925, 'Heron'!$A90,  data!$E$1:$E$3925, 'Heron'!AA$5)</f>
        <v/>
      </c>
      <c r="AB90" s="2">
        <f>AA90+SUMIFS(data!$H$1:$H$3925, data!$A$1:$A$3925, 'Heron'!$A90,  data!$E$1:$E$3925, 'Heron'!AB$5)</f>
        <v/>
      </c>
      <c r="AC90" s="2">
        <f>AB90+SUMIFS(data!$H$1:$H$3925, data!$A$1:$A$3925, 'Heron'!$A90,  data!$E$1:$E$3925, 'Heron'!AC$5)</f>
        <v/>
      </c>
      <c r="AD90" s="2">
        <f>AC90+SUMIFS(data!$H$1:$H$3925, data!$A$1:$A$3925, 'Heron'!$A90,  data!$E$1:$E$3925, 'Heron'!AD$5)</f>
        <v/>
      </c>
      <c r="AE90" s="2">
        <f>AD90+SUMIFS(data!$H$1:$H$3925, data!$A$1:$A$3925, 'Heron'!$A90,  data!$E$1:$E$3925, 'Heron'!AE$5)</f>
        <v/>
      </c>
      <c r="AF90" s="2">
        <f>AE90+SUMIFS(data!$H$1:$H$3925, data!$A$1:$A$3925, 'Heron'!$A90,  data!$E$1:$E$3925, 'Heron'!AF$5)</f>
        <v/>
      </c>
      <c r="AG90" s="2">
        <f>AF90+SUMIFS(data!$H$1:$H$3925, data!$A$1:$A$3925, 'Heron'!$A90,  data!$E$1:$E$3925, 'Heron'!AG$5)</f>
        <v/>
      </c>
      <c r="AH90" s="2">
        <f>AG90+SUMIFS(data!$H$1:$H$3925, data!$A$1:$A$3925, 'Heron'!$A90,  data!$E$1:$E$3925, 'Heron'!AH$5)</f>
        <v/>
      </c>
      <c r="AI90" s="2">
        <f>AH90+SUMIFS(data!$H$1:$H$3925, data!$A$1:$A$3925, 'Heron'!$A90,  data!$E$1:$E$3925, 'Heron'!AI$5)</f>
        <v/>
      </c>
      <c r="AJ90" s="2">
        <f>AI90+SUMIFS(data!$H$1:$H$3925, data!$A$1:$A$3925, 'Heron'!$A90,  data!$E$1:$E$3925, 'Heron'!AJ$5)</f>
        <v/>
      </c>
      <c r="AK90" s="2">
        <f>AJ90+SUMIFS(data!$H$1:$H$3925, data!$A$1:$A$3925, 'Heron'!$A90,  data!$E$1:$E$3925, 'Heron'!AK$5)</f>
        <v/>
      </c>
      <c r="AL90" s="2">
        <f>AK90+SUMIFS(data!$H$1:$H$3925, data!$A$1:$A$3925, 'Heron'!$A90,  data!$E$1:$E$3925, 'Heron'!AL$5)</f>
        <v/>
      </c>
      <c r="AM90" s="2">
        <f>AL90+SUMIFS(data!$H$1:$H$3925, data!$A$1:$A$3925, 'Heron'!$A90,  data!$E$1:$E$3925, 'Heron'!AM$5)</f>
        <v/>
      </c>
      <c r="AN90" s="2">
        <f>AM90+SUMIFS(data!$H$1:$H$3925, data!$A$1:$A$3925, 'Heron'!$A90,  data!$E$1:$E$3925, 'Heron'!AN$5)</f>
        <v/>
      </c>
      <c r="AO90" s="2">
        <f>AN90+SUMIFS(data!$H$1:$H$3925, data!$A$1:$A$3925, 'Heron'!$A90,  data!$E$1:$E$3925, 'Heron'!AO$5)</f>
        <v/>
      </c>
      <c r="AP90" s="2">
        <f>AO90+SUMIFS(data!$H$1:$H$3925, data!$A$1:$A$3925, 'Heron'!$A90,  data!$E$1:$E$3925, 'Heron'!AP$5)</f>
        <v/>
      </c>
      <c r="AQ90" s="2">
        <f>AP90+SUMIFS(data!$H$1:$H$3925, data!$A$1:$A$3925, 'Heron'!$A90,  data!$E$1:$E$3925, 'Heron'!AQ$5)</f>
        <v/>
      </c>
      <c r="AR90" s="2">
        <f>AQ90+SUMIFS(data!$H$1:$H$3925, data!$A$1:$A$3925, 'Heron'!$A90,  data!$E$1:$E$3925, 'Heron'!AR$5)</f>
        <v/>
      </c>
      <c r="AS90" s="2">
        <f>AR90+SUMIFS(data!$H$1:$H$3925, data!$A$1:$A$3925, 'Heron'!$A90,  data!$E$1:$E$3925, 'Heron'!AS$5)+SUMIFS('NSST Print'!$C$43,'NSST Print'!$F$43,'Heron'!$A90)-SUMIFS('NSST Print'!$C$44:$C$50,'NSST Print'!$F$44:$F$50,'Heron'!$A90)</f>
        <v/>
      </c>
    </row>
    <row r="91">
      <c r="A91" t="inlineStr">
        <is>
          <t>Interest Paid - Investors @ 6.25%</t>
        </is>
      </c>
      <c r="C91" s="2">
        <f>SUMIFS(data!$H$1:$H$3925, data!$A$1:$A$3925, 'Heron'!$A91, data!$E$1:$E$3925, 'Heron'!C$5)</f>
        <v/>
      </c>
      <c r="D91" s="2">
        <f>C91+SUMIFS(data!$H$1:$H$3925, data!$A$1:$A$3925, 'Heron'!$A91,  data!$E$1:$E$3925, 'Heron'!D$5)</f>
        <v/>
      </c>
      <c r="E91" s="2">
        <f>D91+SUMIFS(data!$H$1:$H$3925, data!$A$1:$A$3925, 'Heron'!$A91,  data!$E$1:$E$3925, 'Heron'!E$5)</f>
        <v/>
      </c>
      <c r="F91" s="2">
        <f>E91+SUMIFS(data!$H$1:$H$3925, data!$A$1:$A$3925, 'Heron'!$A91,  data!$E$1:$E$3925, 'Heron'!F$5)</f>
        <v/>
      </c>
      <c r="G91" s="2">
        <f>F91+SUMIFS(data!$H$1:$H$3925, data!$A$1:$A$3925, 'Heron'!$A91,  data!$E$1:$E$3925, 'Heron'!G$5)</f>
        <v/>
      </c>
      <c r="H91" s="2">
        <f>G91+SUMIFS(data!$H$1:$H$3925, data!$A$1:$A$3925, 'Heron'!$A91,  data!$E$1:$E$3925, 'Heron'!H$5)</f>
        <v/>
      </c>
      <c r="I91" s="2">
        <f>H91+SUMIFS(data!$H$1:$H$3925, data!$A$1:$A$3925, 'Heron'!$A91,  data!$E$1:$E$3925, 'Heron'!I$5)</f>
        <v/>
      </c>
      <c r="J91" s="2">
        <f>I91+SUMIFS(data!$H$1:$H$3925, data!$A$1:$A$3925, 'Heron'!$A91,  data!$E$1:$E$3925, 'Heron'!J$5)</f>
        <v/>
      </c>
      <c r="K91" s="2">
        <f>J91+SUMIFS(data!$H$1:$H$3925, data!$A$1:$A$3925, 'Heron'!$A91,  data!$E$1:$E$3925, 'Heron'!K$5)</f>
        <v/>
      </c>
      <c r="L91" s="2">
        <f>K91+SUMIFS(data!$H$1:$H$3925, data!$A$1:$A$3925, 'Heron'!$A91,  data!$E$1:$E$3925, 'Heron'!L$5)</f>
        <v/>
      </c>
      <c r="M91" s="2">
        <f>L91+SUMIFS(data!$H$1:$H$3925, data!$A$1:$A$3925, 'Heron'!$A91,  data!$E$1:$E$3925, 'Heron'!M$5)</f>
        <v/>
      </c>
      <c r="N91" s="2">
        <f>M91+SUMIFS(data!$H$1:$H$3925, data!$A$1:$A$3925, 'Heron'!$A91,  data!$E$1:$E$3925, 'Heron'!N$5)</f>
        <v/>
      </c>
      <c r="O91" s="2">
        <f>N91+SUMIFS(data!$H$1:$H$3925, data!$A$1:$A$3925, 'Heron'!$A91,  data!$E$1:$E$3925, 'Heron'!O$5)</f>
        <v/>
      </c>
      <c r="P91" s="2">
        <f>O91+SUMIFS(data!$H$1:$H$3925, data!$A$1:$A$3925, 'Heron'!$A91,  data!$E$1:$E$3925, 'Heron'!P$5)</f>
        <v/>
      </c>
      <c r="Q91" s="2">
        <f>P91+SUMIFS(data!$H$1:$H$3925, data!$A$1:$A$3925, 'Heron'!$A91,  data!$E$1:$E$3925, 'Heron'!Q$5)</f>
        <v/>
      </c>
      <c r="R91" s="2">
        <f>Q91+SUMIFS(data!$H$1:$H$3925, data!$A$1:$A$3925, 'Heron'!$A91,  data!$E$1:$E$3925, 'Heron'!R$5)</f>
        <v/>
      </c>
      <c r="S91" s="2">
        <f>R91+SUMIFS(data!$H$1:$H$3925, data!$A$1:$A$3925, 'Heron'!$A91,  data!$E$1:$E$3925, 'Heron'!S$5)</f>
        <v/>
      </c>
      <c r="T91" s="2">
        <f>S91+SUMIFS(data!$H$1:$H$3925, data!$A$1:$A$3925, 'Heron'!$A91,  data!$E$1:$E$3925, 'Heron'!T$5)</f>
        <v/>
      </c>
      <c r="U91" s="2">
        <f>T91+SUMIFS(data!$H$1:$H$3925, data!$A$1:$A$3925, 'Heron'!$A91,  data!$E$1:$E$3925, 'Heron'!U$5)</f>
        <v/>
      </c>
      <c r="V91" s="2">
        <f>U91+SUMIFS(data!$H$1:$H$3925, data!$A$1:$A$3925, 'Heron'!$A91,  data!$E$1:$E$3925, 'Heron'!V$5)</f>
        <v/>
      </c>
      <c r="W91" s="2">
        <f>V91+SUMIFS(data!$H$1:$H$3925, data!$A$1:$A$3925, 'Heron'!$A91,  data!$E$1:$E$3925, 'Heron'!W$5)</f>
        <v/>
      </c>
      <c r="X91" s="2">
        <f>W91+SUMIFS(data!$H$1:$H$3925, data!$A$1:$A$3925, 'Heron'!$A91,  data!$E$1:$E$3925, 'Heron'!X$5)</f>
        <v/>
      </c>
      <c r="Y91" s="2">
        <f>X91+SUMIFS(data!$H$1:$H$3925, data!$A$1:$A$3925, 'Heron'!$A91,  data!$E$1:$E$3925, 'Heron'!Y$5)</f>
        <v/>
      </c>
      <c r="Z91" s="2">
        <f>Y91+SUMIFS(data!$H$1:$H$3925, data!$A$1:$A$3925, 'Heron'!$A91,  data!$E$1:$E$3925, 'Heron'!Z$5)</f>
        <v/>
      </c>
      <c r="AA91" s="2">
        <f>Z91+SUMIFS(data!$H$1:$H$3925, data!$A$1:$A$3925, 'Heron'!$A91,  data!$E$1:$E$3925, 'Heron'!AA$5)</f>
        <v/>
      </c>
      <c r="AB91" s="2">
        <f>AA91+SUMIFS(data!$H$1:$H$3925, data!$A$1:$A$3925, 'Heron'!$A91,  data!$E$1:$E$3925, 'Heron'!AB$5)</f>
        <v/>
      </c>
      <c r="AC91" s="2">
        <f>AB91+SUMIFS(data!$H$1:$H$3925, data!$A$1:$A$3925, 'Heron'!$A91,  data!$E$1:$E$3925, 'Heron'!AC$5)</f>
        <v/>
      </c>
      <c r="AD91" s="2">
        <f>AC91+SUMIFS(data!$H$1:$H$3925, data!$A$1:$A$3925, 'Heron'!$A91,  data!$E$1:$E$3925, 'Heron'!AD$5)</f>
        <v/>
      </c>
      <c r="AE91" s="2">
        <f>AD91+SUMIFS(data!$H$1:$H$3925, data!$A$1:$A$3925, 'Heron'!$A91,  data!$E$1:$E$3925, 'Heron'!AE$5)</f>
        <v/>
      </c>
      <c r="AF91" s="2">
        <f>AE91+SUMIFS(data!$H$1:$H$3925, data!$A$1:$A$3925, 'Heron'!$A91,  data!$E$1:$E$3925, 'Heron'!AF$5)</f>
        <v/>
      </c>
      <c r="AG91" s="2">
        <f>AF91+SUMIFS(data!$H$1:$H$3925, data!$A$1:$A$3925, 'Heron'!$A91,  data!$E$1:$E$3925, 'Heron'!AG$5)</f>
        <v/>
      </c>
      <c r="AH91" s="2">
        <f>AG91+SUMIFS(data!$H$1:$H$3925, data!$A$1:$A$3925, 'Heron'!$A91,  data!$E$1:$E$3925, 'Heron'!AH$5)</f>
        <v/>
      </c>
      <c r="AI91" s="2">
        <f>AH91+SUMIFS(data!$H$1:$H$3925, data!$A$1:$A$3925, 'Heron'!$A91,  data!$E$1:$E$3925, 'Heron'!AI$5)</f>
        <v/>
      </c>
      <c r="AJ91" s="2">
        <f>AI91+SUMIFS(data!$H$1:$H$3925, data!$A$1:$A$3925, 'Heron'!$A91,  data!$E$1:$E$3925, 'Heron'!AJ$5)</f>
        <v/>
      </c>
      <c r="AK91" s="2">
        <f>AJ91+SUMIFS(data!$H$1:$H$3925, data!$A$1:$A$3925, 'Heron'!$A91,  data!$E$1:$E$3925, 'Heron'!AK$5)</f>
        <v/>
      </c>
      <c r="AL91" s="2">
        <f>AK91+SUMIFS(data!$H$1:$H$3925, data!$A$1:$A$3925, 'Heron'!$A91,  data!$E$1:$E$3925, 'Heron'!AL$5)</f>
        <v/>
      </c>
      <c r="AM91" s="2">
        <f>AL91+SUMIFS(data!$H$1:$H$3925, data!$A$1:$A$3925, 'Heron'!$A91,  data!$E$1:$E$3925, 'Heron'!AM$5)</f>
        <v/>
      </c>
      <c r="AN91" s="2">
        <f>AM91+SUMIFS(data!$H$1:$H$3925, data!$A$1:$A$3925, 'Heron'!$A91,  data!$E$1:$E$3925, 'Heron'!AN$5)</f>
        <v/>
      </c>
      <c r="AO91" s="2">
        <f>AN91+SUMIFS(data!$H$1:$H$3925, data!$A$1:$A$3925, 'Heron'!$A91,  data!$E$1:$E$3925, 'Heron'!AO$5)</f>
        <v/>
      </c>
      <c r="AP91" s="2">
        <f>AO91+SUMIFS(data!$H$1:$H$3925, data!$A$1:$A$3925, 'Heron'!$A91,  data!$E$1:$E$3925, 'Heron'!AP$5)</f>
        <v/>
      </c>
      <c r="AQ91" s="2">
        <f>AP91+SUMIFS(data!$H$1:$H$3925, data!$A$1:$A$3925, 'Heron'!$A91,  data!$E$1:$E$3925, 'Heron'!AQ$5)</f>
        <v/>
      </c>
      <c r="AR91" s="2">
        <f>AQ91+SUMIFS(data!$H$1:$H$3925, data!$A$1:$A$3925, 'Heron'!$A91,  data!$E$1:$E$3925, 'Heron'!AR$5)</f>
        <v/>
      </c>
      <c r="AS91" s="2">
        <f>AR91+SUMIFS(data!$H$1:$H$3925, data!$A$1:$A$3925, 'Heron'!$A91,  data!$E$1:$E$3925, 'Heron'!AS$5)+SUMIFS('NSST Print'!$C$43,'NSST Print'!$F$43,'Heron'!$A91)-SUMIFS('NSST Print'!$C$44:$C$50,'NSST Print'!$F$44:$F$50,'Heron'!$A91)</f>
        <v/>
      </c>
    </row>
    <row r="92">
      <c r="A92" t="inlineStr">
        <is>
          <t>Interest Paid - Investors @ 6.5%</t>
        </is>
      </c>
      <c r="C92" s="2">
        <f>SUMIFS(data!$H$1:$H$3925, data!$A$1:$A$3925, 'Heron'!$A92, data!$E$1:$E$3925, 'Heron'!C$5)</f>
        <v/>
      </c>
      <c r="D92" s="2">
        <f>C92+SUMIFS(data!$H$1:$H$3925, data!$A$1:$A$3925, 'Heron'!$A92,  data!$E$1:$E$3925, 'Heron'!D$5)</f>
        <v/>
      </c>
      <c r="E92" s="2">
        <f>D92+SUMIFS(data!$H$1:$H$3925, data!$A$1:$A$3925, 'Heron'!$A92,  data!$E$1:$E$3925, 'Heron'!E$5)</f>
        <v/>
      </c>
      <c r="F92" s="2">
        <f>E92+SUMIFS(data!$H$1:$H$3925, data!$A$1:$A$3925, 'Heron'!$A92,  data!$E$1:$E$3925, 'Heron'!F$5)</f>
        <v/>
      </c>
      <c r="G92" s="2">
        <f>F92+SUMIFS(data!$H$1:$H$3925, data!$A$1:$A$3925, 'Heron'!$A92,  data!$E$1:$E$3925, 'Heron'!G$5)</f>
        <v/>
      </c>
      <c r="H92" s="2">
        <f>G92+SUMIFS(data!$H$1:$H$3925, data!$A$1:$A$3925, 'Heron'!$A92,  data!$E$1:$E$3925, 'Heron'!H$5)</f>
        <v/>
      </c>
      <c r="I92" s="2">
        <f>H92+SUMIFS(data!$H$1:$H$3925, data!$A$1:$A$3925, 'Heron'!$A92,  data!$E$1:$E$3925, 'Heron'!I$5)</f>
        <v/>
      </c>
      <c r="J92" s="2">
        <f>I92+SUMIFS(data!$H$1:$H$3925, data!$A$1:$A$3925, 'Heron'!$A92,  data!$E$1:$E$3925, 'Heron'!J$5)</f>
        <v/>
      </c>
      <c r="K92" s="2">
        <f>J92+SUMIFS(data!$H$1:$H$3925, data!$A$1:$A$3925, 'Heron'!$A92,  data!$E$1:$E$3925, 'Heron'!K$5)</f>
        <v/>
      </c>
      <c r="L92" s="2">
        <f>K92+SUMIFS(data!$H$1:$H$3925, data!$A$1:$A$3925, 'Heron'!$A92,  data!$E$1:$E$3925, 'Heron'!L$5)</f>
        <v/>
      </c>
      <c r="M92" s="2">
        <f>L92+SUMIFS(data!$H$1:$H$3925, data!$A$1:$A$3925, 'Heron'!$A92,  data!$E$1:$E$3925, 'Heron'!M$5)</f>
        <v/>
      </c>
      <c r="N92" s="2">
        <f>M92+SUMIFS(data!$H$1:$H$3925, data!$A$1:$A$3925, 'Heron'!$A92,  data!$E$1:$E$3925, 'Heron'!N$5)</f>
        <v/>
      </c>
      <c r="O92" s="2">
        <f>N92+SUMIFS(data!$H$1:$H$3925, data!$A$1:$A$3925, 'Heron'!$A92,  data!$E$1:$E$3925, 'Heron'!O$5)</f>
        <v/>
      </c>
      <c r="P92" s="2">
        <f>O92+SUMIFS(data!$H$1:$H$3925, data!$A$1:$A$3925, 'Heron'!$A92,  data!$E$1:$E$3925, 'Heron'!P$5)</f>
        <v/>
      </c>
      <c r="Q92" s="2">
        <f>P92+SUMIFS(data!$H$1:$H$3925, data!$A$1:$A$3925, 'Heron'!$A92,  data!$E$1:$E$3925, 'Heron'!Q$5)</f>
        <v/>
      </c>
      <c r="R92" s="2">
        <f>Q92+SUMIFS(data!$H$1:$H$3925, data!$A$1:$A$3925, 'Heron'!$A92,  data!$E$1:$E$3925, 'Heron'!R$5)</f>
        <v/>
      </c>
      <c r="S92" s="2">
        <f>R92+SUMIFS(data!$H$1:$H$3925, data!$A$1:$A$3925, 'Heron'!$A92,  data!$E$1:$E$3925, 'Heron'!S$5)</f>
        <v/>
      </c>
      <c r="T92" s="2">
        <f>S92+SUMIFS(data!$H$1:$H$3925, data!$A$1:$A$3925, 'Heron'!$A92,  data!$E$1:$E$3925, 'Heron'!T$5)</f>
        <v/>
      </c>
      <c r="U92" s="2">
        <f>T92+SUMIFS(data!$H$1:$H$3925, data!$A$1:$A$3925, 'Heron'!$A92,  data!$E$1:$E$3925, 'Heron'!U$5)</f>
        <v/>
      </c>
      <c r="V92" s="2">
        <f>U92+SUMIFS(data!$H$1:$H$3925, data!$A$1:$A$3925, 'Heron'!$A92,  data!$E$1:$E$3925, 'Heron'!V$5)</f>
        <v/>
      </c>
      <c r="W92" s="2">
        <f>V92+SUMIFS(data!$H$1:$H$3925, data!$A$1:$A$3925, 'Heron'!$A92,  data!$E$1:$E$3925, 'Heron'!W$5)</f>
        <v/>
      </c>
      <c r="X92" s="2">
        <f>W92+SUMIFS(data!$H$1:$H$3925, data!$A$1:$A$3925, 'Heron'!$A92,  data!$E$1:$E$3925, 'Heron'!X$5)</f>
        <v/>
      </c>
      <c r="Y92" s="2">
        <f>X92+SUMIFS(data!$H$1:$H$3925, data!$A$1:$A$3925, 'Heron'!$A92,  data!$E$1:$E$3925, 'Heron'!Y$5)</f>
        <v/>
      </c>
      <c r="Z92" s="2">
        <f>Y92+SUMIFS(data!$H$1:$H$3925, data!$A$1:$A$3925, 'Heron'!$A92,  data!$E$1:$E$3925, 'Heron'!Z$5)</f>
        <v/>
      </c>
      <c r="AA92" s="2">
        <f>Z92+SUMIFS(data!$H$1:$H$3925, data!$A$1:$A$3925, 'Heron'!$A92,  data!$E$1:$E$3925, 'Heron'!AA$5)</f>
        <v/>
      </c>
      <c r="AB92" s="2">
        <f>AA92+SUMIFS(data!$H$1:$H$3925, data!$A$1:$A$3925, 'Heron'!$A92,  data!$E$1:$E$3925, 'Heron'!AB$5)</f>
        <v/>
      </c>
      <c r="AC92" s="2">
        <f>AB92+SUMIFS(data!$H$1:$H$3925, data!$A$1:$A$3925, 'Heron'!$A92,  data!$E$1:$E$3925, 'Heron'!AC$5)</f>
        <v/>
      </c>
      <c r="AD92" s="2">
        <f>AC92+SUMIFS(data!$H$1:$H$3925, data!$A$1:$A$3925, 'Heron'!$A92,  data!$E$1:$E$3925, 'Heron'!AD$5)</f>
        <v/>
      </c>
      <c r="AE92" s="2">
        <f>AD92+SUMIFS(data!$H$1:$H$3925, data!$A$1:$A$3925, 'Heron'!$A92,  data!$E$1:$E$3925, 'Heron'!AE$5)</f>
        <v/>
      </c>
      <c r="AF92" s="2">
        <f>AE92+SUMIFS(data!$H$1:$H$3925, data!$A$1:$A$3925, 'Heron'!$A92,  data!$E$1:$E$3925, 'Heron'!AF$5)</f>
        <v/>
      </c>
      <c r="AG92" s="2">
        <f>AF92+SUMIFS(data!$H$1:$H$3925, data!$A$1:$A$3925, 'Heron'!$A92,  data!$E$1:$E$3925, 'Heron'!AG$5)</f>
        <v/>
      </c>
      <c r="AH92" s="2">
        <f>AG92+SUMIFS(data!$H$1:$H$3925, data!$A$1:$A$3925, 'Heron'!$A92,  data!$E$1:$E$3925, 'Heron'!AH$5)</f>
        <v/>
      </c>
      <c r="AI92" s="2">
        <f>AH92+SUMIFS(data!$H$1:$H$3925, data!$A$1:$A$3925, 'Heron'!$A92,  data!$E$1:$E$3925, 'Heron'!AI$5)</f>
        <v/>
      </c>
      <c r="AJ92" s="2">
        <f>AI92+SUMIFS(data!$H$1:$H$3925, data!$A$1:$A$3925, 'Heron'!$A92,  data!$E$1:$E$3925, 'Heron'!AJ$5)</f>
        <v/>
      </c>
      <c r="AK92" s="2">
        <f>AJ92+SUMIFS(data!$H$1:$H$3925, data!$A$1:$A$3925, 'Heron'!$A92,  data!$E$1:$E$3925, 'Heron'!AK$5)</f>
        <v/>
      </c>
      <c r="AL92" s="2">
        <f>AK92+SUMIFS(data!$H$1:$H$3925, data!$A$1:$A$3925, 'Heron'!$A92,  data!$E$1:$E$3925, 'Heron'!AL$5)</f>
        <v/>
      </c>
      <c r="AM92" s="2">
        <f>AL92+SUMIFS(data!$H$1:$H$3925, data!$A$1:$A$3925, 'Heron'!$A92,  data!$E$1:$E$3925, 'Heron'!AM$5)</f>
        <v/>
      </c>
      <c r="AN92" s="2">
        <f>AM92+SUMIFS(data!$H$1:$H$3925, data!$A$1:$A$3925, 'Heron'!$A92,  data!$E$1:$E$3925, 'Heron'!AN$5)</f>
        <v/>
      </c>
      <c r="AO92" s="2">
        <f>AN92+SUMIFS(data!$H$1:$H$3925, data!$A$1:$A$3925, 'Heron'!$A92,  data!$E$1:$E$3925, 'Heron'!AO$5)</f>
        <v/>
      </c>
      <c r="AP92" s="2">
        <f>AO92+SUMIFS(data!$H$1:$H$3925, data!$A$1:$A$3925, 'Heron'!$A92,  data!$E$1:$E$3925, 'Heron'!AP$5)</f>
        <v/>
      </c>
      <c r="AQ92" s="2">
        <f>AP92+SUMIFS(data!$H$1:$H$3925, data!$A$1:$A$3925, 'Heron'!$A92,  data!$E$1:$E$3925, 'Heron'!AQ$5)</f>
        <v/>
      </c>
      <c r="AR92" s="2">
        <f>AQ92+SUMIFS(data!$H$1:$H$3925, data!$A$1:$A$3925, 'Heron'!$A92,  data!$E$1:$E$3925, 'Heron'!AR$5)</f>
        <v/>
      </c>
      <c r="AS92" s="2">
        <f>AR92+SUMIFS(data!$H$1:$H$3925, data!$A$1:$A$3925, 'Heron'!$A92,  data!$E$1:$E$3925, 'Heron'!AS$5)+SUMIFS('NSST Print'!$C$43,'NSST Print'!$F$43,'Heron'!$A92)-SUMIFS('NSST Print'!$C$44:$C$50,'NSST Print'!$F$44:$F$50,'Heron'!$A92)</f>
        <v/>
      </c>
    </row>
    <row r="93">
      <c r="A93" t="inlineStr">
        <is>
          <t>Interest Paid - Investors @ 6.75%</t>
        </is>
      </c>
      <c r="C93" s="2">
        <f>SUMIFS(data!$H$1:$H$3925, data!$A$1:$A$3925, 'Heron'!$A93, data!$E$1:$E$3925, 'Heron'!C$5)</f>
        <v/>
      </c>
      <c r="D93" s="2">
        <f>C93+SUMIFS(data!$H$1:$H$3925, data!$A$1:$A$3925, 'Heron'!$A93,  data!$E$1:$E$3925, 'Heron'!D$5)</f>
        <v/>
      </c>
      <c r="E93" s="2">
        <f>D93+SUMIFS(data!$H$1:$H$3925, data!$A$1:$A$3925, 'Heron'!$A93,  data!$E$1:$E$3925, 'Heron'!E$5)</f>
        <v/>
      </c>
      <c r="F93" s="2">
        <f>E93+SUMIFS(data!$H$1:$H$3925, data!$A$1:$A$3925, 'Heron'!$A93,  data!$E$1:$E$3925, 'Heron'!F$5)</f>
        <v/>
      </c>
      <c r="G93" s="2">
        <f>F93+SUMIFS(data!$H$1:$H$3925, data!$A$1:$A$3925, 'Heron'!$A93,  data!$E$1:$E$3925, 'Heron'!G$5)</f>
        <v/>
      </c>
      <c r="H93" s="2">
        <f>G93+SUMIFS(data!$H$1:$H$3925, data!$A$1:$A$3925, 'Heron'!$A93,  data!$E$1:$E$3925, 'Heron'!H$5)</f>
        <v/>
      </c>
      <c r="I93" s="2">
        <f>H93+SUMIFS(data!$H$1:$H$3925, data!$A$1:$A$3925, 'Heron'!$A93,  data!$E$1:$E$3925, 'Heron'!I$5)</f>
        <v/>
      </c>
      <c r="J93" s="2">
        <f>I93+SUMIFS(data!$H$1:$H$3925, data!$A$1:$A$3925, 'Heron'!$A93,  data!$E$1:$E$3925, 'Heron'!J$5)</f>
        <v/>
      </c>
      <c r="K93" s="2">
        <f>J93+SUMIFS(data!$H$1:$H$3925, data!$A$1:$A$3925, 'Heron'!$A93,  data!$E$1:$E$3925, 'Heron'!K$5)</f>
        <v/>
      </c>
      <c r="L93" s="2">
        <f>K93+SUMIFS(data!$H$1:$H$3925, data!$A$1:$A$3925, 'Heron'!$A93,  data!$E$1:$E$3925, 'Heron'!L$5)</f>
        <v/>
      </c>
      <c r="M93" s="2">
        <f>L93+SUMIFS(data!$H$1:$H$3925, data!$A$1:$A$3925, 'Heron'!$A93,  data!$E$1:$E$3925, 'Heron'!M$5)</f>
        <v/>
      </c>
      <c r="N93" s="2">
        <f>M93+SUMIFS(data!$H$1:$H$3925, data!$A$1:$A$3925, 'Heron'!$A93,  data!$E$1:$E$3925, 'Heron'!N$5)</f>
        <v/>
      </c>
      <c r="O93" s="2">
        <f>N93+SUMIFS(data!$H$1:$H$3925, data!$A$1:$A$3925, 'Heron'!$A93,  data!$E$1:$E$3925, 'Heron'!O$5)</f>
        <v/>
      </c>
      <c r="P93" s="2">
        <f>O93+SUMIFS(data!$H$1:$H$3925, data!$A$1:$A$3925, 'Heron'!$A93,  data!$E$1:$E$3925, 'Heron'!P$5)</f>
        <v/>
      </c>
      <c r="Q93" s="2">
        <f>P93+SUMIFS(data!$H$1:$H$3925, data!$A$1:$A$3925, 'Heron'!$A93,  data!$E$1:$E$3925, 'Heron'!Q$5)</f>
        <v/>
      </c>
      <c r="R93" s="2">
        <f>Q93+SUMIFS(data!$H$1:$H$3925, data!$A$1:$A$3925, 'Heron'!$A93,  data!$E$1:$E$3925, 'Heron'!R$5)</f>
        <v/>
      </c>
      <c r="S93" s="2">
        <f>R93+SUMIFS(data!$H$1:$H$3925, data!$A$1:$A$3925, 'Heron'!$A93,  data!$E$1:$E$3925, 'Heron'!S$5)</f>
        <v/>
      </c>
      <c r="T93" s="2">
        <f>S93+SUMIFS(data!$H$1:$H$3925, data!$A$1:$A$3925, 'Heron'!$A93,  data!$E$1:$E$3925, 'Heron'!T$5)</f>
        <v/>
      </c>
      <c r="U93" s="2">
        <f>T93+SUMIFS(data!$H$1:$H$3925, data!$A$1:$A$3925, 'Heron'!$A93,  data!$E$1:$E$3925, 'Heron'!U$5)</f>
        <v/>
      </c>
      <c r="V93" s="2">
        <f>U93+SUMIFS(data!$H$1:$H$3925, data!$A$1:$A$3925, 'Heron'!$A93,  data!$E$1:$E$3925, 'Heron'!V$5)</f>
        <v/>
      </c>
      <c r="W93" s="2">
        <f>V93+SUMIFS(data!$H$1:$H$3925, data!$A$1:$A$3925, 'Heron'!$A93,  data!$E$1:$E$3925, 'Heron'!W$5)</f>
        <v/>
      </c>
      <c r="X93" s="2">
        <f>W93+SUMIFS(data!$H$1:$H$3925, data!$A$1:$A$3925, 'Heron'!$A93,  data!$E$1:$E$3925, 'Heron'!X$5)</f>
        <v/>
      </c>
      <c r="Y93" s="2">
        <f>X93+SUMIFS(data!$H$1:$H$3925, data!$A$1:$A$3925, 'Heron'!$A93,  data!$E$1:$E$3925, 'Heron'!Y$5)</f>
        <v/>
      </c>
      <c r="Z93" s="2">
        <f>Y93+SUMIFS(data!$H$1:$H$3925, data!$A$1:$A$3925, 'Heron'!$A93,  data!$E$1:$E$3925, 'Heron'!Z$5)</f>
        <v/>
      </c>
      <c r="AA93" s="2">
        <f>Z93+SUMIFS(data!$H$1:$H$3925, data!$A$1:$A$3925, 'Heron'!$A93,  data!$E$1:$E$3925, 'Heron'!AA$5)</f>
        <v/>
      </c>
      <c r="AB93" s="2">
        <f>AA93+SUMIFS(data!$H$1:$H$3925, data!$A$1:$A$3925, 'Heron'!$A93,  data!$E$1:$E$3925, 'Heron'!AB$5)</f>
        <v/>
      </c>
      <c r="AC93" s="2">
        <f>AB93+SUMIFS(data!$H$1:$H$3925, data!$A$1:$A$3925, 'Heron'!$A93,  data!$E$1:$E$3925, 'Heron'!AC$5)</f>
        <v/>
      </c>
      <c r="AD93" s="2">
        <f>AC93+SUMIFS(data!$H$1:$H$3925, data!$A$1:$A$3925, 'Heron'!$A93,  data!$E$1:$E$3925, 'Heron'!AD$5)</f>
        <v/>
      </c>
      <c r="AE93" s="2">
        <f>AD93+SUMIFS(data!$H$1:$H$3925, data!$A$1:$A$3925, 'Heron'!$A93,  data!$E$1:$E$3925, 'Heron'!AE$5)</f>
        <v/>
      </c>
      <c r="AF93" s="2">
        <f>AE93+SUMIFS(data!$H$1:$H$3925, data!$A$1:$A$3925, 'Heron'!$A93,  data!$E$1:$E$3925, 'Heron'!AF$5)</f>
        <v/>
      </c>
      <c r="AG93" s="2">
        <f>AF93+SUMIFS(data!$H$1:$H$3925, data!$A$1:$A$3925, 'Heron'!$A93,  data!$E$1:$E$3925, 'Heron'!AG$5)</f>
        <v/>
      </c>
      <c r="AH93" s="2">
        <f>AG93+SUMIFS(data!$H$1:$H$3925, data!$A$1:$A$3925, 'Heron'!$A93,  data!$E$1:$E$3925, 'Heron'!AH$5)</f>
        <v/>
      </c>
      <c r="AI93" s="2">
        <f>AH93+SUMIFS(data!$H$1:$H$3925, data!$A$1:$A$3925, 'Heron'!$A93,  data!$E$1:$E$3925, 'Heron'!AI$5)</f>
        <v/>
      </c>
      <c r="AJ93" s="2">
        <f>AI93+SUMIFS(data!$H$1:$H$3925, data!$A$1:$A$3925, 'Heron'!$A93,  data!$E$1:$E$3925, 'Heron'!AJ$5)</f>
        <v/>
      </c>
      <c r="AK93" s="2">
        <f>AJ93+SUMIFS(data!$H$1:$H$3925, data!$A$1:$A$3925, 'Heron'!$A93,  data!$E$1:$E$3925, 'Heron'!AK$5)</f>
        <v/>
      </c>
      <c r="AL93" s="2">
        <f>AK93+SUMIFS(data!$H$1:$H$3925, data!$A$1:$A$3925, 'Heron'!$A93,  data!$E$1:$E$3925, 'Heron'!AL$5)</f>
        <v/>
      </c>
      <c r="AM93" s="2">
        <f>AL93+SUMIFS(data!$H$1:$H$3925, data!$A$1:$A$3925, 'Heron'!$A93,  data!$E$1:$E$3925, 'Heron'!AM$5)</f>
        <v/>
      </c>
      <c r="AN93" s="2">
        <f>AM93+SUMIFS(data!$H$1:$H$3925, data!$A$1:$A$3925, 'Heron'!$A93,  data!$E$1:$E$3925, 'Heron'!AN$5)</f>
        <v/>
      </c>
      <c r="AO93" s="2">
        <f>AN93+SUMIFS(data!$H$1:$H$3925, data!$A$1:$A$3925, 'Heron'!$A93,  data!$E$1:$E$3925, 'Heron'!AO$5)</f>
        <v/>
      </c>
      <c r="AP93" s="2">
        <f>AO93+SUMIFS(data!$H$1:$H$3925, data!$A$1:$A$3925, 'Heron'!$A93,  data!$E$1:$E$3925, 'Heron'!AP$5)</f>
        <v/>
      </c>
      <c r="AQ93" s="2">
        <f>AP93+SUMIFS(data!$H$1:$H$3925, data!$A$1:$A$3925, 'Heron'!$A93,  data!$E$1:$E$3925, 'Heron'!AQ$5)</f>
        <v/>
      </c>
      <c r="AR93" s="2">
        <f>AQ93+SUMIFS(data!$H$1:$H$3925, data!$A$1:$A$3925, 'Heron'!$A93,  data!$E$1:$E$3925, 'Heron'!AR$5)</f>
        <v/>
      </c>
      <c r="AS93" s="2">
        <f>AR93+SUMIFS(data!$H$1:$H$3925, data!$A$1:$A$3925, 'Heron'!$A93,  data!$E$1:$E$3925, 'Heron'!AS$5)+SUMIFS('NSST Print'!$C$43,'NSST Print'!$F$43,'Heron'!$A93)-SUMIFS('NSST Print'!$C$44:$C$50,'NSST Print'!$F$44:$F$50,'Heron'!$A93)</f>
        <v/>
      </c>
    </row>
    <row r="94">
      <c r="A94" t="inlineStr">
        <is>
          <t>Interest Paid - Investors @ 7%</t>
        </is>
      </c>
      <c r="C94" s="2">
        <f>SUMIFS(data!$H$1:$H$3925, data!$A$1:$A$3925, 'Heron'!$A94, data!$E$1:$E$3925, 'Heron'!C$5)</f>
        <v/>
      </c>
      <c r="D94" s="2">
        <f>C94+SUMIFS(data!$H$1:$H$3925, data!$A$1:$A$3925, 'Heron'!$A94,  data!$E$1:$E$3925, 'Heron'!D$5)</f>
        <v/>
      </c>
      <c r="E94" s="2">
        <f>D94+SUMIFS(data!$H$1:$H$3925, data!$A$1:$A$3925, 'Heron'!$A94,  data!$E$1:$E$3925, 'Heron'!E$5)</f>
        <v/>
      </c>
      <c r="F94" s="2">
        <f>E94+SUMIFS(data!$H$1:$H$3925, data!$A$1:$A$3925, 'Heron'!$A94,  data!$E$1:$E$3925, 'Heron'!F$5)</f>
        <v/>
      </c>
      <c r="G94" s="2">
        <f>F94+SUMIFS(data!$H$1:$H$3925, data!$A$1:$A$3925, 'Heron'!$A94,  data!$E$1:$E$3925, 'Heron'!G$5)</f>
        <v/>
      </c>
      <c r="H94" s="2">
        <f>G94+SUMIFS(data!$H$1:$H$3925, data!$A$1:$A$3925, 'Heron'!$A94,  data!$E$1:$E$3925, 'Heron'!H$5)</f>
        <v/>
      </c>
      <c r="I94" s="2">
        <f>H94+SUMIFS(data!$H$1:$H$3925, data!$A$1:$A$3925, 'Heron'!$A94,  data!$E$1:$E$3925, 'Heron'!I$5)</f>
        <v/>
      </c>
      <c r="J94" s="2">
        <f>I94+SUMIFS(data!$H$1:$H$3925, data!$A$1:$A$3925, 'Heron'!$A94,  data!$E$1:$E$3925, 'Heron'!J$5)</f>
        <v/>
      </c>
      <c r="K94" s="2">
        <f>J94+SUMIFS(data!$H$1:$H$3925, data!$A$1:$A$3925, 'Heron'!$A94,  data!$E$1:$E$3925, 'Heron'!K$5)</f>
        <v/>
      </c>
      <c r="L94" s="2">
        <f>K94+SUMIFS(data!$H$1:$H$3925, data!$A$1:$A$3925, 'Heron'!$A94,  data!$E$1:$E$3925, 'Heron'!L$5)</f>
        <v/>
      </c>
      <c r="M94" s="2">
        <f>L94+SUMIFS(data!$H$1:$H$3925, data!$A$1:$A$3925, 'Heron'!$A94,  data!$E$1:$E$3925, 'Heron'!M$5)</f>
        <v/>
      </c>
      <c r="N94" s="2">
        <f>M94+SUMIFS(data!$H$1:$H$3925, data!$A$1:$A$3925, 'Heron'!$A94,  data!$E$1:$E$3925, 'Heron'!N$5)</f>
        <v/>
      </c>
      <c r="O94" s="2">
        <f>N94+SUMIFS(data!$H$1:$H$3925, data!$A$1:$A$3925, 'Heron'!$A94,  data!$E$1:$E$3925, 'Heron'!O$5)</f>
        <v/>
      </c>
      <c r="P94" s="2">
        <f>O94+SUMIFS(data!$H$1:$H$3925, data!$A$1:$A$3925, 'Heron'!$A94,  data!$E$1:$E$3925, 'Heron'!P$5)</f>
        <v/>
      </c>
      <c r="Q94" s="2">
        <f>P94+SUMIFS(data!$H$1:$H$3925, data!$A$1:$A$3925, 'Heron'!$A94,  data!$E$1:$E$3925, 'Heron'!Q$5)</f>
        <v/>
      </c>
      <c r="R94" s="2">
        <f>Q94+SUMIFS(data!$H$1:$H$3925, data!$A$1:$A$3925, 'Heron'!$A94,  data!$E$1:$E$3925, 'Heron'!R$5)</f>
        <v/>
      </c>
      <c r="S94" s="2">
        <f>R94+SUMIFS(data!$H$1:$H$3925, data!$A$1:$A$3925, 'Heron'!$A94,  data!$E$1:$E$3925, 'Heron'!S$5)</f>
        <v/>
      </c>
      <c r="T94" s="2">
        <f>S94+SUMIFS(data!$H$1:$H$3925, data!$A$1:$A$3925, 'Heron'!$A94,  data!$E$1:$E$3925, 'Heron'!T$5)</f>
        <v/>
      </c>
      <c r="U94" s="2">
        <f>T94+SUMIFS(data!$H$1:$H$3925, data!$A$1:$A$3925, 'Heron'!$A94,  data!$E$1:$E$3925, 'Heron'!U$5)</f>
        <v/>
      </c>
      <c r="V94" s="2">
        <f>U94+SUMIFS(data!$H$1:$H$3925, data!$A$1:$A$3925, 'Heron'!$A94,  data!$E$1:$E$3925, 'Heron'!V$5)</f>
        <v/>
      </c>
      <c r="W94" s="2">
        <f>V94+SUMIFS(data!$H$1:$H$3925, data!$A$1:$A$3925, 'Heron'!$A94,  data!$E$1:$E$3925, 'Heron'!W$5)</f>
        <v/>
      </c>
      <c r="X94" s="2">
        <f>W94+SUMIFS(data!$H$1:$H$3925, data!$A$1:$A$3925, 'Heron'!$A94,  data!$E$1:$E$3925, 'Heron'!X$5)</f>
        <v/>
      </c>
      <c r="Y94" s="2">
        <f>X94+SUMIFS(data!$H$1:$H$3925, data!$A$1:$A$3925, 'Heron'!$A94,  data!$E$1:$E$3925, 'Heron'!Y$5)</f>
        <v/>
      </c>
      <c r="Z94" s="2">
        <f>Y94+SUMIFS(data!$H$1:$H$3925, data!$A$1:$A$3925, 'Heron'!$A94,  data!$E$1:$E$3925, 'Heron'!Z$5)</f>
        <v/>
      </c>
      <c r="AA94" s="2">
        <f>Z94+SUMIFS(data!$H$1:$H$3925, data!$A$1:$A$3925, 'Heron'!$A94,  data!$E$1:$E$3925, 'Heron'!AA$5)</f>
        <v/>
      </c>
      <c r="AB94" s="2">
        <f>AA94+SUMIFS(data!$H$1:$H$3925, data!$A$1:$A$3925, 'Heron'!$A94,  data!$E$1:$E$3925, 'Heron'!AB$5)</f>
        <v/>
      </c>
      <c r="AC94" s="2">
        <f>AB94+SUMIFS(data!$H$1:$H$3925, data!$A$1:$A$3925, 'Heron'!$A94,  data!$E$1:$E$3925, 'Heron'!AC$5)</f>
        <v/>
      </c>
      <c r="AD94" s="2">
        <f>AC94+SUMIFS(data!$H$1:$H$3925, data!$A$1:$A$3925, 'Heron'!$A94,  data!$E$1:$E$3925, 'Heron'!AD$5)</f>
        <v/>
      </c>
      <c r="AE94" s="2">
        <f>AD94+SUMIFS(data!$H$1:$H$3925, data!$A$1:$A$3925, 'Heron'!$A94,  data!$E$1:$E$3925, 'Heron'!AE$5)</f>
        <v/>
      </c>
      <c r="AF94" s="2">
        <f>AE94+SUMIFS(data!$H$1:$H$3925, data!$A$1:$A$3925, 'Heron'!$A94,  data!$E$1:$E$3925, 'Heron'!AF$5)</f>
        <v/>
      </c>
      <c r="AG94" s="2">
        <f>AF94+SUMIFS(data!$H$1:$H$3925, data!$A$1:$A$3925, 'Heron'!$A94,  data!$E$1:$E$3925, 'Heron'!AG$5)</f>
        <v/>
      </c>
      <c r="AH94" s="2">
        <f>AG94+SUMIFS(data!$H$1:$H$3925, data!$A$1:$A$3925, 'Heron'!$A94,  data!$E$1:$E$3925, 'Heron'!AH$5)</f>
        <v/>
      </c>
      <c r="AI94" s="2">
        <f>AH94+SUMIFS(data!$H$1:$H$3925, data!$A$1:$A$3925, 'Heron'!$A94,  data!$E$1:$E$3925, 'Heron'!AI$5)</f>
        <v/>
      </c>
      <c r="AJ94" s="2">
        <f>AI94+SUMIFS(data!$H$1:$H$3925, data!$A$1:$A$3925, 'Heron'!$A94,  data!$E$1:$E$3925, 'Heron'!AJ$5)</f>
        <v/>
      </c>
      <c r="AK94" s="2">
        <f>AJ94+SUMIFS(data!$H$1:$H$3925, data!$A$1:$A$3925, 'Heron'!$A94,  data!$E$1:$E$3925, 'Heron'!AK$5)</f>
        <v/>
      </c>
      <c r="AL94" s="2">
        <f>AK94+SUMIFS(data!$H$1:$H$3925, data!$A$1:$A$3925, 'Heron'!$A94,  data!$E$1:$E$3925, 'Heron'!AL$5)</f>
        <v/>
      </c>
      <c r="AM94" s="2">
        <f>AL94+SUMIFS(data!$H$1:$H$3925, data!$A$1:$A$3925, 'Heron'!$A94,  data!$E$1:$E$3925, 'Heron'!AM$5)</f>
        <v/>
      </c>
      <c r="AN94" s="2">
        <f>AM94+SUMIFS(data!$H$1:$H$3925, data!$A$1:$A$3925, 'Heron'!$A94,  data!$E$1:$E$3925, 'Heron'!AN$5)</f>
        <v/>
      </c>
      <c r="AO94" s="2">
        <f>AN94+SUMIFS(data!$H$1:$H$3925, data!$A$1:$A$3925, 'Heron'!$A94,  data!$E$1:$E$3925, 'Heron'!AO$5)</f>
        <v/>
      </c>
      <c r="AP94" s="2">
        <f>AO94+SUMIFS(data!$H$1:$H$3925, data!$A$1:$A$3925, 'Heron'!$A94,  data!$E$1:$E$3925, 'Heron'!AP$5)</f>
        <v/>
      </c>
      <c r="AQ94" s="2">
        <f>AP94+SUMIFS(data!$H$1:$H$3925, data!$A$1:$A$3925, 'Heron'!$A94,  data!$E$1:$E$3925, 'Heron'!AQ$5)</f>
        <v/>
      </c>
      <c r="AR94" s="2">
        <f>AQ94+SUMIFS(data!$H$1:$H$3925, data!$A$1:$A$3925, 'Heron'!$A94,  data!$E$1:$E$3925, 'Heron'!AR$5)</f>
        <v/>
      </c>
      <c r="AS94" s="2">
        <f>AR94+SUMIFS(data!$H$1:$H$3925, data!$A$1:$A$3925, 'Heron'!$A94,  data!$E$1:$E$3925, 'Heron'!AS$5)+SUMIFS('NSST Print'!$C$43,'NSST Print'!$F$43,'Heron'!$A94)-SUMIFS('NSST Print'!$C$44:$C$50,'NSST Print'!$F$44:$F$50,'Heron'!$A94)</f>
        <v/>
      </c>
    </row>
    <row r="95">
      <c r="A95" t="inlineStr">
        <is>
          <t>Interest Paid - Investors @ 7.5%</t>
        </is>
      </c>
      <c r="C95" s="2">
        <f>SUMIFS(data!$H$1:$H$3925, data!$A$1:$A$3925, 'Heron'!$A95, data!$E$1:$E$3925, 'Heron'!C$5)</f>
        <v/>
      </c>
      <c r="D95" s="2">
        <f>C95+SUMIFS(data!$H$1:$H$3925, data!$A$1:$A$3925, 'Heron'!$A95,  data!$E$1:$E$3925, 'Heron'!D$5)</f>
        <v/>
      </c>
      <c r="E95" s="2">
        <f>D95+SUMIFS(data!$H$1:$H$3925, data!$A$1:$A$3925, 'Heron'!$A95,  data!$E$1:$E$3925, 'Heron'!E$5)</f>
        <v/>
      </c>
      <c r="F95" s="2">
        <f>E95+SUMIFS(data!$H$1:$H$3925, data!$A$1:$A$3925, 'Heron'!$A95,  data!$E$1:$E$3925, 'Heron'!F$5)</f>
        <v/>
      </c>
      <c r="G95" s="2">
        <f>F95+SUMIFS(data!$H$1:$H$3925, data!$A$1:$A$3925, 'Heron'!$A95,  data!$E$1:$E$3925, 'Heron'!G$5)</f>
        <v/>
      </c>
      <c r="H95" s="2">
        <f>G95+SUMIFS(data!$H$1:$H$3925, data!$A$1:$A$3925, 'Heron'!$A95,  data!$E$1:$E$3925, 'Heron'!H$5)</f>
        <v/>
      </c>
      <c r="I95" s="2">
        <f>H95+SUMIFS(data!$H$1:$H$3925, data!$A$1:$A$3925, 'Heron'!$A95,  data!$E$1:$E$3925, 'Heron'!I$5)</f>
        <v/>
      </c>
      <c r="J95" s="2">
        <f>I95+SUMIFS(data!$H$1:$H$3925, data!$A$1:$A$3925, 'Heron'!$A95,  data!$E$1:$E$3925, 'Heron'!J$5)</f>
        <v/>
      </c>
      <c r="K95" s="2">
        <f>J95+SUMIFS(data!$H$1:$H$3925, data!$A$1:$A$3925, 'Heron'!$A95,  data!$E$1:$E$3925, 'Heron'!K$5)</f>
        <v/>
      </c>
      <c r="L95" s="2">
        <f>K95+SUMIFS(data!$H$1:$H$3925, data!$A$1:$A$3925, 'Heron'!$A95,  data!$E$1:$E$3925, 'Heron'!L$5)</f>
        <v/>
      </c>
      <c r="M95" s="2">
        <f>L95+SUMIFS(data!$H$1:$H$3925, data!$A$1:$A$3925, 'Heron'!$A95,  data!$E$1:$E$3925, 'Heron'!M$5)</f>
        <v/>
      </c>
      <c r="N95" s="2">
        <f>M95+SUMIFS(data!$H$1:$H$3925, data!$A$1:$A$3925, 'Heron'!$A95,  data!$E$1:$E$3925, 'Heron'!N$5)</f>
        <v/>
      </c>
      <c r="O95" s="2">
        <f>N95+SUMIFS(data!$H$1:$H$3925, data!$A$1:$A$3925, 'Heron'!$A95,  data!$E$1:$E$3925, 'Heron'!O$5)</f>
        <v/>
      </c>
      <c r="P95" s="2">
        <f>O95+SUMIFS(data!$H$1:$H$3925, data!$A$1:$A$3925, 'Heron'!$A95,  data!$E$1:$E$3925, 'Heron'!P$5)</f>
        <v/>
      </c>
      <c r="Q95" s="2">
        <f>P95+SUMIFS(data!$H$1:$H$3925, data!$A$1:$A$3925, 'Heron'!$A95,  data!$E$1:$E$3925, 'Heron'!Q$5)</f>
        <v/>
      </c>
      <c r="R95" s="2">
        <f>Q95+SUMIFS(data!$H$1:$H$3925, data!$A$1:$A$3925, 'Heron'!$A95,  data!$E$1:$E$3925, 'Heron'!R$5)</f>
        <v/>
      </c>
      <c r="S95" s="2">
        <f>R95+SUMIFS(data!$H$1:$H$3925, data!$A$1:$A$3925, 'Heron'!$A95,  data!$E$1:$E$3925, 'Heron'!S$5)</f>
        <v/>
      </c>
      <c r="T95" s="2">
        <f>S95+SUMIFS(data!$H$1:$H$3925, data!$A$1:$A$3925, 'Heron'!$A95,  data!$E$1:$E$3925, 'Heron'!T$5)</f>
        <v/>
      </c>
      <c r="U95" s="2">
        <f>T95+SUMIFS(data!$H$1:$H$3925, data!$A$1:$A$3925, 'Heron'!$A95,  data!$E$1:$E$3925, 'Heron'!U$5)</f>
        <v/>
      </c>
      <c r="V95" s="2">
        <f>U95+SUMIFS(data!$H$1:$H$3925, data!$A$1:$A$3925, 'Heron'!$A95,  data!$E$1:$E$3925, 'Heron'!V$5)</f>
        <v/>
      </c>
      <c r="W95" s="2">
        <f>V95+SUMIFS(data!$H$1:$H$3925, data!$A$1:$A$3925, 'Heron'!$A95,  data!$E$1:$E$3925, 'Heron'!W$5)</f>
        <v/>
      </c>
      <c r="X95" s="2">
        <f>W95+SUMIFS(data!$H$1:$H$3925, data!$A$1:$A$3925, 'Heron'!$A95,  data!$E$1:$E$3925, 'Heron'!X$5)</f>
        <v/>
      </c>
      <c r="Y95" s="2">
        <f>X95+SUMIFS(data!$H$1:$H$3925, data!$A$1:$A$3925, 'Heron'!$A95,  data!$E$1:$E$3925, 'Heron'!Y$5)</f>
        <v/>
      </c>
      <c r="Z95" s="2">
        <f>Y95+SUMIFS(data!$H$1:$H$3925, data!$A$1:$A$3925, 'Heron'!$A95,  data!$E$1:$E$3925, 'Heron'!Z$5)</f>
        <v/>
      </c>
      <c r="AA95" s="2">
        <f>Z95+SUMIFS(data!$H$1:$H$3925, data!$A$1:$A$3925, 'Heron'!$A95,  data!$E$1:$E$3925, 'Heron'!AA$5)</f>
        <v/>
      </c>
      <c r="AB95" s="2">
        <f>AA95+SUMIFS(data!$H$1:$H$3925, data!$A$1:$A$3925, 'Heron'!$A95,  data!$E$1:$E$3925, 'Heron'!AB$5)</f>
        <v/>
      </c>
      <c r="AC95" s="2">
        <f>AB95+SUMIFS(data!$H$1:$H$3925, data!$A$1:$A$3925, 'Heron'!$A95,  data!$E$1:$E$3925, 'Heron'!AC$5)</f>
        <v/>
      </c>
      <c r="AD95" s="2">
        <f>AC95+SUMIFS(data!$H$1:$H$3925, data!$A$1:$A$3925, 'Heron'!$A95,  data!$E$1:$E$3925, 'Heron'!AD$5)</f>
        <v/>
      </c>
      <c r="AE95" s="2">
        <f>AD95+SUMIFS(data!$H$1:$H$3925, data!$A$1:$A$3925, 'Heron'!$A95,  data!$E$1:$E$3925, 'Heron'!AE$5)</f>
        <v/>
      </c>
      <c r="AF95" s="2">
        <f>AE95+SUMIFS(data!$H$1:$H$3925, data!$A$1:$A$3925, 'Heron'!$A95,  data!$E$1:$E$3925, 'Heron'!AF$5)</f>
        <v/>
      </c>
      <c r="AG95" s="2">
        <f>AF95+SUMIFS(data!$H$1:$H$3925, data!$A$1:$A$3925, 'Heron'!$A95,  data!$E$1:$E$3925, 'Heron'!AG$5)</f>
        <v/>
      </c>
      <c r="AH95" s="2">
        <f>AG95+SUMIFS(data!$H$1:$H$3925, data!$A$1:$A$3925, 'Heron'!$A95,  data!$E$1:$E$3925, 'Heron'!AH$5)</f>
        <v/>
      </c>
      <c r="AI95" s="2">
        <f>AH95+SUMIFS(data!$H$1:$H$3925, data!$A$1:$A$3925, 'Heron'!$A95,  data!$E$1:$E$3925, 'Heron'!AI$5)</f>
        <v/>
      </c>
      <c r="AJ95" s="2">
        <f>AI95+SUMIFS(data!$H$1:$H$3925, data!$A$1:$A$3925, 'Heron'!$A95,  data!$E$1:$E$3925, 'Heron'!AJ$5)</f>
        <v/>
      </c>
      <c r="AK95" s="2">
        <f>AJ95+SUMIFS(data!$H$1:$H$3925, data!$A$1:$A$3925, 'Heron'!$A95,  data!$E$1:$E$3925, 'Heron'!AK$5)</f>
        <v/>
      </c>
      <c r="AL95" s="2">
        <f>AK95+SUMIFS(data!$H$1:$H$3925, data!$A$1:$A$3925, 'Heron'!$A95,  data!$E$1:$E$3925, 'Heron'!AL$5)</f>
        <v/>
      </c>
      <c r="AM95" s="2">
        <f>AL95+SUMIFS(data!$H$1:$H$3925, data!$A$1:$A$3925, 'Heron'!$A95,  data!$E$1:$E$3925, 'Heron'!AM$5)</f>
        <v/>
      </c>
      <c r="AN95" s="2">
        <f>AM95+SUMIFS(data!$H$1:$H$3925, data!$A$1:$A$3925, 'Heron'!$A95,  data!$E$1:$E$3925, 'Heron'!AN$5)</f>
        <v/>
      </c>
      <c r="AO95" s="2">
        <f>AN95+SUMIFS(data!$H$1:$H$3925, data!$A$1:$A$3925, 'Heron'!$A95,  data!$E$1:$E$3925, 'Heron'!AO$5)</f>
        <v/>
      </c>
      <c r="AP95" s="2">
        <f>AO95+SUMIFS(data!$H$1:$H$3925, data!$A$1:$A$3925, 'Heron'!$A95,  data!$E$1:$E$3925, 'Heron'!AP$5)</f>
        <v/>
      </c>
      <c r="AQ95" s="2">
        <f>AP95+SUMIFS(data!$H$1:$H$3925, data!$A$1:$A$3925, 'Heron'!$A95,  data!$E$1:$E$3925, 'Heron'!AQ$5)</f>
        <v/>
      </c>
      <c r="AR95" s="2">
        <f>AQ95+SUMIFS(data!$H$1:$H$3925, data!$A$1:$A$3925, 'Heron'!$A95,  data!$E$1:$E$3925, 'Heron'!AR$5)</f>
        <v/>
      </c>
      <c r="AS95" s="2">
        <f>AR95+SUMIFS(data!$H$1:$H$3925, data!$A$1:$A$3925, 'Heron'!$A95,  data!$E$1:$E$3925, 'Heron'!AS$5)+SUMIFS('NSST Print'!$C$43,'NSST Print'!$F$43,'Heron'!$A95)-SUMIFS('NSST Print'!$C$44:$C$50,'NSST Print'!$F$44:$F$50,'Heron'!$A95)</f>
        <v/>
      </c>
    </row>
    <row r="96">
      <c r="A96" t="inlineStr">
        <is>
          <t>Interest Paid - Investors @ 8.25%</t>
        </is>
      </c>
      <c r="C96" s="2">
        <f>SUMIFS(data!$H$1:$H$3925, data!$A$1:$A$3925, 'Heron'!$A96, data!$E$1:$E$3925, 'Heron'!C$5)</f>
        <v/>
      </c>
      <c r="D96" s="2">
        <f>C96+SUMIFS(data!$H$1:$H$3925, data!$A$1:$A$3925, 'Heron'!$A96,  data!$E$1:$E$3925, 'Heron'!D$5)</f>
        <v/>
      </c>
      <c r="E96" s="2">
        <f>D96+SUMIFS(data!$H$1:$H$3925, data!$A$1:$A$3925, 'Heron'!$A96,  data!$E$1:$E$3925, 'Heron'!E$5)</f>
        <v/>
      </c>
      <c r="F96" s="2">
        <f>E96+SUMIFS(data!$H$1:$H$3925, data!$A$1:$A$3925, 'Heron'!$A96,  data!$E$1:$E$3925, 'Heron'!F$5)</f>
        <v/>
      </c>
      <c r="G96" s="2">
        <f>F96+SUMIFS(data!$H$1:$H$3925, data!$A$1:$A$3925, 'Heron'!$A96,  data!$E$1:$E$3925, 'Heron'!G$5)</f>
        <v/>
      </c>
      <c r="H96" s="2">
        <f>G96+SUMIFS(data!$H$1:$H$3925, data!$A$1:$A$3925, 'Heron'!$A96,  data!$E$1:$E$3925, 'Heron'!H$5)</f>
        <v/>
      </c>
      <c r="I96" s="2">
        <f>H96+SUMIFS(data!$H$1:$H$3925, data!$A$1:$A$3925, 'Heron'!$A96,  data!$E$1:$E$3925, 'Heron'!I$5)</f>
        <v/>
      </c>
      <c r="J96" s="2">
        <f>I96+SUMIFS(data!$H$1:$H$3925, data!$A$1:$A$3925, 'Heron'!$A96,  data!$E$1:$E$3925, 'Heron'!J$5)</f>
        <v/>
      </c>
      <c r="K96" s="2">
        <f>J96+SUMIFS(data!$H$1:$H$3925, data!$A$1:$A$3925, 'Heron'!$A96,  data!$E$1:$E$3925, 'Heron'!K$5)</f>
        <v/>
      </c>
      <c r="L96" s="2">
        <f>K96+SUMIFS(data!$H$1:$H$3925, data!$A$1:$A$3925, 'Heron'!$A96,  data!$E$1:$E$3925, 'Heron'!L$5)</f>
        <v/>
      </c>
      <c r="M96" s="2">
        <f>L96+SUMIFS(data!$H$1:$H$3925, data!$A$1:$A$3925, 'Heron'!$A96,  data!$E$1:$E$3925, 'Heron'!M$5)</f>
        <v/>
      </c>
      <c r="N96" s="2">
        <f>M96+SUMIFS(data!$H$1:$H$3925, data!$A$1:$A$3925, 'Heron'!$A96,  data!$E$1:$E$3925, 'Heron'!N$5)</f>
        <v/>
      </c>
      <c r="O96" s="2">
        <f>N96+SUMIFS(data!$H$1:$H$3925, data!$A$1:$A$3925, 'Heron'!$A96,  data!$E$1:$E$3925, 'Heron'!O$5)</f>
        <v/>
      </c>
      <c r="P96" s="2">
        <f>O96+SUMIFS(data!$H$1:$H$3925, data!$A$1:$A$3925, 'Heron'!$A96,  data!$E$1:$E$3925, 'Heron'!P$5)</f>
        <v/>
      </c>
      <c r="Q96" s="2">
        <f>P96+SUMIFS(data!$H$1:$H$3925, data!$A$1:$A$3925, 'Heron'!$A96,  data!$E$1:$E$3925, 'Heron'!Q$5)</f>
        <v/>
      </c>
      <c r="R96" s="2">
        <f>Q96+SUMIFS(data!$H$1:$H$3925, data!$A$1:$A$3925, 'Heron'!$A96,  data!$E$1:$E$3925, 'Heron'!R$5)</f>
        <v/>
      </c>
      <c r="S96" s="2">
        <f>R96+SUMIFS(data!$H$1:$H$3925, data!$A$1:$A$3925, 'Heron'!$A96,  data!$E$1:$E$3925, 'Heron'!S$5)</f>
        <v/>
      </c>
      <c r="T96" s="2">
        <f>S96+SUMIFS(data!$H$1:$H$3925, data!$A$1:$A$3925, 'Heron'!$A96,  data!$E$1:$E$3925, 'Heron'!T$5)</f>
        <v/>
      </c>
      <c r="U96" s="2">
        <f>T96+SUMIFS(data!$H$1:$H$3925, data!$A$1:$A$3925, 'Heron'!$A96,  data!$E$1:$E$3925, 'Heron'!U$5)</f>
        <v/>
      </c>
      <c r="V96" s="2">
        <f>U96+SUMIFS(data!$H$1:$H$3925, data!$A$1:$A$3925, 'Heron'!$A96,  data!$E$1:$E$3925, 'Heron'!V$5)</f>
        <v/>
      </c>
      <c r="W96" s="2">
        <f>V96+SUMIFS(data!$H$1:$H$3925, data!$A$1:$A$3925, 'Heron'!$A96,  data!$E$1:$E$3925, 'Heron'!W$5)</f>
        <v/>
      </c>
      <c r="X96" s="2">
        <f>W96+SUMIFS(data!$H$1:$H$3925, data!$A$1:$A$3925, 'Heron'!$A96,  data!$E$1:$E$3925, 'Heron'!X$5)</f>
        <v/>
      </c>
      <c r="Y96" s="2">
        <f>X96+SUMIFS(data!$H$1:$H$3925, data!$A$1:$A$3925, 'Heron'!$A96,  data!$E$1:$E$3925, 'Heron'!Y$5)</f>
        <v/>
      </c>
      <c r="Z96" s="2">
        <f>Y96+SUMIFS(data!$H$1:$H$3925, data!$A$1:$A$3925, 'Heron'!$A96,  data!$E$1:$E$3925, 'Heron'!Z$5)</f>
        <v/>
      </c>
      <c r="AA96" s="2">
        <f>Z96+SUMIFS(data!$H$1:$H$3925, data!$A$1:$A$3925, 'Heron'!$A96,  data!$E$1:$E$3925, 'Heron'!AA$5)</f>
        <v/>
      </c>
      <c r="AB96" s="2">
        <f>AA96+SUMIFS(data!$H$1:$H$3925, data!$A$1:$A$3925, 'Heron'!$A96,  data!$E$1:$E$3925, 'Heron'!AB$5)</f>
        <v/>
      </c>
      <c r="AC96" s="2">
        <f>AB96+SUMIFS(data!$H$1:$H$3925, data!$A$1:$A$3925, 'Heron'!$A96,  data!$E$1:$E$3925, 'Heron'!AC$5)</f>
        <v/>
      </c>
      <c r="AD96" s="2">
        <f>AC96+SUMIFS(data!$H$1:$H$3925, data!$A$1:$A$3925, 'Heron'!$A96,  data!$E$1:$E$3925, 'Heron'!AD$5)</f>
        <v/>
      </c>
      <c r="AE96" s="2">
        <f>AD96+SUMIFS(data!$H$1:$H$3925, data!$A$1:$A$3925, 'Heron'!$A96,  data!$E$1:$E$3925, 'Heron'!AE$5)</f>
        <v/>
      </c>
      <c r="AF96" s="2">
        <f>AE96+SUMIFS(data!$H$1:$H$3925, data!$A$1:$A$3925, 'Heron'!$A96,  data!$E$1:$E$3925, 'Heron'!AF$5)</f>
        <v/>
      </c>
      <c r="AG96" s="2">
        <f>AF96+SUMIFS(data!$H$1:$H$3925, data!$A$1:$A$3925, 'Heron'!$A96,  data!$E$1:$E$3925, 'Heron'!AG$5)</f>
        <v/>
      </c>
      <c r="AH96" s="2">
        <f>AG96+SUMIFS(data!$H$1:$H$3925, data!$A$1:$A$3925, 'Heron'!$A96,  data!$E$1:$E$3925, 'Heron'!AH$5)</f>
        <v/>
      </c>
      <c r="AI96" s="2">
        <f>AH96+SUMIFS(data!$H$1:$H$3925, data!$A$1:$A$3925, 'Heron'!$A96,  data!$E$1:$E$3925, 'Heron'!AI$5)</f>
        <v/>
      </c>
      <c r="AJ96" s="2">
        <f>AI96+SUMIFS(data!$H$1:$H$3925, data!$A$1:$A$3925, 'Heron'!$A96,  data!$E$1:$E$3925, 'Heron'!AJ$5)</f>
        <v/>
      </c>
      <c r="AK96" s="2">
        <f>AJ96+SUMIFS(data!$H$1:$H$3925, data!$A$1:$A$3925, 'Heron'!$A96,  data!$E$1:$E$3925, 'Heron'!AK$5)</f>
        <v/>
      </c>
      <c r="AL96" s="2">
        <f>AK96+SUMIFS(data!$H$1:$H$3925, data!$A$1:$A$3925, 'Heron'!$A96,  data!$E$1:$E$3925, 'Heron'!AL$5)</f>
        <v/>
      </c>
      <c r="AM96" s="2">
        <f>AL96+SUMIFS(data!$H$1:$H$3925, data!$A$1:$A$3925, 'Heron'!$A96,  data!$E$1:$E$3925, 'Heron'!AM$5)</f>
        <v/>
      </c>
      <c r="AN96" s="2">
        <f>AM96+SUMIFS(data!$H$1:$H$3925, data!$A$1:$A$3925, 'Heron'!$A96,  data!$E$1:$E$3925, 'Heron'!AN$5)</f>
        <v/>
      </c>
      <c r="AO96" s="2">
        <f>AN96+SUMIFS(data!$H$1:$H$3925, data!$A$1:$A$3925, 'Heron'!$A96,  data!$E$1:$E$3925, 'Heron'!AO$5)</f>
        <v/>
      </c>
      <c r="AP96" s="2">
        <f>AO96+SUMIFS(data!$H$1:$H$3925, data!$A$1:$A$3925, 'Heron'!$A96,  data!$E$1:$E$3925, 'Heron'!AP$5)</f>
        <v/>
      </c>
      <c r="AQ96" s="2">
        <f>AP96+SUMIFS(data!$H$1:$H$3925, data!$A$1:$A$3925, 'Heron'!$A96,  data!$E$1:$E$3925, 'Heron'!AQ$5)</f>
        <v/>
      </c>
      <c r="AR96" s="2">
        <f>AQ96+SUMIFS(data!$H$1:$H$3925, data!$A$1:$A$3925, 'Heron'!$A96,  data!$E$1:$E$3925, 'Heron'!AR$5)</f>
        <v/>
      </c>
      <c r="AS96" s="2">
        <f>AR96+SUMIFS(data!$H$1:$H$3925, data!$A$1:$A$3925, 'Heron'!$A96,  data!$E$1:$E$3925, 'Heron'!AS$5)+SUMIFS('NSST Print'!$C$43,'NSST Print'!$F$43,'Heron'!$A96)-SUMIFS('NSST Print'!$C$44:$C$50,'NSST Print'!$F$44:$F$50,'Heron'!$A96)</f>
        <v/>
      </c>
    </row>
    <row r="97">
      <c r="A97" t="inlineStr">
        <is>
          <t>Interest Paid - Investors @ 9%</t>
        </is>
      </c>
      <c r="C97" s="2">
        <f>SUMIFS(data!$H$1:$H$3925, data!$A$1:$A$3925, 'Heron'!$A97, data!$E$1:$E$3925, 'Heron'!C$5)</f>
        <v/>
      </c>
      <c r="D97" s="2">
        <f>C97+SUMIFS(data!$H$1:$H$3925, data!$A$1:$A$3925, 'Heron'!$A97,  data!$E$1:$E$3925, 'Heron'!D$5)</f>
        <v/>
      </c>
      <c r="E97" s="2">
        <f>D97+SUMIFS(data!$H$1:$H$3925, data!$A$1:$A$3925, 'Heron'!$A97,  data!$E$1:$E$3925, 'Heron'!E$5)</f>
        <v/>
      </c>
      <c r="F97" s="2">
        <f>E97+SUMIFS(data!$H$1:$H$3925, data!$A$1:$A$3925, 'Heron'!$A97,  data!$E$1:$E$3925, 'Heron'!F$5)</f>
        <v/>
      </c>
      <c r="G97" s="2">
        <f>F97+SUMIFS(data!$H$1:$H$3925, data!$A$1:$A$3925, 'Heron'!$A97,  data!$E$1:$E$3925, 'Heron'!G$5)</f>
        <v/>
      </c>
      <c r="H97" s="2">
        <f>G97+SUMIFS(data!$H$1:$H$3925, data!$A$1:$A$3925, 'Heron'!$A97,  data!$E$1:$E$3925, 'Heron'!H$5)</f>
        <v/>
      </c>
      <c r="I97" s="2">
        <f>H97+SUMIFS(data!$H$1:$H$3925, data!$A$1:$A$3925, 'Heron'!$A97,  data!$E$1:$E$3925, 'Heron'!I$5)</f>
        <v/>
      </c>
      <c r="J97" s="2">
        <f>I97+SUMIFS(data!$H$1:$H$3925, data!$A$1:$A$3925, 'Heron'!$A97,  data!$E$1:$E$3925, 'Heron'!J$5)</f>
        <v/>
      </c>
      <c r="K97" s="2">
        <f>J97+SUMIFS(data!$H$1:$H$3925, data!$A$1:$A$3925, 'Heron'!$A97,  data!$E$1:$E$3925, 'Heron'!K$5)</f>
        <v/>
      </c>
      <c r="L97" s="2">
        <f>K97+SUMIFS(data!$H$1:$H$3925, data!$A$1:$A$3925, 'Heron'!$A97,  data!$E$1:$E$3925, 'Heron'!L$5)</f>
        <v/>
      </c>
      <c r="M97" s="2">
        <f>L97+SUMIFS(data!$H$1:$H$3925, data!$A$1:$A$3925, 'Heron'!$A97,  data!$E$1:$E$3925, 'Heron'!M$5)</f>
        <v/>
      </c>
      <c r="N97" s="2">
        <f>M97+SUMIFS(data!$H$1:$H$3925, data!$A$1:$A$3925, 'Heron'!$A97,  data!$E$1:$E$3925, 'Heron'!N$5)</f>
        <v/>
      </c>
      <c r="O97" s="2">
        <f>N97+SUMIFS(data!$H$1:$H$3925, data!$A$1:$A$3925, 'Heron'!$A97,  data!$E$1:$E$3925, 'Heron'!O$5)</f>
        <v/>
      </c>
      <c r="P97" s="2">
        <f>O97+SUMIFS(data!$H$1:$H$3925, data!$A$1:$A$3925, 'Heron'!$A97,  data!$E$1:$E$3925, 'Heron'!P$5)</f>
        <v/>
      </c>
      <c r="Q97" s="2">
        <f>P97+SUMIFS(data!$H$1:$H$3925, data!$A$1:$A$3925, 'Heron'!$A97,  data!$E$1:$E$3925, 'Heron'!Q$5)</f>
        <v/>
      </c>
      <c r="R97" s="2">
        <f>Q97+SUMIFS(data!$H$1:$H$3925, data!$A$1:$A$3925, 'Heron'!$A97,  data!$E$1:$E$3925, 'Heron'!R$5)</f>
        <v/>
      </c>
      <c r="S97" s="2">
        <f>R97+SUMIFS(data!$H$1:$H$3925, data!$A$1:$A$3925, 'Heron'!$A97,  data!$E$1:$E$3925, 'Heron'!S$5)</f>
        <v/>
      </c>
      <c r="T97" s="2">
        <f>S97+SUMIFS(data!$H$1:$H$3925, data!$A$1:$A$3925, 'Heron'!$A97,  data!$E$1:$E$3925, 'Heron'!T$5)</f>
        <v/>
      </c>
      <c r="U97" s="2">
        <f>T97+SUMIFS(data!$H$1:$H$3925, data!$A$1:$A$3925, 'Heron'!$A97,  data!$E$1:$E$3925, 'Heron'!U$5)</f>
        <v/>
      </c>
      <c r="V97" s="2">
        <f>U97+SUMIFS(data!$H$1:$H$3925, data!$A$1:$A$3925, 'Heron'!$A97,  data!$E$1:$E$3925, 'Heron'!V$5)</f>
        <v/>
      </c>
      <c r="W97" s="2">
        <f>V97+SUMIFS(data!$H$1:$H$3925, data!$A$1:$A$3925, 'Heron'!$A97,  data!$E$1:$E$3925, 'Heron'!W$5)</f>
        <v/>
      </c>
      <c r="X97" s="2">
        <f>W97+SUMIFS(data!$H$1:$H$3925, data!$A$1:$A$3925, 'Heron'!$A97,  data!$E$1:$E$3925, 'Heron'!X$5)</f>
        <v/>
      </c>
      <c r="Y97" s="2">
        <f>X97+SUMIFS(data!$H$1:$H$3925, data!$A$1:$A$3925, 'Heron'!$A97,  data!$E$1:$E$3925, 'Heron'!Y$5)</f>
        <v/>
      </c>
      <c r="Z97" s="2">
        <f>Y97+SUMIFS(data!$H$1:$H$3925, data!$A$1:$A$3925, 'Heron'!$A97,  data!$E$1:$E$3925, 'Heron'!Z$5)</f>
        <v/>
      </c>
      <c r="AA97" s="2">
        <f>Z97+SUMIFS(data!$H$1:$H$3925, data!$A$1:$A$3925, 'Heron'!$A97,  data!$E$1:$E$3925, 'Heron'!AA$5)</f>
        <v/>
      </c>
      <c r="AB97" s="2">
        <f>AA97+SUMIFS(data!$H$1:$H$3925, data!$A$1:$A$3925, 'Heron'!$A97,  data!$E$1:$E$3925, 'Heron'!AB$5)</f>
        <v/>
      </c>
      <c r="AC97" s="2">
        <f>AB97+SUMIFS(data!$H$1:$H$3925, data!$A$1:$A$3925, 'Heron'!$A97,  data!$E$1:$E$3925, 'Heron'!AC$5)</f>
        <v/>
      </c>
      <c r="AD97" s="2">
        <f>AC97+SUMIFS(data!$H$1:$H$3925, data!$A$1:$A$3925, 'Heron'!$A97,  data!$E$1:$E$3925, 'Heron'!AD$5)</f>
        <v/>
      </c>
      <c r="AE97" s="2">
        <f>AD97+SUMIFS(data!$H$1:$H$3925, data!$A$1:$A$3925, 'Heron'!$A97,  data!$E$1:$E$3925, 'Heron'!AE$5)</f>
        <v/>
      </c>
      <c r="AF97" s="2">
        <f>AE97+SUMIFS(data!$H$1:$H$3925, data!$A$1:$A$3925, 'Heron'!$A97,  data!$E$1:$E$3925, 'Heron'!AF$5)</f>
        <v/>
      </c>
      <c r="AG97" s="2">
        <f>AF97+SUMIFS(data!$H$1:$H$3925, data!$A$1:$A$3925, 'Heron'!$A97,  data!$E$1:$E$3925, 'Heron'!AG$5)</f>
        <v/>
      </c>
      <c r="AH97" s="2">
        <f>AG97+SUMIFS(data!$H$1:$H$3925, data!$A$1:$A$3925, 'Heron'!$A97,  data!$E$1:$E$3925, 'Heron'!AH$5)</f>
        <v/>
      </c>
      <c r="AI97" s="2">
        <f>AH97+SUMIFS(data!$H$1:$H$3925, data!$A$1:$A$3925, 'Heron'!$A97,  data!$E$1:$E$3925, 'Heron'!AI$5)</f>
        <v/>
      </c>
      <c r="AJ97" s="2">
        <f>AI97+SUMIFS(data!$H$1:$H$3925, data!$A$1:$A$3925, 'Heron'!$A97,  data!$E$1:$E$3925, 'Heron'!AJ$5)</f>
        <v/>
      </c>
      <c r="AK97" s="2">
        <f>AJ97+SUMIFS(data!$H$1:$H$3925, data!$A$1:$A$3925, 'Heron'!$A97,  data!$E$1:$E$3925, 'Heron'!AK$5)</f>
        <v/>
      </c>
      <c r="AL97" s="2">
        <f>AK97+SUMIFS(data!$H$1:$H$3925, data!$A$1:$A$3925, 'Heron'!$A97,  data!$E$1:$E$3925, 'Heron'!AL$5)</f>
        <v/>
      </c>
      <c r="AM97" s="2">
        <f>AL97+SUMIFS(data!$H$1:$H$3925, data!$A$1:$A$3925, 'Heron'!$A97,  data!$E$1:$E$3925, 'Heron'!AM$5)</f>
        <v/>
      </c>
      <c r="AN97" s="2">
        <f>AM97+SUMIFS(data!$H$1:$H$3925, data!$A$1:$A$3925, 'Heron'!$A97,  data!$E$1:$E$3925, 'Heron'!AN$5)</f>
        <v/>
      </c>
      <c r="AO97" s="2">
        <f>AN97+SUMIFS(data!$H$1:$H$3925, data!$A$1:$A$3925, 'Heron'!$A97,  data!$E$1:$E$3925, 'Heron'!AO$5)</f>
        <v/>
      </c>
      <c r="AP97" s="2">
        <f>AO97+SUMIFS(data!$H$1:$H$3925, data!$A$1:$A$3925, 'Heron'!$A97,  data!$E$1:$E$3925, 'Heron'!AP$5)</f>
        <v/>
      </c>
      <c r="AQ97" s="2">
        <f>AP97+SUMIFS(data!$H$1:$H$3925, data!$A$1:$A$3925, 'Heron'!$A97,  data!$E$1:$E$3925, 'Heron'!AQ$5)</f>
        <v/>
      </c>
      <c r="AR97" s="2">
        <f>AQ97+SUMIFS(data!$H$1:$H$3925, data!$A$1:$A$3925, 'Heron'!$A97,  data!$E$1:$E$3925, 'Heron'!AR$5)</f>
        <v/>
      </c>
      <c r="AS97" s="2">
        <f>AR97+SUMIFS(data!$H$1:$H$3925, data!$A$1:$A$3925, 'Heron'!$A97,  data!$E$1:$E$3925, 'Heron'!AS$5)+SUMIFS('NSST Print'!$C$43,'NSST Print'!$F$43,'Heron'!$A97)-SUMIFS('NSST Print'!$C$44:$C$50,'NSST Print'!$F$44:$F$50,'Heron'!$A97)</f>
        <v/>
      </c>
    </row>
    <row r="98">
      <c r="A98" t="inlineStr">
        <is>
          <t>Interest Paid - Investors @ 9.75%</t>
        </is>
      </c>
      <c r="C98" s="2">
        <f>SUMIFS(data!$H$1:$H$3925, data!$A$1:$A$3925, 'Heron'!$A98, data!$E$1:$E$3925, 'Heron'!C$5)</f>
        <v/>
      </c>
      <c r="D98" s="2">
        <f>C98+SUMIFS(data!$H$1:$H$3925, data!$A$1:$A$3925, 'Heron'!$A98,  data!$E$1:$E$3925, 'Heron'!D$5)</f>
        <v/>
      </c>
      <c r="E98" s="2">
        <f>D98+SUMIFS(data!$H$1:$H$3925, data!$A$1:$A$3925, 'Heron'!$A98,  data!$E$1:$E$3925, 'Heron'!E$5)</f>
        <v/>
      </c>
      <c r="F98" s="2">
        <f>E98+SUMIFS(data!$H$1:$H$3925, data!$A$1:$A$3925, 'Heron'!$A98,  data!$E$1:$E$3925, 'Heron'!F$5)</f>
        <v/>
      </c>
      <c r="G98" s="2">
        <f>F98+SUMIFS(data!$H$1:$H$3925, data!$A$1:$A$3925, 'Heron'!$A98,  data!$E$1:$E$3925, 'Heron'!G$5)</f>
        <v/>
      </c>
      <c r="H98" s="2">
        <f>G98+SUMIFS(data!$H$1:$H$3925, data!$A$1:$A$3925, 'Heron'!$A98,  data!$E$1:$E$3925, 'Heron'!H$5)</f>
        <v/>
      </c>
      <c r="I98" s="2">
        <f>H98+SUMIFS(data!$H$1:$H$3925, data!$A$1:$A$3925, 'Heron'!$A98,  data!$E$1:$E$3925, 'Heron'!I$5)</f>
        <v/>
      </c>
      <c r="J98" s="2">
        <f>I98+SUMIFS(data!$H$1:$H$3925, data!$A$1:$A$3925, 'Heron'!$A98,  data!$E$1:$E$3925, 'Heron'!J$5)</f>
        <v/>
      </c>
      <c r="K98" s="2">
        <f>J98+SUMIFS(data!$H$1:$H$3925, data!$A$1:$A$3925, 'Heron'!$A98,  data!$E$1:$E$3925, 'Heron'!K$5)</f>
        <v/>
      </c>
      <c r="L98" s="2">
        <f>K98+SUMIFS(data!$H$1:$H$3925, data!$A$1:$A$3925, 'Heron'!$A98,  data!$E$1:$E$3925, 'Heron'!L$5)</f>
        <v/>
      </c>
      <c r="M98" s="2">
        <f>L98+SUMIFS(data!$H$1:$H$3925, data!$A$1:$A$3925, 'Heron'!$A98,  data!$E$1:$E$3925, 'Heron'!M$5)</f>
        <v/>
      </c>
      <c r="N98" s="2">
        <f>M98+SUMIFS(data!$H$1:$H$3925, data!$A$1:$A$3925, 'Heron'!$A98,  data!$E$1:$E$3925, 'Heron'!N$5)</f>
        <v/>
      </c>
      <c r="O98" s="2">
        <f>N98+SUMIFS(data!$H$1:$H$3925, data!$A$1:$A$3925, 'Heron'!$A98,  data!$E$1:$E$3925, 'Heron'!O$5)</f>
        <v/>
      </c>
      <c r="P98" s="2">
        <f>O98+SUMIFS(data!$H$1:$H$3925, data!$A$1:$A$3925, 'Heron'!$A98,  data!$E$1:$E$3925, 'Heron'!P$5)</f>
        <v/>
      </c>
      <c r="Q98" s="2">
        <f>P98+SUMIFS(data!$H$1:$H$3925, data!$A$1:$A$3925, 'Heron'!$A98,  data!$E$1:$E$3925, 'Heron'!Q$5)</f>
        <v/>
      </c>
      <c r="R98" s="2">
        <f>Q98+SUMIFS(data!$H$1:$H$3925, data!$A$1:$A$3925, 'Heron'!$A98,  data!$E$1:$E$3925, 'Heron'!R$5)</f>
        <v/>
      </c>
      <c r="S98" s="2">
        <f>R98+SUMIFS(data!$H$1:$H$3925, data!$A$1:$A$3925, 'Heron'!$A98,  data!$E$1:$E$3925, 'Heron'!S$5)</f>
        <v/>
      </c>
      <c r="T98" s="2">
        <f>S98+SUMIFS(data!$H$1:$H$3925, data!$A$1:$A$3925, 'Heron'!$A98,  data!$E$1:$E$3925, 'Heron'!T$5)</f>
        <v/>
      </c>
      <c r="U98" s="2">
        <f>T98+SUMIFS(data!$H$1:$H$3925, data!$A$1:$A$3925, 'Heron'!$A98,  data!$E$1:$E$3925, 'Heron'!U$5)</f>
        <v/>
      </c>
      <c r="V98" s="2">
        <f>U98+SUMIFS(data!$H$1:$H$3925, data!$A$1:$A$3925, 'Heron'!$A98,  data!$E$1:$E$3925, 'Heron'!V$5)</f>
        <v/>
      </c>
      <c r="W98" s="2">
        <f>V98+SUMIFS(data!$H$1:$H$3925, data!$A$1:$A$3925, 'Heron'!$A98,  data!$E$1:$E$3925, 'Heron'!W$5)</f>
        <v/>
      </c>
      <c r="X98" s="2">
        <f>W98+SUMIFS(data!$H$1:$H$3925, data!$A$1:$A$3925, 'Heron'!$A98,  data!$E$1:$E$3925, 'Heron'!X$5)</f>
        <v/>
      </c>
      <c r="Y98" s="2">
        <f>X98+SUMIFS(data!$H$1:$H$3925, data!$A$1:$A$3925, 'Heron'!$A98,  data!$E$1:$E$3925, 'Heron'!Y$5)</f>
        <v/>
      </c>
      <c r="Z98" s="2">
        <f>Y98+SUMIFS(data!$H$1:$H$3925, data!$A$1:$A$3925, 'Heron'!$A98,  data!$E$1:$E$3925, 'Heron'!Z$5)</f>
        <v/>
      </c>
      <c r="AA98" s="2">
        <f>Z98+SUMIFS(data!$H$1:$H$3925, data!$A$1:$A$3925, 'Heron'!$A98,  data!$E$1:$E$3925, 'Heron'!AA$5)</f>
        <v/>
      </c>
      <c r="AB98" s="2">
        <f>AA98+SUMIFS(data!$H$1:$H$3925, data!$A$1:$A$3925, 'Heron'!$A98,  data!$E$1:$E$3925, 'Heron'!AB$5)</f>
        <v/>
      </c>
      <c r="AC98" s="2">
        <f>AB98+SUMIFS(data!$H$1:$H$3925, data!$A$1:$A$3925, 'Heron'!$A98,  data!$E$1:$E$3925, 'Heron'!AC$5)</f>
        <v/>
      </c>
      <c r="AD98" s="2">
        <f>AC98+SUMIFS(data!$H$1:$H$3925, data!$A$1:$A$3925, 'Heron'!$A98,  data!$E$1:$E$3925, 'Heron'!AD$5)</f>
        <v/>
      </c>
      <c r="AE98" s="2">
        <f>AD98+SUMIFS(data!$H$1:$H$3925, data!$A$1:$A$3925, 'Heron'!$A98,  data!$E$1:$E$3925, 'Heron'!AE$5)</f>
        <v/>
      </c>
      <c r="AF98" s="2">
        <f>AE98+SUMIFS(data!$H$1:$H$3925, data!$A$1:$A$3925, 'Heron'!$A98,  data!$E$1:$E$3925, 'Heron'!AF$5)</f>
        <v/>
      </c>
      <c r="AG98" s="2">
        <f>AF98+SUMIFS(data!$H$1:$H$3925, data!$A$1:$A$3925, 'Heron'!$A98,  data!$E$1:$E$3925, 'Heron'!AG$5)</f>
        <v/>
      </c>
      <c r="AH98" s="2">
        <f>AG98+SUMIFS(data!$H$1:$H$3925, data!$A$1:$A$3925, 'Heron'!$A98,  data!$E$1:$E$3925, 'Heron'!AH$5)</f>
        <v/>
      </c>
      <c r="AI98" s="2">
        <f>AH98+SUMIFS(data!$H$1:$H$3925, data!$A$1:$A$3925, 'Heron'!$A98,  data!$E$1:$E$3925, 'Heron'!AI$5)</f>
        <v/>
      </c>
      <c r="AJ98" s="2">
        <f>AI98+SUMIFS(data!$H$1:$H$3925, data!$A$1:$A$3925, 'Heron'!$A98,  data!$E$1:$E$3925, 'Heron'!AJ$5)</f>
        <v/>
      </c>
      <c r="AK98" s="2">
        <f>AJ98+SUMIFS(data!$H$1:$H$3925, data!$A$1:$A$3925, 'Heron'!$A98,  data!$E$1:$E$3925, 'Heron'!AK$5)</f>
        <v/>
      </c>
      <c r="AL98" s="2">
        <f>AK98+SUMIFS(data!$H$1:$H$3925, data!$A$1:$A$3925, 'Heron'!$A98,  data!$E$1:$E$3925, 'Heron'!AL$5)</f>
        <v/>
      </c>
      <c r="AM98" s="2">
        <f>AL98+SUMIFS(data!$H$1:$H$3925, data!$A$1:$A$3925, 'Heron'!$A98,  data!$E$1:$E$3925, 'Heron'!AM$5)</f>
        <v/>
      </c>
      <c r="AN98" s="2">
        <f>AM98+SUMIFS(data!$H$1:$H$3925, data!$A$1:$A$3925, 'Heron'!$A98,  data!$E$1:$E$3925, 'Heron'!AN$5)</f>
        <v/>
      </c>
      <c r="AO98" s="2">
        <f>AN98+SUMIFS(data!$H$1:$H$3925, data!$A$1:$A$3925, 'Heron'!$A98,  data!$E$1:$E$3925, 'Heron'!AO$5)</f>
        <v/>
      </c>
      <c r="AP98" s="2">
        <f>AO98+SUMIFS(data!$H$1:$H$3925, data!$A$1:$A$3925, 'Heron'!$A98,  data!$E$1:$E$3925, 'Heron'!AP$5)</f>
        <v/>
      </c>
      <c r="AQ98" s="2">
        <f>AP98+SUMIFS(data!$H$1:$H$3925, data!$A$1:$A$3925, 'Heron'!$A98,  data!$E$1:$E$3925, 'Heron'!AQ$5)</f>
        <v/>
      </c>
      <c r="AR98" s="2">
        <f>AQ98+SUMIFS(data!$H$1:$H$3925, data!$A$1:$A$3925, 'Heron'!$A98,  data!$E$1:$E$3925, 'Heron'!AR$5)</f>
        <v/>
      </c>
      <c r="AS98" s="2">
        <f>AR98+SUMIFS(data!$H$1:$H$3925, data!$A$1:$A$3925, 'Heron'!$A98,  data!$E$1:$E$3925, 'Heron'!AS$5)+SUMIFS('NSST Print'!$C$43,'NSST Print'!$F$43,'Heron'!$A98)-SUMIFS('NSST Print'!$C$44:$C$50,'NSST Print'!$F$44:$F$50,'Heron'!$A98)</f>
        <v/>
      </c>
    </row>
    <row r="99">
      <c r="A99" t="inlineStr">
        <is>
          <t>Levies</t>
        </is>
      </c>
      <c r="C99" s="2">
        <f>SUMIFS(data!$H$1:$H$3925, data!$A$1:$A$3925, 'Heron'!$A99, data!$E$1:$E$3925, 'Heron'!C$5)</f>
        <v/>
      </c>
      <c r="D99" s="2">
        <f>C99+SUMIFS(data!$H$1:$H$3925, data!$A$1:$A$3925, 'Heron'!$A99,  data!$E$1:$E$3925, 'Heron'!D$5)</f>
        <v/>
      </c>
      <c r="E99" s="2">
        <f>D99+SUMIFS(data!$H$1:$H$3925, data!$A$1:$A$3925, 'Heron'!$A99,  data!$E$1:$E$3925, 'Heron'!E$5)</f>
        <v/>
      </c>
      <c r="F99" s="2">
        <f>E99+SUMIFS(data!$H$1:$H$3925, data!$A$1:$A$3925, 'Heron'!$A99,  data!$E$1:$E$3925, 'Heron'!F$5)</f>
        <v/>
      </c>
      <c r="G99" s="2">
        <f>F99+SUMIFS(data!$H$1:$H$3925, data!$A$1:$A$3925, 'Heron'!$A99,  data!$E$1:$E$3925, 'Heron'!G$5)</f>
        <v/>
      </c>
      <c r="H99" s="2">
        <f>G99+SUMIFS(data!$H$1:$H$3925, data!$A$1:$A$3925, 'Heron'!$A99,  data!$E$1:$E$3925, 'Heron'!H$5)</f>
        <v/>
      </c>
      <c r="I99" s="2">
        <f>H99+SUMIFS(data!$H$1:$H$3925, data!$A$1:$A$3925, 'Heron'!$A99,  data!$E$1:$E$3925, 'Heron'!I$5)</f>
        <v/>
      </c>
      <c r="J99" s="2">
        <f>I99+SUMIFS(data!$H$1:$H$3925, data!$A$1:$A$3925, 'Heron'!$A99,  data!$E$1:$E$3925, 'Heron'!J$5)</f>
        <v/>
      </c>
      <c r="K99" s="2">
        <f>J99+SUMIFS(data!$H$1:$H$3925, data!$A$1:$A$3925, 'Heron'!$A99,  data!$E$1:$E$3925, 'Heron'!K$5)</f>
        <v/>
      </c>
      <c r="L99" s="2">
        <f>K99+SUMIFS(data!$H$1:$H$3925, data!$A$1:$A$3925, 'Heron'!$A99,  data!$E$1:$E$3925, 'Heron'!L$5)</f>
        <v/>
      </c>
      <c r="M99" s="2">
        <f>L99+SUMIFS(data!$H$1:$H$3925, data!$A$1:$A$3925, 'Heron'!$A99,  data!$E$1:$E$3925, 'Heron'!M$5)</f>
        <v/>
      </c>
      <c r="N99" s="2">
        <f>M99+SUMIFS(data!$H$1:$H$3925, data!$A$1:$A$3925, 'Heron'!$A99,  data!$E$1:$E$3925, 'Heron'!N$5)</f>
        <v/>
      </c>
      <c r="O99" s="2">
        <f>N99+SUMIFS(data!$H$1:$H$3925, data!$A$1:$A$3925, 'Heron'!$A99,  data!$E$1:$E$3925, 'Heron'!O$5)</f>
        <v/>
      </c>
      <c r="P99" s="2">
        <f>O99+SUMIFS(data!$H$1:$H$3925, data!$A$1:$A$3925, 'Heron'!$A99,  data!$E$1:$E$3925, 'Heron'!P$5)</f>
        <v/>
      </c>
      <c r="Q99" s="2">
        <f>P99+SUMIFS(data!$H$1:$H$3925, data!$A$1:$A$3925, 'Heron'!$A99,  data!$E$1:$E$3925, 'Heron'!Q$5)</f>
        <v/>
      </c>
      <c r="R99" s="2">
        <f>Q99+SUMIFS(data!$H$1:$H$3925, data!$A$1:$A$3925, 'Heron'!$A99,  data!$E$1:$E$3925, 'Heron'!R$5)</f>
        <v/>
      </c>
      <c r="S99" s="2">
        <f>R99+SUMIFS(data!$H$1:$H$3925, data!$A$1:$A$3925, 'Heron'!$A99,  data!$E$1:$E$3925, 'Heron'!S$5)</f>
        <v/>
      </c>
      <c r="T99" s="2">
        <f>S99+SUMIFS(data!$H$1:$H$3925, data!$A$1:$A$3925, 'Heron'!$A99,  data!$E$1:$E$3925, 'Heron'!T$5)</f>
        <v/>
      </c>
      <c r="U99" s="2">
        <f>T99+SUMIFS(data!$H$1:$H$3925, data!$A$1:$A$3925, 'Heron'!$A99,  data!$E$1:$E$3925, 'Heron'!U$5)</f>
        <v/>
      </c>
      <c r="V99" s="2">
        <f>U99+SUMIFS(data!$H$1:$H$3925, data!$A$1:$A$3925, 'Heron'!$A99,  data!$E$1:$E$3925, 'Heron'!V$5)</f>
        <v/>
      </c>
      <c r="W99" s="2">
        <f>V99+SUMIFS(data!$H$1:$H$3925, data!$A$1:$A$3925, 'Heron'!$A99,  data!$E$1:$E$3925, 'Heron'!W$5)</f>
        <v/>
      </c>
      <c r="X99" s="2">
        <f>W99+SUMIFS(data!$H$1:$H$3925, data!$A$1:$A$3925, 'Heron'!$A99,  data!$E$1:$E$3925, 'Heron'!X$5)</f>
        <v/>
      </c>
      <c r="Y99" s="2">
        <f>X99+SUMIFS(data!$H$1:$H$3925, data!$A$1:$A$3925, 'Heron'!$A99,  data!$E$1:$E$3925, 'Heron'!Y$5)</f>
        <v/>
      </c>
      <c r="Z99" s="2">
        <f>Y99+SUMIFS(data!$H$1:$H$3925, data!$A$1:$A$3925, 'Heron'!$A99,  data!$E$1:$E$3925, 'Heron'!Z$5)</f>
        <v/>
      </c>
      <c r="AA99" s="2">
        <f>Z99+SUMIFS(data!$H$1:$H$3925, data!$A$1:$A$3925, 'Heron'!$A99,  data!$E$1:$E$3925, 'Heron'!AA$5)</f>
        <v/>
      </c>
      <c r="AB99" s="2">
        <f>AA99+SUMIFS(data!$H$1:$H$3925, data!$A$1:$A$3925, 'Heron'!$A99,  data!$E$1:$E$3925, 'Heron'!AB$5)</f>
        <v/>
      </c>
      <c r="AC99" s="2">
        <f>AB99+SUMIFS(data!$H$1:$H$3925, data!$A$1:$A$3925, 'Heron'!$A99,  data!$E$1:$E$3925, 'Heron'!AC$5)</f>
        <v/>
      </c>
      <c r="AD99" s="2">
        <f>AC99+SUMIFS(data!$H$1:$H$3925, data!$A$1:$A$3925, 'Heron'!$A99,  data!$E$1:$E$3925, 'Heron'!AD$5)</f>
        <v/>
      </c>
      <c r="AE99" s="2">
        <f>AD99+SUMIFS(data!$H$1:$H$3925, data!$A$1:$A$3925, 'Heron'!$A99,  data!$E$1:$E$3925, 'Heron'!AE$5)</f>
        <v/>
      </c>
      <c r="AF99" s="2">
        <f>AE99+SUMIFS(data!$H$1:$H$3925, data!$A$1:$A$3925, 'Heron'!$A99,  data!$E$1:$E$3925, 'Heron'!AF$5)</f>
        <v/>
      </c>
      <c r="AG99" s="2">
        <f>AF99+SUMIFS(data!$H$1:$H$3925, data!$A$1:$A$3925, 'Heron'!$A99,  data!$E$1:$E$3925, 'Heron'!AG$5)</f>
        <v/>
      </c>
      <c r="AH99" s="2">
        <f>AG99+SUMIFS(data!$H$1:$H$3925, data!$A$1:$A$3925, 'Heron'!$A99,  data!$E$1:$E$3925, 'Heron'!AH$5)</f>
        <v/>
      </c>
      <c r="AI99" s="2">
        <f>AH99+SUMIFS(data!$H$1:$H$3925, data!$A$1:$A$3925, 'Heron'!$A99,  data!$E$1:$E$3925, 'Heron'!AI$5)</f>
        <v/>
      </c>
      <c r="AJ99" s="2">
        <f>AI99+SUMIFS(data!$H$1:$H$3925, data!$A$1:$A$3925, 'Heron'!$A99,  data!$E$1:$E$3925, 'Heron'!AJ$5)</f>
        <v/>
      </c>
      <c r="AK99" s="2">
        <f>AJ99+SUMIFS(data!$H$1:$H$3925, data!$A$1:$A$3925, 'Heron'!$A99,  data!$E$1:$E$3925, 'Heron'!AK$5)</f>
        <v/>
      </c>
      <c r="AL99" s="2">
        <f>AK99+SUMIFS(data!$H$1:$H$3925, data!$A$1:$A$3925, 'Heron'!$A99,  data!$E$1:$E$3925, 'Heron'!AL$5)</f>
        <v/>
      </c>
      <c r="AM99" s="2">
        <f>AL99+SUMIFS(data!$H$1:$H$3925, data!$A$1:$A$3925, 'Heron'!$A99,  data!$E$1:$E$3925, 'Heron'!AM$5)</f>
        <v/>
      </c>
      <c r="AN99" s="2">
        <f>AM99+SUMIFS(data!$H$1:$H$3925, data!$A$1:$A$3925, 'Heron'!$A99,  data!$E$1:$E$3925, 'Heron'!AN$5)</f>
        <v/>
      </c>
      <c r="AO99" s="2">
        <f>AN99+SUMIFS(data!$H$1:$H$3925, data!$A$1:$A$3925, 'Heron'!$A99,  data!$E$1:$E$3925, 'Heron'!AO$5)</f>
        <v/>
      </c>
      <c r="AP99" s="2">
        <f>AO99+SUMIFS(data!$H$1:$H$3925, data!$A$1:$A$3925, 'Heron'!$A99,  data!$E$1:$E$3925, 'Heron'!AP$5)</f>
        <v/>
      </c>
      <c r="AQ99" s="2">
        <f>AP99+SUMIFS(data!$H$1:$H$3925, data!$A$1:$A$3925, 'Heron'!$A99,  data!$E$1:$E$3925, 'Heron'!AQ$5)</f>
        <v/>
      </c>
      <c r="AR99" s="2">
        <f>AQ99+SUMIFS(data!$H$1:$H$3925, data!$A$1:$A$3925, 'Heron'!$A99,  data!$E$1:$E$3925, 'Heron'!AR$5)</f>
        <v/>
      </c>
      <c r="AS99" s="2">
        <f>AR99+SUMIFS(data!$H$1:$H$3925, data!$A$1:$A$3925, 'Heron'!$A99,  data!$E$1:$E$3925, 'Heron'!AS$5)+SUMIFS('NSST Print'!$C$43,'NSST Print'!$F$43,'Heron'!$A99)-SUMIFS('NSST Print'!$C$44:$C$50,'NSST Print'!$F$44:$F$50,'Heron'!$A99)</f>
        <v/>
      </c>
    </row>
    <row r="100">
      <c r="A100" t="inlineStr">
        <is>
          <t>Levies - Amari</t>
        </is>
      </c>
      <c r="C100" s="2">
        <f>SUMIFS(data!$H$1:$H$3925, data!$A$1:$A$3925, 'Heron'!$A100, data!$E$1:$E$3925, 'Heron'!C$5)</f>
        <v/>
      </c>
      <c r="D100" s="2">
        <f>C100+SUMIFS(data!$H$1:$H$3925, data!$A$1:$A$3925, 'Heron'!$A100,  data!$E$1:$E$3925, 'Heron'!D$5)</f>
        <v/>
      </c>
      <c r="E100" s="2">
        <f>D100+SUMIFS(data!$H$1:$H$3925, data!$A$1:$A$3925, 'Heron'!$A100,  data!$E$1:$E$3925, 'Heron'!E$5)</f>
        <v/>
      </c>
      <c r="F100" s="2">
        <f>E100+SUMIFS(data!$H$1:$H$3925, data!$A$1:$A$3925, 'Heron'!$A100,  data!$E$1:$E$3925, 'Heron'!F$5)</f>
        <v/>
      </c>
      <c r="G100" s="2">
        <f>F100+SUMIFS(data!$H$1:$H$3925, data!$A$1:$A$3925, 'Heron'!$A100,  data!$E$1:$E$3925, 'Heron'!G$5)</f>
        <v/>
      </c>
      <c r="H100" s="2">
        <f>G100+SUMIFS(data!$H$1:$H$3925, data!$A$1:$A$3925, 'Heron'!$A100,  data!$E$1:$E$3925, 'Heron'!H$5)</f>
        <v/>
      </c>
      <c r="I100" s="2">
        <f>H100+SUMIFS(data!$H$1:$H$3925, data!$A$1:$A$3925, 'Heron'!$A100,  data!$E$1:$E$3925, 'Heron'!I$5)</f>
        <v/>
      </c>
      <c r="J100" s="2">
        <f>I100+SUMIFS(data!$H$1:$H$3925, data!$A$1:$A$3925, 'Heron'!$A100,  data!$E$1:$E$3925, 'Heron'!J$5)</f>
        <v/>
      </c>
      <c r="K100" s="2">
        <f>J100+SUMIFS(data!$H$1:$H$3925, data!$A$1:$A$3925, 'Heron'!$A100,  data!$E$1:$E$3925, 'Heron'!K$5)</f>
        <v/>
      </c>
      <c r="L100" s="2">
        <f>K100+SUMIFS(data!$H$1:$H$3925, data!$A$1:$A$3925, 'Heron'!$A100,  data!$E$1:$E$3925, 'Heron'!L$5)</f>
        <v/>
      </c>
      <c r="M100" s="2">
        <f>L100+SUMIFS(data!$H$1:$H$3925, data!$A$1:$A$3925, 'Heron'!$A100,  data!$E$1:$E$3925, 'Heron'!M$5)</f>
        <v/>
      </c>
      <c r="N100" s="2">
        <f>M100+SUMIFS(data!$H$1:$H$3925, data!$A$1:$A$3925, 'Heron'!$A100,  data!$E$1:$E$3925, 'Heron'!N$5)</f>
        <v/>
      </c>
      <c r="O100" s="2">
        <f>N100+SUMIFS(data!$H$1:$H$3925, data!$A$1:$A$3925, 'Heron'!$A100,  data!$E$1:$E$3925, 'Heron'!O$5)</f>
        <v/>
      </c>
      <c r="P100" s="2">
        <f>O100+SUMIFS(data!$H$1:$H$3925, data!$A$1:$A$3925, 'Heron'!$A100,  data!$E$1:$E$3925, 'Heron'!P$5)</f>
        <v/>
      </c>
      <c r="Q100" s="2">
        <f>P100+SUMIFS(data!$H$1:$H$3925, data!$A$1:$A$3925, 'Heron'!$A100,  data!$E$1:$E$3925, 'Heron'!Q$5)</f>
        <v/>
      </c>
      <c r="R100" s="2">
        <f>Q100+SUMIFS(data!$H$1:$H$3925, data!$A$1:$A$3925, 'Heron'!$A100,  data!$E$1:$E$3925, 'Heron'!R$5)</f>
        <v/>
      </c>
      <c r="S100" s="2">
        <f>R100+SUMIFS(data!$H$1:$H$3925, data!$A$1:$A$3925, 'Heron'!$A100,  data!$E$1:$E$3925, 'Heron'!S$5)</f>
        <v/>
      </c>
      <c r="T100" s="2">
        <f>S100+SUMIFS(data!$H$1:$H$3925, data!$A$1:$A$3925, 'Heron'!$A100,  data!$E$1:$E$3925, 'Heron'!T$5)</f>
        <v/>
      </c>
      <c r="U100" s="2">
        <f>T100+SUMIFS(data!$H$1:$H$3925, data!$A$1:$A$3925, 'Heron'!$A100,  data!$E$1:$E$3925, 'Heron'!U$5)</f>
        <v/>
      </c>
      <c r="V100" s="2">
        <f>U100+SUMIFS(data!$H$1:$H$3925, data!$A$1:$A$3925, 'Heron'!$A100,  data!$E$1:$E$3925, 'Heron'!V$5)</f>
        <v/>
      </c>
      <c r="W100" s="2">
        <f>V100+SUMIFS(data!$H$1:$H$3925, data!$A$1:$A$3925, 'Heron'!$A100,  data!$E$1:$E$3925, 'Heron'!W$5)</f>
        <v/>
      </c>
      <c r="X100" s="2">
        <f>W100+SUMIFS(data!$H$1:$H$3925, data!$A$1:$A$3925, 'Heron'!$A100,  data!$E$1:$E$3925, 'Heron'!X$5)</f>
        <v/>
      </c>
      <c r="Y100" s="2">
        <f>X100+SUMIFS(data!$H$1:$H$3925, data!$A$1:$A$3925, 'Heron'!$A100,  data!$E$1:$E$3925, 'Heron'!Y$5)</f>
        <v/>
      </c>
      <c r="Z100" s="2">
        <f>Y100+SUMIFS(data!$H$1:$H$3925, data!$A$1:$A$3925, 'Heron'!$A100,  data!$E$1:$E$3925, 'Heron'!Z$5)</f>
        <v/>
      </c>
      <c r="AA100" s="2">
        <f>Z100+SUMIFS(data!$H$1:$H$3925, data!$A$1:$A$3925, 'Heron'!$A100,  data!$E$1:$E$3925, 'Heron'!AA$5)</f>
        <v/>
      </c>
      <c r="AB100" s="2">
        <f>AA100+SUMIFS(data!$H$1:$H$3925, data!$A$1:$A$3925, 'Heron'!$A100,  data!$E$1:$E$3925, 'Heron'!AB$5)</f>
        <v/>
      </c>
      <c r="AC100" s="2">
        <f>AB100+SUMIFS(data!$H$1:$H$3925, data!$A$1:$A$3925, 'Heron'!$A100,  data!$E$1:$E$3925, 'Heron'!AC$5)</f>
        <v/>
      </c>
      <c r="AD100" s="2">
        <f>AC100+SUMIFS(data!$H$1:$H$3925, data!$A$1:$A$3925, 'Heron'!$A100,  data!$E$1:$E$3925, 'Heron'!AD$5)</f>
        <v/>
      </c>
      <c r="AE100" s="2">
        <f>AD100+SUMIFS(data!$H$1:$H$3925, data!$A$1:$A$3925, 'Heron'!$A100,  data!$E$1:$E$3925, 'Heron'!AE$5)</f>
        <v/>
      </c>
      <c r="AF100" s="2">
        <f>AE100+SUMIFS(data!$H$1:$H$3925, data!$A$1:$A$3925, 'Heron'!$A100,  data!$E$1:$E$3925, 'Heron'!AF$5)</f>
        <v/>
      </c>
      <c r="AG100" s="2">
        <f>AF100+SUMIFS(data!$H$1:$H$3925, data!$A$1:$A$3925, 'Heron'!$A100,  data!$E$1:$E$3925, 'Heron'!AG$5)</f>
        <v/>
      </c>
      <c r="AH100" s="2">
        <f>AG100+SUMIFS(data!$H$1:$H$3925, data!$A$1:$A$3925, 'Heron'!$A100,  data!$E$1:$E$3925, 'Heron'!AH$5)</f>
        <v/>
      </c>
      <c r="AI100" s="2">
        <f>AH100+SUMIFS(data!$H$1:$H$3925, data!$A$1:$A$3925, 'Heron'!$A100,  data!$E$1:$E$3925, 'Heron'!AI$5)</f>
        <v/>
      </c>
      <c r="AJ100" s="2">
        <f>AI100+SUMIFS(data!$H$1:$H$3925, data!$A$1:$A$3925, 'Heron'!$A100,  data!$E$1:$E$3925, 'Heron'!AJ$5)</f>
        <v/>
      </c>
      <c r="AK100" s="2">
        <f>AJ100+SUMIFS(data!$H$1:$H$3925, data!$A$1:$A$3925, 'Heron'!$A100,  data!$E$1:$E$3925, 'Heron'!AK$5)</f>
        <v/>
      </c>
      <c r="AL100" s="2">
        <f>AK100+SUMIFS(data!$H$1:$H$3925, data!$A$1:$A$3925, 'Heron'!$A100,  data!$E$1:$E$3925, 'Heron'!AL$5)</f>
        <v/>
      </c>
      <c r="AM100" s="2">
        <f>AL100+SUMIFS(data!$H$1:$H$3925, data!$A$1:$A$3925, 'Heron'!$A100,  data!$E$1:$E$3925, 'Heron'!AM$5)</f>
        <v/>
      </c>
      <c r="AN100" s="2">
        <f>AM100+SUMIFS(data!$H$1:$H$3925, data!$A$1:$A$3925, 'Heron'!$A100,  data!$E$1:$E$3925, 'Heron'!AN$5)</f>
        <v/>
      </c>
      <c r="AO100" s="2">
        <f>AN100+SUMIFS(data!$H$1:$H$3925, data!$A$1:$A$3925, 'Heron'!$A100,  data!$E$1:$E$3925, 'Heron'!AO$5)</f>
        <v/>
      </c>
      <c r="AP100" s="2">
        <f>AO100+SUMIFS(data!$H$1:$H$3925, data!$A$1:$A$3925, 'Heron'!$A100,  data!$E$1:$E$3925, 'Heron'!AP$5)</f>
        <v/>
      </c>
      <c r="AQ100" s="2">
        <f>AP100+SUMIFS(data!$H$1:$H$3925, data!$A$1:$A$3925, 'Heron'!$A100,  data!$E$1:$E$3925, 'Heron'!AQ$5)</f>
        <v/>
      </c>
      <c r="AR100" s="2">
        <f>AQ100+SUMIFS(data!$H$1:$H$3925, data!$A$1:$A$3925, 'Heron'!$A100,  data!$E$1:$E$3925, 'Heron'!AR$5)</f>
        <v/>
      </c>
      <c r="AS100" s="2">
        <f>AR100+SUMIFS(data!$H$1:$H$3925, data!$A$1:$A$3925, 'Heron'!$A100,  data!$E$1:$E$3925, 'Heron'!AS$5)+SUMIFS('NSST Print'!$C$43,'NSST Print'!$F$43,'Heron'!$A100)-SUMIFS('NSST Print'!$C$44:$C$50,'NSST Print'!$F$44:$F$50,'Heron'!$A100)</f>
        <v/>
      </c>
    </row>
    <row r="101">
      <c r="A101" t="inlineStr">
        <is>
          <t>Levies - Developer</t>
        </is>
      </c>
      <c r="C101" s="2">
        <f>SUMIFS(data!$H$1:$H$3925, data!$A$1:$A$3925, 'Heron'!$A101, data!$E$1:$E$3925, 'Heron'!C$5)</f>
        <v/>
      </c>
      <c r="D101" s="2">
        <f>C101+SUMIFS(data!$H$1:$H$3925, data!$A$1:$A$3925, 'Heron'!$A101,  data!$E$1:$E$3925, 'Heron'!D$5)</f>
        <v/>
      </c>
      <c r="E101" s="2">
        <f>D101+SUMIFS(data!$H$1:$H$3925, data!$A$1:$A$3925, 'Heron'!$A101,  data!$E$1:$E$3925, 'Heron'!E$5)</f>
        <v/>
      </c>
      <c r="F101" s="2">
        <f>E101+SUMIFS(data!$H$1:$H$3925, data!$A$1:$A$3925, 'Heron'!$A101,  data!$E$1:$E$3925, 'Heron'!F$5)</f>
        <v/>
      </c>
      <c r="G101" s="2">
        <f>F101+SUMIFS(data!$H$1:$H$3925, data!$A$1:$A$3925, 'Heron'!$A101,  data!$E$1:$E$3925, 'Heron'!G$5)</f>
        <v/>
      </c>
      <c r="H101" s="2">
        <f>G101+SUMIFS(data!$H$1:$H$3925, data!$A$1:$A$3925, 'Heron'!$A101,  data!$E$1:$E$3925, 'Heron'!H$5)</f>
        <v/>
      </c>
      <c r="I101" s="2">
        <f>H101+SUMIFS(data!$H$1:$H$3925, data!$A$1:$A$3925, 'Heron'!$A101,  data!$E$1:$E$3925, 'Heron'!I$5)</f>
        <v/>
      </c>
      <c r="J101" s="2">
        <f>I101+SUMIFS(data!$H$1:$H$3925, data!$A$1:$A$3925, 'Heron'!$A101,  data!$E$1:$E$3925, 'Heron'!J$5)</f>
        <v/>
      </c>
      <c r="K101" s="2">
        <f>J101+SUMIFS(data!$H$1:$H$3925, data!$A$1:$A$3925, 'Heron'!$A101,  data!$E$1:$E$3925, 'Heron'!K$5)</f>
        <v/>
      </c>
      <c r="L101" s="2">
        <f>K101+SUMIFS(data!$H$1:$H$3925, data!$A$1:$A$3925, 'Heron'!$A101,  data!$E$1:$E$3925, 'Heron'!L$5)</f>
        <v/>
      </c>
      <c r="M101" s="2">
        <f>L101+SUMIFS(data!$H$1:$H$3925, data!$A$1:$A$3925, 'Heron'!$A101,  data!$E$1:$E$3925, 'Heron'!M$5)</f>
        <v/>
      </c>
      <c r="N101" s="2">
        <f>M101+SUMIFS(data!$H$1:$H$3925, data!$A$1:$A$3925, 'Heron'!$A101,  data!$E$1:$E$3925, 'Heron'!N$5)</f>
        <v/>
      </c>
      <c r="O101" s="2">
        <f>N101+SUMIFS(data!$H$1:$H$3925, data!$A$1:$A$3925, 'Heron'!$A101,  data!$E$1:$E$3925, 'Heron'!O$5)</f>
        <v/>
      </c>
      <c r="P101" s="2">
        <f>O101+SUMIFS(data!$H$1:$H$3925, data!$A$1:$A$3925, 'Heron'!$A101,  data!$E$1:$E$3925, 'Heron'!P$5)</f>
        <v/>
      </c>
      <c r="Q101" s="2">
        <f>P101+SUMIFS(data!$H$1:$H$3925, data!$A$1:$A$3925, 'Heron'!$A101,  data!$E$1:$E$3925, 'Heron'!Q$5)</f>
        <v/>
      </c>
      <c r="R101" s="2">
        <f>Q101+SUMIFS(data!$H$1:$H$3925, data!$A$1:$A$3925, 'Heron'!$A101,  data!$E$1:$E$3925, 'Heron'!R$5)</f>
        <v/>
      </c>
      <c r="S101" s="2">
        <f>R101+SUMIFS(data!$H$1:$H$3925, data!$A$1:$A$3925, 'Heron'!$A101,  data!$E$1:$E$3925, 'Heron'!S$5)</f>
        <v/>
      </c>
      <c r="T101" s="2">
        <f>S101+SUMIFS(data!$H$1:$H$3925, data!$A$1:$A$3925, 'Heron'!$A101,  data!$E$1:$E$3925, 'Heron'!T$5)</f>
        <v/>
      </c>
      <c r="U101" s="2">
        <f>T101+SUMIFS(data!$H$1:$H$3925, data!$A$1:$A$3925, 'Heron'!$A101,  data!$E$1:$E$3925, 'Heron'!U$5)</f>
        <v/>
      </c>
      <c r="V101" s="2">
        <f>U101+SUMIFS(data!$H$1:$H$3925, data!$A$1:$A$3925, 'Heron'!$A101,  data!$E$1:$E$3925, 'Heron'!V$5)</f>
        <v/>
      </c>
      <c r="W101" s="2">
        <f>V101+SUMIFS(data!$H$1:$H$3925, data!$A$1:$A$3925, 'Heron'!$A101,  data!$E$1:$E$3925, 'Heron'!W$5)</f>
        <v/>
      </c>
      <c r="X101" s="2">
        <f>W101+SUMIFS(data!$H$1:$H$3925, data!$A$1:$A$3925, 'Heron'!$A101,  data!$E$1:$E$3925, 'Heron'!X$5)</f>
        <v/>
      </c>
      <c r="Y101" s="2">
        <f>X101+SUMIFS(data!$H$1:$H$3925, data!$A$1:$A$3925, 'Heron'!$A101,  data!$E$1:$E$3925, 'Heron'!Y$5)</f>
        <v/>
      </c>
      <c r="Z101" s="2">
        <f>Y101+SUMIFS(data!$H$1:$H$3925, data!$A$1:$A$3925, 'Heron'!$A101,  data!$E$1:$E$3925, 'Heron'!Z$5)</f>
        <v/>
      </c>
      <c r="AA101" s="2">
        <f>Z101+SUMIFS(data!$H$1:$H$3925, data!$A$1:$A$3925, 'Heron'!$A101,  data!$E$1:$E$3925, 'Heron'!AA$5)</f>
        <v/>
      </c>
      <c r="AB101" s="2">
        <f>AA101+SUMIFS(data!$H$1:$H$3925, data!$A$1:$A$3925, 'Heron'!$A101,  data!$E$1:$E$3925, 'Heron'!AB$5)</f>
        <v/>
      </c>
      <c r="AC101" s="2">
        <f>AB101+SUMIFS(data!$H$1:$H$3925, data!$A$1:$A$3925, 'Heron'!$A101,  data!$E$1:$E$3925, 'Heron'!AC$5)</f>
        <v/>
      </c>
      <c r="AD101" s="2">
        <f>AC101+SUMIFS(data!$H$1:$H$3925, data!$A$1:$A$3925, 'Heron'!$A101,  data!$E$1:$E$3925, 'Heron'!AD$5)</f>
        <v/>
      </c>
      <c r="AE101" s="2">
        <f>AD101+SUMIFS(data!$H$1:$H$3925, data!$A$1:$A$3925, 'Heron'!$A101,  data!$E$1:$E$3925, 'Heron'!AE$5)</f>
        <v/>
      </c>
      <c r="AF101" s="2">
        <f>AE101+SUMIFS(data!$H$1:$H$3925, data!$A$1:$A$3925, 'Heron'!$A101,  data!$E$1:$E$3925, 'Heron'!AF$5)</f>
        <v/>
      </c>
      <c r="AG101" s="2">
        <f>AF101+SUMIFS(data!$H$1:$H$3925, data!$A$1:$A$3925, 'Heron'!$A101,  data!$E$1:$E$3925, 'Heron'!AG$5)</f>
        <v/>
      </c>
      <c r="AH101" s="2">
        <f>AG101+SUMIFS(data!$H$1:$H$3925, data!$A$1:$A$3925, 'Heron'!$A101,  data!$E$1:$E$3925, 'Heron'!AH$5)</f>
        <v/>
      </c>
      <c r="AI101" s="2">
        <f>AH101+SUMIFS(data!$H$1:$H$3925, data!$A$1:$A$3925, 'Heron'!$A101,  data!$E$1:$E$3925, 'Heron'!AI$5)</f>
        <v/>
      </c>
      <c r="AJ101" s="2">
        <f>AI101+SUMIFS(data!$H$1:$H$3925, data!$A$1:$A$3925, 'Heron'!$A101,  data!$E$1:$E$3925, 'Heron'!AJ$5)</f>
        <v/>
      </c>
      <c r="AK101" s="2">
        <f>AJ101+SUMIFS(data!$H$1:$H$3925, data!$A$1:$A$3925, 'Heron'!$A101,  data!$E$1:$E$3925, 'Heron'!AK$5)</f>
        <v/>
      </c>
      <c r="AL101" s="2">
        <f>AK101+SUMIFS(data!$H$1:$H$3925, data!$A$1:$A$3925, 'Heron'!$A101,  data!$E$1:$E$3925, 'Heron'!AL$5)</f>
        <v/>
      </c>
      <c r="AM101" s="2">
        <f>AL101+SUMIFS(data!$H$1:$H$3925, data!$A$1:$A$3925, 'Heron'!$A101,  data!$E$1:$E$3925, 'Heron'!AM$5)</f>
        <v/>
      </c>
      <c r="AN101" s="2">
        <f>AM101+SUMIFS(data!$H$1:$H$3925, data!$A$1:$A$3925, 'Heron'!$A101,  data!$E$1:$E$3925, 'Heron'!AN$5)</f>
        <v/>
      </c>
      <c r="AO101" s="2">
        <f>AN101+SUMIFS(data!$H$1:$H$3925, data!$A$1:$A$3925, 'Heron'!$A101,  data!$E$1:$E$3925, 'Heron'!AO$5)</f>
        <v/>
      </c>
      <c r="AP101" s="2">
        <f>AO101+SUMIFS(data!$H$1:$H$3925, data!$A$1:$A$3925, 'Heron'!$A101,  data!$E$1:$E$3925, 'Heron'!AP$5)</f>
        <v/>
      </c>
      <c r="AQ101" s="2">
        <f>AP101+SUMIFS(data!$H$1:$H$3925, data!$A$1:$A$3925, 'Heron'!$A101,  data!$E$1:$E$3925, 'Heron'!AQ$5)</f>
        <v/>
      </c>
      <c r="AR101" s="2">
        <f>AQ101+SUMIFS(data!$H$1:$H$3925, data!$A$1:$A$3925, 'Heron'!$A101,  data!$E$1:$E$3925, 'Heron'!AR$5)</f>
        <v/>
      </c>
      <c r="AS101" s="2">
        <f>AR101+SUMIFS(data!$H$1:$H$3925, data!$A$1:$A$3925, 'Heron'!$A101,  data!$E$1:$E$3925, 'Heron'!AS$5)+SUMIFS('NSST Print'!$C$43,'NSST Print'!$F$43,'Heron'!$A101)-SUMIFS('NSST Print'!$C$44:$C$50,'NSST Print'!$F$44:$F$50,'Heron'!$A101)</f>
        <v/>
      </c>
    </row>
    <row r="102">
      <c r="A102" t="inlineStr">
        <is>
          <t>Levies - Special Levies</t>
        </is>
      </c>
      <c r="C102" s="2">
        <f>SUMIFS(data!$H$1:$H$3925, data!$A$1:$A$3925, 'Heron'!$A102, data!$E$1:$E$3925, 'Heron'!C$5)</f>
        <v/>
      </c>
      <c r="D102" s="2">
        <f>C102+SUMIFS(data!$H$1:$H$3925, data!$A$1:$A$3925, 'Heron'!$A102,  data!$E$1:$E$3925, 'Heron'!D$5)</f>
        <v/>
      </c>
      <c r="E102" s="2">
        <f>D102+SUMIFS(data!$H$1:$H$3925, data!$A$1:$A$3925, 'Heron'!$A102,  data!$E$1:$E$3925, 'Heron'!E$5)</f>
        <v/>
      </c>
      <c r="F102" s="2">
        <f>E102+SUMIFS(data!$H$1:$H$3925, data!$A$1:$A$3925, 'Heron'!$A102,  data!$E$1:$E$3925, 'Heron'!F$5)</f>
        <v/>
      </c>
      <c r="G102" s="2">
        <f>F102+SUMIFS(data!$H$1:$H$3925, data!$A$1:$A$3925, 'Heron'!$A102,  data!$E$1:$E$3925, 'Heron'!G$5)</f>
        <v/>
      </c>
      <c r="H102" s="2">
        <f>G102+SUMIFS(data!$H$1:$H$3925, data!$A$1:$A$3925, 'Heron'!$A102,  data!$E$1:$E$3925, 'Heron'!H$5)</f>
        <v/>
      </c>
      <c r="I102" s="2">
        <f>H102+SUMIFS(data!$H$1:$H$3925, data!$A$1:$A$3925, 'Heron'!$A102,  data!$E$1:$E$3925, 'Heron'!I$5)</f>
        <v/>
      </c>
      <c r="J102" s="2">
        <f>I102+SUMIFS(data!$H$1:$H$3925, data!$A$1:$A$3925, 'Heron'!$A102,  data!$E$1:$E$3925, 'Heron'!J$5)</f>
        <v/>
      </c>
      <c r="K102" s="2">
        <f>J102+SUMIFS(data!$H$1:$H$3925, data!$A$1:$A$3925, 'Heron'!$A102,  data!$E$1:$E$3925, 'Heron'!K$5)</f>
        <v/>
      </c>
      <c r="L102" s="2">
        <f>K102+SUMIFS(data!$H$1:$H$3925, data!$A$1:$A$3925, 'Heron'!$A102,  data!$E$1:$E$3925, 'Heron'!L$5)</f>
        <v/>
      </c>
      <c r="M102" s="2">
        <f>L102+SUMIFS(data!$H$1:$H$3925, data!$A$1:$A$3925, 'Heron'!$A102,  data!$E$1:$E$3925, 'Heron'!M$5)</f>
        <v/>
      </c>
      <c r="N102" s="2">
        <f>M102+SUMIFS(data!$H$1:$H$3925, data!$A$1:$A$3925, 'Heron'!$A102,  data!$E$1:$E$3925, 'Heron'!N$5)</f>
        <v/>
      </c>
      <c r="O102" s="2">
        <f>N102+SUMIFS(data!$H$1:$H$3925, data!$A$1:$A$3925, 'Heron'!$A102,  data!$E$1:$E$3925, 'Heron'!O$5)</f>
        <v/>
      </c>
      <c r="P102" s="2">
        <f>O102+SUMIFS(data!$H$1:$H$3925, data!$A$1:$A$3925, 'Heron'!$A102,  data!$E$1:$E$3925, 'Heron'!P$5)</f>
        <v/>
      </c>
      <c r="Q102" s="2">
        <f>P102+SUMIFS(data!$H$1:$H$3925, data!$A$1:$A$3925, 'Heron'!$A102,  data!$E$1:$E$3925, 'Heron'!Q$5)</f>
        <v/>
      </c>
      <c r="R102" s="2">
        <f>Q102+SUMIFS(data!$H$1:$H$3925, data!$A$1:$A$3925, 'Heron'!$A102,  data!$E$1:$E$3925, 'Heron'!R$5)</f>
        <v/>
      </c>
      <c r="S102" s="2">
        <f>R102+SUMIFS(data!$H$1:$H$3925, data!$A$1:$A$3925, 'Heron'!$A102,  data!$E$1:$E$3925, 'Heron'!S$5)</f>
        <v/>
      </c>
      <c r="T102" s="2">
        <f>S102+SUMIFS(data!$H$1:$H$3925, data!$A$1:$A$3925, 'Heron'!$A102,  data!$E$1:$E$3925, 'Heron'!T$5)</f>
        <v/>
      </c>
      <c r="U102" s="2">
        <f>T102+SUMIFS(data!$H$1:$H$3925, data!$A$1:$A$3925, 'Heron'!$A102,  data!$E$1:$E$3925, 'Heron'!U$5)</f>
        <v/>
      </c>
      <c r="V102" s="2">
        <f>U102+SUMIFS(data!$H$1:$H$3925, data!$A$1:$A$3925, 'Heron'!$A102,  data!$E$1:$E$3925, 'Heron'!V$5)</f>
        <v/>
      </c>
      <c r="W102" s="2">
        <f>V102+SUMIFS(data!$H$1:$H$3925, data!$A$1:$A$3925, 'Heron'!$A102,  data!$E$1:$E$3925, 'Heron'!W$5)</f>
        <v/>
      </c>
      <c r="X102" s="2">
        <f>W102+SUMIFS(data!$H$1:$H$3925, data!$A$1:$A$3925, 'Heron'!$A102,  data!$E$1:$E$3925, 'Heron'!X$5)</f>
        <v/>
      </c>
      <c r="Y102" s="2">
        <f>X102+SUMIFS(data!$H$1:$H$3925, data!$A$1:$A$3925, 'Heron'!$A102,  data!$E$1:$E$3925, 'Heron'!Y$5)</f>
        <v/>
      </c>
      <c r="Z102" s="2">
        <f>Y102+SUMIFS(data!$H$1:$H$3925, data!$A$1:$A$3925, 'Heron'!$A102,  data!$E$1:$E$3925, 'Heron'!Z$5)</f>
        <v/>
      </c>
      <c r="AA102" s="2">
        <f>Z102+SUMIFS(data!$H$1:$H$3925, data!$A$1:$A$3925, 'Heron'!$A102,  data!$E$1:$E$3925, 'Heron'!AA$5)</f>
        <v/>
      </c>
      <c r="AB102" s="2">
        <f>AA102+SUMIFS(data!$H$1:$H$3925, data!$A$1:$A$3925, 'Heron'!$A102,  data!$E$1:$E$3925, 'Heron'!AB$5)</f>
        <v/>
      </c>
      <c r="AC102" s="2">
        <f>AB102+SUMIFS(data!$H$1:$H$3925, data!$A$1:$A$3925, 'Heron'!$A102,  data!$E$1:$E$3925, 'Heron'!AC$5)</f>
        <v/>
      </c>
      <c r="AD102" s="2">
        <f>AC102+SUMIFS(data!$H$1:$H$3925, data!$A$1:$A$3925, 'Heron'!$A102,  data!$E$1:$E$3925, 'Heron'!AD$5)</f>
        <v/>
      </c>
      <c r="AE102" s="2">
        <f>AD102+SUMIFS(data!$H$1:$H$3925, data!$A$1:$A$3925, 'Heron'!$A102,  data!$E$1:$E$3925, 'Heron'!AE$5)</f>
        <v/>
      </c>
      <c r="AF102" s="2">
        <f>AE102+SUMIFS(data!$H$1:$H$3925, data!$A$1:$A$3925, 'Heron'!$A102,  data!$E$1:$E$3925, 'Heron'!AF$5)</f>
        <v/>
      </c>
      <c r="AG102" s="2">
        <f>AF102+SUMIFS(data!$H$1:$H$3925, data!$A$1:$A$3925, 'Heron'!$A102,  data!$E$1:$E$3925, 'Heron'!AG$5)</f>
        <v/>
      </c>
      <c r="AH102" s="2">
        <f>AG102+SUMIFS(data!$H$1:$H$3925, data!$A$1:$A$3925, 'Heron'!$A102,  data!$E$1:$E$3925, 'Heron'!AH$5)</f>
        <v/>
      </c>
      <c r="AI102" s="2">
        <f>AH102+SUMIFS(data!$H$1:$H$3925, data!$A$1:$A$3925, 'Heron'!$A102,  data!$E$1:$E$3925, 'Heron'!AI$5)</f>
        <v/>
      </c>
      <c r="AJ102" s="2">
        <f>AI102+SUMIFS(data!$H$1:$H$3925, data!$A$1:$A$3925, 'Heron'!$A102,  data!$E$1:$E$3925, 'Heron'!AJ$5)</f>
        <v/>
      </c>
      <c r="AK102" s="2">
        <f>AJ102+SUMIFS(data!$H$1:$H$3925, data!$A$1:$A$3925, 'Heron'!$A102,  data!$E$1:$E$3925, 'Heron'!AK$5)</f>
        <v/>
      </c>
      <c r="AL102" s="2">
        <f>AK102+SUMIFS(data!$H$1:$H$3925, data!$A$1:$A$3925, 'Heron'!$A102,  data!$E$1:$E$3925, 'Heron'!AL$5)</f>
        <v/>
      </c>
      <c r="AM102" s="2">
        <f>AL102+SUMIFS(data!$H$1:$H$3925, data!$A$1:$A$3925, 'Heron'!$A102,  data!$E$1:$E$3925, 'Heron'!AM$5)</f>
        <v/>
      </c>
      <c r="AN102" s="2">
        <f>AM102+SUMIFS(data!$H$1:$H$3925, data!$A$1:$A$3925, 'Heron'!$A102,  data!$E$1:$E$3925, 'Heron'!AN$5)</f>
        <v/>
      </c>
      <c r="AO102" s="2">
        <f>AN102+SUMIFS(data!$H$1:$H$3925, data!$A$1:$A$3925, 'Heron'!$A102,  data!$E$1:$E$3925, 'Heron'!AO$5)</f>
        <v/>
      </c>
      <c r="AP102" s="2">
        <f>AO102+SUMIFS(data!$H$1:$H$3925, data!$A$1:$A$3925, 'Heron'!$A102,  data!$E$1:$E$3925, 'Heron'!AP$5)</f>
        <v/>
      </c>
      <c r="AQ102" s="2">
        <f>AP102+SUMIFS(data!$H$1:$H$3925, data!$A$1:$A$3925, 'Heron'!$A102,  data!$E$1:$E$3925, 'Heron'!AQ$5)</f>
        <v/>
      </c>
      <c r="AR102" s="2">
        <f>AQ102+SUMIFS(data!$H$1:$H$3925, data!$A$1:$A$3925, 'Heron'!$A102,  data!$E$1:$E$3925, 'Heron'!AR$5)</f>
        <v/>
      </c>
      <c r="AS102" s="2">
        <f>AR102+SUMIFS(data!$H$1:$H$3925, data!$A$1:$A$3925, 'Heron'!$A102,  data!$E$1:$E$3925, 'Heron'!AS$5)+SUMIFS('NSST Print'!$C$43,'NSST Print'!$F$43,'Heron'!$A102)-SUMIFS('NSST Print'!$C$44:$C$50,'NSST Print'!$F$44:$F$50,'Heron'!$A102)</f>
        <v/>
      </c>
    </row>
    <row r="103">
      <c r="A103" t="inlineStr">
        <is>
          <t>Momentum Admin Fee</t>
        </is>
      </c>
      <c r="C103" s="2">
        <f>SUMIFS(data!$H$1:$H$3925, data!$A$1:$A$3925, 'Heron'!$A103, data!$E$1:$E$3925, 'Heron'!C$5)</f>
        <v/>
      </c>
      <c r="D103" s="2">
        <f>C103+SUMIFS(data!$H$1:$H$3925, data!$A$1:$A$3925, 'Heron'!$A103,  data!$E$1:$E$3925, 'Heron'!D$5)</f>
        <v/>
      </c>
      <c r="E103" s="2">
        <f>D103+SUMIFS(data!$H$1:$H$3925, data!$A$1:$A$3925, 'Heron'!$A103,  data!$E$1:$E$3925, 'Heron'!E$5)</f>
        <v/>
      </c>
      <c r="F103" s="2">
        <f>E103+SUMIFS(data!$H$1:$H$3925, data!$A$1:$A$3925, 'Heron'!$A103,  data!$E$1:$E$3925, 'Heron'!F$5)</f>
        <v/>
      </c>
      <c r="G103" s="2">
        <f>F103+SUMIFS(data!$H$1:$H$3925, data!$A$1:$A$3925, 'Heron'!$A103,  data!$E$1:$E$3925, 'Heron'!G$5)</f>
        <v/>
      </c>
      <c r="H103" s="2">
        <f>G103+SUMIFS(data!$H$1:$H$3925, data!$A$1:$A$3925, 'Heron'!$A103,  data!$E$1:$E$3925, 'Heron'!H$5)</f>
        <v/>
      </c>
      <c r="I103" s="2">
        <f>H103+SUMIFS(data!$H$1:$H$3925, data!$A$1:$A$3925, 'Heron'!$A103,  data!$E$1:$E$3925, 'Heron'!I$5)</f>
        <v/>
      </c>
      <c r="J103" s="2">
        <f>I103+SUMIFS(data!$H$1:$H$3925, data!$A$1:$A$3925, 'Heron'!$A103,  data!$E$1:$E$3925, 'Heron'!J$5)</f>
        <v/>
      </c>
      <c r="K103" s="2">
        <f>J103+SUMIFS(data!$H$1:$H$3925, data!$A$1:$A$3925, 'Heron'!$A103,  data!$E$1:$E$3925, 'Heron'!K$5)</f>
        <v/>
      </c>
      <c r="L103" s="2">
        <f>K103+SUMIFS(data!$H$1:$H$3925, data!$A$1:$A$3925, 'Heron'!$A103,  data!$E$1:$E$3925, 'Heron'!L$5)</f>
        <v/>
      </c>
      <c r="M103" s="2">
        <f>L103+SUMIFS(data!$H$1:$H$3925, data!$A$1:$A$3925, 'Heron'!$A103,  data!$E$1:$E$3925, 'Heron'!M$5)</f>
        <v/>
      </c>
      <c r="N103" s="2">
        <f>M103+SUMIFS(data!$H$1:$H$3925, data!$A$1:$A$3925, 'Heron'!$A103,  data!$E$1:$E$3925, 'Heron'!N$5)</f>
        <v/>
      </c>
      <c r="O103" s="2">
        <f>N103+SUMIFS(data!$H$1:$H$3925, data!$A$1:$A$3925, 'Heron'!$A103,  data!$E$1:$E$3925, 'Heron'!O$5)</f>
        <v/>
      </c>
      <c r="P103" s="2">
        <f>O103+SUMIFS(data!$H$1:$H$3925, data!$A$1:$A$3925, 'Heron'!$A103,  data!$E$1:$E$3925, 'Heron'!P$5)</f>
        <v/>
      </c>
      <c r="Q103" s="2">
        <f>P103+SUMIFS(data!$H$1:$H$3925, data!$A$1:$A$3925, 'Heron'!$A103,  data!$E$1:$E$3925, 'Heron'!Q$5)</f>
        <v/>
      </c>
      <c r="R103" s="2">
        <f>Q103+SUMIFS(data!$H$1:$H$3925, data!$A$1:$A$3925, 'Heron'!$A103,  data!$E$1:$E$3925, 'Heron'!R$5)</f>
        <v/>
      </c>
      <c r="S103" s="2">
        <f>R103+SUMIFS(data!$H$1:$H$3925, data!$A$1:$A$3925, 'Heron'!$A103,  data!$E$1:$E$3925, 'Heron'!S$5)</f>
        <v/>
      </c>
      <c r="T103" s="2">
        <f>S103+SUMIFS(data!$H$1:$H$3925, data!$A$1:$A$3925, 'Heron'!$A103,  data!$E$1:$E$3925, 'Heron'!T$5)</f>
        <v/>
      </c>
      <c r="U103" s="2">
        <f>T103+SUMIFS(data!$H$1:$H$3925, data!$A$1:$A$3925, 'Heron'!$A103,  data!$E$1:$E$3925, 'Heron'!U$5)</f>
        <v/>
      </c>
      <c r="V103" s="2">
        <f>U103+SUMIFS(data!$H$1:$H$3925, data!$A$1:$A$3925, 'Heron'!$A103,  data!$E$1:$E$3925, 'Heron'!V$5)</f>
        <v/>
      </c>
      <c r="W103" s="2">
        <f>V103+SUMIFS(data!$H$1:$H$3925, data!$A$1:$A$3925, 'Heron'!$A103,  data!$E$1:$E$3925, 'Heron'!W$5)</f>
        <v/>
      </c>
      <c r="X103" s="2">
        <f>W103+SUMIFS(data!$H$1:$H$3925, data!$A$1:$A$3925, 'Heron'!$A103,  data!$E$1:$E$3925, 'Heron'!X$5)</f>
        <v/>
      </c>
      <c r="Y103" s="2">
        <f>X103+SUMIFS(data!$H$1:$H$3925, data!$A$1:$A$3925, 'Heron'!$A103,  data!$E$1:$E$3925, 'Heron'!Y$5)</f>
        <v/>
      </c>
      <c r="Z103" s="2">
        <f>Y103+SUMIFS(data!$H$1:$H$3925, data!$A$1:$A$3925, 'Heron'!$A103,  data!$E$1:$E$3925, 'Heron'!Z$5)</f>
        <v/>
      </c>
      <c r="AA103" s="2">
        <f>Z103+SUMIFS(data!$H$1:$H$3925, data!$A$1:$A$3925, 'Heron'!$A103,  data!$E$1:$E$3925, 'Heron'!AA$5)</f>
        <v/>
      </c>
      <c r="AB103" s="2">
        <f>AA103+SUMIFS(data!$H$1:$H$3925, data!$A$1:$A$3925, 'Heron'!$A103,  data!$E$1:$E$3925, 'Heron'!AB$5)</f>
        <v/>
      </c>
      <c r="AC103" s="2">
        <f>AB103+SUMIFS(data!$H$1:$H$3925, data!$A$1:$A$3925, 'Heron'!$A103,  data!$E$1:$E$3925, 'Heron'!AC$5)</f>
        <v/>
      </c>
      <c r="AD103" s="2">
        <f>AC103+SUMIFS(data!$H$1:$H$3925, data!$A$1:$A$3925, 'Heron'!$A103,  data!$E$1:$E$3925, 'Heron'!AD$5)</f>
        <v/>
      </c>
      <c r="AE103" s="2">
        <f>AD103+SUMIFS(data!$H$1:$H$3925, data!$A$1:$A$3925, 'Heron'!$A103,  data!$E$1:$E$3925, 'Heron'!AE$5)</f>
        <v/>
      </c>
      <c r="AF103" s="2">
        <f>AE103+SUMIFS(data!$H$1:$H$3925, data!$A$1:$A$3925, 'Heron'!$A103,  data!$E$1:$E$3925, 'Heron'!AF$5)</f>
        <v/>
      </c>
      <c r="AG103" s="2">
        <f>AF103+SUMIFS(data!$H$1:$H$3925, data!$A$1:$A$3925, 'Heron'!$A103,  data!$E$1:$E$3925, 'Heron'!AG$5)</f>
        <v/>
      </c>
      <c r="AH103" s="2">
        <f>AG103+SUMIFS(data!$H$1:$H$3925, data!$A$1:$A$3925, 'Heron'!$A103,  data!$E$1:$E$3925, 'Heron'!AH$5)</f>
        <v/>
      </c>
      <c r="AI103" s="2">
        <f>AH103+SUMIFS(data!$H$1:$H$3925, data!$A$1:$A$3925, 'Heron'!$A103,  data!$E$1:$E$3925, 'Heron'!AI$5)</f>
        <v/>
      </c>
      <c r="AJ103" s="2">
        <f>AI103+SUMIFS(data!$H$1:$H$3925, data!$A$1:$A$3925, 'Heron'!$A103,  data!$E$1:$E$3925, 'Heron'!AJ$5)</f>
        <v/>
      </c>
      <c r="AK103" s="2">
        <f>AJ103+SUMIFS(data!$H$1:$H$3925, data!$A$1:$A$3925, 'Heron'!$A103,  data!$E$1:$E$3925, 'Heron'!AK$5)</f>
        <v/>
      </c>
      <c r="AL103" s="2">
        <f>AK103+SUMIFS(data!$H$1:$H$3925, data!$A$1:$A$3925, 'Heron'!$A103,  data!$E$1:$E$3925, 'Heron'!AL$5)</f>
        <v/>
      </c>
      <c r="AM103" s="2">
        <f>AL103+SUMIFS(data!$H$1:$H$3925, data!$A$1:$A$3925, 'Heron'!$A103,  data!$E$1:$E$3925, 'Heron'!AM$5)</f>
        <v/>
      </c>
      <c r="AN103" s="2">
        <f>AM103+SUMIFS(data!$H$1:$H$3925, data!$A$1:$A$3925, 'Heron'!$A103,  data!$E$1:$E$3925, 'Heron'!AN$5)</f>
        <v/>
      </c>
      <c r="AO103" s="2">
        <f>AN103+SUMIFS(data!$H$1:$H$3925, data!$A$1:$A$3925, 'Heron'!$A103,  data!$E$1:$E$3925, 'Heron'!AO$5)</f>
        <v/>
      </c>
      <c r="AP103" s="2">
        <f>AO103+SUMIFS(data!$H$1:$H$3925, data!$A$1:$A$3925, 'Heron'!$A103,  data!$E$1:$E$3925, 'Heron'!AP$5)</f>
        <v/>
      </c>
      <c r="AQ103" s="2">
        <f>AP103+SUMIFS(data!$H$1:$H$3925, data!$A$1:$A$3925, 'Heron'!$A103,  data!$E$1:$E$3925, 'Heron'!AQ$5)</f>
        <v/>
      </c>
      <c r="AR103" s="2">
        <f>AQ103+SUMIFS(data!$H$1:$H$3925, data!$A$1:$A$3925, 'Heron'!$A103,  data!$E$1:$E$3925, 'Heron'!AR$5)</f>
        <v/>
      </c>
      <c r="AS103" s="2">
        <f>AR103+SUMIFS(data!$H$1:$H$3925, data!$A$1:$A$3925, 'Heron'!$A103,  data!$E$1:$E$3925, 'Heron'!AS$5)+SUMIFS('NSST Print'!$C$43,'NSST Print'!$F$43,'Heron'!$A103)-SUMIFS('NSST Print'!$C$44:$C$50,'NSST Print'!$F$44:$F$50,'Heron'!$A103)</f>
        <v/>
      </c>
    </row>
    <row r="104">
      <c r="A104" t="inlineStr">
        <is>
          <t>Motor Vehicle Expenses</t>
        </is>
      </c>
      <c r="C104" s="2">
        <f>SUMIFS(data!$H$1:$H$3925, data!$A$1:$A$3925, 'Heron'!$A104, data!$E$1:$E$3925, 'Heron'!C$5)</f>
        <v/>
      </c>
      <c r="D104" s="2">
        <f>C104+SUMIFS(data!$H$1:$H$3925, data!$A$1:$A$3925, 'Heron'!$A104,  data!$E$1:$E$3925, 'Heron'!D$5)</f>
        <v/>
      </c>
      <c r="E104" s="2">
        <f>D104+SUMIFS(data!$H$1:$H$3925, data!$A$1:$A$3925, 'Heron'!$A104,  data!$E$1:$E$3925, 'Heron'!E$5)</f>
        <v/>
      </c>
      <c r="F104" s="2">
        <f>E104+SUMIFS(data!$H$1:$H$3925, data!$A$1:$A$3925, 'Heron'!$A104,  data!$E$1:$E$3925, 'Heron'!F$5)</f>
        <v/>
      </c>
      <c r="G104" s="2">
        <f>F104+SUMIFS(data!$H$1:$H$3925, data!$A$1:$A$3925, 'Heron'!$A104,  data!$E$1:$E$3925, 'Heron'!G$5)</f>
        <v/>
      </c>
      <c r="H104" s="2">
        <f>G104+SUMIFS(data!$H$1:$H$3925, data!$A$1:$A$3925, 'Heron'!$A104,  data!$E$1:$E$3925, 'Heron'!H$5)</f>
        <v/>
      </c>
      <c r="I104" s="2">
        <f>H104+SUMIFS(data!$H$1:$H$3925, data!$A$1:$A$3925, 'Heron'!$A104,  data!$E$1:$E$3925, 'Heron'!I$5)</f>
        <v/>
      </c>
      <c r="J104" s="2">
        <f>I104+SUMIFS(data!$H$1:$H$3925, data!$A$1:$A$3925, 'Heron'!$A104,  data!$E$1:$E$3925, 'Heron'!J$5)</f>
        <v/>
      </c>
      <c r="K104" s="2">
        <f>J104+SUMIFS(data!$H$1:$H$3925, data!$A$1:$A$3925, 'Heron'!$A104,  data!$E$1:$E$3925, 'Heron'!K$5)</f>
        <v/>
      </c>
      <c r="L104" s="2">
        <f>K104+SUMIFS(data!$H$1:$H$3925, data!$A$1:$A$3925, 'Heron'!$A104,  data!$E$1:$E$3925, 'Heron'!L$5)</f>
        <v/>
      </c>
      <c r="M104" s="2">
        <f>L104+SUMIFS(data!$H$1:$H$3925, data!$A$1:$A$3925, 'Heron'!$A104,  data!$E$1:$E$3925, 'Heron'!M$5)</f>
        <v/>
      </c>
      <c r="N104" s="2">
        <f>M104+SUMIFS(data!$H$1:$H$3925, data!$A$1:$A$3925, 'Heron'!$A104,  data!$E$1:$E$3925, 'Heron'!N$5)</f>
        <v/>
      </c>
      <c r="O104" s="2">
        <f>N104+SUMIFS(data!$H$1:$H$3925, data!$A$1:$A$3925, 'Heron'!$A104,  data!$E$1:$E$3925, 'Heron'!O$5)</f>
        <v/>
      </c>
      <c r="P104" s="2">
        <f>O104+SUMIFS(data!$H$1:$H$3925, data!$A$1:$A$3925, 'Heron'!$A104,  data!$E$1:$E$3925, 'Heron'!P$5)</f>
        <v/>
      </c>
      <c r="Q104" s="2">
        <f>P104+SUMIFS(data!$H$1:$H$3925, data!$A$1:$A$3925, 'Heron'!$A104,  data!$E$1:$E$3925, 'Heron'!Q$5)</f>
        <v/>
      </c>
      <c r="R104" s="2">
        <f>Q104+SUMIFS(data!$H$1:$H$3925, data!$A$1:$A$3925, 'Heron'!$A104,  data!$E$1:$E$3925, 'Heron'!R$5)</f>
        <v/>
      </c>
      <c r="S104" s="2">
        <f>R104+SUMIFS(data!$H$1:$H$3925, data!$A$1:$A$3925, 'Heron'!$A104,  data!$E$1:$E$3925, 'Heron'!S$5)</f>
        <v/>
      </c>
      <c r="T104" s="2">
        <f>S104+SUMIFS(data!$H$1:$H$3925, data!$A$1:$A$3925, 'Heron'!$A104,  data!$E$1:$E$3925, 'Heron'!T$5)</f>
        <v/>
      </c>
      <c r="U104" s="2">
        <f>T104+SUMIFS(data!$H$1:$H$3925, data!$A$1:$A$3925, 'Heron'!$A104,  data!$E$1:$E$3925, 'Heron'!U$5)</f>
        <v/>
      </c>
      <c r="V104" s="2">
        <f>U104+SUMIFS(data!$H$1:$H$3925, data!$A$1:$A$3925, 'Heron'!$A104,  data!$E$1:$E$3925, 'Heron'!V$5)</f>
        <v/>
      </c>
      <c r="W104" s="2">
        <f>V104+SUMIFS(data!$H$1:$H$3925, data!$A$1:$A$3925, 'Heron'!$A104,  data!$E$1:$E$3925, 'Heron'!W$5)</f>
        <v/>
      </c>
      <c r="X104" s="2">
        <f>W104+SUMIFS(data!$H$1:$H$3925, data!$A$1:$A$3925, 'Heron'!$A104,  data!$E$1:$E$3925, 'Heron'!X$5)</f>
        <v/>
      </c>
      <c r="Y104" s="2">
        <f>X104+SUMIFS(data!$H$1:$H$3925, data!$A$1:$A$3925, 'Heron'!$A104,  data!$E$1:$E$3925, 'Heron'!Y$5)</f>
        <v/>
      </c>
      <c r="Z104" s="2">
        <f>Y104+SUMIFS(data!$H$1:$H$3925, data!$A$1:$A$3925, 'Heron'!$A104,  data!$E$1:$E$3925, 'Heron'!Z$5)</f>
        <v/>
      </c>
      <c r="AA104" s="2">
        <f>Z104+SUMIFS(data!$H$1:$H$3925, data!$A$1:$A$3925, 'Heron'!$A104,  data!$E$1:$E$3925, 'Heron'!AA$5)</f>
        <v/>
      </c>
      <c r="AB104" s="2">
        <f>AA104+SUMIFS(data!$H$1:$H$3925, data!$A$1:$A$3925, 'Heron'!$A104,  data!$E$1:$E$3925, 'Heron'!AB$5)</f>
        <v/>
      </c>
      <c r="AC104" s="2">
        <f>AB104+SUMIFS(data!$H$1:$H$3925, data!$A$1:$A$3925, 'Heron'!$A104,  data!$E$1:$E$3925, 'Heron'!AC$5)</f>
        <v/>
      </c>
      <c r="AD104" s="2">
        <f>AC104+SUMIFS(data!$H$1:$H$3925, data!$A$1:$A$3925, 'Heron'!$A104,  data!$E$1:$E$3925, 'Heron'!AD$5)</f>
        <v/>
      </c>
      <c r="AE104" s="2">
        <f>AD104+SUMIFS(data!$H$1:$H$3925, data!$A$1:$A$3925, 'Heron'!$A104,  data!$E$1:$E$3925, 'Heron'!AE$5)</f>
        <v/>
      </c>
      <c r="AF104" s="2">
        <f>AE104+SUMIFS(data!$H$1:$H$3925, data!$A$1:$A$3925, 'Heron'!$A104,  data!$E$1:$E$3925, 'Heron'!AF$5)</f>
        <v/>
      </c>
      <c r="AG104" s="2">
        <f>AF104+SUMIFS(data!$H$1:$H$3925, data!$A$1:$A$3925, 'Heron'!$A104,  data!$E$1:$E$3925, 'Heron'!AG$5)</f>
        <v/>
      </c>
      <c r="AH104" s="2">
        <f>AG104+SUMIFS(data!$H$1:$H$3925, data!$A$1:$A$3925, 'Heron'!$A104,  data!$E$1:$E$3925, 'Heron'!AH$5)</f>
        <v/>
      </c>
      <c r="AI104" s="2">
        <f>AH104+SUMIFS(data!$H$1:$H$3925, data!$A$1:$A$3925, 'Heron'!$A104,  data!$E$1:$E$3925, 'Heron'!AI$5)</f>
        <v/>
      </c>
      <c r="AJ104" s="2">
        <f>AI104+SUMIFS(data!$H$1:$H$3925, data!$A$1:$A$3925, 'Heron'!$A104,  data!$E$1:$E$3925, 'Heron'!AJ$5)</f>
        <v/>
      </c>
      <c r="AK104" s="2">
        <f>AJ104+SUMIFS(data!$H$1:$H$3925, data!$A$1:$A$3925, 'Heron'!$A104,  data!$E$1:$E$3925, 'Heron'!AK$5)</f>
        <v/>
      </c>
      <c r="AL104" s="2">
        <f>AK104+SUMIFS(data!$H$1:$H$3925, data!$A$1:$A$3925, 'Heron'!$A104,  data!$E$1:$E$3925, 'Heron'!AL$5)</f>
        <v/>
      </c>
      <c r="AM104" s="2">
        <f>AL104+SUMIFS(data!$H$1:$H$3925, data!$A$1:$A$3925, 'Heron'!$A104,  data!$E$1:$E$3925, 'Heron'!AM$5)</f>
        <v/>
      </c>
      <c r="AN104" s="2">
        <f>AM104+SUMIFS(data!$H$1:$H$3925, data!$A$1:$A$3925, 'Heron'!$A104,  data!$E$1:$E$3925, 'Heron'!AN$5)</f>
        <v/>
      </c>
      <c r="AO104" s="2">
        <f>AN104+SUMIFS(data!$H$1:$H$3925, data!$A$1:$A$3925, 'Heron'!$A104,  data!$E$1:$E$3925, 'Heron'!AO$5)</f>
        <v/>
      </c>
      <c r="AP104" s="2">
        <f>AO104+SUMIFS(data!$H$1:$H$3925, data!$A$1:$A$3925, 'Heron'!$A104,  data!$E$1:$E$3925, 'Heron'!AP$5)</f>
        <v/>
      </c>
      <c r="AQ104" s="2">
        <f>AP104+SUMIFS(data!$H$1:$H$3925, data!$A$1:$A$3925, 'Heron'!$A104,  data!$E$1:$E$3925, 'Heron'!AQ$5)</f>
        <v/>
      </c>
      <c r="AR104" s="2">
        <f>AQ104+SUMIFS(data!$H$1:$H$3925, data!$A$1:$A$3925, 'Heron'!$A104,  data!$E$1:$E$3925, 'Heron'!AR$5)</f>
        <v/>
      </c>
      <c r="AS104" s="2">
        <f>AR104+SUMIFS(data!$H$1:$H$3925, data!$A$1:$A$3925, 'Heron'!$A104,  data!$E$1:$E$3925, 'Heron'!AS$5)+SUMIFS('NSST Print'!$C$43,'NSST Print'!$F$43,'Heron'!$A104)-SUMIFS('NSST Print'!$C$44:$C$50,'NSST Print'!$F$44:$F$50,'Heron'!$A104)</f>
        <v/>
      </c>
    </row>
    <row r="105">
      <c r="A105" t="inlineStr">
        <is>
          <t>Printing _AND_ Stationery</t>
        </is>
      </c>
      <c r="C105" s="2">
        <f>SUMIFS(data!$H$1:$H$3925, data!$A$1:$A$3925, 'Heron'!$A105, data!$E$1:$E$3925, 'Heron'!C$5)</f>
        <v/>
      </c>
      <c r="D105" s="2">
        <f>C105+SUMIFS(data!$H$1:$H$3925, data!$A$1:$A$3925, 'Heron'!$A105,  data!$E$1:$E$3925, 'Heron'!D$5)</f>
        <v/>
      </c>
      <c r="E105" s="2">
        <f>D105+SUMIFS(data!$H$1:$H$3925, data!$A$1:$A$3925, 'Heron'!$A105,  data!$E$1:$E$3925, 'Heron'!E$5)</f>
        <v/>
      </c>
      <c r="F105" s="2">
        <f>E105+SUMIFS(data!$H$1:$H$3925, data!$A$1:$A$3925, 'Heron'!$A105,  data!$E$1:$E$3925, 'Heron'!F$5)</f>
        <v/>
      </c>
      <c r="G105" s="2">
        <f>F105+SUMIFS(data!$H$1:$H$3925, data!$A$1:$A$3925, 'Heron'!$A105,  data!$E$1:$E$3925, 'Heron'!G$5)</f>
        <v/>
      </c>
      <c r="H105" s="2">
        <f>G105+SUMIFS(data!$H$1:$H$3925, data!$A$1:$A$3925, 'Heron'!$A105,  data!$E$1:$E$3925, 'Heron'!H$5)</f>
        <v/>
      </c>
      <c r="I105" s="2">
        <f>H105+SUMIFS(data!$H$1:$H$3925, data!$A$1:$A$3925, 'Heron'!$A105,  data!$E$1:$E$3925, 'Heron'!I$5)</f>
        <v/>
      </c>
      <c r="J105" s="2">
        <f>I105+SUMIFS(data!$H$1:$H$3925, data!$A$1:$A$3925, 'Heron'!$A105,  data!$E$1:$E$3925, 'Heron'!J$5)</f>
        <v/>
      </c>
      <c r="K105" s="2">
        <f>J105+SUMIFS(data!$H$1:$H$3925, data!$A$1:$A$3925, 'Heron'!$A105,  data!$E$1:$E$3925, 'Heron'!K$5)</f>
        <v/>
      </c>
      <c r="L105" s="2">
        <f>K105+SUMIFS(data!$H$1:$H$3925, data!$A$1:$A$3925, 'Heron'!$A105,  data!$E$1:$E$3925, 'Heron'!L$5)</f>
        <v/>
      </c>
      <c r="M105" s="2">
        <f>L105+SUMIFS(data!$H$1:$H$3925, data!$A$1:$A$3925, 'Heron'!$A105,  data!$E$1:$E$3925, 'Heron'!M$5)</f>
        <v/>
      </c>
      <c r="N105" s="2">
        <f>M105+SUMIFS(data!$H$1:$H$3925, data!$A$1:$A$3925, 'Heron'!$A105,  data!$E$1:$E$3925, 'Heron'!N$5)</f>
        <v/>
      </c>
      <c r="O105" s="2">
        <f>N105+SUMIFS(data!$H$1:$H$3925, data!$A$1:$A$3925, 'Heron'!$A105,  data!$E$1:$E$3925, 'Heron'!O$5)</f>
        <v/>
      </c>
      <c r="P105" s="2">
        <f>O105+SUMIFS(data!$H$1:$H$3925, data!$A$1:$A$3925, 'Heron'!$A105,  data!$E$1:$E$3925, 'Heron'!P$5)</f>
        <v/>
      </c>
      <c r="Q105" s="2">
        <f>P105+SUMIFS(data!$H$1:$H$3925, data!$A$1:$A$3925, 'Heron'!$A105,  data!$E$1:$E$3925, 'Heron'!Q$5)</f>
        <v/>
      </c>
      <c r="R105" s="2">
        <f>Q105+SUMIFS(data!$H$1:$H$3925, data!$A$1:$A$3925, 'Heron'!$A105,  data!$E$1:$E$3925, 'Heron'!R$5)</f>
        <v/>
      </c>
      <c r="S105" s="2">
        <f>R105+SUMIFS(data!$H$1:$H$3925, data!$A$1:$A$3925, 'Heron'!$A105,  data!$E$1:$E$3925, 'Heron'!S$5)</f>
        <v/>
      </c>
      <c r="T105" s="2">
        <f>S105+SUMIFS(data!$H$1:$H$3925, data!$A$1:$A$3925, 'Heron'!$A105,  data!$E$1:$E$3925, 'Heron'!T$5)</f>
        <v/>
      </c>
      <c r="U105" s="2">
        <f>T105+SUMIFS(data!$H$1:$H$3925, data!$A$1:$A$3925, 'Heron'!$A105,  data!$E$1:$E$3925, 'Heron'!U$5)</f>
        <v/>
      </c>
      <c r="V105" s="2">
        <f>U105+SUMIFS(data!$H$1:$H$3925, data!$A$1:$A$3925, 'Heron'!$A105,  data!$E$1:$E$3925, 'Heron'!V$5)</f>
        <v/>
      </c>
      <c r="W105" s="2">
        <f>V105+SUMIFS(data!$H$1:$H$3925, data!$A$1:$A$3925, 'Heron'!$A105,  data!$E$1:$E$3925, 'Heron'!W$5)</f>
        <v/>
      </c>
      <c r="X105" s="2">
        <f>W105+SUMIFS(data!$H$1:$H$3925, data!$A$1:$A$3925, 'Heron'!$A105,  data!$E$1:$E$3925, 'Heron'!X$5)</f>
        <v/>
      </c>
      <c r="Y105" s="2">
        <f>X105+SUMIFS(data!$H$1:$H$3925, data!$A$1:$A$3925, 'Heron'!$A105,  data!$E$1:$E$3925, 'Heron'!Y$5)</f>
        <v/>
      </c>
      <c r="Z105" s="2">
        <f>Y105+SUMIFS(data!$H$1:$H$3925, data!$A$1:$A$3925, 'Heron'!$A105,  data!$E$1:$E$3925, 'Heron'!Z$5)</f>
        <v/>
      </c>
      <c r="AA105" s="2">
        <f>Z105+SUMIFS(data!$H$1:$H$3925, data!$A$1:$A$3925, 'Heron'!$A105,  data!$E$1:$E$3925, 'Heron'!AA$5)</f>
        <v/>
      </c>
      <c r="AB105" s="2">
        <f>AA105+SUMIFS(data!$H$1:$H$3925, data!$A$1:$A$3925, 'Heron'!$A105,  data!$E$1:$E$3925, 'Heron'!AB$5)</f>
        <v/>
      </c>
      <c r="AC105" s="2">
        <f>AB105+SUMIFS(data!$H$1:$H$3925, data!$A$1:$A$3925, 'Heron'!$A105,  data!$E$1:$E$3925, 'Heron'!AC$5)</f>
        <v/>
      </c>
      <c r="AD105" s="2">
        <f>AC105+SUMIFS(data!$H$1:$H$3925, data!$A$1:$A$3925, 'Heron'!$A105,  data!$E$1:$E$3925, 'Heron'!AD$5)</f>
        <v/>
      </c>
      <c r="AE105" s="2">
        <f>AD105+SUMIFS(data!$H$1:$H$3925, data!$A$1:$A$3925, 'Heron'!$A105,  data!$E$1:$E$3925, 'Heron'!AE$5)</f>
        <v/>
      </c>
      <c r="AF105" s="2">
        <f>AE105+SUMIFS(data!$H$1:$H$3925, data!$A$1:$A$3925, 'Heron'!$A105,  data!$E$1:$E$3925, 'Heron'!AF$5)</f>
        <v/>
      </c>
      <c r="AG105" s="2">
        <f>AF105+SUMIFS(data!$H$1:$H$3925, data!$A$1:$A$3925, 'Heron'!$A105,  data!$E$1:$E$3925, 'Heron'!AG$5)</f>
        <v/>
      </c>
      <c r="AH105" s="2">
        <f>AG105+SUMIFS(data!$H$1:$H$3925, data!$A$1:$A$3925, 'Heron'!$A105,  data!$E$1:$E$3925, 'Heron'!AH$5)</f>
        <v/>
      </c>
      <c r="AI105" s="2">
        <f>AH105+SUMIFS(data!$H$1:$H$3925, data!$A$1:$A$3925, 'Heron'!$A105,  data!$E$1:$E$3925, 'Heron'!AI$5)</f>
        <v/>
      </c>
      <c r="AJ105" s="2">
        <f>AI105+SUMIFS(data!$H$1:$H$3925, data!$A$1:$A$3925, 'Heron'!$A105,  data!$E$1:$E$3925, 'Heron'!AJ$5)</f>
        <v/>
      </c>
      <c r="AK105" s="2">
        <f>AJ105+SUMIFS(data!$H$1:$H$3925, data!$A$1:$A$3925, 'Heron'!$A105,  data!$E$1:$E$3925, 'Heron'!AK$5)</f>
        <v/>
      </c>
      <c r="AL105" s="2">
        <f>AK105+SUMIFS(data!$H$1:$H$3925, data!$A$1:$A$3925, 'Heron'!$A105,  data!$E$1:$E$3925, 'Heron'!AL$5)</f>
        <v/>
      </c>
      <c r="AM105" s="2">
        <f>AL105+SUMIFS(data!$H$1:$H$3925, data!$A$1:$A$3925, 'Heron'!$A105,  data!$E$1:$E$3925, 'Heron'!AM$5)</f>
        <v/>
      </c>
      <c r="AN105" s="2">
        <f>AM105+SUMIFS(data!$H$1:$H$3925, data!$A$1:$A$3925, 'Heron'!$A105,  data!$E$1:$E$3925, 'Heron'!AN$5)</f>
        <v/>
      </c>
      <c r="AO105" s="2">
        <f>AN105+SUMIFS(data!$H$1:$H$3925, data!$A$1:$A$3925, 'Heron'!$A105,  data!$E$1:$E$3925, 'Heron'!AO$5)</f>
        <v/>
      </c>
      <c r="AP105" s="2">
        <f>AO105+SUMIFS(data!$H$1:$H$3925, data!$A$1:$A$3925, 'Heron'!$A105,  data!$E$1:$E$3925, 'Heron'!AP$5)</f>
        <v/>
      </c>
      <c r="AQ105" s="2">
        <f>AP105+SUMIFS(data!$H$1:$H$3925, data!$A$1:$A$3925, 'Heron'!$A105,  data!$E$1:$E$3925, 'Heron'!AQ$5)</f>
        <v/>
      </c>
      <c r="AR105" s="2">
        <f>AQ105+SUMIFS(data!$H$1:$H$3925, data!$A$1:$A$3925, 'Heron'!$A105,  data!$E$1:$E$3925, 'Heron'!AR$5)</f>
        <v/>
      </c>
      <c r="AS105" s="2">
        <f>AR105+SUMIFS(data!$H$1:$H$3925, data!$A$1:$A$3925, 'Heron'!$A105,  data!$E$1:$E$3925, 'Heron'!AS$5)+SUMIFS('NSST Print'!$C$43,'NSST Print'!$F$43,'Heron'!$A105)-SUMIFS('NSST Print'!$C$44:$C$50,'NSST Print'!$F$44:$F$50,'Heron'!$A105)</f>
        <v/>
      </c>
    </row>
    <row r="106">
      <c r="A106" t="inlineStr">
        <is>
          <t>Rates - Heron</t>
        </is>
      </c>
      <c r="C106" s="2">
        <f>SUMIFS(data!$H$1:$H$3925, data!$A$1:$A$3925, 'Heron'!$A106, data!$E$1:$E$3925, 'Heron'!C$5)</f>
        <v/>
      </c>
      <c r="D106" s="2">
        <f>C106+SUMIFS(data!$H$1:$H$3925, data!$A$1:$A$3925, 'Heron'!$A106,  data!$E$1:$E$3925, 'Heron'!D$5)</f>
        <v/>
      </c>
      <c r="E106" s="2">
        <f>D106+SUMIFS(data!$H$1:$H$3925, data!$A$1:$A$3925, 'Heron'!$A106,  data!$E$1:$E$3925, 'Heron'!E$5)</f>
        <v/>
      </c>
      <c r="F106" s="2">
        <f>E106+SUMIFS(data!$H$1:$H$3925, data!$A$1:$A$3925, 'Heron'!$A106,  data!$E$1:$E$3925, 'Heron'!F$5)</f>
        <v/>
      </c>
      <c r="G106" s="2">
        <f>F106+SUMIFS(data!$H$1:$H$3925, data!$A$1:$A$3925, 'Heron'!$A106,  data!$E$1:$E$3925, 'Heron'!G$5)</f>
        <v/>
      </c>
      <c r="H106" s="2">
        <f>G106+SUMIFS(data!$H$1:$H$3925, data!$A$1:$A$3925, 'Heron'!$A106,  data!$E$1:$E$3925, 'Heron'!H$5)</f>
        <v/>
      </c>
      <c r="I106" s="2">
        <f>H106+SUMIFS(data!$H$1:$H$3925, data!$A$1:$A$3925, 'Heron'!$A106,  data!$E$1:$E$3925, 'Heron'!I$5)</f>
        <v/>
      </c>
      <c r="J106" s="2">
        <f>I106+SUMIFS(data!$H$1:$H$3925, data!$A$1:$A$3925, 'Heron'!$A106,  data!$E$1:$E$3925, 'Heron'!J$5)</f>
        <v/>
      </c>
      <c r="K106" s="2">
        <f>J106+SUMIFS(data!$H$1:$H$3925, data!$A$1:$A$3925, 'Heron'!$A106,  data!$E$1:$E$3925, 'Heron'!K$5)</f>
        <v/>
      </c>
      <c r="L106" s="2">
        <f>K106+SUMIFS(data!$H$1:$H$3925, data!$A$1:$A$3925, 'Heron'!$A106,  data!$E$1:$E$3925, 'Heron'!L$5)</f>
        <v/>
      </c>
      <c r="M106" s="2">
        <f>L106+SUMIFS(data!$H$1:$H$3925, data!$A$1:$A$3925, 'Heron'!$A106,  data!$E$1:$E$3925, 'Heron'!M$5)</f>
        <v/>
      </c>
      <c r="N106" s="2">
        <f>M106+SUMIFS(data!$H$1:$H$3925, data!$A$1:$A$3925, 'Heron'!$A106,  data!$E$1:$E$3925, 'Heron'!N$5)</f>
        <v/>
      </c>
      <c r="O106" s="2">
        <f>N106+SUMIFS(data!$H$1:$H$3925, data!$A$1:$A$3925, 'Heron'!$A106,  data!$E$1:$E$3925, 'Heron'!O$5)</f>
        <v/>
      </c>
      <c r="P106" s="2">
        <f>O106+SUMIFS(data!$H$1:$H$3925, data!$A$1:$A$3925, 'Heron'!$A106,  data!$E$1:$E$3925, 'Heron'!P$5)</f>
        <v/>
      </c>
      <c r="Q106" s="2">
        <f>P106+SUMIFS(data!$H$1:$H$3925, data!$A$1:$A$3925, 'Heron'!$A106,  data!$E$1:$E$3925, 'Heron'!Q$5)</f>
        <v/>
      </c>
      <c r="R106" s="2">
        <f>Q106+SUMIFS(data!$H$1:$H$3925, data!$A$1:$A$3925, 'Heron'!$A106,  data!$E$1:$E$3925, 'Heron'!R$5)</f>
        <v/>
      </c>
      <c r="S106" s="2">
        <f>R106+SUMIFS(data!$H$1:$H$3925, data!$A$1:$A$3925, 'Heron'!$A106,  data!$E$1:$E$3925, 'Heron'!S$5)</f>
        <v/>
      </c>
      <c r="T106" s="2">
        <f>S106+SUMIFS(data!$H$1:$H$3925, data!$A$1:$A$3925, 'Heron'!$A106,  data!$E$1:$E$3925, 'Heron'!T$5)</f>
        <v/>
      </c>
      <c r="U106" s="2">
        <f>T106+SUMIFS(data!$H$1:$H$3925, data!$A$1:$A$3925, 'Heron'!$A106,  data!$E$1:$E$3925, 'Heron'!U$5)</f>
        <v/>
      </c>
      <c r="V106" s="2">
        <f>U106+SUMIFS(data!$H$1:$H$3925, data!$A$1:$A$3925, 'Heron'!$A106,  data!$E$1:$E$3925, 'Heron'!V$5)</f>
        <v/>
      </c>
      <c r="W106" s="2">
        <f>V106+SUMIFS(data!$H$1:$H$3925, data!$A$1:$A$3925, 'Heron'!$A106,  data!$E$1:$E$3925, 'Heron'!W$5)</f>
        <v/>
      </c>
      <c r="X106" s="2">
        <f>W106+SUMIFS(data!$H$1:$H$3925, data!$A$1:$A$3925, 'Heron'!$A106,  data!$E$1:$E$3925, 'Heron'!X$5)</f>
        <v/>
      </c>
      <c r="Y106" s="2">
        <f>X106+SUMIFS(data!$H$1:$H$3925, data!$A$1:$A$3925, 'Heron'!$A106,  data!$E$1:$E$3925, 'Heron'!Y$5)</f>
        <v/>
      </c>
      <c r="Z106" s="2">
        <f>Y106+SUMIFS(data!$H$1:$H$3925, data!$A$1:$A$3925, 'Heron'!$A106,  data!$E$1:$E$3925, 'Heron'!Z$5)</f>
        <v/>
      </c>
      <c r="AA106" s="2">
        <f>Z106+SUMIFS(data!$H$1:$H$3925, data!$A$1:$A$3925, 'Heron'!$A106,  data!$E$1:$E$3925, 'Heron'!AA$5)</f>
        <v/>
      </c>
      <c r="AB106" s="2">
        <f>AA106+SUMIFS(data!$H$1:$H$3925, data!$A$1:$A$3925, 'Heron'!$A106,  data!$E$1:$E$3925, 'Heron'!AB$5)</f>
        <v/>
      </c>
      <c r="AC106" s="2">
        <f>AB106+SUMIFS(data!$H$1:$H$3925, data!$A$1:$A$3925, 'Heron'!$A106,  data!$E$1:$E$3925, 'Heron'!AC$5)</f>
        <v/>
      </c>
      <c r="AD106" s="2">
        <f>AC106+SUMIFS(data!$H$1:$H$3925, data!$A$1:$A$3925, 'Heron'!$A106,  data!$E$1:$E$3925, 'Heron'!AD$5)</f>
        <v/>
      </c>
      <c r="AE106" s="2">
        <f>AD106+SUMIFS(data!$H$1:$H$3925, data!$A$1:$A$3925, 'Heron'!$A106,  data!$E$1:$E$3925, 'Heron'!AE$5)</f>
        <v/>
      </c>
      <c r="AF106" s="2">
        <f>AE106+SUMIFS(data!$H$1:$H$3925, data!$A$1:$A$3925, 'Heron'!$A106,  data!$E$1:$E$3925, 'Heron'!AF$5)</f>
        <v/>
      </c>
      <c r="AG106" s="2">
        <f>AF106+SUMIFS(data!$H$1:$H$3925, data!$A$1:$A$3925, 'Heron'!$A106,  data!$E$1:$E$3925, 'Heron'!AG$5)</f>
        <v/>
      </c>
      <c r="AH106" s="2">
        <f>AG106+SUMIFS(data!$H$1:$H$3925, data!$A$1:$A$3925, 'Heron'!$A106,  data!$E$1:$E$3925, 'Heron'!AH$5)</f>
        <v/>
      </c>
      <c r="AI106" s="2">
        <f>AH106+SUMIFS(data!$H$1:$H$3925, data!$A$1:$A$3925, 'Heron'!$A106,  data!$E$1:$E$3925, 'Heron'!AI$5)</f>
        <v/>
      </c>
      <c r="AJ106" s="2">
        <f>AI106+SUMIFS(data!$H$1:$H$3925, data!$A$1:$A$3925, 'Heron'!$A106,  data!$E$1:$E$3925, 'Heron'!AJ$5)</f>
        <v/>
      </c>
      <c r="AK106" s="2">
        <f>AJ106+SUMIFS(data!$H$1:$H$3925, data!$A$1:$A$3925, 'Heron'!$A106,  data!$E$1:$E$3925, 'Heron'!AK$5)</f>
        <v/>
      </c>
      <c r="AL106" s="2">
        <f>AK106+SUMIFS(data!$H$1:$H$3925, data!$A$1:$A$3925, 'Heron'!$A106,  data!$E$1:$E$3925, 'Heron'!AL$5)</f>
        <v/>
      </c>
      <c r="AM106" s="2">
        <f>AL106+SUMIFS(data!$H$1:$H$3925, data!$A$1:$A$3925, 'Heron'!$A106,  data!$E$1:$E$3925, 'Heron'!AM$5)</f>
        <v/>
      </c>
      <c r="AN106" s="2">
        <f>AM106+SUMIFS(data!$H$1:$H$3925, data!$A$1:$A$3925, 'Heron'!$A106,  data!$E$1:$E$3925, 'Heron'!AN$5)</f>
        <v/>
      </c>
      <c r="AO106" s="2">
        <f>AN106+SUMIFS(data!$H$1:$H$3925, data!$A$1:$A$3925, 'Heron'!$A106,  data!$E$1:$E$3925, 'Heron'!AO$5)</f>
        <v/>
      </c>
      <c r="AP106" s="2">
        <f>AO106+SUMIFS(data!$H$1:$H$3925, data!$A$1:$A$3925, 'Heron'!$A106,  data!$E$1:$E$3925, 'Heron'!AP$5)</f>
        <v/>
      </c>
      <c r="AQ106" s="2">
        <f>AP106+SUMIFS(data!$H$1:$H$3925, data!$A$1:$A$3925, 'Heron'!$A106,  data!$E$1:$E$3925, 'Heron'!AQ$5)</f>
        <v/>
      </c>
      <c r="AR106" s="2">
        <f>AQ106+SUMIFS(data!$H$1:$H$3925, data!$A$1:$A$3925, 'Heron'!$A106,  data!$E$1:$E$3925, 'Heron'!AR$5)</f>
        <v/>
      </c>
      <c r="AS106" s="2">
        <f>AR106+SUMIFS(data!$H$1:$H$3925, data!$A$1:$A$3925, 'Heron'!$A106,  data!$E$1:$E$3925, 'Heron'!AS$5)+SUMIFS('NSST Print'!$C$43,'NSST Print'!$F$43,'Heron'!$A106)-SUMIFS('NSST Print'!$C$44:$C$50,'NSST Print'!$F$44:$F$50,'Heron'!$A106)</f>
        <v/>
      </c>
    </row>
    <row r="107">
      <c r="A107" t="inlineStr">
        <is>
          <t>Repairs _AND_ Maintenance</t>
        </is>
      </c>
      <c r="C107" s="2">
        <f>SUMIFS(data!$H$1:$H$3925, data!$A$1:$A$3925, 'Heron'!$A107, data!$E$1:$E$3925, 'Heron'!C$5)</f>
        <v/>
      </c>
      <c r="D107" s="2">
        <f>C107+SUMIFS(data!$H$1:$H$3925, data!$A$1:$A$3925, 'Heron'!$A107,  data!$E$1:$E$3925, 'Heron'!D$5)</f>
        <v/>
      </c>
      <c r="E107" s="2">
        <f>D107+SUMIFS(data!$H$1:$H$3925, data!$A$1:$A$3925, 'Heron'!$A107,  data!$E$1:$E$3925, 'Heron'!E$5)</f>
        <v/>
      </c>
      <c r="F107" s="2">
        <f>E107+SUMIFS(data!$H$1:$H$3925, data!$A$1:$A$3925, 'Heron'!$A107,  data!$E$1:$E$3925, 'Heron'!F$5)</f>
        <v/>
      </c>
      <c r="G107" s="2">
        <f>F107+SUMIFS(data!$H$1:$H$3925, data!$A$1:$A$3925, 'Heron'!$A107,  data!$E$1:$E$3925, 'Heron'!G$5)</f>
        <v/>
      </c>
      <c r="H107" s="2">
        <f>G107+SUMIFS(data!$H$1:$H$3925, data!$A$1:$A$3925, 'Heron'!$A107,  data!$E$1:$E$3925, 'Heron'!H$5)</f>
        <v/>
      </c>
      <c r="I107" s="2">
        <f>H107+SUMIFS(data!$H$1:$H$3925, data!$A$1:$A$3925, 'Heron'!$A107,  data!$E$1:$E$3925, 'Heron'!I$5)</f>
        <v/>
      </c>
      <c r="J107" s="2">
        <f>I107+SUMIFS(data!$H$1:$H$3925, data!$A$1:$A$3925, 'Heron'!$A107,  data!$E$1:$E$3925, 'Heron'!J$5)</f>
        <v/>
      </c>
      <c r="K107" s="2">
        <f>J107+SUMIFS(data!$H$1:$H$3925, data!$A$1:$A$3925, 'Heron'!$A107,  data!$E$1:$E$3925, 'Heron'!K$5)</f>
        <v/>
      </c>
      <c r="L107" s="2">
        <f>K107+SUMIFS(data!$H$1:$H$3925, data!$A$1:$A$3925, 'Heron'!$A107,  data!$E$1:$E$3925, 'Heron'!L$5)</f>
        <v/>
      </c>
      <c r="M107" s="2">
        <f>L107+SUMIFS(data!$H$1:$H$3925, data!$A$1:$A$3925, 'Heron'!$A107,  data!$E$1:$E$3925, 'Heron'!M$5)</f>
        <v/>
      </c>
      <c r="N107" s="2">
        <f>M107+SUMIFS(data!$H$1:$H$3925, data!$A$1:$A$3925, 'Heron'!$A107,  data!$E$1:$E$3925, 'Heron'!N$5)</f>
        <v/>
      </c>
      <c r="O107" s="2">
        <f>N107+SUMIFS(data!$H$1:$H$3925, data!$A$1:$A$3925, 'Heron'!$A107,  data!$E$1:$E$3925, 'Heron'!O$5)</f>
        <v/>
      </c>
      <c r="P107" s="2">
        <f>O107+SUMIFS(data!$H$1:$H$3925, data!$A$1:$A$3925, 'Heron'!$A107,  data!$E$1:$E$3925, 'Heron'!P$5)</f>
        <v/>
      </c>
      <c r="Q107" s="2">
        <f>P107+SUMIFS(data!$H$1:$H$3925, data!$A$1:$A$3925, 'Heron'!$A107,  data!$E$1:$E$3925, 'Heron'!Q$5)</f>
        <v/>
      </c>
      <c r="R107" s="2">
        <f>Q107+SUMIFS(data!$H$1:$H$3925, data!$A$1:$A$3925, 'Heron'!$A107,  data!$E$1:$E$3925, 'Heron'!R$5)</f>
        <v/>
      </c>
      <c r="S107" s="2">
        <f>R107+SUMIFS(data!$H$1:$H$3925, data!$A$1:$A$3925, 'Heron'!$A107,  data!$E$1:$E$3925, 'Heron'!S$5)</f>
        <v/>
      </c>
      <c r="T107" s="2">
        <f>S107+SUMIFS(data!$H$1:$H$3925, data!$A$1:$A$3925, 'Heron'!$A107,  data!$E$1:$E$3925, 'Heron'!T$5)</f>
        <v/>
      </c>
      <c r="U107" s="2">
        <f>T107+SUMIFS(data!$H$1:$H$3925, data!$A$1:$A$3925, 'Heron'!$A107,  data!$E$1:$E$3925, 'Heron'!U$5)</f>
        <v/>
      </c>
      <c r="V107" s="2">
        <f>U107+SUMIFS(data!$H$1:$H$3925, data!$A$1:$A$3925, 'Heron'!$A107,  data!$E$1:$E$3925, 'Heron'!V$5)</f>
        <v/>
      </c>
      <c r="W107" s="2">
        <f>V107+SUMIFS(data!$H$1:$H$3925, data!$A$1:$A$3925, 'Heron'!$A107,  data!$E$1:$E$3925, 'Heron'!W$5)</f>
        <v/>
      </c>
      <c r="X107" s="2">
        <f>W107+SUMIFS(data!$H$1:$H$3925, data!$A$1:$A$3925, 'Heron'!$A107,  data!$E$1:$E$3925, 'Heron'!X$5)</f>
        <v/>
      </c>
      <c r="Y107" s="2">
        <f>X107+SUMIFS(data!$H$1:$H$3925, data!$A$1:$A$3925, 'Heron'!$A107,  data!$E$1:$E$3925, 'Heron'!Y$5)</f>
        <v/>
      </c>
      <c r="Z107" s="2">
        <f>Y107+SUMIFS(data!$H$1:$H$3925, data!$A$1:$A$3925, 'Heron'!$A107,  data!$E$1:$E$3925, 'Heron'!Z$5)</f>
        <v/>
      </c>
      <c r="AA107" s="2">
        <f>Z107+SUMIFS(data!$H$1:$H$3925, data!$A$1:$A$3925, 'Heron'!$A107,  data!$E$1:$E$3925, 'Heron'!AA$5)</f>
        <v/>
      </c>
      <c r="AB107" s="2">
        <f>AA107+SUMIFS(data!$H$1:$H$3925, data!$A$1:$A$3925, 'Heron'!$A107,  data!$E$1:$E$3925, 'Heron'!AB$5)</f>
        <v/>
      </c>
      <c r="AC107" s="2">
        <f>AB107+SUMIFS(data!$H$1:$H$3925, data!$A$1:$A$3925, 'Heron'!$A107,  data!$E$1:$E$3925, 'Heron'!AC$5)</f>
        <v/>
      </c>
      <c r="AD107" s="2">
        <f>AC107+SUMIFS(data!$H$1:$H$3925, data!$A$1:$A$3925, 'Heron'!$A107,  data!$E$1:$E$3925, 'Heron'!AD$5)</f>
        <v/>
      </c>
      <c r="AE107" s="2">
        <f>AD107+SUMIFS(data!$H$1:$H$3925, data!$A$1:$A$3925, 'Heron'!$A107,  data!$E$1:$E$3925, 'Heron'!AE$5)</f>
        <v/>
      </c>
      <c r="AF107" s="2">
        <f>AE107+SUMIFS(data!$H$1:$H$3925, data!$A$1:$A$3925, 'Heron'!$A107,  data!$E$1:$E$3925, 'Heron'!AF$5)</f>
        <v/>
      </c>
      <c r="AG107" s="2">
        <f>AF107+SUMIFS(data!$H$1:$H$3925, data!$A$1:$A$3925, 'Heron'!$A107,  data!$E$1:$E$3925, 'Heron'!AG$5)</f>
        <v/>
      </c>
      <c r="AH107" s="2">
        <f>AG107+SUMIFS(data!$H$1:$H$3925, data!$A$1:$A$3925, 'Heron'!$A107,  data!$E$1:$E$3925, 'Heron'!AH$5)</f>
        <v/>
      </c>
      <c r="AI107" s="2">
        <f>AH107+SUMIFS(data!$H$1:$H$3925, data!$A$1:$A$3925, 'Heron'!$A107,  data!$E$1:$E$3925, 'Heron'!AI$5)</f>
        <v/>
      </c>
      <c r="AJ107" s="2">
        <f>AI107+SUMIFS(data!$H$1:$H$3925, data!$A$1:$A$3925, 'Heron'!$A107,  data!$E$1:$E$3925, 'Heron'!AJ$5)</f>
        <v/>
      </c>
      <c r="AK107" s="2">
        <f>AJ107+SUMIFS(data!$H$1:$H$3925, data!$A$1:$A$3925, 'Heron'!$A107,  data!$E$1:$E$3925, 'Heron'!AK$5)</f>
        <v/>
      </c>
      <c r="AL107" s="2">
        <f>AK107+SUMIFS(data!$H$1:$H$3925, data!$A$1:$A$3925, 'Heron'!$A107,  data!$E$1:$E$3925, 'Heron'!AL$5)</f>
        <v/>
      </c>
      <c r="AM107" s="2">
        <f>AL107+SUMIFS(data!$H$1:$H$3925, data!$A$1:$A$3925, 'Heron'!$A107,  data!$E$1:$E$3925, 'Heron'!AM$5)</f>
        <v/>
      </c>
      <c r="AN107" s="2">
        <f>AM107+SUMIFS(data!$H$1:$H$3925, data!$A$1:$A$3925, 'Heron'!$A107,  data!$E$1:$E$3925, 'Heron'!AN$5)</f>
        <v/>
      </c>
      <c r="AO107" s="2">
        <f>AN107+SUMIFS(data!$H$1:$H$3925, data!$A$1:$A$3925, 'Heron'!$A107,  data!$E$1:$E$3925, 'Heron'!AO$5)</f>
        <v/>
      </c>
      <c r="AP107" s="2">
        <f>AO107+SUMIFS(data!$H$1:$H$3925, data!$A$1:$A$3925, 'Heron'!$A107,  data!$E$1:$E$3925, 'Heron'!AP$5)</f>
        <v/>
      </c>
      <c r="AQ107" s="2">
        <f>AP107+SUMIFS(data!$H$1:$H$3925, data!$A$1:$A$3925, 'Heron'!$A107,  data!$E$1:$E$3925, 'Heron'!AQ$5)</f>
        <v/>
      </c>
      <c r="AR107" s="2">
        <f>AQ107+SUMIFS(data!$H$1:$H$3925, data!$A$1:$A$3925, 'Heron'!$A107,  data!$E$1:$E$3925, 'Heron'!AR$5)</f>
        <v/>
      </c>
      <c r="AS107" s="2">
        <f>AR107+SUMIFS(data!$H$1:$H$3925, data!$A$1:$A$3925, 'Heron'!$A107,  data!$E$1:$E$3925, 'Heron'!AS$5)+SUMIFS('NSST Print'!$C$43,'NSST Print'!$F$43,'Heron'!$A107)-SUMIFS('NSST Print'!$C$44:$C$50,'NSST Print'!$F$44:$F$50,'Heron'!$A107)</f>
        <v/>
      </c>
    </row>
    <row r="108">
      <c r="A108" t="inlineStr">
        <is>
          <t>Security</t>
        </is>
      </c>
      <c r="C108" s="2">
        <f>SUMIFS(data!$H$1:$H$3925, data!$A$1:$A$3925, 'Heron'!$A108, data!$E$1:$E$3925, 'Heron'!C$5)</f>
        <v/>
      </c>
      <c r="D108" s="2">
        <f>C108+SUMIFS(data!$H$1:$H$3925, data!$A$1:$A$3925, 'Heron'!$A108,  data!$E$1:$E$3925, 'Heron'!D$5)</f>
        <v/>
      </c>
      <c r="E108" s="2">
        <f>D108+SUMIFS(data!$H$1:$H$3925, data!$A$1:$A$3925, 'Heron'!$A108,  data!$E$1:$E$3925, 'Heron'!E$5)</f>
        <v/>
      </c>
      <c r="F108" s="2">
        <f>E108+SUMIFS(data!$H$1:$H$3925, data!$A$1:$A$3925, 'Heron'!$A108,  data!$E$1:$E$3925, 'Heron'!F$5)</f>
        <v/>
      </c>
      <c r="G108" s="2">
        <f>F108+SUMIFS(data!$H$1:$H$3925, data!$A$1:$A$3925, 'Heron'!$A108,  data!$E$1:$E$3925, 'Heron'!G$5)</f>
        <v/>
      </c>
      <c r="H108" s="2">
        <f>G108+SUMIFS(data!$H$1:$H$3925, data!$A$1:$A$3925, 'Heron'!$A108,  data!$E$1:$E$3925, 'Heron'!H$5)</f>
        <v/>
      </c>
      <c r="I108" s="2">
        <f>H108+SUMIFS(data!$H$1:$H$3925, data!$A$1:$A$3925, 'Heron'!$A108,  data!$E$1:$E$3925, 'Heron'!I$5)</f>
        <v/>
      </c>
      <c r="J108" s="2">
        <f>I108+SUMIFS(data!$H$1:$H$3925, data!$A$1:$A$3925, 'Heron'!$A108,  data!$E$1:$E$3925, 'Heron'!J$5)</f>
        <v/>
      </c>
      <c r="K108" s="2">
        <f>J108+SUMIFS(data!$H$1:$H$3925, data!$A$1:$A$3925, 'Heron'!$A108,  data!$E$1:$E$3925, 'Heron'!K$5)</f>
        <v/>
      </c>
      <c r="L108" s="2">
        <f>K108+SUMIFS(data!$H$1:$H$3925, data!$A$1:$A$3925, 'Heron'!$A108,  data!$E$1:$E$3925, 'Heron'!L$5)</f>
        <v/>
      </c>
      <c r="M108" s="2">
        <f>L108+SUMIFS(data!$H$1:$H$3925, data!$A$1:$A$3925, 'Heron'!$A108,  data!$E$1:$E$3925, 'Heron'!M$5)</f>
        <v/>
      </c>
      <c r="N108" s="2">
        <f>M108+SUMIFS(data!$H$1:$H$3925, data!$A$1:$A$3925, 'Heron'!$A108,  data!$E$1:$E$3925, 'Heron'!N$5)</f>
        <v/>
      </c>
      <c r="O108" s="2">
        <f>N108+SUMIFS(data!$H$1:$H$3925, data!$A$1:$A$3925, 'Heron'!$A108,  data!$E$1:$E$3925, 'Heron'!O$5)</f>
        <v/>
      </c>
      <c r="P108" s="2">
        <f>O108+SUMIFS(data!$H$1:$H$3925, data!$A$1:$A$3925, 'Heron'!$A108,  data!$E$1:$E$3925, 'Heron'!P$5)</f>
        <v/>
      </c>
      <c r="Q108" s="2">
        <f>P108+SUMIFS(data!$H$1:$H$3925, data!$A$1:$A$3925, 'Heron'!$A108,  data!$E$1:$E$3925, 'Heron'!Q$5)</f>
        <v/>
      </c>
      <c r="R108" s="2">
        <f>Q108+SUMIFS(data!$H$1:$H$3925, data!$A$1:$A$3925, 'Heron'!$A108,  data!$E$1:$E$3925, 'Heron'!R$5)</f>
        <v/>
      </c>
      <c r="S108" s="2">
        <f>R108+SUMIFS(data!$H$1:$H$3925, data!$A$1:$A$3925, 'Heron'!$A108,  data!$E$1:$E$3925, 'Heron'!S$5)</f>
        <v/>
      </c>
      <c r="T108" s="2">
        <f>S108+SUMIFS(data!$H$1:$H$3925, data!$A$1:$A$3925, 'Heron'!$A108,  data!$E$1:$E$3925, 'Heron'!T$5)</f>
        <v/>
      </c>
      <c r="U108" s="2">
        <f>T108+SUMIFS(data!$H$1:$H$3925, data!$A$1:$A$3925, 'Heron'!$A108,  data!$E$1:$E$3925, 'Heron'!U$5)</f>
        <v/>
      </c>
      <c r="V108" s="2">
        <f>U108+SUMIFS(data!$H$1:$H$3925, data!$A$1:$A$3925, 'Heron'!$A108,  data!$E$1:$E$3925, 'Heron'!V$5)</f>
        <v/>
      </c>
      <c r="W108" s="2">
        <f>V108+SUMIFS(data!$H$1:$H$3925, data!$A$1:$A$3925, 'Heron'!$A108,  data!$E$1:$E$3925, 'Heron'!W$5)</f>
        <v/>
      </c>
      <c r="X108" s="2">
        <f>W108+SUMIFS(data!$H$1:$H$3925, data!$A$1:$A$3925, 'Heron'!$A108,  data!$E$1:$E$3925, 'Heron'!X$5)</f>
        <v/>
      </c>
      <c r="Y108" s="2">
        <f>X108+SUMIFS(data!$H$1:$H$3925, data!$A$1:$A$3925, 'Heron'!$A108,  data!$E$1:$E$3925, 'Heron'!Y$5)</f>
        <v/>
      </c>
      <c r="Z108" s="2">
        <f>Y108+SUMIFS(data!$H$1:$H$3925, data!$A$1:$A$3925, 'Heron'!$A108,  data!$E$1:$E$3925, 'Heron'!Z$5)</f>
        <v/>
      </c>
      <c r="AA108" s="2">
        <f>Z108+SUMIFS(data!$H$1:$H$3925, data!$A$1:$A$3925, 'Heron'!$A108,  data!$E$1:$E$3925, 'Heron'!AA$5)</f>
        <v/>
      </c>
      <c r="AB108" s="2">
        <f>AA108+SUMIFS(data!$H$1:$H$3925, data!$A$1:$A$3925, 'Heron'!$A108,  data!$E$1:$E$3925, 'Heron'!AB$5)</f>
        <v/>
      </c>
      <c r="AC108" s="2">
        <f>AB108+SUMIFS(data!$H$1:$H$3925, data!$A$1:$A$3925, 'Heron'!$A108,  data!$E$1:$E$3925, 'Heron'!AC$5)</f>
        <v/>
      </c>
      <c r="AD108" s="2">
        <f>AC108+SUMIFS(data!$H$1:$H$3925, data!$A$1:$A$3925, 'Heron'!$A108,  data!$E$1:$E$3925, 'Heron'!AD$5)</f>
        <v/>
      </c>
      <c r="AE108" s="2">
        <f>AD108+SUMIFS(data!$H$1:$H$3925, data!$A$1:$A$3925, 'Heron'!$A108,  data!$E$1:$E$3925, 'Heron'!AE$5)</f>
        <v/>
      </c>
      <c r="AF108" s="2">
        <f>AE108+SUMIFS(data!$H$1:$H$3925, data!$A$1:$A$3925, 'Heron'!$A108,  data!$E$1:$E$3925, 'Heron'!AF$5)</f>
        <v/>
      </c>
      <c r="AG108" s="2">
        <f>AF108+SUMIFS(data!$H$1:$H$3925, data!$A$1:$A$3925, 'Heron'!$A108,  data!$E$1:$E$3925, 'Heron'!AG$5)</f>
        <v/>
      </c>
      <c r="AH108" s="2">
        <f>AG108+SUMIFS(data!$H$1:$H$3925, data!$A$1:$A$3925, 'Heron'!$A108,  data!$E$1:$E$3925, 'Heron'!AH$5)</f>
        <v/>
      </c>
      <c r="AI108" s="2">
        <f>AH108+SUMIFS(data!$H$1:$H$3925, data!$A$1:$A$3925, 'Heron'!$A108,  data!$E$1:$E$3925, 'Heron'!AI$5)</f>
        <v/>
      </c>
      <c r="AJ108" s="2">
        <f>AI108+SUMIFS(data!$H$1:$H$3925, data!$A$1:$A$3925, 'Heron'!$A108,  data!$E$1:$E$3925, 'Heron'!AJ$5)</f>
        <v/>
      </c>
      <c r="AK108" s="2">
        <f>AJ108+SUMIFS(data!$H$1:$H$3925, data!$A$1:$A$3925, 'Heron'!$A108,  data!$E$1:$E$3925, 'Heron'!AK$5)</f>
        <v/>
      </c>
      <c r="AL108" s="2">
        <f>AK108+SUMIFS(data!$H$1:$H$3925, data!$A$1:$A$3925, 'Heron'!$A108,  data!$E$1:$E$3925, 'Heron'!AL$5)</f>
        <v/>
      </c>
      <c r="AM108" s="2">
        <f>AL108+SUMIFS(data!$H$1:$H$3925, data!$A$1:$A$3925, 'Heron'!$A108,  data!$E$1:$E$3925, 'Heron'!AM$5)</f>
        <v/>
      </c>
      <c r="AN108" s="2">
        <f>AM108+SUMIFS(data!$H$1:$H$3925, data!$A$1:$A$3925, 'Heron'!$A108,  data!$E$1:$E$3925, 'Heron'!AN$5)</f>
        <v/>
      </c>
      <c r="AO108" s="2">
        <f>AN108+SUMIFS(data!$H$1:$H$3925, data!$A$1:$A$3925, 'Heron'!$A108,  data!$E$1:$E$3925, 'Heron'!AO$5)</f>
        <v/>
      </c>
      <c r="AP108" s="2">
        <f>AO108+SUMIFS(data!$H$1:$H$3925, data!$A$1:$A$3925, 'Heron'!$A108,  data!$E$1:$E$3925, 'Heron'!AP$5)</f>
        <v/>
      </c>
      <c r="AQ108" s="2">
        <f>AP108+SUMIFS(data!$H$1:$H$3925, data!$A$1:$A$3925, 'Heron'!$A108,  data!$E$1:$E$3925, 'Heron'!AQ$5)</f>
        <v/>
      </c>
      <c r="AR108" s="2">
        <f>AQ108+SUMIFS(data!$H$1:$H$3925, data!$A$1:$A$3925, 'Heron'!$A108,  data!$E$1:$E$3925, 'Heron'!AR$5)</f>
        <v/>
      </c>
      <c r="AS108" s="2">
        <f>AR108+SUMIFS(data!$H$1:$H$3925, data!$A$1:$A$3925, 'Heron'!$A108,  data!$E$1:$E$3925, 'Heron'!AS$5)+SUMIFS('NSST Print'!$C$43,'NSST Print'!$F$43,'Heron'!$A108)-SUMIFS('NSST Print'!$C$44:$C$50,'NSST Print'!$F$44:$F$50,'Heron'!$A108)</f>
        <v/>
      </c>
    </row>
    <row r="109">
      <c r="A109" t="inlineStr">
        <is>
          <t>Security - ADT</t>
        </is>
      </c>
      <c r="C109" s="2">
        <f>SUMIFS(data!$H$1:$H$3925, data!$A$1:$A$3925, 'Heron'!$A109, data!$E$1:$E$3925, 'Heron'!C$5)</f>
        <v/>
      </c>
      <c r="D109" s="2">
        <f>C109+SUMIFS(data!$H$1:$H$3925, data!$A$1:$A$3925, 'Heron'!$A109,  data!$E$1:$E$3925, 'Heron'!D$5)</f>
        <v/>
      </c>
      <c r="E109" s="2">
        <f>D109+SUMIFS(data!$H$1:$H$3925, data!$A$1:$A$3925, 'Heron'!$A109,  data!$E$1:$E$3925, 'Heron'!E$5)</f>
        <v/>
      </c>
      <c r="F109" s="2">
        <f>E109+SUMIFS(data!$H$1:$H$3925, data!$A$1:$A$3925, 'Heron'!$A109,  data!$E$1:$E$3925, 'Heron'!F$5)</f>
        <v/>
      </c>
      <c r="G109" s="2">
        <f>F109+SUMIFS(data!$H$1:$H$3925, data!$A$1:$A$3925, 'Heron'!$A109,  data!$E$1:$E$3925, 'Heron'!G$5)</f>
        <v/>
      </c>
      <c r="H109" s="2">
        <f>G109+SUMIFS(data!$H$1:$H$3925, data!$A$1:$A$3925, 'Heron'!$A109,  data!$E$1:$E$3925, 'Heron'!H$5)</f>
        <v/>
      </c>
      <c r="I109" s="2">
        <f>H109+SUMIFS(data!$H$1:$H$3925, data!$A$1:$A$3925, 'Heron'!$A109,  data!$E$1:$E$3925, 'Heron'!I$5)</f>
        <v/>
      </c>
      <c r="J109" s="2">
        <f>I109+SUMIFS(data!$H$1:$H$3925, data!$A$1:$A$3925, 'Heron'!$A109,  data!$E$1:$E$3925, 'Heron'!J$5)</f>
        <v/>
      </c>
      <c r="K109" s="2">
        <f>J109+SUMIFS(data!$H$1:$H$3925, data!$A$1:$A$3925, 'Heron'!$A109,  data!$E$1:$E$3925, 'Heron'!K$5)</f>
        <v/>
      </c>
      <c r="L109" s="2">
        <f>K109+SUMIFS(data!$H$1:$H$3925, data!$A$1:$A$3925, 'Heron'!$A109,  data!$E$1:$E$3925, 'Heron'!L$5)</f>
        <v/>
      </c>
      <c r="M109" s="2">
        <f>L109+SUMIFS(data!$H$1:$H$3925, data!$A$1:$A$3925, 'Heron'!$A109,  data!$E$1:$E$3925, 'Heron'!M$5)</f>
        <v/>
      </c>
      <c r="N109" s="2">
        <f>M109+SUMIFS(data!$H$1:$H$3925, data!$A$1:$A$3925, 'Heron'!$A109,  data!$E$1:$E$3925, 'Heron'!N$5)</f>
        <v/>
      </c>
      <c r="O109" s="2">
        <f>N109+SUMIFS(data!$H$1:$H$3925, data!$A$1:$A$3925, 'Heron'!$A109,  data!$E$1:$E$3925, 'Heron'!O$5)</f>
        <v/>
      </c>
      <c r="P109" s="2">
        <f>O109+SUMIFS(data!$H$1:$H$3925, data!$A$1:$A$3925, 'Heron'!$A109,  data!$E$1:$E$3925, 'Heron'!P$5)</f>
        <v/>
      </c>
      <c r="Q109" s="2">
        <f>P109+SUMIFS(data!$H$1:$H$3925, data!$A$1:$A$3925, 'Heron'!$A109,  data!$E$1:$E$3925, 'Heron'!Q$5)</f>
        <v/>
      </c>
      <c r="R109" s="2">
        <f>Q109+SUMIFS(data!$H$1:$H$3925, data!$A$1:$A$3925, 'Heron'!$A109,  data!$E$1:$E$3925, 'Heron'!R$5)</f>
        <v/>
      </c>
      <c r="S109" s="2">
        <f>R109+SUMIFS(data!$H$1:$H$3925, data!$A$1:$A$3925, 'Heron'!$A109,  data!$E$1:$E$3925, 'Heron'!S$5)</f>
        <v/>
      </c>
      <c r="T109" s="2">
        <f>S109+SUMIFS(data!$H$1:$H$3925, data!$A$1:$A$3925, 'Heron'!$A109,  data!$E$1:$E$3925, 'Heron'!T$5)</f>
        <v/>
      </c>
      <c r="U109" s="2">
        <f>T109+SUMIFS(data!$H$1:$H$3925, data!$A$1:$A$3925, 'Heron'!$A109,  data!$E$1:$E$3925, 'Heron'!U$5)</f>
        <v/>
      </c>
      <c r="V109" s="2">
        <f>U109+SUMIFS(data!$H$1:$H$3925, data!$A$1:$A$3925, 'Heron'!$A109,  data!$E$1:$E$3925, 'Heron'!V$5)</f>
        <v/>
      </c>
      <c r="W109" s="2">
        <f>V109+SUMIFS(data!$H$1:$H$3925, data!$A$1:$A$3925, 'Heron'!$A109,  data!$E$1:$E$3925, 'Heron'!W$5)</f>
        <v/>
      </c>
      <c r="X109" s="2">
        <f>W109+SUMIFS(data!$H$1:$H$3925, data!$A$1:$A$3925, 'Heron'!$A109,  data!$E$1:$E$3925, 'Heron'!X$5)</f>
        <v/>
      </c>
      <c r="Y109" s="2">
        <f>X109+SUMIFS(data!$H$1:$H$3925, data!$A$1:$A$3925, 'Heron'!$A109,  data!$E$1:$E$3925, 'Heron'!Y$5)</f>
        <v/>
      </c>
      <c r="Z109" s="2">
        <f>Y109+SUMIFS(data!$H$1:$H$3925, data!$A$1:$A$3925, 'Heron'!$A109,  data!$E$1:$E$3925, 'Heron'!Z$5)</f>
        <v/>
      </c>
      <c r="AA109" s="2">
        <f>Z109+SUMIFS(data!$H$1:$H$3925, data!$A$1:$A$3925, 'Heron'!$A109,  data!$E$1:$E$3925, 'Heron'!AA$5)</f>
        <v/>
      </c>
      <c r="AB109" s="2">
        <f>AA109+SUMIFS(data!$H$1:$H$3925, data!$A$1:$A$3925, 'Heron'!$A109,  data!$E$1:$E$3925, 'Heron'!AB$5)</f>
        <v/>
      </c>
      <c r="AC109" s="2">
        <f>AB109+SUMIFS(data!$H$1:$H$3925, data!$A$1:$A$3925, 'Heron'!$A109,  data!$E$1:$E$3925, 'Heron'!AC$5)</f>
        <v/>
      </c>
      <c r="AD109" s="2">
        <f>AC109+SUMIFS(data!$H$1:$H$3925, data!$A$1:$A$3925, 'Heron'!$A109,  data!$E$1:$E$3925, 'Heron'!AD$5)</f>
        <v/>
      </c>
      <c r="AE109" s="2">
        <f>AD109+SUMIFS(data!$H$1:$H$3925, data!$A$1:$A$3925, 'Heron'!$A109,  data!$E$1:$E$3925, 'Heron'!AE$5)</f>
        <v/>
      </c>
      <c r="AF109" s="2">
        <f>AE109+SUMIFS(data!$H$1:$H$3925, data!$A$1:$A$3925, 'Heron'!$A109,  data!$E$1:$E$3925, 'Heron'!AF$5)</f>
        <v/>
      </c>
      <c r="AG109" s="2">
        <f>AF109+SUMIFS(data!$H$1:$H$3925, data!$A$1:$A$3925, 'Heron'!$A109,  data!$E$1:$E$3925, 'Heron'!AG$5)</f>
        <v/>
      </c>
      <c r="AH109" s="2">
        <f>AG109+SUMIFS(data!$H$1:$H$3925, data!$A$1:$A$3925, 'Heron'!$A109,  data!$E$1:$E$3925, 'Heron'!AH$5)</f>
        <v/>
      </c>
      <c r="AI109" s="2">
        <f>AH109+SUMIFS(data!$H$1:$H$3925, data!$A$1:$A$3925, 'Heron'!$A109,  data!$E$1:$E$3925, 'Heron'!AI$5)</f>
        <v/>
      </c>
      <c r="AJ109" s="2">
        <f>AI109+SUMIFS(data!$H$1:$H$3925, data!$A$1:$A$3925, 'Heron'!$A109,  data!$E$1:$E$3925, 'Heron'!AJ$5)</f>
        <v/>
      </c>
      <c r="AK109" s="2">
        <f>AJ109+SUMIFS(data!$H$1:$H$3925, data!$A$1:$A$3925, 'Heron'!$A109,  data!$E$1:$E$3925, 'Heron'!AK$5)</f>
        <v/>
      </c>
      <c r="AL109" s="2">
        <f>AK109+SUMIFS(data!$H$1:$H$3925, data!$A$1:$A$3925, 'Heron'!$A109,  data!$E$1:$E$3925, 'Heron'!AL$5)</f>
        <v/>
      </c>
      <c r="AM109" s="2">
        <f>AL109+SUMIFS(data!$H$1:$H$3925, data!$A$1:$A$3925, 'Heron'!$A109,  data!$E$1:$E$3925, 'Heron'!AM$5)</f>
        <v/>
      </c>
      <c r="AN109" s="2">
        <f>AM109+SUMIFS(data!$H$1:$H$3925, data!$A$1:$A$3925, 'Heron'!$A109,  data!$E$1:$E$3925, 'Heron'!AN$5)</f>
        <v/>
      </c>
      <c r="AO109" s="2">
        <f>AN109+SUMIFS(data!$H$1:$H$3925, data!$A$1:$A$3925, 'Heron'!$A109,  data!$E$1:$E$3925, 'Heron'!AO$5)</f>
        <v/>
      </c>
      <c r="AP109" s="2">
        <f>AO109+SUMIFS(data!$H$1:$H$3925, data!$A$1:$A$3925, 'Heron'!$A109,  data!$E$1:$E$3925, 'Heron'!AP$5)</f>
        <v/>
      </c>
      <c r="AQ109" s="2">
        <f>AP109+SUMIFS(data!$H$1:$H$3925, data!$A$1:$A$3925, 'Heron'!$A109,  data!$E$1:$E$3925, 'Heron'!AQ$5)</f>
        <v/>
      </c>
      <c r="AR109" s="2">
        <f>AQ109+SUMIFS(data!$H$1:$H$3925, data!$A$1:$A$3925, 'Heron'!$A109,  data!$E$1:$E$3925, 'Heron'!AR$5)</f>
        <v/>
      </c>
      <c r="AS109" s="2">
        <f>AR109+SUMIFS(data!$H$1:$H$3925, data!$A$1:$A$3925, 'Heron'!$A109,  data!$E$1:$E$3925, 'Heron'!AS$5)+SUMIFS('NSST Print'!$C$43,'NSST Print'!$F$43,'Heron'!$A109)-SUMIFS('NSST Print'!$C$44:$C$50,'NSST Print'!$F$44:$F$50,'Heron'!$A109)</f>
        <v/>
      </c>
    </row>
    <row r="110">
      <c r="A110" t="inlineStr">
        <is>
          <t>Subscription - NHBRC</t>
        </is>
      </c>
      <c r="C110" s="2">
        <f>SUMIFS(data!$H$1:$H$3925, data!$A$1:$A$3925, 'Heron'!$A110, data!$E$1:$E$3925, 'Heron'!C$5)</f>
        <v/>
      </c>
      <c r="D110" s="2">
        <f>C110+SUMIFS(data!$H$1:$H$3925, data!$A$1:$A$3925, 'Heron'!$A110,  data!$E$1:$E$3925, 'Heron'!D$5)</f>
        <v/>
      </c>
      <c r="E110" s="2">
        <f>D110+SUMIFS(data!$H$1:$H$3925, data!$A$1:$A$3925, 'Heron'!$A110,  data!$E$1:$E$3925, 'Heron'!E$5)</f>
        <v/>
      </c>
      <c r="F110" s="2">
        <f>E110+SUMIFS(data!$H$1:$H$3925, data!$A$1:$A$3925, 'Heron'!$A110,  data!$E$1:$E$3925, 'Heron'!F$5)</f>
        <v/>
      </c>
      <c r="G110" s="2">
        <f>F110+SUMIFS(data!$H$1:$H$3925, data!$A$1:$A$3925, 'Heron'!$A110,  data!$E$1:$E$3925, 'Heron'!G$5)</f>
        <v/>
      </c>
      <c r="H110" s="2">
        <f>G110+SUMIFS(data!$H$1:$H$3925, data!$A$1:$A$3925, 'Heron'!$A110,  data!$E$1:$E$3925, 'Heron'!H$5)</f>
        <v/>
      </c>
      <c r="I110" s="2">
        <f>H110+SUMIFS(data!$H$1:$H$3925, data!$A$1:$A$3925, 'Heron'!$A110,  data!$E$1:$E$3925, 'Heron'!I$5)</f>
        <v/>
      </c>
      <c r="J110" s="2">
        <f>I110+SUMIFS(data!$H$1:$H$3925, data!$A$1:$A$3925, 'Heron'!$A110,  data!$E$1:$E$3925, 'Heron'!J$5)</f>
        <v/>
      </c>
      <c r="K110" s="2">
        <f>J110+SUMIFS(data!$H$1:$H$3925, data!$A$1:$A$3925, 'Heron'!$A110,  data!$E$1:$E$3925, 'Heron'!K$5)</f>
        <v/>
      </c>
      <c r="L110" s="2">
        <f>K110+SUMIFS(data!$H$1:$H$3925, data!$A$1:$A$3925, 'Heron'!$A110,  data!$E$1:$E$3925, 'Heron'!L$5)</f>
        <v/>
      </c>
      <c r="M110" s="2">
        <f>L110+SUMIFS(data!$H$1:$H$3925, data!$A$1:$A$3925, 'Heron'!$A110,  data!$E$1:$E$3925, 'Heron'!M$5)</f>
        <v/>
      </c>
      <c r="N110" s="2">
        <f>M110+SUMIFS(data!$H$1:$H$3925, data!$A$1:$A$3925, 'Heron'!$A110,  data!$E$1:$E$3925, 'Heron'!N$5)</f>
        <v/>
      </c>
      <c r="O110" s="2">
        <f>N110+SUMIFS(data!$H$1:$H$3925, data!$A$1:$A$3925, 'Heron'!$A110,  data!$E$1:$E$3925, 'Heron'!O$5)</f>
        <v/>
      </c>
      <c r="P110" s="2">
        <f>O110+SUMIFS(data!$H$1:$H$3925, data!$A$1:$A$3925, 'Heron'!$A110,  data!$E$1:$E$3925, 'Heron'!P$5)</f>
        <v/>
      </c>
      <c r="Q110" s="2">
        <f>P110+SUMIFS(data!$H$1:$H$3925, data!$A$1:$A$3925, 'Heron'!$A110,  data!$E$1:$E$3925, 'Heron'!Q$5)</f>
        <v/>
      </c>
      <c r="R110" s="2">
        <f>Q110+SUMIFS(data!$H$1:$H$3925, data!$A$1:$A$3925, 'Heron'!$A110,  data!$E$1:$E$3925, 'Heron'!R$5)</f>
        <v/>
      </c>
      <c r="S110" s="2">
        <f>R110+SUMIFS(data!$H$1:$H$3925, data!$A$1:$A$3925, 'Heron'!$A110,  data!$E$1:$E$3925, 'Heron'!S$5)</f>
        <v/>
      </c>
      <c r="T110" s="2">
        <f>S110+SUMIFS(data!$H$1:$H$3925, data!$A$1:$A$3925, 'Heron'!$A110,  data!$E$1:$E$3925, 'Heron'!T$5)</f>
        <v/>
      </c>
      <c r="U110" s="2">
        <f>T110+SUMIFS(data!$H$1:$H$3925, data!$A$1:$A$3925, 'Heron'!$A110,  data!$E$1:$E$3925, 'Heron'!U$5)</f>
        <v/>
      </c>
      <c r="V110" s="2">
        <f>U110+SUMIFS(data!$H$1:$H$3925, data!$A$1:$A$3925, 'Heron'!$A110,  data!$E$1:$E$3925, 'Heron'!V$5)</f>
        <v/>
      </c>
      <c r="W110" s="2">
        <f>V110+SUMIFS(data!$H$1:$H$3925, data!$A$1:$A$3925, 'Heron'!$A110,  data!$E$1:$E$3925, 'Heron'!W$5)</f>
        <v/>
      </c>
      <c r="X110" s="2">
        <f>W110+SUMIFS(data!$H$1:$H$3925, data!$A$1:$A$3925, 'Heron'!$A110,  data!$E$1:$E$3925, 'Heron'!X$5)</f>
        <v/>
      </c>
      <c r="Y110" s="2">
        <f>X110+SUMIFS(data!$H$1:$H$3925, data!$A$1:$A$3925, 'Heron'!$A110,  data!$E$1:$E$3925, 'Heron'!Y$5)</f>
        <v/>
      </c>
      <c r="Z110" s="2">
        <f>Y110+SUMIFS(data!$H$1:$H$3925, data!$A$1:$A$3925, 'Heron'!$A110,  data!$E$1:$E$3925, 'Heron'!Z$5)</f>
        <v/>
      </c>
      <c r="AA110" s="2">
        <f>Z110+SUMIFS(data!$H$1:$H$3925, data!$A$1:$A$3925, 'Heron'!$A110,  data!$E$1:$E$3925, 'Heron'!AA$5)</f>
        <v/>
      </c>
      <c r="AB110" s="2">
        <f>AA110+SUMIFS(data!$H$1:$H$3925, data!$A$1:$A$3925, 'Heron'!$A110,  data!$E$1:$E$3925, 'Heron'!AB$5)</f>
        <v/>
      </c>
      <c r="AC110" s="2">
        <f>AB110+SUMIFS(data!$H$1:$H$3925, data!$A$1:$A$3925, 'Heron'!$A110,  data!$E$1:$E$3925, 'Heron'!AC$5)</f>
        <v/>
      </c>
      <c r="AD110" s="2">
        <f>AC110+SUMIFS(data!$H$1:$H$3925, data!$A$1:$A$3925, 'Heron'!$A110,  data!$E$1:$E$3925, 'Heron'!AD$5)</f>
        <v/>
      </c>
      <c r="AE110" s="2">
        <f>AD110+SUMIFS(data!$H$1:$H$3925, data!$A$1:$A$3925, 'Heron'!$A110,  data!$E$1:$E$3925, 'Heron'!AE$5)</f>
        <v/>
      </c>
      <c r="AF110" s="2">
        <f>AE110+SUMIFS(data!$H$1:$H$3925, data!$A$1:$A$3925, 'Heron'!$A110,  data!$E$1:$E$3925, 'Heron'!AF$5)</f>
        <v/>
      </c>
      <c r="AG110" s="2">
        <f>AF110+SUMIFS(data!$H$1:$H$3925, data!$A$1:$A$3925, 'Heron'!$A110,  data!$E$1:$E$3925, 'Heron'!AG$5)</f>
        <v/>
      </c>
      <c r="AH110" s="2">
        <f>AG110+SUMIFS(data!$H$1:$H$3925, data!$A$1:$A$3925, 'Heron'!$A110,  data!$E$1:$E$3925, 'Heron'!AH$5)</f>
        <v/>
      </c>
      <c r="AI110" s="2">
        <f>AH110+SUMIFS(data!$H$1:$H$3925, data!$A$1:$A$3925, 'Heron'!$A110,  data!$E$1:$E$3925, 'Heron'!AI$5)</f>
        <v/>
      </c>
      <c r="AJ110" s="2">
        <f>AI110+SUMIFS(data!$H$1:$H$3925, data!$A$1:$A$3925, 'Heron'!$A110,  data!$E$1:$E$3925, 'Heron'!AJ$5)</f>
        <v/>
      </c>
      <c r="AK110" s="2">
        <f>AJ110+SUMIFS(data!$H$1:$H$3925, data!$A$1:$A$3925, 'Heron'!$A110,  data!$E$1:$E$3925, 'Heron'!AK$5)</f>
        <v/>
      </c>
      <c r="AL110" s="2">
        <f>AK110+SUMIFS(data!$H$1:$H$3925, data!$A$1:$A$3925, 'Heron'!$A110,  data!$E$1:$E$3925, 'Heron'!AL$5)</f>
        <v/>
      </c>
      <c r="AM110" s="2">
        <f>AL110+SUMIFS(data!$H$1:$H$3925, data!$A$1:$A$3925, 'Heron'!$A110,  data!$E$1:$E$3925, 'Heron'!AM$5)</f>
        <v/>
      </c>
      <c r="AN110" s="2">
        <f>AM110+SUMIFS(data!$H$1:$H$3925, data!$A$1:$A$3925, 'Heron'!$A110,  data!$E$1:$E$3925, 'Heron'!AN$5)</f>
        <v/>
      </c>
      <c r="AO110" s="2">
        <f>AN110+SUMIFS(data!$H$1:$H$3925, data!$A$1:$A$3925, 'Heron'!$A110,  data!$E$1:$E$3925, 'Heron'!AO$5)</f>
        <v/>
      </c>
      <c r="AP110" s="2">
        <f>AO110+SUMIFS(data!$H$1:$H$3925, data!$A$1:$A$3925, 'Heron'!$A110,  data!$E$1:$E$3925, 'Heron'!AP$5)</f>
        <v/>
      </c>
      <c r="AQ110" s="2">
        <f>AP110+SUMIFS(data!$H$1:$H$3925, data!$A$1:$A$3925, 'Heron'!$A110,  data!$E$1:$E$3925, 'Heron'!AQ$5)</f>
        <v/>
      </c>
      <c r="AR110" s="2">
        <f>AQ110+SUMIFS(data!$H$1:$H$3925, data!$A$1:$A$3925, 'Heron'!$A110,  data!$E$1:$E$3925, 'Heron'!AR$5)</f>
        <v/>
      </c>
      <c r="AS110" s="2">
        <f>AR110+SUMIFS(data!$H$1:$H$3925, data!$A$1:$A$3925, 'Heron'!$A110,  data!$E$1:$E$3925, 'Heron'!AS$5)+SUMIFS('NSST Print'!$C$43,'NSST Print'!$F$43,'Heron'!$A110)-SUMIFS('NSST Print'!$C$44:$C$50,'NSST Print'!$F$44:$F$50,'Heron'!$A110)</f>
        <v/>
      </c>
    </row>
    <row r="111">
      <c r="A111" t="inlineStr">
        <is>
          <t>Subscriptions - Xero</t>
        </is>
      </c>
      <c r="C111" s="2">
        <f>SUMIFS(data!$H$1:$H$3925, data!$A$1:$A$3925, 'Heron'!$A111, data!$E$1:$E$3925, 'Heron'!C$5)</f>
        <v/>
      </c>
      <c r="D111" s="2">
        <f>C111+SUMIFS(data!$H$1:$H$3925, data!$A$1:$A$3925, 'Heron'!$A111,  data!$E$1:$E$3925, 'Heron'!D$5)</f>
        <v/>
      </c>
      <c r="E111" s="2">
        <f>D111+SUMIFS(data!$H$1:$H$3925, data!$A$1:$A$3925, 'Heron'!$A111,  data!$E$1:$E$3925, 'Heron'!E$5)</f>
        <v/>
      </c>
      <c r="F111" s="2">
        <f>E111+SUMIFS(data!$H$1:$H$3925, data!$A$1:$A$3925, 'Heron'!$A111,  data!$E$1:$E$3925, 'Heron'!F$5)</f>
        <v/>
      </c>
      <c r="G111" s="2">
        <f>F111+SUMIFS(data!$H$1:$H$3925, data!$A$1:$A$3925, 'Heron'!$A111,  data!$E$1:$E$3925, 'Heron'!G$5)</f>
        <v/>
      </c>
      <c r="H111" s="2">
        <f>G111+SUMIFS(data!$H$1:$H$3925, data!$A$1:$A$3925, 'Heron'!$A111,  data!$E$1:$E$3925, 'Heron'!H$5)</f>
        <v/>
      </c>
      <c r="I111" s="2">
        <f>H111+SUMIFS(data!$H$1:$H$3925, data!$A$1:$A$3925, 'Heron'!$A111,  data!$E$1:$E$3925, 'Heron'!I$5)</f>
        <v/>
      </c>
      <c r="J111" s="2">
        <f>I111+SUMIFS(data!$H$1:$H$3925, data!$A$1:$A$3925, 'Heron'!$A111,  data!$E$1:$E$3925, 'Heron'!J$5)</f>
        <v/>
      </c>
      <c r="K111" s="2">
        <f>J111+SUMIFS(data!$H$1:$H$3925, data!$A$1:$A$3925, 'Heron'!$A111,  data!$E$1:$E$3925, 'Heron'!K$5)</f>
        <v/>
      </c>
      <c r="L111" s="2">
        <f>K111+SUMIFS(data!$H$1:$H$3925, data!$A$1:$A$3925, 'Heron'!$A111,  data!$E$1:$E$3925, 'Heron'!L$5)</f>
        <v/>
      </c>
      <c r="M111" s="2">
        <f>L111+SUMIFS(data!$H$1:$H$3925, data!$A$1:$A$3925, 'Heron'!$A111,  data!$E$1:$E$3925, 'Heron'!M$5)</f>
        <v/>
      </c>
      <c r="N111" s="2">
        <f>M111+SUMIFS(data!$H$1:$H$3925, data!$A$1:$A$3925, 'Heron'!$A111,  data!$E$1:$E$3925, 'Heron'!N$5)</f>
        <v/>
      </c>
      <c r="O111" s="2">
        <f>N111+SUMIFS(data!$H$1:$H$3925, data!$A$1:$A$3925, 'Heron'!$A111,  data!$E$1:$E$3925, 'Heron'!O$5)</f>
        <v/>
      </c>
      <c r="P111" s="2">
        <f>O111+SUMIFS(data!$H$1:$H$3925, data!$A$1:$A$3925, 'Heron'!$A111,  data!$E$1:$E$3925, 'Heron'!P$5)</f>
        <v/>
      </c>
      <c r="Q111" s="2">
        <f>P111+SUMIFS(data!$H$1:$H$3925, data!$A$1:$A$3925, 'Heron'!$A111,  data!$E$1:$E$3925, 'Heron'!Q$5)</f>
        <v/>
      </c>
      <c r="R111" s="2">
        <f>Q111+SUMIFS(data!$H$1:$H$3925, data!$A$1:$A$3925, 'Heron'!$A111,  data!$E$1:$E$3925, 'Heron'!R$5)</f>
        <v/>
      </c>
      <c r="S111" s="2">
        <f>R111+SUMIFS(data!$H$1:$H$3925, data!$A$1:$A$3925, 'Heron'!$A111,  data!$E$1:$E$3925, 'Heron'!S$5)</f>
        <v/>
      </c>
      <c r="T111" s="2">
        <f>S111+SUMIFS(data!$H$1:$H$3925, data!$A$1:$A$3925, 'Heron'!$A111,  data!$E$1:$E$3925, 'Heron'!T$5)</f>
        <v/>
      </c>
      <c r="U111" s="2">
        <f>T111+SUMIFS(data!$H$1:$H$3925, data!$A$1:$A$3925, 'Heron'!$A111,  data!$E$1:$E$3925, 'Heron'!U$5)</f>
        <v/>
      </c>
      <c r="V111" s="2">
        <f>U111+SUMIFS(data!$H$1:$H$3925, data!$A$1:$A$3925, 'Heron'!$A111,  data!$E$1:$E$3925, 'Heron'!V$5)</f>
        <v/>
      </c>
      <c r="W111" s="2">
        <f>V111+SUMIFS(data!$H$1:$H$3925, data!$A$1:$A$3925, 'Heron'!$A111,  data!$E$1:$E$3925, 'Heron'!W$5)</f>
        <v/>
      </c>
      <c r="X111" s="2">
        <f>W111+SUMIFS(data!$H$1:$H$3925, data!$A$1:$A$3925, 'Heron'!$A111,  data!$E$1:$E$3925, 'Heron'!X$5)</f>
        <v/>
      </c>
      <c r="Y111" s="2">
        <f>X111+SUMIFS(data!$H$1:$H$3925, data!$A$1:$A$3925, 'Heron'!$A111,  data!$E$1:$E$3925, 'Heron'!Y$5)</f>
        <v/>
      </c>
      <c r="Z111" s="2">
        <f>Y111+SUMIFS(data!$H$1:$H$3925, data!$A$1:$A$3925, 'Heron'!$A111,  data!$E$1:$E$3925, 'Heron'!Z$5)</f>
        <v/>
      </c>
      <c r="AA111" s="2">
        <f>Z111+SUMIFS(data!$H$1:$H$3925, data!$A$1:$A$3925, 'Heron'!$A111,  data!$E$1:$E$3925, 'Heron'!AA$5)</f>
        <v/>
      </c>
      <c r="AB111" s="2">
        <f>AA111+SUMIFS(data!$H$1:$H$3925, data!$A$1:$A$3925, 'Heron'!$A111,  data!$E$1:$E$3925, 'Heron'!AB$5)</f>
        <v/>
      </c>
      <c r="AC111" s="2">
        <f>AB111+SUMIFS(data!$H$1:$H$3925, data!$A$1:$A$3925, 'Heron'!$A111,  data!$E$1:$E$3925, 'Heron'!AC$5)</f>
        <v/>
      </c>
      <c r="AD111" s="2">
        <f>AC111+SUMIFS(data!$H$1:$H$3925, data!$A$1:$A$3925, 'Heron'!$A111,  data!$E$1:$E$3925, 'Heron'!AD$5)</f>
        <v/>
      </c>
      <c r="AE111" s="2">
        <f>AD111+SUMIFS(data!$H$1:$H$3925, data!$A$1:$A$3925, 'Heron'!$A111,  data!$E$1:$E$3925, 'Heron'!AE$5)</f>
        <v/>
      </c>
      <c r="AF111" s="2">
        <f>AE111+SUMIFS(data!$H$1:$H$3925, data!$A$1:$A$3925, 'Heron'!$A111,  data!$E$1:$E$3925, 'Heron'!AF$5)</f>
        <v/>
      </c>
      <c r="AG111" s="2">
        <f>AF111+SUMIFS(data!$H$1:$H$3925, data!$A$1:$A$3925, 'Heron'!$A111,  data!$E$1:$E$3925, 'Heron'!AG$5)</f>
        <v/>
      </c>
      <c r="AH111" s="2">
        <f>AG111+SUMIFS(data!$H$1:$H$3925, data!$A$1:$A$3925, 'Heron'!$A111,  data!$E$1:$E$3925, 'Heron'!AH$5)</f>
        <v/>
      </c>
      <c r="AI111" s="2">
        <f>AH111+SUMIFS(data!$H$1:$H$3925, data!$A$1:$A$3925, 'Heron'!$A111,  data!$E$1:$E$3925, 'Heron'!AI$5)</f>
        <v/>
      </c>
      <c r="AJ111" s="2">
        <f>AI111+SUMIFS(data!$H$1:$H$3925, data!$A$1:$A$3925, 'Heron'!$A111,  data!$E$1:$E$3925, 'Heron'!AJ$5)</f>
        <v/>
      </c>
      <c r="AK111" s="2">
        <f>AJ111+SUMIFS(data!$H$1:$H$3925, data!$A$1:$A$3925, 'Heron'!$A111,  data!$E$1:$E$3925, 'Heron'!AK$5)</f>
        <v/>
      </c>
      <c r="AL111" s="2">
        <f>AK111+SUMIFS(data!$H$1:$H$3925, data!$A$1:$A$3925, 'Heron'!$A111,  data!$E$1:$E$3925, 'Heron'!AL$5)</f>
        <v/>
      </c>
      <c r="AM111" s="2">
        <f>AL111+SUMIFS(data!$H$1:$H$3925, data!$A$1:$A$3925, 'Heron'!$A111,  data!$E$1:$E$3925, 'Heron'!AM$5)</f>
        <v/>
      </c>
      <c r="AN111" s="2">
        <f>AM111+SUMIFS(data!$H$1:$H$3925, data!$A$1:$A$3925, 'Heron'!$A111,  data!$E$1:$E$3925, 'Heron'!AN$5)</f>
        <v/>
      </c>
      <c r="AO111" s="2">
        <f>AN111+SUMIFS(data!$H$1:$H$3925, data!$A$1:$A$3925, 'Heron'!$A111,  data!$E$1:$E$3925, 'Heron'!AO$5)</f>
        <v/>
      </c>
      <c r="AP111" s="2">
        <f>AO111+SUMIFS(data!$H$1:$H$3925, data!$A$1:$A$3925, 'Heron'!$A111,  data!$E$1:$E$3925, 'Heron'!AP$5)</f>
        <v/>
      </c>
      <c r="AQ111" s="2">
        <f>AP111+SUMIFS(data!$H$1:$H$3925, data!$A$1:$A$3925, 'Heron'!$A111,  data!$E$1:$E$3925, 'Heron'!AQ$5)</f>
        <v/>
      </c>
      <c r="AR111" s="2">
        <f>AQ111+SUMIFS(data!$H$1:$H$3925, data!$A$1:$A$3925, 'Heron'!$A111,  data!$E$1:$E$3925, 'Heron'!AR$5)</f>
        <v/>
      </c>
      <c r="AS111" s="2">
        <f>AR111+SUMIFS(data!$H$1:$H$3925, data!$A$1:$A$3925, 'Heron'!$A111,  data!$E$1:$E$3925, 'Heron'!AS$5)+SUMIFS('NSST Print'!$C$43,'NSST Print'!$F$43,'Heron'!$A111)-SUMIFS('NSST Print'!$C$44:$C$50,'NSST Print'!$F$44:$F$50,'Heron'!$A111)</f>
        <v/>
      </c>
    </row>
    <row r="112">
      <c r="A112" t="inlineStr">
        <is>
          <t>Water</t>
        </is>
      </c>
      <c r="C112" s="2">
        <f>SUMIFS(data!$H$1:$H$3925, data!$A$1:$A$3925, 'Heron'!$A112, data!$E$1:$E$3925, 'Heron'!C$5)</f>
        <v/>
      </c>
      <c r="D112" s="2">
        <f>C112+SUMIFS(data!$H$1:$H$3925, data!$A$1:$A$3925, 'Heron'!$A112,  data!$E$1:$E$3925, 'Heron'!D$5)</f>
        <v/>
      </c>
      <c r="E112" s="2">
        <f>D112+SUMIFS(data!$H$1:$H$3925, data!$A$1:$A$3925, 'Heron'!$A112,  data!$E$1:$E$3925, 'Heron'!E$5)</f>
        <v/>
      </c>
      <c r="F112" s="2">
        <f>E112+SUMIFS(data!$H$1:$H$3925, data!$A$1:$A$3925, 'Heron'!$A112,  data!$E$1:$E$3925, 'Heron'!F$5)</f>
        <v/>
      </c>
      <c r="G112" s="2">
        <f>F112+SUMIFS(data!$H$1:$H$3925, data!$A$1:$A$3925, 'Heron'!$A112,  data!$E$1:$E$3925, 'Heron'!G$5)</f>
        <v/>
      </c>
      <c r="H112" s="2">
        <f>G112+SUMIFS(data!$H$1:$H$3925, data!$A$1:$A$3925, 'Heron'!$A112,  data!$E$1:$E$3925, 'Heron'!H$5)</f>
        <v/>
      </c>
      <c r="I112" s="2">
        <f>H112+SUMIFS(data!$H$1:$H$3925, data!$A$1:$A$3925, 'Heron'!$A112,  data!$E$1:$E$3925, 'Heron'!I$5)</f>
        <v/>
      </c>
      <c r="J112" s="2">
        <f>I112+SUMIFS(data!$H$1:$H$3925, data!$A$1:$A$3925, 'Heron'!$A112,  data!$E$1:$E$3925, 'Heron'!J$5)</f>
        <v/>
      </c>
      <c r="K112" s="2">
        <f>J112+SUMIFS(data!$H$1:$H$3925, data!$A$1:$A$3925, 'Heron'!$A112,  data!$E$1:$E$3925, 'Heron'!K$5)</f>
        <v/>
      </c>
      <c r="L112" s="2">
        <f>K112+SUMIFS(data!$H$1:$H$3925, data!$A$1:$A$3925, 'Heron'!$A112,  data!$E$1:$E$3925, 'Heron'!L$5)</f>
        <v/>
      </c>
      <c r="M112" s="2">
        <f>L112+SUMIFS(data!$H$1:$H$3925, data!$A$1:$A$3925, 'Heron'!$A112,  data!$E$1:$E$3925, 'Heron'!M$5)</f>
        <v/>
      </c>
      <c r="N112" s="2">
        <f>M112+SUMIFS(data!$H$1:$H$3925, data!$A$1:$A$3925, 'Heron'!$A112,  data!$E$1:$E$3925, 'Heron'!N$5)</f>
        <v/>
      </c>
      <c r="O112" s="2">
        <f>N112+SUMIFS(data!$H$1:$H$3925, data!$A$1:$A$3925, 'Heron'!$A112,  data!$E$1:$E$3925, 'Heron'!O$5)</f>
        <v/>
      </c>
      <c r="P112" s="2">
        <f>O112+SUMIFS(data!$H$1:$H$3925, data!$A$1:$A$3925, 'Heron'!$A112,  data!$E$1:$E$3925, 'Heron'!P$5)</f>
        <v/>
      </c>
      <c r="Q112" s="2">
        <f>P112+SUMIFS(data!$H$1:$H$3925, data!$A$1:$A$3925, 'Heron'!$A112,  data!$E$1:$E$3925, 'Heron'!Q$5)</f>
        <v/>
      </c>
      <c r="R112" s="2">
        <f>Q112+SUMIFS(data!$H$1:$H$3925, data!$A$1:$A$3925, 'Heron'!$A112,  data!$E$1:$E$3925, 'Heron'!R$5)</f>
        <v/>
      </c>
      <c r="S112" s="2">
        <f>R112+SUMIFS(data!$H$1:$H$3925, data!$A$1:$A$3925, 'Heron'!$A112,  data!$E$1:$E$3925, 'Heron'!S$5)</f>
        <v/>
      </c>
      <c r="T112" s="2">
        <f>S112+SUMIFS(data!$H$1:$H$3925, data!$A$1:$A$3925, 'Heron'!$A112,  data!$E$1:$E$3925, 'Heron'!T$5)</f>
        <v/>
      </c>
      <c r="U112" s="2">
        <f>T112+SUMIFS(data!$H$1:$H$3925, data!$A$1:$A$3925, 'Heron'!$A112,  data!$E$1:$E$3925, 'Heron'!U$5)</f>
        <v/>
      </c>
      <c r="V112" s="2">
        <f>U112+SUMIFS(data!$H$1:$H$3925, data!$A$1:$A$3925, 'Heron'!$A112,  data!$E$1:$E$3925, 'Heron'!V$5)</f>
        <v/>
      </c>
      <c r="W112" s="2">
        <f>V112+SUMIFS(data!$H$1:$H$3925, data!$A$1:$A$3925, 'Heron'!$A112,  data!$E$1:$E$3925, 'Heron'!W$5)</f>
        <v/>
      </c>
      <c r="X112" s="2">
        <f>W112+SUMIFS(data!$H$1:$H$3925, data!$A$1:$A$3925, 'Heron'!$A112,  data!$E$1:$E$3925, 'Heron'!X$5)</f>
        <v/>
      </c>
      <c r="Y112" s="2">
        <f>X112+SUMIFS(data!$H$1:$H$3925, data!$A$1:$A$3925, 'Heron'!$A112,  data!$E$1:$E$3925, 'Heron'!Y$5)</f>
        <v/>
      </c>
      <c r="Z112" s="2">
        <f>Y112+SUMIFS(data!$H$1:$H$3925, data!$A$1:$A$3925, 'Heron'!$A112,  data!$E$1:$E$3925, 'Heron'!Z$5)</f>
        <v/>
      </c>
      <c r="AA112" s="2">
        <f>Z112+SUMIFS(data!$H$1:$H$3925, data!$A$1:$A$3925, 'Heron'!$A112,  data!$E$1:$E$3925, 'Heron'!AA$5)</f>
        <v/>
      </c>
      <c r="AB112" s="2">
        <f>AA112+SUMIFS(data!$H$1:$H$3925, data!$A$1:$A$3925, 'Heron'!$A112,  data!$E$1:$E$3925, 'Heron'!AB$5)</f>
        <v/>
      </c>
      <c r="AC112" s="2">
        <f>AB112+SUMIFS(data!$H$1:$H$3925, data!$A$1:$A$3925, 'Heron'!$A112,  data!$E$1:$E$3925, 'Heron'!AC$5)</f>
        <v/>
      </c>
      <c r="AD112" s="2">
        <f>AC112+SUMIFS(data!$H$1:$H$3925, data!$A$1:$A$3925, 'Heron'!$A112,  data!$E$1:$E$3925, 'Heron'!AD$5)</f>
        <v/>
      </c>
      <c r="AE112" s="2">
        <f>AD112+SUMIFS(data!$H$1:$H$3925, data!$A$1:$A$3925, 'Heron'!$A112,  data!$E$1:$E$3925, 'Heron'!AE$5)</f>
        <v/>
      </c>
      <c r="AF112" s="2">
        <f>AE112+SUMIFS(data!$H$1:$H$3925, data!$A$1:$A$3925, 'Heron'!$A112,  data!$E$1:$E$3925, 'Heron'!AF$5)</f>
        <v/>
      </c>
      <c r="AG112" s="2">
        <f>AF112+SUMIFS(data!$H$1:$H$3925, data!$A$1:$A$3925, 'Heron'!$A112,  data!$E$1:$E$3925, 'Heron'!AG$5)</f>
        <v/>
      </c>
      <c r="AH112" s="2">
        <f>AG112+SUMIFS(data!$H$1:$H$3925, data!$A$1:$A$3925, 'Heron'!$A112,  data!$E$1:$E$3925, 'Heron'!AH$5)</f>
        <v/>
      </c>
      <c r="AI112" s="2">
        <f>AH112+SUMIFS(data!$H$1:$H$3925, data!$A$1:$A$3925, 'Heron'!$A112,  data!$E$1:$E$3925, 'Heron'!AI$5)</f>
        <v/>
      </c>
      <c r="AJ112" s="2">
        <f>AI112+SUMIFS(data!$H$1:$H$3925, data!$A$1:$A$3925, 'Heron'!$A112,  data!$E$1:$E$3925, 'Heron'!AJ$5)</f>
        <v/>
      </c>
      <c r="AK112" s="2">
        <f>AJ112+SUMIFS(data!$H$1:$H$3925, data!$A$1:$A$3925, 'Heron'!$A112,  data!$E$1:$E$3925, 'Heron'!AK$5)</f>
        <v/>
      </c>
      <c r="AL112" s="2">
        <f>AK112+SUMIFS(data!$H$1:$H$3925, data!$A$1:$A$3925, 'Heron'!$A112,  data!$E$1:$E$3925, 'Heron'!AL$5)</f>
        <v/>
      </c>
      <c r="AM112" s="2">
        <f>AL112+SUMIFS(data!$H$1:$H$3925, data!$A$1:$A$3925, 'Heron'!$A112,  data!$E$1:$E$3925, 'Heron'!AM$5)</f>
        <v/>
      </c>
      <c r="AN112" s="2">
        <f>AM112+SUMIFS(data!$H$1:$H$3925, data!$A$1:$A$3925, 'Heron'!$A112,  data!$E$1:$E$3925, 'Heron'!AN$5)</f>
        <v/>
      </c>
      <c r="AO112" s="2">
        <f>AN112+SUMIFS(data!$H$1:$H$3925, data!$A$1:$A$3925, 'Heron'!$A112,  data!$E$1:$E$3925, 'Heron'!AO$5)</f>
        <v/>
      </c>
      <c r="AP112" s="2">
        <f>AO112+SUMIFS(data!$H$1:$H$3925, data!$A$1:$A$3925, 'Heron'!$A112,  data!$E$1:$E$3925, 'Heron'!AP$5)</f>
        <v/>
      </c>
      <c r="AQ112" s="2">
        <f>AP112+SUMIFS(data!$H$1:$H$3925, data!$A$1:$A$3925, 'Heron'!$A112,  data!$E$1:$E$3925, 'Heron'!AQ$5)</f>
        <v/>
      </c>
      <c r="AR112" s="2">
        <f>AQ112+SUMIFS(data!$H$1:$H$3925, data!$A$1:$A$3925, 'Heron'!$A112,  data!$E$1:$E$3925, 'Heron'!AR$5)</f>
        <v/>
      </c>
      <c r="AS112" s="2">
        <f>AR112+SUMIFS(data!$H$1:$H$3925, data!$A$1:$A$3925, 'Heron'!$A112,  data!$E$1:$E$3925, 'Heron'!AS$5)+SUMIFS('NSST Print'!$C$43,'NSST Print'!$F$43,'Heron'!$A112)-SUMIFS('NSST Print'!$C$44:$C$50,'NSST Print'!$F$44:$F$50,'Heron'!$A112)</f>
        <v/>
      </c>
    </row>
    <row r="113">
      <c r="A113" s="5" t="inlineStr">
        <is>
          <t>Total Operating Expenses</t>
        </is>
      </c>
      <c r="C113" s="6">
        <f>SUM(C66:C112)</f>
        <v/>
      </c>
      <c r="D113" s="6">
        <f>SUM(D66:D112)</f>
        <v/>
      </c>
      <c r="E113" s="6">
        <f>SUM(E66:E112)</f>
        <v/>
      </c>
      <c r="F113" s="6">
        <f>SUM(F66:F112)</f>
        <v/>
      </c>
      <c r="G113" s="6">
        <f>SUM(G66:G112)</f>
        <v/>
      </c>
      <c r="H113" s="6">
        <f>SUM(H66:H112)</f>
        <v/>
      </c>
      <c r="I113" s="6">
        <f>SUM(I66:I112)</f>
        <v/>
      </c>
      <c r="J113" s="6">
        <f>SUM(J66:J112)</f>
        <v/>
      </c>
      <c r="K113" s="6">
        <f>SUM(K66:K112)</f>
        <v/>
      </c>
      <c r="L113" s="6">
        <f>SUM(L66:L112)</f>
        <v/>
      </c>
      <c r="M113" s="6">
        <f>SUM(M66:M112)</f>
        <v/>
      </c>
      <c r="N113" s="6">
        <f>SUM(N66:N112)</f>
        <v/>
      </c>
      <c r="O113" s="6">
        <f>SUM(O66:O112)</f>
        <v/>
      </c>
      <c r="P113" s="6">
        <f>SUM(P66:P112)</f>
        <v/>
      </c>
      <c r="Q113" s="6">
        <f>SUM(Q66:Q112)</f>
        <v/>
      </c>
      <c r="R113" s="6">
        <f>SUM(R66:R112)</f>
        <v/>
      </c>
      <c r="S113" s="6">
        <f>SUM(S66:S112)</f>
        <v/>
      </c>
      <c r="T113" s="6">
        <f>SUM(T66:T112)</f>
        <v/>
      </c>
      <c r="U113" s="6">
        <f>SUM(U66:U112)</f>
        <v/>
      </c>
      <c r="V113" s="6">
        <f>SUM(V66:V112)</f>
        <v/>
      </c>
      <c r="W113" s="6">
        <f>SUM(W66:W112)</f>
        <v/>
      </c>
      <c r="X113" s="6">
        <f>SUM(X66:X112)</f>
        <v/>
      </c>
      <c r="Y113" s="6">
        <f>SUM(Y66:Y112)</f>
        <v/>
      </c>
      <c r="Z113" s="6">
        <f>SUM(Z66:Z112)</f>
        <v/>
      </c>
      <c r="AA113" s="6">
        <f>SUM(AA66:AA112)</f>
        <v/>
      </c>
      <c r="AB113" s="6">
        <f>SUM(AB66:AB112)</f>
        <v/>
      </c>
      <c r="AC113" s="6">
        <f>SUM(AC66:AC112)</f>
        <v/>
      </c>
      <c r="AD113" s="6">
        <f>SUM(AD66:AD112)</f>
        <v/>
      </c>
      <c r="AE113" s="6">
        <f>SUM(AE66:AE112)</f>
        <v/>
      </c>
      <c r="AF113" s="6">
        <f>SUM(AF66:AF112)</f>
        <v/>
      </c>
      <c r="AG113" s="6">
        <f>SUM(AG66:AG112)</f>
        <v/>
      </c>
      <c r="AH113" s="6">
        <f>SUM(AH66:AH112)</f>
        <v/>
      </c>
      <c r="AI113" s="6">
        <f>SUM(AI66:AI112)</f>
        <v/>
      </c>
      <c r="AJ113" s="6">
        <f>SUM(AJ66:AJ112)</f>
        <v/>
      </c>
      <c r="AK113" s="6">
        <f>SUM(AK66:AK112)</f>
        <v/>
      </c>
      <c r="AL113" s="6">
        <f>SUM(AL66:AL112)</f>
        <v/>
      </c>
      <c r="AM113" s="6">
        <f>SUM(AM66:AM112)</f>
        <v/>
      </c>
      <c r="AN113" s="6">
        <f>SUM(AN66:AN112)</f>
        <v/>
      </c>
      <c r="AO113" s="6">
        <f>SUM(AO66:AO112)</f>
        <v/>
      </c>
      <c r="AP113" s="6">
        <f>SUM(AP66:AP112)</f>
        <v/>
      </c>
      <c r="AQ113" s="6">
        <f>SUM(AQ66:AQ112)</f>
        <v/>
      </c>
      <c r="AR113" s="6">
        <f>SUM(AR66:AR112)</f>
        <v/>
      </c>
      <c r="AS113" s="6">
        <f>SUM(AS66:AS112)</f>
        <v/>
      </c>
    </row>
    <row r="114">
      <c r="A114" t="inlineStr"/>
    </row>
    <row r="115">
      <c r="A115" t="inlineStr"/>
    </row>
    <row r="116">
      <c r="A116" s="5" t="inlineStr">
        <is>
          <t>Nett Profit</t>
        </is>
      </c>
      <c r="C116" s="8">
        <f>+C62-C113</f>
        <v/>
      </c>
      <c r="D116" s="8">
        <f>+D62-D113</f>
        <v/>
      </c>
      <c r="E116" s="8">
        <f>+E62-E113</f>
        <v/>
      </c>
      <c r="F116" s="8">
        <f>+F62-F113</f>
        <v/>
      </c>
      <c r="G116" s="8">
        <f>+G62-G113</f>
        <v/>
      </c>
      <c r="H116" s="8">
        <f>+H62-H113</f>
        <v/>
      </c>
      <c r="I116" s="8">
        <f>+I62-I113</f>
        <v/>
      </c>
      <c r="J116" s="8">
        <f>+J62-J113</f>
        <v/>
      </c>
      <c r="K116" s="8">
        <f>+K62-K113</f>
        <v/>
      </c>
      <c r="L116" s="8">
        <f>+L62-L113</f>
        <v/>
      </c>
      <c r="M116" s="8">
        <f>+M62-M113</f>
        <v/>
      </c>
      <c r="N116" s="8">
        <f>+N62-N113</f>
        <v/>
      </c>
      <c r="O116" s="8">
        <f>+O62-O113</f>
        <v/>
      </c>
      <c r="P116" s="8">
        <f>+P62-P113</f>
        <v/>
      </c>
      <c r="Q116" s="8">
        <f>+Q62-Q113</f>
        <v/>
      </c>
      <c r="R116" s="8">
        <f>+R62-R113</f>
        <v/>
      </c>
      <c r="S116" s="8">
        <f>+S62-S113</f>
        <v/>
      </c>
      <c r="T116" s="8">
        <f>+T62-T113</f>
        <v/>
      </c>
      <c r="U116" s="8">
        <f>+U62-U113</f>
        <v/>
      </c>
      <c r="V116" s="8">
        <f>+V62-V113</f>
        <v/>
      </c>
      <c r="W116" s="8">
        <f>+W62-W113</f>
        <v/>
      </c>
      <c r="X116" s="8">
        <f>+X62-X113</f>
        <v/>
      </c>
      <c r="Y116" s="8">
        <f>+Y62-Y113</f>
        <v/>
      </c>
      <c r="Z116" s="8">
        <f>+Z62-Z113</f>
        <v/>
      </c>
      <c r="AA116" s="8">
        <f>+AA62-AA113</f>
        <v/>
      </c>
      <c r="AB116" s="8">
        <f>+AB62-AB113</f>
        <v/>
      </c>
      <c r="AC116" s="8">
        <f>+AC62-AC113</f>
        <v/>
      </c>
      <c r="AD116" s="8">
        <f>+AD62-AD113</f>
        <v/>
      </c>
      <c r="AE116" s="8">
        <f>+AE62-AE113</f>
        <v/>
      </c>
      <c r="AF116" s="8">
        <f>+AF62-AF113</f>
        <v/>
      </c>
      <c r="AG116" s="8">
        <f>+AG62-AG113</f>
        <v/>
      </c>
      <c r="AH116" s="8">
        <f>+AH62-AH113</f>
        <v/>
      </c>
      <c r="AI116" s="8">
        <f>+AI62-AI113</f>
        <v/>
      </c>
      <c r="AJ116" s="8">
        <f>+AJ62-AJ113</f>
        <v/>
      </c>
      <c r="AK116" s="8">
        <f>+AK62-AK113</f>
        <v/>
      </c>
      <c r="AL116" s="8">
        <f>+AL62-AL113</f>
        <v/>
      </c>
      <c r="AM116" s="8">
        <f>+AM62-AM113</f>
        <v/>
      </c>
      <c r="AN116" s="8">
        <f>+AN62-AN113</f>
        <v/>
      </c>
      <c r="AO116" s="8">
        <f>+AO62-AO113</f>
        <v/>
      </c>
      <c r="AP116" s="8">
        <f>+AP62-AP113</f>
        <v/>
      </c>
      <c r="AQ116" s="8">
        <f>+AQ62-AQ113</f>
        <v/>
      </c>
      <c r="AR116" s="8">
        <f>+AR62-AR113</f>
        <v/>
      </c>
      <c r="AS116" s="8">
        <f>+AS62-AS113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tabColor rgb="0000B0F0"/>
    <outlinePr summaryBelow="1" summaryRight="1"/>
    <pageSetUpPr/>
  </sheetPr>
  <dimension ref="A1:T53"/>
  <sheetViews>
    <sheetView workbookViewId="0">
      <selection activeCell="A1" sqref="A1"/>
    </sheetView>
  </sheetViews>
  <sheetFormatPr baseColWidth="8" defaultRowHeight="15"/>
  <cols>
    <col width="42" customWidth="1" min="1" max="1"/>
    <col width="18" customWidth="1" min="2" max="2"/>
    <col width="18" customWidth="1" min="3" max="3"/>
    <col width="18" customWidth="1" min="4" max="4"/>
    <col width="18" customWidth="1" min="5" max="5"/>
    <col width="42" customWidth="1" min="6" max="6"/>
    <col width="18" customWidth="1" min="7" max="7"/>
    <col width="18" customWidth="1" min="8" max="8"/>
    <col width="18" customWidth="1" min="9" max="9"/>
    <col width="18" customWidth="1" min="10" max="10"/>
    <col width="42" customWidth="1" min="11" max="11"/>
    <col width="18" customWidth="1" min="12" max="12"/>
    <col width="18" customWidth="1" min="13" max="13"/>
    <col width="18" customWidth="1" min="14" max="14"/>
    <col width="18" customWidth="1" min="15" max="15"/>
    <col width="42" customWidth="1" min="16" max="16"/>
    <col width="18" customWidth="1" min="17" max="17"/>
    <col width="18" customWidth="1" min="18" max="18"/>
    <col width="18" customWidth="1" min="19" max="19"/>
    <col width="18" customWidth="1" min="20" max="20"/>
  </cols>
  <sheetData>
    <row r="1">
      <c r="A1" s="9" t="inlineStr"/>
      <c r="E1" s="10" t="inlineStr">
        <is>
          <t>C.3_d</t>
        </is>
      </c>
      <c r="F1" s="9" t="inlineStr"/>
      <c r="J1" s="10" t="inlineStr">
        <is>
          <t>C.3_d</t>
        </is>
      </c>
      <c r="K1" s="9" t="inlineStr"/>
      <c r="O1" s="10" t="inlineStr">
        <is>
          <t>C.3_d</t>
        </is>
      </c>
      <c r="P1" s="9" t="inlineStr"/>
      <c r="T1" s="10" t="inlineStr">
        <is>
          <t>C.3_d</t>
        </is>
      </c>
    </row>
    <row r="2">
      <c r="A2" s="11" t="inlineStr">
        <is>
          <t>NSST HERON PROJECT REPORT</t>
        </is>
      </c>
      <c r="B2" s="12" t="n"/>
      <c r="C2" s="12" t="n"/>
      <c r="D2" s="12" t="n"/>
      <c r="E2" s="13" t="n"/>
      <c r="F2" s="14" t="inlineStr">
        <is>
          <t>NSST HERON PROJECT REPORT</t>
        </is>
      </c>
      <c r="G2" s="12" t="n"/>
      <c r="H2" s="12" t="n"/>
      <c r="I2" s="12" t="n"/>
      <c r="J2" s="13" t="n"/>
      <c r="K2" s="15" t="inlineStr">
        <is>
          <t>NSST HERON PROJECT REPORT</t>
        </is>
      </c>
      <c r="L2" s="12" t="n"/>
      <c r="M2" s="12" t="n"/>
      <c r="N2" s="12" t="n"/>
      <c r="O2" s="13" t="n"/>
      <c r="P2" s="16" t="inlineStr">
        <is>
          <t>NSST HERON PROJECT REPORT</t>
        </is>
      </c>
      <c r="Q2" s="12" t="n"/>
      <c r="R2" s="12" t="n"/>
      <c r="S2" s="12" t="n"/>
      <c r="T2" s="13" t="n"/>
    </row>
    <row r="3">
      <c r="A3" s="17" t="inlineStr">
        <is>
          <t>Report Date</t>
        </is>
      </c>
      <c r="B3" s="18" t="n">
        <v>45322</v>
      </c>
      <c r="C3" s="12" t="n"/>
      <c r="D3" s="12" t="n"/>
      <c r="E3" s="13" t="n"/>
      <c r="F3" s="17" t="inlineStr">
        <is>
          <t>Report Date</t>
        </is>
      </c>
      <c r="G3" s="18" t="n">
        <v>45291</v>
      </c>
      <c r="H3" s="12" t="n"/>
      <c r="I3" s="12" t="n"/>
      <c r="J3" s="13" t="n"/>
      <c r="K3" s="17" t="inlineStr">
        <is>
          <t>Report Date</t>
        </is>
      </c>
      <c r="L3" s="18" t="n">
        <v>45260</v>
      </c>
      <c r="M3" s="12" t="n"/>
      <c r="N3" s="12" t="n"/>
      <c r="O3" s="13" t="n"/>
      <c r="P3" s="17" t="inlineStr">
        <is>
          <t>Report Date</t>
        </is>
      </c>
      <c r="Q3" s="18" t="n">
        <v>45230</v>
      </c>
      <c r="R3" s="12" t="n"/>
      <c r="S3" s="12" t="n"/>
      <c r="T3" s="13" t="n"/>
    </row>
    <row r="4">
      <c r="A4" s="17" t="inlineStr">
        <is>
          <t>Development</t>
        </is>
      </c>
      <c r="B4" s="19" t="inlineStr">
        <is>
          <t>Heron Fields and Heron View</t>
        </is>
      </c>
      <c r="C4" s="12" t="n"/>
      <c r="D4" s="12" t="n"/>
      <c r="E4" s="13" t="n"/>
      <c r="F4" s="17" t="inlineStr">
        <is>
          <t>Development</t>
        </is>
      </c>
      <c r="G4" s="19" t="inlineStr">
        <is>
          <t>Heron Fields and Heron View</t>
        </is>
      </c>
      <c r="H4" s="12" t="n"/>
      <c r="I4" s="12" t="n"/>
      <c r="J4" s="13" t="n"/>
      <c r="K4" s="17" t="inlineStr">
        <is>
          <t>Development</t>
        </is>
      </c>
      <c r="L4" s="19" t="inlineStr">
        <is>
          <t>Heron Fields and Heron View</t>
        </is>
      </c>
      <c r="M4" s="12" t="n"/>
      <c r="N4" s="12" t="n"/>
      <c r="O4" s="13" t="n"/>
      <c r="P4" s="17" t="inlineStr">
        <is>
          <t>Development</t>
        </is>
      </c>
      <c r="Q4" s="19" t="inlineStr">
        <is>
          <t>Heron Fields and Heron View</t>
        </is>
      </c>
      <c r="R4" s="12" t="n"/>
      <c r="S4" s="12" t="n"/>
      <c r="T4" s="13" t="n"/>
    </row>
    <row r="5">
      <c r="A5" s="11" t="inlineStr">
        <is>
          <t>CAPITAL</t>
        </is>
      </c>
      <c r="B5" s="12" t="n"/>
      <c r="C5" s="12" t="n"/>
      <c r="D5" s="12" t="n"/>
      <c r="E5" s="13" t="n"/>
      <c r="F5" s="14" t="inlineStr">
        <is>
          <t>CAPITAL</t>
        </is>
      </c>
      <c r="G5" s="12" t="n"/>
      <c r="H5" s="12" t="n"/>
      <c r="I5" s="12" t="n"/>
      <c r="J5" s="13" t="n"/>
      <c r="K5" s="15" t="inlineStr">
        <is>
          <t>CAPITAL</t>
        </is>
      </c>
      <c r="L5" s="12" t="n"/>
      <c r="M5" s="12" t="n"/>
      <c r="N5" s="12" t="n"/>
      <c r="O5" s="13" t="n"/>
      <c r="P5" s="16" t="inlineStr">
        <is>
          <t>CAPITAL</t>
        </is>
      </c>
      <c r="Q5" s="12" t="n"/>
      <c r="R5" s="12" t="n"/>
      <c r="S5" s="12" t="n"/>
      <c r="T5" s="13" t="n"/>
    </row>
    <row r="6">
      <c r="A6" s="17" t="inlineStr">
        <is>
          <t>Total Investment capital to be raised (Estimated)</t>
        </is>
      </c>
      <c r="B6" s="19" t="n">
        <v>236217976.39</v>
      </c>
      <c r="C6" s="12" t="n"/>
      <c r="D6" s="12" t="n"/>
      <c r="E6" s="13" t="n"/>
      <c r="F6" s="17" t="inlineStr">
        <is>
          <t>Total Investment capital to be raised (Estimated)</t>
        </is>
      </c>
      <c r="G6" s="19" t="n">
        <v>236217976.39</v>
      </c>
      <c r="H6" s="12" t="n"/>
      <c r="I6" s="12" t="n"/>
      <c r="J6" s="13" t="n"/>
      <c r="K6" s="17" t="inlineStr">
        <is>
          <t>Total Investment capital to be raised (Estimated)</t>
        </is>
      </c>
      <c r="L6" s="19" t="n">
        <v>236217976.39</v>
      </c>
      <c r="M6" s="12" t="n"/>
      <c r="N6" s="12" t="n"/>
      <c r="O6" s="13" t="n"/>
      <c r="P6" s="17" t="inlineStr">
        <is>
          <t>Total Investment capital to be raised (Estimated)</t>
        </is>
      </c>
      <c r="Q6" s="19" t="n">
        <v>236217976.39</v>
      </c>
      <c r="R6" s="12" t="n"/>
      <c r="S6" s="12" t="n"/>
      <c r="T6" s="13" t="n"/>
    </row>
    <row r="7">
      <c r="A7" s="17" t="inlineStr">
        <is>
          <t>Total Investment capital received</t>
        </is>
      </c>
      <c r="B7" s="19" t="n">
        <v>221180748.4599998</v>
      </c>
      <c r="C7" s="12" t="n"/>
      <c r="D7" s="12" t="n"/>
      <c r="E7" s="13" t="n"/>
      <c r="F7" s="17" t="inlineStr">
        <is>
          <t>Total Investment capital received</t>
        </is>
      </c>
      <c r="G7" s="19" t="n">
        <v>220937625.1699998</v>
      </c>
      <c r="H7" s="12" t="n"/>
      <c r="I7" s="12" t="n"/>
      <c r="J7" s="13" t="n"/>
      <c r="K7" s="17" t="inlineStr">
        <is>
          <t>Total Investment capital received</t>
        </is>
      </c>
      <c r="L7" s="19" t="n">
        <v>215917371.5899998</v>
      </c>
      <c r="M7" s="12" t="n"/>
      <c r="N7" s="12" t="n"/>
      <c r="O7" s="13" t="n"/>
      <c r="P7" s="17" t="inlineStr">
        <is>
          <t>Total Investment capital received</t>
        </is>
      </c>
      <c r="Q7" s="19" t="n">
        <v>211517371.5899998</v>
      </c>
      <c r="R7" s="12" t="n"/>
      <c r="S7" s="12" t="n"/>
      <c r="T7" s="13" t="n"/>
    </row>
    <row r="8">
      <c r="A8" s="17" t="inlineStr">
        <is>
          <t>Total Funds Drawn Down into Development</t>
        </is>
      </c>
      <c r="B8" s="19" t="n">
        <v>209417371.5899998</v>
      </c>
      <c r="C8" s="12" t="n"/>
      <c r="D8" s="12" t="n"/>
      <c r="E8" s="13" t="n"/>
      <c r="F8" s="17" t="inlineStr">
        <is>
          <t>Total Funds Drawn Down into Development</t>
        </is>
      </c>
      <c r="G8" s="19" t="n">
        <v>203923781.4599998</v>
      </c>
      <c r="H8" s="12" t="n"/>
      <c r="I8" s="12" t="n"/>
      <c r="J8" s="13" t="n"/>
      <c r="K8" s="17" t="inlineStr">
        <is>
          <t>Total Funds Drawn Down into Development</t>
        </is>
      </c>
      <c r="L8" s="19" t="n">
        <v>193733777.1399998</v>
      </c>
      <c r="M8" s="12" t="n"/>
      <c r="N8" s="12" t="n"/>
      <c r="O8" s="13" t="n"/>
      <c r="P8" s="17" t="inlineStr">
        <is>
          <t>Total Funds Drawn Down into Development</t>
        </is>
      </c>
      <c r="Q8" s="19" t="n">
        <v>183658541.4899999</v>
      </c>
      <c r="R8" s="12" t="n"/>
      <c r="S8" s="12" t="n"/>
      <c r="T8" s="13" t="n"/>
    </row>
    <row r="9">
      <c r="A9" s="17" t="inlineStr">
        <is>
          <t>Momentum Investment Account</t>
        </is>
      </c>
      <c r="B9" s="19" t="n">
        <v>11763376.87</v>
      </c>
      <c r="C9" s="12" t="n"/>
      <c r="D9" s="12" t="n"/>
      <c r="E9" s="13" t="n"/>
      <c r="F9" s="17" t="inlineStr">
        <is>
          <t>Momentum Investment Account</t>
        </is>
      </c>
      <c r="G9" s="19" t="n">
        <v>17013843.71</v>
      </c>
      <c r="H9" s="12" t="n"/>
      <c r="I9" s="12" t="n"/>
      <c r="J9" s="13" t="n"/>
      <c r="K9" s="17" t="inlineStr">
        <is>
          <t>Momentum Investment Account</t>
        </is>
      </c>
      <c r="L9" s="19" t="n">
        <v>22183594.45</v>
      </c>
      <c r="M9" s="12" t="n"/>
      <c r="N9" s="12" t="n"/>
      <c r="O9" s="13" t="n"/>
      <c r="P9" s="17" t="inlineStr">
        <is>
          <t>Momentum Investment Account</t>
        </is>
      </c>
      <c r="Q9" s="19" t="n">
        <v>27858830.10000001</v>
      </c>
      <c r="R9" s="12" t="n"/>
      <c r="S9" s="12" t="n"/>
      <c r="T9" s="13" t="n"/>
    </row>
    <row r="10">
      <c r="A10" s="17" t="inlineStr">
        <is>
          <t>Capital not Raised</t>
        </is>
      </c>
      <c r="B10" s="19" t="n">
        <v>6265190.789999999</v>
      </c>
      <c r="C10" s="12" t="n"/>
      <c r="D10" s="12" t="n"/>
      <c r="E10" s="13" t="n"/>
      <c r="F10" s="17" t="inlineStr">
        <is>
          <t>Capital not Raised</t>
        </is>
      </c>
      <c r="G10" s="19" t="n">
        <v>6265190.789999999</v>
      </c>
      <c r="H10" s="12" t="n"/>
      <c r="I10" s="12" t="n"/>
      <c r="J10" s="13" t="n"/>
      <c r="K10" s="17" t="inlineStr">
        <is>
          <t>Capital not Raised</t>
        </is>
      </c>
      <c r="L10" s="19" t="n">
        <v>6265190.789999999</v>
      </c>
      <c r="M10" s="12" t="n"/>
      <c r="N10" s="12" t="n"/>
      <c r="O10" s="13" t="n"/>
      <c r="P10" s="17" t="inlineStr">
        <is>
          <t>Capital not Raised</t>
        </is>
      </c>
      <c r="Q10" s="19" t="n">
        <v>6265190.789999999</v>
      </c>
      <c r="R10" s="12" t="n"/>
      <c r="S10" s="12" t="n"/>
      <c r="T10" s="13" t="n"/>
    </row>
    <row r="11">
      <c r="A11" s="17" t="inlineStr">
        <is>
          <t>Available to be raised (Estimated)</t>
        </is>
      </c>
      <c r="B11" s="19" t="n">
        <v>6603575.09</v>
      </c>
      <c r="C11" s="12" t="n"/>
      <c r="D11" s="12" t="n"/>
      <c r="E11" s="13" t="n"/>
      <c r="F11" s="17" t="inlineStr">
        <is>
          <t>Available to be raised (Estimated)</t>
        </is>
      </c>
      <c r="G11" s="19" t="n">
        <v>6668153.26</v>
      </c>
      <c r="H11" s="12" t="n"/>
      <c r="I11" s="12" t="n"/>
      <c r="J11" s="13" t="n"/>
      <c r="K11" s="17" t="inlineStr">
        <is>
          <t>Available to be raised (Estimated)</t>
        </is>
      </c>
      <c r="L11" s="19" t="n">
        <v>6717414.56</v>
      </c>
      <c r="M11" s="12" t="n"/>
      <c r="N11" s="12" t="n"/>
      <c r="O11" s="13" t="n"/>
      <c r="P11" s="17" t="inlineStr">
        <is>
          <t>Available to be raised (Estimated)</t>
        </is>
      </c>
      <c r="Q11" s="19" t="n">
        <v>6711009.079999999</v>
      </c>
      <c r="R11" s="12" t="n"/>
      <c r="S11" s="12" t="n"/>
      <c r="T11" s="13" t="n"/>
    </row>
    <row r="12">
      <c r="A12" s="17" t="inlineStr">
        <is>
          <t>Capital repaid</t>
        </is>
      </c>
      <c r="B12" s="19" t="n">
        <v>64799622.03999998</v>
      </c>
      <c r="C12" s="12" t="n"/>
      <c r="D12" s="12" t="n"/>
      <c r="E12" s="13" t="n"/>
      <c r="F12" s="17" t="inlineStr">
        <is>
          <t>Capital repaid</t>
        </is>
      </c>
      <c r="G12" s="19" t="n">
        <v>59864200.20999999</v>
      </c>
      <c r="H12" s="12" t="n"/>
      <c r="I12" s="12" t="n"/>
      <c r="J12" s="13" t="n"/>
      <c r="K12" s="17" t="inlineStr">
        <is>
          <t>Capital repaid</t>
        </is>
      </c>
      <c r="L12" s="19" t="n">
        <v>58813461.51</v>
      </c>
      <c r="M12" s="12" t="n"/>
      <c r="N12" s="12" t="n"/>
      <c r="O12" s="13" t="n"/>
      <c r="P12" s="17" t="inlineStr">
        <is>
          <t>Capital repaid</t>
        </is>
      </c>
      <c r="Q12" s="19" t="n">
        <v>57707056.03</v>
      </c>
      <c r="R12" s="12" t="n"/>
      <c r="S12" s="12" t="n"/>
      <c r="T12" s="13" t="n"/>
    </row>
    <row r="13">
      <c r="A13" s="17" t="inlineStr">
        <is>
          <t>Current Investor Capital deployed</t>
        </is>
      </c>
      <c r="B13" s="19" t="n">
        <v>138017749.5499998</v>
      </c>
      <c r="C13" s="12" t="n"/>
      <c r="D13" s="12" t="n"/>
      <c r="E13" s="13" t="n"/>
      <c r="F13" s="17" t="inlineStr">
        <is>
          <t>Current Investor Capital deployed</t>
        </is>
      </c>
      <c r="G13" s="19" t="n">
        <v>138459581.2499998</v>
      </c>
      <c r="H13" s="12" t="n"/>
      <c r="I13" s="12" t="n"/>
      <c r="J13" s="13" t="n"/>
      <c r="K13" s="17" t="inlineStr">
        <is>
          <t>Current Investor Capital deployed</t>
        </is>
      </c>
      <c r="L13" s="19" t="n">
        <v>130820315.6299998</v>
      </c>
      <c r="M13" s="12" t="n"/>
      <c r="N13" s="12" t="n"/>
      <c r="O13" s="13" t="n"/>
      <c r="P13" s="17" t="inlineStr">
        <is>
          <t>Current Investor Capital deployed</t>
        </is>
      </c>
      <c r="Q13" s="19" t="n">
        <v>121851485.4599999</v>
      </c>
      <c r="R13" s="12" t="n"/>
      <c r="S13" s="12" t="n"/>
      <c r="T13" s="13" t="n"/>
    </row>
    <row r="14">
      <c r="A14" s="11" t="inlineStr">
        <is>
          <t>INVESTMENTS</t>
        </is>
      </c>
      <c r="B14" s="12" t="n"/>
      <c r="C14" s="12" t="n"/>
      <c r="D14" s="12" t="n"/>
      <c r="E14" s="13" t="n"/>
      <c r="F14" s="14" t="inlineStr">
        <is>
          <t>INVESTMENTS</t>
        </is>
      </c>
      <c r="G14" s="12" t="n"/>
      <c r="H14" s="12" t="n"/>
      <c r="I14" s="12" t="n"/>
      <c r="J14" s="13" t="n"/>
      <c r="K14" s="15" t="inlineStr">
        <is>
          <t>INVESTMENTS</t>
        </is>
      </c>
      <c r="L14" s="12" t="n"/>
      <c r="M14" s="12" t="n"/>
      <c r="N14" s="12" t="n"/>
      <c r="O14" s="13" t="n"/>
      <c r="P14" s="16" t="inlineStr">
        <is>
          <t>INVESTMENTS</t>
        </is>
      </c>
      <c r="Q14" s="12" t="n"/>
      <c r="R14" s="12" t="n"/>
      <c r="S14" s="12" t="n"/>
      <c r="T14" s="13" t="n"/>
    </row>
    <row r="15">
      <c r="A15" s="20" t="inlineStr">
        <is>
          <t>No. of Capital Investments received</t>
        </is>
      </c>
      <c r="B15" s="21" t="n">
        <v>534</v>
      </c>
      <c r="C15" s="12" t="n"/>
      <c r="D15" s="12" t="n"/>
      <c r="E15" s="13" t="n"/>
      <c r="F15" s="20" t="inlineStr">
        <is>
          <t>No. of Capital Investments received</t>
        </is>
      </c>
      <c r="G15" s="21" t="n">
        <v>533</v>
      </c>
      <c r="H15" s="12" t="n"/>
      <c r="I15" s="12" t="n"/>
      <c r="J15" s="13" t="n"/>
      <c r="K15" s="20" t="inlineStr">
        <is>
          <t>No. of Capital Investments received</t>
        </is>
      </c>
      <c r="L15" s="21" t="n">
        <v>523</v>
      </c>
      <c r="M15" s="12" t="n"/>
      <c r="N15" s="12" t="n"/>
      <c r="O15" s="13" t="n"/>
      <c r="P15" s="20" t="inlineStr">
        <is>
          <t>No. of Capital Investments received</t>
        </is>
      </c>
      <c r="Q15" s="21" t="n">
        <v>519</v>
      </c>
      <c r="R15" s="12" t="n"/>
      <c r="S15" s="12" t="n"/>
      <c r="T15" s="13" t="n"/>
    </row>
    <row r="16">
      <c r="A16" s="20" t="inlineStr">
        <is>
          <t>No. Investments exited to date</t>
        </is>
      </c>
      <c r="B16" s="21" t="n">
        <v>189</v>
      </c>
      <c r="C16" s="12" t="n"/>
      <c r="D16" s="12" t="n"/>
      <c r="E16" s="13" t="n"/>
      <c r="F16" s="20" t="inlineStr">
        <is>
          <t>No. Investments exited to date</t>
        </is>
      </c>
      <c r="G16" s="21" t="n">
        <v>177</v>
      </c>
      <c r="H16" s="12" t="n"/>
      <c r="I16" s="12" t="n"/>
      <c r="J16" s="13" t="n"/>
      <c r="K16" s="20" t="inlineStr">
        <is>
          <t>No. Investments exited to date</t>
        </is>
      </c>
      <c r="L16" s="21" t="n">
        <v>174</v>
      </c>
      <c r="M16" s="12" t="n"/>
      <c r="N16" s="12" t="n"/>
      <c r="O16" s="13" t="n"/>
      <c r="P16" s="20" t="inlineStr">
        <is>
          <t>No. Investments exited to date</t>
        </is>
      </c>
      <c r="Q16" s="21" t="n">
        <v>172</v>
      </c>
      <c r="R16" s="12" t="n"/>
      <c r="S16" s="12" t="n"/>
      <c r="T16" s="13" t="n"/>
    </row>
    <row r="17">
      <c r="A17" s="20" t="inlineStr">
        <is>
          <t>No. Investments still in Development</t>
        </is>
      </c>
      <c r="B17" s="21" t="n">
        <v>345</v>
      </c>
      <c r="C17" s="12" t="n"/>
      <c r="D17" s="12" t="n"/>
      <c r="E17" s="13" t="n"/>
      <c r="F17" s="20" t="inlineStr">
        <is>
          <t>No. Investments still in Development</t>
        </is>
      </c>
      <c r="G17" s="21" t="n">
        <v>356</v>
      </c>
      <c r="H17" s="12" t="n"/>
      <c r="I17" s="12" t="n"/>
      <c r="J17" s="13" t="n"/>
      <c r="K17" s="20" t="inlineStr">
        <is>
          <t>No. Investments still in Development</t>
        </is>
      </c>
      <c r="L17" s="21" t="n">
        <v>349</v>
      </c>
      <c r="M17" s="12" t="n"/>
      <c r="N17" s="12" t="n"/>
      <c r="O17" s="13" t="n"/>
      <c r="P17" s="20" t="inlineStr">
        <is>
          <t>No. Investments still in Development</t>
        </is>
      </c>
      <c r="Q17" s="21" t="n">
        <v>347</v>
      </c>
      <c r="R17" s="12" t="n"/>
      <c r="S17" s="12" t="n"/>
      <c r="T17" s="13" t="n"/>
    </row>
    <row r="18">
      <c r="A18" s="11" t="inlineStr">
        <is>
          <t>SALES INCOME</t>
        </is>
      </c>
      <c r="B18" s="12" t="n"/>
      <c r="C18" s="12" t="n"/>
      <c r="D18" s="12" t="n"/>
      <c r="E18" s="13" t="n"/>
      <c r="F18" s="14" t="inlineStr">
        <is>
          <t>SALES INCOME</t>
        </is>
      </c>
      <c r="G18" s="12" t="n"/>
      <c r="H18" s="12" t="n"/>
      <c r="I18" s="12" t="n"/>
      <c r="J18" s="13" t="n"/>
      <c r="K18" s="15" t="inlineStr">
        <is>
          <t>SALES INCOME</t>
        </is>
      </c>
      <c r="L18" s="12" t="n"/>
      <c r="M18" s="12" t="n"/>
      <c r="N18" s="12" t="n"/>
      <c r="O18" s="13" t="n"/>
      <c r="P18" s="16" t="inlineStr">
        <is>
          <t>SALES INCOME</t>
        </is>
      </c>
      <c r="Q18" s="12" t="n"/>
      <c r="R18" s="12" t="n"/>
      <c r="S18" s="12" t="n"/>
      <c r="T18" s="13" t="n"/>
    </row>
    <row r="19">
      <c r="A19" s="17" t="inlineStr"/>
      <c r="B19" s="19" t="inlineStr">
        <is>
          <t>Total</t>
        </is>
      </c>
      <c r="C19" s="19" t="inlineStr">
        <is>
          <t>Transferred</t>
        </is>
      </c>
      <c r="D19" s="19" t="inlineStr">
        <is>
          <t>Sold</t>
        </is>
      </c>
      <c r="E19" s="19" t="inlineStr">
        <is>
          <t>Remaining</t>
        </is>
      </c>
      <c r="F19" s="17" t="inlineStr"/>
      <c r="G19" s="19" t="inlineStr">
        <is>
          <t>Total</t>
        </is>
      </c>
      <c r="H19" s="19" t="inlineStr">
        <is>
          <t>Transferred</t>
        </is>
      </c>
      <c r="I19" s="19" t="inlineStr">
        <is>
          <t>Sold</t>
        </is>
      </c>
      <c r="J19" s="19" t="inlineStr">
        <is>
          <t>Remaining</t>
        </is>
      </c>
      <c r="K19" s="17" t="inlineStr"/>
      <c r="L19" s="19" t="inlineStr">
        <is>
          <t>Total</t>
        </is>
      </c>
      <c r="M19" s="19" t="inlineStr">
        <is>
          <t>Transferred</t>
        </is>
      </c>
      <c r="N19" s="19" t="inlineStr">
        <is>
          <t>Sold</t>
        </is>
      </c>
      <c r="O19" s="19" t="inlineStr">
        <is>
          <t>Remaining</t>
        </is>
      </c>
      <c r="P19" s="17" t="inlineStr"/>
      <c r="Q19" s="19" t="inlineStr">
        <is>
          <t>Total</t>
        </is>
      </c>
      <c r="R19" s="19" t="inlineStr">
        <is>
          <t>Transferred</t>
        </is>
      </c>
      <c r="S19" s="19" t="inlineStr">
        <is>
          <t>Sold</t>
        </is>
      </c>
      <c r="T19" s="19" t="inlineStr">
        <is>
          <t>Remaining</t>
        </is>
      </c>
    </row>
    <row r="20">
      <c r="A20" s="20" t="inlineStr">
        <is>
          <t>Units</t>
        </is>
      </c>
      <c r="B20" s="21" t="n">
        <v>225</v>
      </c>
      <c r="C20" s="21" t="n">
        <v>72</v>
      </c>
      <c r="D20" s="21" t="n">
        <v>19</v>
      </c>
      <c r="E20" s="21" t="n">
        <v>134</v>
      </c>
      <c r="F20" s="20" t="inlineStr">
        <is>
          <t>Units</t>
        </is>
      </c>
      <c r="G20" s="21" t="n">
        <v>225</v>
      </c>
      <c r="H20" s="21" t="n">
        <v>67</v>
      </c>
      <c r="I20" s="21" t="n">
        <v>23</v>
      </c>
      <c r="J20" s="21" t="n">
        <v>135</v>
      </c>
      <c r="K20" s="20" t="inlineStr">
        <is>
          <t>Units</t>
        </is>
      </c>
      <c r="L20" s="21" t="n">
        <v>225</v>
      </c>
      <c r="M20" s="21" t="n">
        <v>66</v>
      </c>
      <c r="N20" s="21" t="n">
        <v>20</v>
      </c>
      <c r="O20" s="21" t="n">
        <v>139</v>
      </c>
      <c r="P20" s="20" t="inlineStr">
        <is>
          <t>Units</t>
        </is>
      </c>
      <c r="Q20" s="21" t="n">
        <v>225</v>
      </c>
      <c r="R20" s="21" t="n">
        <v>65</v>
      </c>
      <c r="S20" s="21" t="n">
        <v>20</v>
      </c>
      <c r="T20" s="21" t="n">
        <v>140</v>
      </c>
    </row>
    <row r="21">
      <c r="A21" s="17" t="inlineStr">
        <is>
          <t>Sales Income</t>
        </is>
      </c>
      <c r="B21" s="17">
        <f>SUMIFS(data!$H$1:$H$3925,data!$A$1:$A$3925,"Sales - Heron View Sales")+SUMIFS(data!$H$1:$H$3925,data!$A$1:$A$3925,"Sales - Heron Fields")+C43</f>
        <v/>
      </c>
      <c r="C21" s="17" t="n">
        <v>94420695.65217392</v>
      </c>
      <c r="D21" s="17" t="n">
        <v>26833819.13043479</v>
      </c>
      <c r="E21" s="17">
        <f>E53+C43</f>
        <v/>
      </c>
      <c r="F21" s="17" t="inlineStr">
        <is>
          <t>Sales Income</t>
        </is>
      </c>
      <c r="G21" s="17" t="n">
        <v>306860253.9130435</v>
      </c>
      <c r="H21" s="17" t="n">
        <v>87421130.43478261</v>
      </c>
      <c r="I21" s="17" t="n">
        <v>32511732.17391305</v>
      </c>
      <c r="J21" s="17" t="n">
        <v>186927391.3043478</v>
      </c>
      <c r="K21" s="17" t="inlineStr">
        <is>
          <t>Sales Income</t>
        </is>
      </c>
      <c r="L21" s="17" t="n">
        <v>306860253.9130435</v>
      </c>
      <c r="M21" s="17" t="n">
        <v>85873391.30434783</v>
      </c>
      <c r="N21" s="17" t="n">
        <v>28894601.73913044</v>
      </c>
      <c r="O21" s="17" t="n">
        <v>192092260.8695652</v>
      </c>
      <c r="P21" s="17" t="inlineStr">
        <is>
          <t>Sales Income</t>
        </is>
      </c>
      <c r="Q21" s="17" t="n">
        <v>306860253.9130435</v>
      </c>
      <c r="R21" s="17" t="n">
        <v>84377826.08695653</v>
      </c>
      <c r="S21" s="17" t="n">
        <v>29007645.21739131</v>
      </c>
      <c r="T21" s="17" t="n">
        <v>193474782.6086957</v>
      </c>
    </row>
    <row r="22">
      <c r="A22" s="17" t="inlineStr">
        <is>
          <t>Commission</t>
        </is>
      </c>
      <c r="B22" s="17">
        <f>B21*0.05</f>
        <v/>
      </c>
      <c r="C22" s="17">
        <f>C21*0.05</f>
        <v/>
      </c>
      <c r="D22" s="17">
        <f>D21*0.05</f>
        <v/>
      </c>
      <c r="E22" s="17">
        <f>E21*0.05</f>
        <v/>
      </c>
      <c r="F22" s="17" t="inlineStr">
        <is>
          <t>Commission</t>
        </is>
      </c>
      <c r="G22" s="17">
        <f>G21*0.05</f>
        <v/>
      </c>
      <c r="H22" s="17">
        <f>H21*0.05</f>
        <v/>
      </c>
      <c r="I22" s="17">
        <f>I21*0.05</f>
        <v/>
      </c>
      <c r="J22" s="17">
        <f>J21*0.05</f>
        <v/>
      </c>
      <c r="K22" s="17" t="inlineStr">
        <is>
          <t>Commission</t>
        </is>
      </c>
      <c r="L22" s="17">
        <f>L21*0.05</f>
        <v/>
      </c>
      <c r="M22" s="17">
        <f>M21*0.05</f>
        <v/>
      </c>
      <c r="N22" s="17">
        <f>N21*0.05</f>
        <v/>
      </c>
      <c r="O22" s="17">
        <f>O21*0.05</f>
        <v/>
      </c>
      <c r="P22" s="17" t="inlineStr">
        <is>
          <t>Commission</t>
        </is>
      </c>
      <c r="Q22" s="17">
        <f>Q21*0.05</f>
        <v/>
      </c>
      <c r="R22" s="17">
        <f>R21*0.05</f>
        <v/>
      </c>
      <c r="S22" s="17">
        <f>S21*0.05</f>
        <v/>
      </c>
      <c r="T22" s="17">
        <f>T21*0.05</f>
        <v/>
      </c>
    </row>
    <row r="23">
      <c r="A23" s="17" t="inlineStr">
        <is>
          <t>Transfer Fees</t>
        </is>
      </c>
      <c r="B23" s="17" t="n">
        <v>3619972.173913054</v>
      </c>
      <c r="C23" s="17" t="n">
        <v>1158391.095652174</v>
      </c>
      <c r="D23" s="17" t="n">
        <v>305686.539130435</v>
      </c>
      <c r="E23" s="17" t="n">
        <v>2155894.539130445</v>
      </c>
      <c r="F23" s="17" t="inlineStr">
        <is>
          <t>Transfer Fees</t>
        </is>
      </c>
      <c r="G23" s="17" t="n">
        <v>3619972.173913054</v>
      </c>
      <c r="H23" s="17" t="n">
        <v>1077947.269565217</v>
      </c>
      <c r="I23" s="17" t="n">
        <v>370041.6000000003</v>
      </c>
      <c r="J23" s="17" t="n">
        <v>2171983.304347836</v>
      </c>
      <c r="K23" s="17" t="inlineStr">
        <is>
          <t>Transfer Fees</t>
        </is>
      </c>
      <c r="L23" s="17" t="n">
        <v>3619972.173913054</v>
      </c>
      <c r="M23" s="17" t="n">
        <v>1061858.504347826</v>
      </c>
      <c r="N23" s="17" t="n">
        <v>321775.3043478263</v>
      </c>
      <c r="O23" s="17" t="n">
        <v>2236338.365217402</v>
      </c>
      <c r="P23" s="17" t="inlineStr">
        <is>
          <t>Transfer Fees</t>
        </is>
      </c>
      <c r="Q23" s="17" t="n">
        <v>3619972.173913054</v>
      </c>
      <c r="R23" s="17" t="n">
        <v>1045769.739130435</v>
      </c>
      <c r="S23" s="17" t="n">
        <v>321775.3043478263</v>
      </c>
      <c r="T23" s="17" t="n">
        <v>2252427.130434793</v>
      </c>
    </row>
    <row r="24">
      <c r="A24" s="17" t="inlineStr">
        <is>
          <t>Bond Registration</t>
        </is>
      </c>
      <c r="B24" s="17" t="n">
        <v>3761289.782608712</v>
      </c>
      <c r="C24" s="17" t="n">
        <v>1203612.730434784</v>
      </c>
      <c r="D24" s="17" t="n">
        <v>317620.0260869565</v>
      </c>
      <c r="E24" s="17" t="n">
        <v>2240057.026086971</v>
      </c>
      <c r="F24" s="17" t="inlineStr">
        <is>
          <t>Bond Registration</t>
        </is>
      </c>
      <c r="G24" s="17" t="n">
        <v>3761289.782608712</v>
      </c>
      <c r="H24" s="17" t="n">
        <v>1120028.513043479</v>
      </c>
      <c r="I24" s="17" t="n">
        <v>384487.4</v>
      </c>
      <c r="J24" s="17" t="n">
        <v>2256773.869565233</v>
      </c>
      <c r="K24" s="17" t="inlineStr">
        <is>
          <t>Bond Registration</t>
        </is>
      </c>
      <c r="L24" s="17" t="n">
        <v>3761289.782608712</v>
      </c>
      <c r="M24" s="17" t="n">
        <v>1103311.669565219</v>
      </c>
      <c r="N24" s="17" t="n">
        <v>334336.8695652174</v>
      </c>
      <c r="O24" s="17" t="n">
        <v>2323641.243478276</v>
      </c>
      <c r="P24" s="17" t="inlineStr">
        <is>
          <t>Bond Registration</t>
        </is>
      </c>
      <c r="Q24" s="17" t="n">
        <v>3761289.782608712</v>
      </c>
      <c r="R24" s="17" t="n">
        <v>1086594.826086957</v>
      </c>
      <c r="S24" s="17" t="n">
        <v>334336.8695652174</v>
      </c>
      <c r="T24" s="17" t="n">
        <v>2340358.086956537</v>
      </c>
    </row>
    <row r="25">
      <c r="A25" s="17" t="inlineStr">
        <is>
          <t>Security Release Fee</t>
        </is>
      </c>
      <c r="B25" s="17" t="n">
        <v>350021.7391304345</v>
      </c>
      <c r="C25" s="17" t="n">
        <v>112006.956521739</v>
      </c>
      <c r="D25" s="17" t="n">
        <v>29557.39130434783</v>
      </c>
      <c r="E25" s="17" t="n">
        <v>208457.3913043477</v>
      </c>
      <c r="F25" s="17" t="inlineStr">
        <is>
          <t>Security Release Fee</t>
        </is>
      </c>
      <c r="G25" s="17" t="n">
        <v>350021.7391304345</v>
      </c>
      <c r="H25" s="17" t="n">
        <v>104228.6956521738</v>
      </c>
      <c r="I25" s="17" t="n">
        <v>35780</v>
      </c>
      <c r="J25" s="17" t="n">
        <v>210013.0434782607</v>
      </c>
      <c r="K25" s="17" t="inlineStr">
        <is>
          <t>Security Release Fee</t>
        </is>
      </c>
      <c r="L25" s="17" t="n">
        <v>350021.7391304345</v>
      </c>
      <c r="M25" s="17" t="n">
        <v>102673.0434782607</v>
      </c>
      <c r="N25" s="17" t="n">
        <v>31113.04347826088</v>
      </c>
      <c r="O25" s="17" t="n">
        <v>216235.6521739129</v>
      </c>
      <c r="P25" s="17" t="inlineStr">
        <is>
          <t>Security Release Fee</t>
        </is>
      </c>
      <c r="Q25" s="17" t="n">
        <v>350021.7391304345</v>
      </c>
      <c r="R25" s="17" t="n">
        <v>101117.3913043477</v>
      </c>
      <c r="S25" s="17" t="n">
        <v>31113.04347826088</v>
      </c>
      <c r="T25" s="17" t="n">
        <v>217791.304347826</v>
      </c>
    </row>
    <row r="26">
      <c r="A26" s="17" t="inlineStr">
        <is>
          <t>Unforseen (0.05%)</t>
        </is>
      </c>
      <c r="B26" s="17" t="n">
        <v>1534301.269565218</v>
      </c>
      <c r="C26" s="17" t="n">
        <v>472103.4782608697</v>
      </c>
      <c r="D26" s="17" t="n">
        <v>134169.0956521739</v>
      </c>
      <c r="E26" s="17" t="n">
        <v>928028.6956521741</v>
      </c>
      <c r="F26" s="17" t="inlineStr">
        <is>
          <t>Unforseen</t>
        </is>
      </c>
      <c r="G26" s="17" t="n">
        <v>1534301.269565218</v>
      </c>
      <c r="H26" s="17" t="n">
        <v>437105.6521739131</v>
      </c>
      <c r="I26" s="17" t="n">
        <v>162558.6608695652</v>
      </c>
      <c r="J26" s="17" t="n">
        <v>934636.9565217394</v>
      </c>
      <c r="K26" s="17" t="inlineStr">
        <is>
          <t>Unforseen</t>
        </is>
      </c>
      <c r="L26" s="17" t="n">
        <v>1534301.269565218</v>
      </c>
      <c r="M26" s="17" t="n">
        <v>429366.9565217392</v>
      </c>
      <c r="N26" s="17" t="n">
        <v>144473.0086956522</v>
      </c>
      <c r="O26" s="17" t="n">
        <v>960461.3043478262</v>
      </c>
      <c r="P26" s="17" t="inlineStr">
        <is>
          <t>Unforseen</t>
        </is>
      </c>
      <c r="Q26" s="17" t="n">
        <v>1534301.269565218</v>
      </c>
      <c r="R26" s="17" t="n">
        <v>421889.1304347827</v>
      </c>
      <c r="S26" s="17" t="n">
        <v>145038.2260869566</v>
      </c>
      <c r="T26" s="17" t="n">
        <v>967373.9130434784</v>
      </c>
    </row>
    <row r="27">
      <c r="A27" s="17" t="inlineStr">
        <is>
          <t>Transfer Income</t>
        </is>
      </c>
      <c r="B27" s="17">
        <f>B21-SUM(B22:B26)</f>
        <v/>
      </c>
      <c r="C27" s="17">
        <f>C21-SUM(C22:C26)</f>
        <v/>
      </c>
      <c r="D27" s="17">
        <f>D21-SUM(D22:D26)</f>
        <v/>
      </c>
      <c r="E27" s="17">
        <f>E21-SUM(E22:E26)</f>
        <v/>
      </c>
      <c r="F27" s="17" t="inlineStr">
        <is>
          <t>Transfer Income</t>
        </is>
      </c>
      <c r="G27" s="17">
        <f>G21-SUM(G22:G26)</f>
        <v/>
      </c>
      <c r="H27" s="17">
        <f>H21-SUM(H22:H26)</f>
        <v/>
      </c>
      <c r="I27" s="17">
        <f>I21-SUM(I22:I26)</f>
        <v/>
      </c>
      <c r="J27" s="17">
        <f>J21-SUM(J22:J26)</f>
        <v/>
      </c>
      <c r="K27" s="17" t="inlineStr">
        <is>
          <t>Transfer Income</t>
        </is>
      </c>
      <c r="L27" s="17">
        <f>L21-SUM(L22:L26)</f>
        <v/>
      </c>
      <c r="M27" s="17">
        <f>M21-SUM(M22:M26)</f>
        <v/>
      </c>
      <c r="N27" s="17">
        <f>N21-SUM(N22:N26)</f>
        <v/>
      </c>
      <c r="O27" s="17">
        <f>O21-SUM(O22:O26)</f>
        <v/>
      </c>
      <c r="P27" s="17" t="inlineStr">
        <is>
          <t>Transfer Income</t>
        </is>
      </c>
      <c r="Q27" s="17">
        <f>Q21-SUM(Q22:Q26)</f>
        <v/>
      </c>
      <c r="R27" s="17">
        <f>R21-SUM(R22:R26)</f>
        <v/>
      </c>
      <c r="S27" s="17">
        <f>S21-SUM(S22:S26)</f>
        <v/>
      </c>
      <c r="T27" s="17">
        <f>T21-SUM(T22:T26)</f>
        <v/>
      </c>
    </row>
    <row r="28">
      <c r="A28" s="11" t="inlineStr">
        <is>
          <t>INTEREST</t>
        </is>
      </c>
      <c r="B28" s="12" t="n"/>
      <c r="C28" s="12" t="n"/>
      <c r="D28" s="12" t="n"/>
      <c r="E28" s="13" t="n"/>
      <c r="F28" s="14" t="inlineStr">
        <is>
          <t>INTEREST</t>
        </is>
      </c>
      <c r="G28" s="12" t="n"/>
      <c r="H28" s="12" t="n"/>
      <c r="I28" s="12" t="n"/>
      <c r="J28" s="13" t="n"/>
      <c r="K28" s="15" t="inlineStr">
        <is>
          <t>INTEREST</t>
        </is>
      </c>
      <c r="L28" s="12" t="n"/>
      <c r="M28" s="12" t="n"/>
      <c r="N28" s="12" t="n"/>
      <c r="O28" s="13" t="n"/>
      <c r="P28" s="16" t="inlineStr">
        <is>
          <t>INTEREST</t>
        </is>
      </c>
      <c r="Q28" s="12" t="n"/>
      <c r="R28" s="12" t="n"/>
      <c r="S28" s="12" t="n"/>
      <c r="T28" s="13" t="n"/>
    </row>
    <row r="29">
      <c r="A29" s="17" t="inlineStr">
        <is>
          <t>Total Estimated Interest</t>
        </is>
      </c>
      <c r="B29" s="19">
        <f>52734741.43840364+C48</f>
        <v/>
      </c>
      <c r="C29" s="12" t="n"/>
      <c r="D29" s="12" t="n"/>
      <c r="E29" s="13" t="n"/>
      <c r="F29" s="17" t="inlineStr">
        <is>
          <t>Total Estimated Interest</t>
        </is>
      </c>
      <c r="G29" s="19" t="n">
        <v>52734741.43840365</v>
      </c>
      <c r="H29" s="12" t="n"/>
      <c r="I29" s="12" t="n"/>
      <c r="J29" s="13" t="n"/>
      <c r="K29" s="17" t="inlineStr">
        <is>
          <t>Total Estimated Interest</t>
        </is>
      </c>
      <c r="L29" s="19" t="n">
        <v>52734741.43840364</v>
      </c>
      <c r="M29" s="12" t="n"/>
      <c r="N29" s="12" t="n"/>
      <c r="O29" s="13" t="n"/>
      <c r="P29" s="17" t="inlineStr">
        <is>
          <t>Total Estimated Interest</t>
        </is>
      </c>
      <c r="Q29" s="19" t="n">
        <v>52734741.43840364</v>
      </c>
      <c r="R29" s="12" t="n"/>
      <c r="S29" s="12" t="n"/>
      <c r="T29" s="13" t="n"/>
    </row>
    <row r="30">
      <c r="A30" s="17" t="inlineStr">
        <is>
          <t>Interest Paid to Date</t>
        </is>
      </c>
      <c r="B30" s="19" t="n">
        <v>14995102.36594103</v>
      </c>
      <c r="C30" s="12" t="n"/>
      <c r="D30" s="12" t="n"/>
      <c r="E30" s="13" t="n"/>
      <c r="F30" s="17" t="inlineStr">
        <is>
          <t>Interest Paid to Date</t>
        </is>
      </c>
      <c r="G30" s="19" t="n">
        <v>13637719.02106473</v>
      </c>
      <c r="H30" s="12" t="n"/>
      <c r="I30" s="12" t="n"/>
      <c r="J30" s="13" t="n"/>
      <c r="K30" s="17" t="inlineStr">
        <is>
          <t>Interest Paid to Date</t>
        </is>
      </c>
      <c r="L30" s="19" t="n">
        <v>13431066.59962473</v>
      </c>
      <c r="M30" s="12" t="n"/>
      <c r="N30" s="12" t="n"/>
      <c r="O30" s="13" t="n"/>
      <c r="P30" s="17" t="inlineStr">
        <is>
          <t>Interest Paid to Date</t>
        </is>
      </c>
      <c r="Q30" s="19" t="n">
        <v>13205884.24998309</v>
      </c>
      <c r="R30" s="12" t="n"/>
      <c r="S30" s="12" t="n"/>
      <c r="T30" s="13" t="n"/>
    </row>
    <row r="31">
      <c r="A31" s="11" t="inlineStr">
        <is>
          <t>FUNDING AVAILABLE</t>
        </is>
      </c>
      <c r="B31" s="12" t="n"/>
      <c r="C31" s="12" t="n"/>
      <c r="D31" s="12" t="n"/>
      <c r="E31" s="13" t="n"/>
      <c r="F31" s="14" t="inlineStr">
        <is>
          <t>FUNDING AVAILABLE</t>
        </is>
      </c>
      <c r="G31" s="12" t="n"/>
      <c r="H31" s="12" t="n"/>
      <c r="I31" s="12" t="n"/>
      <c r="J31" s="13" t="n"/>
      <c r="K31" s="15" t="inlineStr">
        <is>
          <t>FUNDING AVAILABLE</t>
        </is>
      </c>
      <c r="L31" s="12" t="n"/>
      <c r="M31" s="12" t="n"/>
      <c r="N31" s="12" t="n"/>
      <c r="O31" s="13" t="n"/>
      <c r="P31" s="16" t="inlineStr">
        <is>
          <t>FUNDING AVAILABLE</t>
        </is>
      </c>
      <c r="Q31" s="12" t="n"/>
      <c r="R31" s="12" t="n"/>
      <c r="S31" s="12" t="n"/>
      <c r="T31" s="13" t="n"/>
    </row>
    <row r="32">
      <c r="A32" s="17" t="inlineStr">
        <is>
          <t>Total Draw funds available</t>
        </is>
      </c>
      <c r="B32" s="19">
        <f>B9+SUMIFS(data!$H$1:$H$3925,data!$A$1:$A$3925,'NSST Print'!$A$32,data!$E$1:$E$3925,'NSST Print'!B3)</f>
        <v/>
      </c>
      <c r="C32" s="12" t="n"/>
      <c r="D32" s="12" t="n"/>
      <c r="E32" s="13" t="n"/>
      <c r="F32" s="17" t="inlineStr">
        <is>
          <t>Total Draw funds available</t>
        </is>
      </c>
      <c r="G32" s="19">
        <f>G9+SUMIFS(data!$H$1:$H$3925,data!$A$1:$A$3925,'NSST Print'!$A$32,data!$E$1:$E$3925,'NSST Print'!G3)</f>
        <v/>
      </c>
      <c r="H32" s="12" t="n"/>
      <c r="I32" s="12" t="n"/>
      <c r="J32" s="13" t="n"/>
      <c r="K32" s="17" t="inlineStr">
        <is>
          <t>Total Draw funds available</t>
        </is>
      </c>
      <c r="L32" s="19">
        <f>L9+SUMIFS(data!$H$1:$H$3925,data!$A$1:$A$3925,'NSST Print'!$A$32,data!$E$1:$E$3925,'NSST Print'!L3)</f>
        <v/>
      </c>
      <c r="M32" s="12" t="n"/>
      <c r="N32" s="12" t="n"/>
      <c r="O32" s="13" t="n"/>
      <c r="P32" s="17" t="inlineStr">
        <is>
          <t>Total Draw funds available</t>
        </is>
      </c>
      <c r="Q32" s="19">
        <f>Q9+SUMIFS(data!$H$1:$H$3925,data!$A$1:$A$3925,'NSST Print'!$A$32,data!$E$1:$E$3925,'NSST Print'!Q3)</f>
        <v/>
      </c>
      <c r="R32" s="12" t="n"/>
      <c r="S32" s="12" t="n"/>
      <c r="T32" s="13" t="n"/>
    </row>
    <row r="33">
      <c r="A33" s="17" t="inlineStr">
        <is>
          <t>Projected Heron Projects Income</t>
        </is>
      </c>
      <c r="B33" s="19">
        <f>SUMIFS(data!$H$1:$H$3925,data!$A$1:$A$3925,'NSST Print'!$A$33,data!$E$1:$E$3925,'NSST Print'!B3)+C43+C51+SUMIFS(data!$H$1:$H$3925,data!$A$1:$A$3925,"Momentum Interest")+SUMIFS(data!$H$1:$H$3925,data!$A$1:$A$3925,"Attorneys Deposit")+SUMIFS(data!$H$1:$H$3925,data!$A$1:$A$3925,"FNB Bank Account")</f>
        <v/>
      </c>
      <c r="C33" s="12" t="n"/>
      <c r="D33" s="12" t="n"/>
      <c r="E33" s="13" t="n"/>
      <c r="F33" s="17" t="inlineStr">
        <is>
          <t>Projected Heron Projects Income</t>
        </is>
      </c>
      <c r="G33" s="19">
        <f>SUMIFS(data!$H$1:$H$3925,data!$A$1:$A$3925,'NSST Print'!$A$33,data!$E$1:$E$3925,'NSST Print'!G3)+C43+C51+SUMIFS(data!$H$1:$H$3925,data!$A$1:$A$3925,"Momentum Interest")+SUMIFS(data!$H$1:$H$3925,data!$A$1:$A$3925,"Attorneys Deposit")+SUMIFS(data!$H$1:$H$3925,data!$A$1:$A$3925,"FNB Bank Account")</f>
        <v/>
      </c>
      <c r="H33" s="12" t="n"/>
      <c r="I33" s="12" t="n"/>
      <c r="J33" s="13" t="n"/>
      <c r="K33" s="17" t="inlineStr">
        <is>
          <t>Projected Heron Projects Income</t>
        </is>
      </c>
      <c r="L33" s="19">
        <f>SUMIFS(data!$H$1:$H$3925,data!$A$1:$A$3925,'NSST Print'!$A$33,data!$E$1:$E$3925,'NSST Print'!L3)+C43+C51+SUMIFS(data!$H$1:$H$3925,data!$A$1:$A$3925,"Momentum Interest")+SUMIFS(data!$H$1:$H$3925,data!$A$1:$A$3925,"Attorneys Deposit")+SUMIFS(data!$H$1:$H$3925,data!$A$1:$A$3925,"FNB Bank Account")</f>
        <v/>
      </c>
      <c r="M33" s="12" t="n"/>
      <c r="N33" s="12" t="n"/>
      <c r="O33" s="13" t="n"/>
      <c r="P33" s="17" t="inlineStr">
        <is>
          <t>Projected Heron Projects Income</t>
        </is>
      </c>
      <c r="Q33" s="19">
        <f>SUMIFS(data!$H$1:$H$3925,data!$A$1:$A$3925,'NSST Print'!$A$33,data!$E$1:$E$3925,'NSST Print'!Q3)+C43+C51+SUMIFS(data!$H$1:$H$3925,data!$A$1:$A$3925,"Momentum Interest")+SUMIFS(data!$H$1:$H$3925,data!$A$1:$A$3925,"Attorneys Deposit")+SUMIFS(data!$H$1:$H$3925,data!$A$1:$A$3925,"FNB Bank Account")</f>
        <v/>
      </c>
      <c r="R33" s="12" t="n"/>
      <c r="S33" s="12" t="n"/>
      <c r="T33" s="13" t="n"/>
    </row>
    <row r="34">
      <c r="A34" s="17" t="inlineStr">
        <is>
          <t>Total Funds Available</t>
        </is>
      </c>
      <c r="B34" s="19">
        <f>B32+B33</f>
        <v/>
      </c>
      <c r="C34" s="12" t="n"/>
      <c r="D34" s="12" t="n"/>
      <c r="E34" s="13" t="n"/>
      <c r="F34" s="17" t="inlineStr">
        <is>
          <t>Total Funds Available</t>
        </is>
      </c>
      <c r="G34" s="19">
        <f>G32+G33</f>
        <v/>
      </c>
      <c r="H34" s="12" t="n"/>
      <c r="I34" s="12" t="n"/>
      <c r="J34" s="13" t="n"/>
      <c r="K34" s="17" t="inlineStr">
        <is>
          <t>Total Funds Available</t>
        </is>
      </c>
      <c r="L34" s="19">
        <f>L32+L33</f>
        <v/>
      </c>
      <c r="M34" s="12" t="n"/>
      <c r="N34" s="12" t="n"/>
      <c r="O34" s="13" t="n"/>
      <c r="P34" s="17" t="inlineStr">
        <is>
          <t>Total Funds Available</t>
        </is>
      </c>
      <c r="Q34" s="19">
        <f>Q32+Q33</f>
        <v/>
      </c>
      <c r="R34" s="12" t="n"/>
      <c r="S34" s="12" t="n"/>
      <c r="T34" s="13" t="n"/>
    </row>
    <row r="35">
      <c r="A35" s="17" t="inlineStr">
        <is>
          <t>Total Cost to Complete</t>
        </is>
      </c>
      <c r="B35" s="19">
        <f>SUMIFS(data!$H$1:$H$3925, data!$A$1:$A$3925, "Cost To Complete Project", data!$E$1:$E$3925, 'NSST Print'!B3)-SUM(C44:C50)</f>
        <v/>
      </c>
      <c r="C35" s="12" t="n"/>
      <c r="D35" s="12" t="n"/>
      <c r="E35" s="13" t="n"/>
      <c r="F35" s="17" t="inlineStr">
        <is>
          <t>Total Cost to Complete</t>
        </is>
      </c>
      <c r="G35" s="19">
        <f>SUMIFS(data!$H$1:$H$3925, data!$A$1:$A$3925, "Cost To Complete Project", data!$E$1:$E$3925, 'NSST Print'!G3)-SUM(C44:C50)</f>
        <v/>
      </c>
      <c r="H35" s="12" t="n"/>
      <c r="I35" s="12" t="n"/>
      <c r="J35" s="13" t="n"/>
      <c r="K35" s="17" t="inlineStr">
        <is>
          <t>Total Cost to Complete</t>
        </is>
      </c>
      <c r="L35" s="19">
        <f>SUMIFS(data!$H$1:$H$3925, data!$A$1:$A$3925, "Cost To Complete Project", data!$E$1:$E$3925, 'NSST Print'!L3)-SUM(C44:C50)</f>
        <v/>
      </c>
      <c r="M35" s="12" t="n"/>
      <c r="N35" s="12" t="n"/>
      <c r="O35" s="13" t="n"/>
      <c r="P35" s="17" t="inlineStr">
        <is>
          <t>Total Cost to Complete</t>
        </is>
      </c>
      <c r="Q35" s="19">
        <f>SUMIFS(data!$H$1:$H$3925, data!$A$1:$A$3925, "Cost To Complete Project", data!$E$1:$E$3925, 'NSST Print'!Q3)-SUM(C44:C50)</f>
        <v/>
      </c>
      <c r="R35" s="12" t="n"/>
      <c r="S35" s="12" t="n"/>
      <c r="T35" s="13" t="n"/>
    </row>
    <row r="36">
      <c r="A36" s="17" t="inlineStr">
        <is>
          <t>Total funds (required)/Surplus</t>
        </is>
      </c>
      <c r="B36" s="19">
        <f>B34-B35</f>
        <v/>
      </c>
      <c r="C36" s="12" t="n"/>
      <c r="D36" s="12" t="n"/>
      <c r="E36" s="13" t="n"/>
      <c r="F36" s="17" t="inlineStr">
        <is>
          <t>Total funds (required)/Surplus</t>
        </is>
      </c>
      <c r="G36" s="19">
        <f>G34-G35</f>
        <v/>
      </c>
      <c r="H36" s="12" t="n"/>
      <c r="I36" s="12" t="n"/>
      <c r="J36" s="13" t="n"/>
      <c r="K36" s="17" t="inlineStr">
        <is>
          <t>Total funds (required)/Surplus</t>
        </is>
      </c>
      <c r="L36" s="19">
        <f>L34-L35</f>
        <v/>
      </c>
      <c r="M36" s="12" t="n"/>
      <c r="N36" s="12" t="n"/>
      <c r="O36" s="13" t="n"/>
      <c r="P36" s="17" t="inlineStr">
        <is>
          <t>Total funds (required)/Surplus</t>
        </is>
      </c>
      <c r="Q36" s="19">
        <f>Q34-Q35</f>
        <v/>
      </c>
      <c r="R36" s="12" t="n"/>
      <c r="S36" s="12" t="n"/>
      <c r="T36" s="13" t="n"/>
    </row>
    <row r="37">
      <c r="A37" s="11" t="inlineStr">
        <is>
          <t>PROJECTED PROFIT</t>
        </is>
      </c>
      <c r="B37" s="12" t="n"/>
      <c r="C37" s="12" t="n"/>
      <c r="D37" s="12" t="n"/>
      <c r="E37" s="13" t="n"/>
      <c r="F37" s="14" t="inlineStr">
        <is>
          <t>PROJECTED PROFIT</t>
        </is>
      </c>
      <c r="G37" s="12" t="n"/>
      <c r="H37" s="12" t="n"/>
      <c r="I37" s="12" t="n"/>
      <c r="J37" s="13" t="n"/>
      <c r="K37" s="15" t="inlineStr">
        <is>
          <t>PROJECTED PROFIT</t>
        </is>
      </c>
      <c r="L37" s="12" t="n"/>
      <c r="M37" s="12" t="n"/>
      <c r="N37" s="12" t="n"/>
      <c r="O37" s="13" t="n"/>
      <c r="P37" s="16" t="inlineStr">
        <is>
          <t>PROJECTED PROFIT</t>
        </is>
      </c>
      <c r="Q37" s="12" t="n"/>
      <c r="R37" s="12" t="n"/>
      <c r="S37" s="12" t="n"/>
      <c r="T37" s="13" t="n"/>
    </row>
    <row r="38">
      <c r="A38" s="17" t="inlineStr">
        <is>
          <t>Projected Nett Revenue</t>
        </is>
      </c>
      <c r="B38" s="19">
        <f>B21+SUMIFS(data!$H$1:$H$3925,data!$A$1:$A$3925,"Sales - Heron Fields occupational rent")+SUMIFS(data!$H$1:$H$3925,data!$A$1:$A$3925,"Sales - Heron View Occupational Rent")+SUMIFS(data!$H$1:$H$3925,data!$A$1:$A$3925,"Rental Income")</f>
        <v/>
      </c>
      <c r="C38" s="12" t="n"/>
      <c r="D38" s="12" t="n"/>
      <c r="E38" s="13" t="n"/>
      <c r="F38" s="17" t="inlineStr">
        <is>
          <t>Projected Nett Revenue</t>
        </is>
      </c>
      <c r="G38" s="19">
        <f>G21</f>
        <v/>
      </c>
      <c r="H38" s="12" t="n"/>
      <c r="I38" s="12" t="n"/>
      <c r="J38" s="13" t="n"/>
      <c r="K38" s="17" t="inlineStr">
        <is>
          <t>Projected Nett Revenue</t>
        </is>
      </c>
      <c r="L38" s="19">
        <f>L21</f>
        <v/>
      </c>
      <c r="M38" s="12" t="n"/>
      <c r="N38" s="12" t="n"/>
      <c r="O38" s="13" t="n"/>
      <c r="P38" s="17" t="inlineStr">
        <is>
          <t>Projected Nett Revenue</t>
        </is>
      </c>
      <c r="Q38" s="19">
        <f>Q21</f>
        <v/>
      </c>
      <c r="R38" s="12" t="n"/>
      <c r="S38" s="12" t="n"/>
      <c r="T38" s="13" t="n"/>
    </row>
    <row r="39">
      <c r="A39" s="17" t="inlineStr">
        <is>
          <t>Other Income (interest received)</t>
        </is>
      </c>
      <c r="B39" s="19">
        <f>SUMIFS(data!$H$1:$H$3925,data!$A$1:$A$3925,"Interest Received - Momentum")</f>
        <v/>
      </c>
      <c r="C39" s="12" t="n"/>
      <c r="D39" s="12" t="n"/>
      <c r="E39" s="13" t="n"/>
      <c r="F39" s="17" t="inlineStr">
        <is>
          <t>Other Income (interest received)</t>
        </is>
      </c>
      <c r="G39" s="19">
        <f>SUMIFS(data!$H$1:$H$3925,data!$A$1:$A$3925,"Interest Received - Momentum")</f>
        <v/>
      </c>
      <c r="H39" s="12" t="n"/>
      <c r="I39" s="12" t="n"/>
      <c r="J39" s="13" t="n"/>
      <c r="K39" s="17" t="inlineStr">
        <is>
          <t>Other Income (interest received)</t>
        </is>
      </c>
      <c r="L39" s="19">
        <f>SUMIFS(data!$H$1:$H$3925,data!$A$1:$A$3925,"Interest Received - Momentum")</f>
        <v/>
      </c>
      <c r="M39" s="12" t="n"/>
      <c r="N39" s="12" t="n"/>
      <c r="O39" s="13" t="n"/>
      <c r="P39" s="17" t="inlineStr">
        <is>
          <t>Other Income (interest received)</t>
        </is>
      </c>
      <c r="Q39" s="19">
        <f>SUMIFS(data!$H$1:$H$3925,data!$A$1:$A$3925,"Interest Received - Momentum")</f>
        <v/>
      </c>
      <c r="R39" s="12" t="n"/>
      <c r="S39" s="12" t="n"/>
      <c r="T39" s="13" t="n"/>
    </row>
    <row r="40">
      <c r="A40" s="17" t="inlineStr">
        <is>
          <t>Total Estimated Development Cost</t>
        </is>
      </c>
      <c r="B40" s="19">
        <f>SUMIFS(data!$H$1:$H$3925,data!$B$1:$B$3925,"Operating Expenses")+SUMIFS(data!$H$1:$H$3925,data!$B$1:$B$3925,"COS")-SUM(C44:C50)</f>
        <v/>
      </c>
      <c r="C40" s="12" t="n"/>
      <c r="D40" s="12" t="n"/>
      <c r="E40" s="13" t="n"/>
      <c r="F40" s="17" t="inlineStr">
        <is>
          <t>Total Estimated Development Cost</t>
        </is>
      </c>
      <c r="G40" s="19">
        <f>SUMIFS(data!$H$1:$H$3925,data!$B$1:$B$3925,"Operating Expenses")+SUMIFS(data!$H$1:$H$3925,data!$B$1:$B$3925,"COS")-SUM(C44:C50)</f>
        <v/>
      </c>
      <c r="H40" s="12" t="n"/>
      <c r="I40" s="12" t="n"/>
      <c r="J40" s="13" t="n"/>
      <c r="K40" s="17" t="inlineStr">
        <is>
          <t>Total Estimated Development Cost</t>
        </is>
      </c>
      <c r="L40" s="19">
        <f>SUMIFS(data!$H$1:$H$3925,data!$B$1:$B$3925,"Operating Expenses")+SUMIFS(data!$H$1:$H$3925,data!$B$1:$B$3925,"COS")-SUM(C44:C50)</f>
        <v/>
      </c>
      <c r="M40" s="12" t="n"/>
      <c r="N40" s="12" t="n"/>
      <c r="O40" s="13" t="n"/>
      <c r="P40" s="17" t="inlineStr">
        <is>
          <t>Total Estimated Development Cost</t>
        </is>
      </c>
      <c r="Q40" s="19">
        <f>SUMIFS(data!$H$1:$H$3925,data!$B$1:$B$3925,"Operating Expenses")+SUMIFS(data!$H$1:$H$3925,data!$B$1:$B$3925,"COS")-SUM(C44:C50)</f>
        <v/>
      </c>
      <c r="R40" s="12" t="n"/>
      <c r="S40" s="12" t="n"/>
      <c r="T40" s="13" t="n"/>
    </row>
    <row r="41" hidden="1">
      <c r="A41" s="17" t="inlineStr">
        <is>
          <t>Interest Expense</t>
        </is>
      </c>
      <c r="B41" s="19" t="n">
        <v>0</v>
      </c>
      <c r="C41" s="12" t="n"/>
      <c r="D41" s="12" t="n"/>
      <c r="E41" s="13" t="n"/>
      <c r="F41" s="17" t="inlineStr">
        <is>
          <t>Interest Expense</t>
        </is>
      </c>
      <c r="G41" s="19" t="n">
        <v>0</v>
      </c>
      <c r="H41" s="12" t="n"/>
      <c r="I41" s="12" t="n"/>
      <c r="J41" s="13" t="n"/>
      <c r="K41" s="17" t="inlineStr">
        <is>
          <t>Interest Expense</t>
        </is>
      </c>
      <c r="L41" s="19" t="n">
        <v>0</v>
      </c>
      <c r="M41" s="12" t="n"/>
      <c r="N41" s="12" t="n"/>
      <c r="O41" s="13" t="n"/>
      <c r="P41" s="17" t="inlineStr">
        <is>
          <t>Interest Expense</t>
        </is>
      </c>
      <c r="Q41" s="19" t="n">
        <v>0</v>
      </c>
      <c r="R41" s="12" t="n"/>
      <c r="S41" s="12" t="n"/>
      <c r="T41" s="13" t="n"/>
    </row>
    <row r="42">
      <c r="A42" s="22" t="inlineStr">
        <is>
          <t>Profit</t>
        </is>
      </c>
      <c r="B42" s="23">
        <f>B38+B39-B40-B41</f>
        <v/>
      </c>
      <c r="C42" s="12" t="n"/>
      <c r="D42" s="12" t="n"/>
      <c r="E42" s="13" t="n"/>
      <c r="F42" s="22" t="inlineStr">
        <is>
          <t>Profit</t>
        </is>
      </c>
      <c r="G42" s="23">
        <f>G38+G39-G40-G41</f>
        <v/>
      </c>
      <c r="H42" s="12" t="n"/>
      <c r="I42" s="12" t="n"/>
      <c r="J42" s="13" t="n"/>
      <c r="K42" s="22" t="inlineStr">
        <is>
          <t>Profit</t>
        </is>
      </c>
      <c r="L42" s="23">
        <f>L38+L39-L40-L41</f>
        <v/>
      </c>
      <c r="M42" s="12" t="n"/>
      <c r="N42" s="12" t="n"/>
      <c r="O42" s="13" t="n"/>
      <c r="P42" s="22" t="inlineStr">
        <is>
          <t>Profit</t>
        </is>
      </c>
      <c r="Q42" s="23">
        <f>Q38+Q39-Q40-Q41</f>
        <v/>
      </c>
      <c r="R42" s="12" t="n"/>
      <c r="S42" s="12" t="n"/>
      <c r="T42" s="13" t="n"/>
    </row>
    <row r="43">
      <c r="A43" s="24" t="inlineStr">
        <is>
          <t>Sales Increase</t>
        </is>
      </c>
      <c r="B43" s="25" t="n">
        <v>0</v>
      </c>
      <c r="C43" s="24">
        <f>E53*B43</f>
        <v/>
      </c>
      <c r="D43" s="24" t="inlineStr"/>
      <c r="E43" s="24">
        <f>C43/$E$20</f>
        <v/>
      </c>
      <c r="F43" s="24" t="inlineStr">
        <is>
          <t>Sales - Heron View Sales</t>
        </is>
      </c>
      <c r="G43" s="25" t="n"/>
      <c r="H43" s="24" t="n"/>
      <c r="I43" s="24" t="n"/>
      <c r="J43" s="24" t="n"/>
      <c r="K43" s="24" t="n"/>
      <c r="L43" s="25" t="n"/>
      <c r="M43" s="24" t="n"/>
      <c r="N43" s="24" t="n"/>
      <c r="O43" s="24" t="n"/>
      <c r="P43" s="24" t="n"/>
      <c r="Q43" s="25" t="n"/>
      <c r="R43" s="24" t="n"/>
      <c r="S43" s="24" t="n"/>
      <c r="T43" s="24" t="n"/>
    </row>
    <row r="44">
      <c r="A44" s="24" t="inlineStr">
        <is>
          <t>CPC Construction</t>
        </is>
      </c>
      <c r="B44" s="25" t="n">
        <v>0</v>
      </c>
      <c r="C44" s="24">
        <f>((SUMIFS(data!$H$1:$H$3925,data!$A$1:$A$3925,"COS - Heron Fields - Construction", data!$D$1:$D$3925,"Heron Fields")+SUMIFS(data!$H$1:$H$3925,data!$A$1:$A$3925,"COS - Heron View - Construction", data!$D$1:$D$3925,"Heron View")+SUMIFS(data!$H$1:$H$3925,data!$A$1:$A$3925,"COS - Heron Fields - P &amp; G", data!$D$1:$D$3925,"Heron Fields")+SUMIFS(data!$H$1:$H$3925,data!$A$1:$A$3925,"COS - Heron View - P&amp;G", data!$D$1:$D$3925,"Heron View"))-(SUMIFS(data!$H$1:$H$3925,data!$A$1:$A$3925,"COS - Heron Fields - Construction", data!$D$1:$D$3925,"Heron Fields",data!$I$1:$I$3925, "&lt;="&amp;B3)+SUMIFS(data!$H$1:$H$3925,data!$A$1:$A$3925,"COS - Heron View - Construction", data!$D$1:$D$3925,"Heron View",data!$I$1:$I$3925, "&lt;="&amp;B3)+SUMIFS(data!$H$1:$H$3925,data!$A$1:$A$3925,"COS - Heron Fields - P &amp; G", data!$D$1:$D$3925,"Heron Fields",data!$I$1:$I$3925, "&lt;="&amp;B3)+SUMIFS(data!$H$1:$H$3925,data!$A$1:$A$3925,"COS - Heron View - P&amp;G", data!$D$1:$D$3925,"Heron View",data!$I$1:$I$3925, "&lt;="&amp;B3)))*B44</f>
        <v/>
      </c>
      <c r="D44" s="24">
        <f>((SUMIFS(data!$H$1:$H$3925,data!$A$1:$A$3925,"COS - Heron Fields - Construction", data!$D$1:$D$3925,"Heron Fields")+SUMIFS(data!$H$1:$H$3925,data!$A$1:$A$3925,"COS - Heron View - Construction", data!$D$1:$D$3925,"Heron View")+SUMIFS(data!$H$1:$H$3925,data!$A$1:$A$3925,"COS - Heron Fields - P &amp; G", data!$D$1:$D$3925,"Heron Fields")+SUMIFS(data!$H$1:$H$3925,data!$A$1:$A$3925,"COS - Heron View - P&amp;G", data!$D$1:$D$3925,"Heron View"))-(SUMIFS(data!$H$1:$H$3925,data!$A$1:$A$3925,"COS - Heron Fields - Construction", data!$D$1:$D$3925,"Heron Fields",data!$I$1:$I$3925, "&lt;="&amp;B3)+SUMIFS(data!$H$1:$H$3925,data!$A$1:$A$3925,"COS - Heron View - Construction", data!$D$1:$D$3925,"Heron View",data!$I$1:$I$3925, "&lt;="&amp;B3)+SUMIFS(data!$H$1:$H$3925,data!$A$1:$A$3925,"COS - Heron Fields - P &amp; G", data!$D$1:$D$3925,"Heron Fields",data!$I$1:$I$3925, "&lt;="&amp;B3)+SUMIFS(data!$H$1:$H$3925,data!$A$1:$A$3925,"COS - Heron View - P&amp;G", data!$D$1:$D$3925,"Heron View",data!$I$1:$I$3925, "&lt;="&amp;B3)))-C44</f>
        <v/>
      </c>
      <c r="E44" s="24">
        <f>C44/$E$20</f>
        <v/>
      </c>
      <c r="F44" s="24" t="inlineStr">
        <is>
          <t>COS - Heron View - Construction</t>
        </is>
      </c>
      <c r="G44" s="25" t="n"/>
      <c r="H44" s="24" t="n"/>
      <c r="I44" s="24" t="n"/>
      <c r="J44" s="24" t="n"/>
      <c r="K44" s="24" t="n"/>
      <c r="L44" s="25" t="n"/>
      <c r="M44" s="24" t="n"/>
      <c r="N44" s="24" t="n"/>
      <c r="O44" s="24" t="n"/>
      <c r="P44" s="24" t="n"/>
      <c r="Q44" s="25" t="n"/>
      <c r="R44" s="24" t="n"/>
      <c r="S44" s="24" t="n"/>
      <c r="T44" s="24" t="n"/>
    </row>
    <row r="45">
      <c r="A45" s="24" t="inlineStr">
        <is>
          <t>Rent Salaries and wages</t>
        </is>
      </c>
      <c r="B45" s="9" t="n">
        <v>0</v>
      </c>
      <c r="C45" s="24">
        <f>400000*B45</f>
        <v/>
      </c>
      <c r="D45" s="24" t="inlineStr"/>
      <c r="E45" s="24">
        <f>C45/$E$20</f>
        <v/>
      </c>
      <c r="F45" s="24" t="inlineStr">
        <is>
          <t>Rent Salaries and wages</t>
        </is>
      </c>
      <c r="G45" s="9" t="n"/>
      <c r="H45" s="24" t="n"/>
      <c r="I45" s="24" t="n"/>
      <c r="J45" s="24" t="n"/>
      <c r="K45" s="24" t="n"/>
      <c r="L45" s="9" t="n"/>
      <c r="M45" s="24" t="n"/>
      <c r="N45" s="24" t="n"/>
      <c r="O45" s="24" t="n"/>
      <c r="P45" s="24" t="n"/>
      <c r="Q45" s="9" t="n"/>
      <c r="R45" s="24" t="n"/>
      <c r="S45" s="24" t="n"/>
      <c r="T45" s="24" t="n"/>
    </row>
    <row r="46">
      <c r="A46" s="24" t="inlineStr">
        <is>
          <t>CPSD</t>
        </is>
      </c>
      <c r="B46" s="25" t="n">
        <v>0</v>
      </c>
      <c r="C46" s="24">
        <f>(SUMIFS(data!$H$1:$H$3925,data!$A$1:$A$3925,"CPSD")-SUMIFS(data!$H$1:$H$3925,data!$A$1:$A$3925,"CPSD",data!$I$1:$I$3925,"&lt;="&amp;'NSST Print'!B3))*B46</f>
        <v/>
      </c>
      <c r="D46" s="24">
        <f>(SUMIFS(data!$H$1:$H$3925,data!$A$1:$A$3925,"CPSD")-SUMIFS(data!$H$1:$H$3925,data!$A$1:$A$3925,"CPSD",data!$I$1:$I$3925,"&lt;="&amp;'NSST Print'!B3))-C46</f>
        <v/>
      </c>
      <c r="E46" s="24">
        <f>C46/$E$20</f>
        <v/>
      </c>
      <c r="F46" s="24" t="inlineStr">
        <is>
          <t>CPSD</t>
        </is>
      </c>
      <c r="G46" s="25" t="n"/>
      <c r="H46" s="24" t="n"/>
      <c r="I46" s="24" t="n"/>
      <c r="J46" s="24" t="n"/>
      <c r="K46" s="24" t="n"/>
      <c r="L46" s="25" t="n"/>
      <c r="M46" s="24" t="n"/>
      <c r="N46" s="24" t="n"/>
      <c r="O46" s="24" t="n"/>
      <c r="P46" s="24" t="n"/>
      <c r="Q46" s="25" t="n"/>
      <c r="R46" s="24" t="n"/>
      <c r="S46" s="24" t="n"/>
      <c r="T46" s="24" t="n"/>
    </row>
    <row r="47">
      <c r="A47" s="24" t="inlineStr">
        <is>
          <t>Opp Invest</t>
        </is>
      </c>
      <c r="B47" s="25" t="n">
        <v>0</v>
      </c>
      <c r="C47" s="24">
        <f>(SUMIFS(data!$H$1:$H$3925,data!$A$1:$A$3925,"Opp Invest")-SUMIFS(data!$H$1:$H$3925,data!$A$1:$A$3925,"Opp Invest",data!$I$1:$I$3925,"&lt;="&amp;'NSST Print'!B3))*B47</f>
        <v/>
      </c>
      <c r="D47" s="24">
        <f>(SUMIFS(data!$H$1:$H$3925,data!$A$1:$A$3925,"Opp Invest")-SUMIFS(data!$H$1:$H$3925,data!$A$1:$A$3925,"Opp Invest",data!$I$1:$I$3925,"&lt;="&amp;'NSST Print'!B3))-C47</f>
        <v/>
      </c>
      <c r="E47" s="24">
        <f>C47/$E$20</f>
        <v/>
      </c>
      <c r="F47" s="24" t="inlineStr">
        <is>
          <t>Opp Invest</t>
        </is>
      </c>
      <c r="G47" s="25" t="n"/>
      <c r="H47" s="24" t="n"/>
      <c r="I47" s="24" t="n"/>
      <c r="J47" s="24" t="n"/>
      <c r="K47" s="24" t="n"/>
      <c r="L47" s="25" t="n"/>
      <c r="M47" s="24" t="n"/>
      <c r="N47" s="24" t="n"/>
      <c r="O47" s="24" t="n"/>
      <c r="P47" s="24" t="n"/>
      <c r="Q47" s="25" t="n"/>
      <c r="R47" s="24" t="n"/>
      <c r="S47" s="24" t="n"/>
      <c r="T47" s="24" t="n"/>
    </row>
    <row r="48">
      <c r="A48" s="24" t="inlineStr">
        <is>
          <t>investor interest</t>
        </is>
      </c>
      <c r="B48" s="25" t="n">
        <v>0</v>
      </c>
      <c r="C48" s="24">
        <f>(SUMPRODUCT(ISNUMBER(SEARCH("Interest Paid - Investors",data!$A$2:$A$3925))*(data!$H$2:$H$3925))-SUMPRODUCT( --(ISNUMBER(SEARCH("Interest Paid - Investors", data!$A$2:$A$3925))), --(data!$I$2:$I$3925 &lt;= B3), data!$H$2:$H$3925 ))*B48</f>
        <v/>
      </c>
      <c r="D48" s="24">
        <f>(SUMPRODUCT(ISNUMBER(SEARCH("Interest Paid - Investors",data!$A$2:$A$3925))*(data!$H$2:$H$3925))-SUMPRODUCT( --(ISNUMBER(SEARCH("Interest Paid - Investors", data!$A$2:$A$3925))), --(data!$I$2:$I$3925 &lt;= B3), data!$H$2:$H$3925 ))-C48</f>
        <v/>
      </c>
      <c r="E48" s="24">
        <f>C48/$E$20</f>
        <v/>
      </c>
      <c r="F48" s="24" t="inlineStr">
        <is>
          <t>Interest Paid - Investors @ 18%</t>
        </is>
      </c>
      <c r="G48" s="25" t="n"/>
      <c r="H48" s="24" t="n"/>
      <c r="I48" s="24" t="n"/>
      <c r="J48" s="24" t="n"/>
      <c r="K48" s="24" t="n"/>
      <c r="L48" s="25" t="n"/>
      <c r="M48" s="24" t="n"/>
      <c r="N48" s="24" t="n"/>
      <c r="O48" s="24" t="n"/>
      <c r="P48" s="24" t="n"/>
      <c r="Q48" s="25" t="n"/>
      <c r="R48" s="24" t="n"/>
      <c r="S48" s="24" t="n"/>
      <c r="T48" s="24" t="n"/>
    </row>
    <row r="49">
      <c r="A49" s="24" t="inlineStr">
        <is>
          <t>Commissions</t>
        </is>
      </c>
      <c r="B49" s="25" t="n">
        <v>0</v>
      </c>
      <c r="C49" s="24">
        <f>((SUMIFS(data!$H$1:$H$3925,data!$A$1:$A$3925,"COS - Commission HF Units")+SUMIFS(data!$H$1:$H$3925,data!$A$1:$A$3925,"COS - Commission HV Units"))-(SUMIFS(data!$H$1:$H$3925,data!$A$1:$A$3925,"COS - Commission HF Units",data!$I$1:$I$3925,"&lt;="&amp;'NSST Print'!B3)+SUMIFS(data!$H$1:$H$3925,data!$A$1:$A$3925,"COS - Commission HV Units",data!$I$1:$I$3925,"&lt;="&amp;'NSST Print'!B3)))*B49</f>
        <v/>
      </c>
      <c r="D49" s="24">
        <f>((SUMIFS(data!$H$1:$H$3925,data!$A$1:$A$3925,"COS - Commission HF Units")+SUMIFS(data!$H$1:$H$3925,data!$A$1:$A$3925,"COS - Commission HV Units"))-(SUMIFS(data!$H$1:$H$3925,data!$A$1:$A$3925,"COS - Commission HF Units",data!$I$1:$I$3925,"&lt;="&amp;'NSST Print'!B3)+SUMIFS(data!$H$1:$H$3925,data!$A$1:$A$3925,"COS - Commission HV Units",data!$I$1:$I$3925,"&lt;="&amp;'NSST Print'!B3)))-C49</f>
        <v/>
      </c>
      <c r="E49" s="24">
        <f>C49/$E$20</f>
        <v/>
      </c>
      <c r="F49" s="24" t="inlineStr">
        <is>
          <t>COS - Commission HV Units</t>
        </is>
      </c>
      <c r="G49" s="25" t="n"/>
      <c r="H49" s="24" t="n"/>
      <c r="I49" s="24" t="n"/>
      <c r="J49" s="24" t="n"/>
      <c r="K49" s="24" t="n"/>
      <c r="L49" s="25" t="n"/>
      <c r="M49" s="24" t="n"/>
      <c r="N49" s="24" t="n"/>
      <c r="O49" s="24" t="n"/>
      <c r="P49" s="24" t="n"/>
      <c r="Q49" s="25" t="n"/>
      <c r="R49" s="24" t="n"/>
      <c r="S49" s="24" t="n"/>
      <c r="T49" s="24" t="n"/>
    </row>
    <row r="50">
      <c r="A50" s="24" t="inlineStr">
        <is>
          <t>Unforseen</t>
        </is>
      </c>
      <c r="B50" s="25" t="n">
        <v>0</v>
      </c>
      <c r="C50" s="24">
        <f>B26*B50</f>
        <v/>
      </c>
      <c r="D50" s="24" t="inlineStr"/>
      <c r="E50" s="24">
        <f>C50/$E$20</f>
        <v/>
      </c>
      <c r="F50" s="24" t="inlineStr">
        <is>
          <t>Unforseen</t>
        </is>
      </c>
      <c r="G50" s="25" t="n"/>
      <c r="H50" s="24" t="n"/>
      <c r="I50" s="24" t="n"/>
      <c r="J50" s="24" t="n"/>
      <c r="K50" s="24" t="n"/>
      <c r="L50" s="25" t="n"/>
      <c r="M50" s="24" t="n"/>
      <c r="N50" s="24" t="n"/>
      <c r="O50" s="24" t="n"/>
      <c r="P50" s="24" t="n"/>
      <c r="Q50" s="25" t="n"/>
      <c r="R50" s="24" t="n"/>
      <c r="S50" s="24" t="n"/>
      <c r="T50" s="24" t="n"/>
    </row>
    <row r="51">
      <c r="A51" s="24" t="inlineStr">
        <is>
          <t>Cash to flow to Heron from Quinate early exits</t>
        </is>
      </c>
      <c r="B51" s="25" t="n">
        <v>0</v>
      </c>
      <c r="C51" s="24">
        <f>SUMIFS(data!$H$1:$H$3925,data!$A$1:$A$3925,"Early Exit Loan")*B51</f>
        <v/>
      </c>
      <c r="D51" s="24" t="inlineStr"/>
      <c r="E51" s="24">
        <f>sum(E43:E50)</f>
        <v/>
      </c>
      <c r="F51" s="24" t="n"/>
      <c r="G51" s="25" t="n"/>
      <c r="H51" s="24" t="n"/>
      <c r="I51" s="24" t="n"/>
      <c r="J51" s="24" t="n"/>
      <c r="K51" s="24" t="n"/>
      <c r="L51" s="25" t="n"/>
      <c r="M51" s="24" t="n"/>
      <c r="N51" s="24" t="n"/>
      <c r="O51" s="24" t="n"/>
      <c r="P51" s="24" t="n"/>
      <c r="Q51" s="25" t="n"/>
      <c r="R51" s="24" t="n"/>
      <c r="S51" s="24" t="n"/>
      <c r="T51" s="24" t="n"/>
    </row>
    <row r="52">
      <c r="A52" s="24" t="inlineStr"/>
      <c r="B52" s="24" t="inlineStr"/>
      <c r="C52" s="24" t="inlineStr"/>
      <c r="D52" s="24" t="inlineStr"/>
      <c r="E52" s="24" t="inlineStr"/>
      <c r="F52" s="24" t="inlineStr"/>
      <c r="G52" s="24" t="inlineStr"/>
      <c r="H52" s="24" t="inlineStr"/>
      <c r="I52" s="24" t="inlineStr"/>
      <c r="J52" s="24" t="inlineStr"/>
      <c r="K52" s="24" t="inlineStr"/>
      <c r="L52" s="24" t="inlineStr"/>
      <c r="M52" s="24" t="inlineStr"/>
      <c r="N52" s="24" t="inlineStr"/>
      <c r="O52" s="24" t="inlineStr"/>
      <c r="P52" s="24" t="inlineStr"/>
      <c r="Q52" s="24" t="inlineStr"/>
      <c r="R52" s="24" t="inlineStr"/>
      <c r="S52" s="24" t="inlineStr"/>
      <c r="T52" s="24" t="inlineStr"/>
    </row>
    <row r="53" hidden="1">
      <c r="A53" s="24" t="inlineStr">
        <is>
          <t>Sales Income</t>
        </is>
      </c>
      <c r="B53" s="24" t="n">
        <v>306860253.9130435</v>
      </c>
      <c r="C53" s="24" t="n">
        <v>94420695.65217392</v>
      </c>
      <c r="D53" s="24" t="n">
        <v>26833819.13043479</v>
      </c>
      <c r="E53" s="24" t="n">
        <v>185605739.1304348</v>
      </c>
      <c r="F53" s="24" t="inlineStr">
        <is>
          <t>Sales Income</t>
        </is>
      </c>
      <c r="G53" s="24" t="n">
        <v>306860253.9130435</v>
      </c>
      <c r="H53" s="24" t="n">
        <v>87421130.43478261</v>
      </c>
      <c r="I53" s="24" t="n">
        <v>32511732.17391305</v>
      </c>
      <c r="J53" s="24" t="n">
        <v>186927391.3043478</v>
      </c>
      <c r="K53" s="24" t="inlineStr">
        <is>
          <t>Sales Income</t>
        </is>
      </c>
      <c r="L53" s="24" t="n">
        <v>306860253.9130435</v>
      </c>
      <c r="M53" s="24" t="n">
        <v>85873391.30434783</v>
      </c>
      <c r="N53" s="24" t="n">
        <v>28894601.73913044</v>
      </c>
      <c r="O53" s="24" t="n">
        <v>192092260.8695652</v>
      </c>
      <c r="P53" s="24" t="inlineStr">
        <is>
          <t>Sales Income</t>
        </is>
      </c>
      <c r="Q53" s="24" t="n">
        <v>306860253.9130435</v>
      </c>
      <c r="R53" s="24" t="n">
        <v>84377826.08695653</v>
      </c>
      <c r="S53" s="24" t="n">
        <v>29007645.21739131</v>
      </c>
      <c r="T53" s="24" t="n">
        <v>193474782.6086957</v>
      </c>
    </row>
  </sheetData>
  <mergeCells count="132">
    <mergeCell ref="A2:E2"/>
    <mergeCell ref="F2:J2"/>
    <mergeCell ref="K2:O2"/>
    <mergeCell ref="P2:T2"/>
    <mergeCell ref="A5:E5"/>
    <mergeCell ref="F5:J5"/>
    <mergeCell ref="K5:O5"/>
    <mergeCell ref="P5:T5"/>
    <mergeCell ref="A14:E14"/>
    <mergeCell ref="F14:J14"/>
    <mergeCell ref="K14:O14"/>
    <mergeCell ref="P14:T14"/>
    <mergeCell ref="A18:E18"/>
    <mergeCell ref="F18:J18"/>
    <mergeCell ref="K18:O18"/>
    <mergeCell ref="P18:T18"/>
    <mergeCell ref="A28:E28"/>
    <mergeCell ref="F28:J28"/>
    <mergeCell ref="K28:O28"/>
    <mergeCell ref="P28:T28"/>
    <mergeCell ref="A31:E31"/>
    <mergeCell ref="F31:J31"/>
    <mergeCell ref="K31:O31"/>
    <mergeCell ref="P31:T31"/>
    <mergeCell ref="A37:E37"/>
    <mergeCell ref="F37:J37"/>
    <mergeCell ref="K37:O37"/>
    <mergeCell ref="P37:T37"/>
    <mergeCell ref="B3:E3"/>
    <mergeCell ref="G3:J3"/>
    <mergeCell ref="L3:O3"/>
    <mergeCell ref="Q3:T3"/>
    <mergeCell ref="B4:E4"/>
    <mergeCell ref="G4:J4"/>
    <mergeCell ref="L4:O4"/>
    <mergeCell ref="Q4:T4"/>
    <mergeCell ref="B6:E6"/>
    <mergeCell ref="G6:J6"/>
    <mergeCell ref="L6:O6"/>
    <mergeCell ref="Q6:T6"/>
    <mergeCell ref="B7:E7"/>
    <mergeCell ref="G7:J7"/>
    <mergeCell ref="L7:O7"/>
    <mergeCell ref="Q7:T7"/>
    <mergeCell ref="B8:E8"/>
    <mergeCell ref="G8:J8"/>
    <mergeCell ref="L8:O8"/>
    <mergeCell ref="Q8:T8"/>
    <mergeCell ref="B9:E9"/>
    <mergeCell ref="G9:J9"/>
    <mergeCell ref="L9:O9"/>
    <mergeCell ref="Q9:T9"/>
    <mergeCell ref="B10:E10"/>
    <mergeCell ref="G10:J10"/>
    <mergeCell ref="L10:O10"/>
    <mergeCell ref="Q10:T10"/>
    <mergeCell ref="B11:E11"/>
    <mergeCell ref="G11:J11"/>
    <mergeCell ref="L11:O11"/>
    <mergeCell ref="Q11:T11"/>
    <mergeCell ref="B12:E12"/>
    <mergeCell ref="G12:J12"/>
    <mergeCell ref="L12:O12"/>
    <mergeCell ref="Q12:T12"/>
    <mergeCell ref="B13:E13"/>
    <mergeCell ref="G13:J13"/>
    <mergeCell ref="L13:O13"/>
    <mergeCell ref="Q13:T13"/>
    <mergeCell ref="B15:E15"/>
    <mergeCell ref="G15:J15"/>
    <mergeCell ref="L15:O15"/>
    <mergeCell ref="Q15:T15"/>
    <mergeCell ref="B16:E16"/>
    <mergeCell ref="G16:J16"/>
    <mergeCell ref="L16:O16"/>
    <mergeCell ref="Q16:T16"/>
    <mergeCell ref="B17:E17"/>
    <mergeCell ref="G17:J17"/>
    <mergeCell ref="L17:O17"/>
    <mergeCell ref="Q17:T17"/>
    <mergeCell ref="B29:E29"/>
    <mergeCell ref="G29:J29"/>
    <mergeCell ref="L29:O29"/>
    <mergeCell ref="Q29:T29"/>
    <mergeCell ref="B30:E30"/>
    <mergeCell ref="G30:J30"/>
    <mergeCell ref="L30:O30"/>
    <mergeCell ref="Q30:T30"/>
    <mergeCell ref="B32:E32"/>
    <mergeCell ref="G32:J32"/>
    <mergeCell ref="L32:O32"/>
    <mergeCell ref="Q32:T32"/>
    <mergeCell ref="B33:E33"/>
    <mergeCell ref="G33:J33"/>
    <mergeCell ref="L33:O33"/>
    <mergeCell ref="Q33:T33"/>
    <mergeCell ref="B34:E34"/>
    <mergeCell ref="G34:J34"/>
    <mergeCell ref="L34:O34"/>
    <mergeCell ref="Q34:T34"/>
    <mergeCell ref="B35:E35"/>
    <mergeCell ref="G35:J35"/>
    <mergeCell ref="L35:O35"/>
    <mergeCell ref="Q35:T35"/>
    <mergeCell ref="B36:E36"/>
    <mergeCell ref="G36:J36"/>
    <mergeCell ref="L36:O36"/>
    <mergeCell ref="Q36:T36"/>
    <mergeCell ref="B38:E38"/>
    <mergeCell ref="G38:J38"/>
    <mergeCell ref="L38:O38"/>
    <mergeCell ref="Q38:T38"/>
    <mergeCell ref="B39:E39"/>
    <mergeCell ref="G39:J39"/>
    <mergeCell ref="L39:O39"/>
    <mergeCell ref="Q39:T39"/>
    <mergeCell ref="B40:E40"/>
    <mergeCell ref="G40:J40"/>
    <mergeCell ref="L40:O40"/>
    <mergeCell ref="Q40:T40"/>
    <mergeCell ref="B41:E41"/>
    <mergeCell ref="G41:J41"/>
    <mergeCell ref="L41:O41"/>
    <mergeCell ref="Q41:T41"/>
    <mergeCell ref="B42:E42"/>
    <mergeCell ref="G42:J42"/>
    <mergeCell ref="L42:O42"/>
    <mergeCell ref="Q42:T42"/>
    <mergeCell ref="A1:D1"/>
    <mergeCell ref="F1:I1"/>
    <mergeCell ref="K1:N1"/>
    <mergeCell ref="P1:S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2024-02-26T06:17:32Z</dcterms:created>
  <dcterms:modified xmlns:dcterms="http://purl.org/dc/terms/" xmlns:xsi="http://www.w3.org/2001/XMLSchema-instance" xsi:type="dcterms:W3CDTF">2024-02-26T06:17:32Z</dcterms:modified>
</cp:coreProperties>
</file>