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FAB4036F-9C80-6247-8FEC-72751B20C2A0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Sales" sheetId="1" r:id="rId1"/>
    <sheet name="Investors" sheetId="2" r:id="rId2"/>
  </sheets>
  <definedNames>
    <definedName name="_xlnm._FilterDatabase" localSheetId="1" hidden="1">Investors!$A$4:$P$118</definedName>
    <definedName name="_xlnm._FilterDatabase" localSheetId="0" hidden="1">Sales!$A$4:$U$91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2" i="2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5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33" i="2"/>
  <c r="N6" i="2"/>
  <c r="N7" i="2"/>
  <c r="N2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5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K2" i="2"/>
  <c r="S2" i="1"/>
  <c r="R2" i="1"/>
  <c r="Q2" i="1"/>
  <c r="P2" i="1"/>
  <c r="O2" i="1"/>
  <c r="N2" i="1"/>
  <c r="M2" i="1"/>
  <c r="L2" i="1"/>
  <c r="K2" i="1"/>
  <c r="J2" i="1"/>
  <c r="I2" i="1"/>
  <c r="M2" i="2" l="1"/>
</calcChain>
</file>

<file path=xl/sharedStrings.xml><?xml version="1.0" encoding="utf-8"?>
<sst xmlns="http://schemas.openxmlformats.org/spreadsheetml/2006/main" count="988" uniqueCount="285">
  <si>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</si>
  <si>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</si>
  <si>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</si>
  <si>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</si>
  <si>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</si>
  <si>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</si>
  <si>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</si>
  <si>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</si>
  <si>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</si>
  <si>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</si>
  <si>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</si>
  <si>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</si>
  <si>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</si>
  <si>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</si>
  <si>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</si>
  <si>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</si>
  <si>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</si>
  <si>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</si>
  <si>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</si>
  <si>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</si>
  <si>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</si>
  <si>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</si>
  <si>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</si>
  <si>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</si>
  <si>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Goodwood</t>
  </si>
  <si>
    <t>R</t>
  </si>
  <si>
    <t>GW3187</t>
  </si>
  <si>
    <t>GW3197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</si>
  <si>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</si>
  <si>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</si>
  <si>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</si>
  <si>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</si>
  <si>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</si>
  <si>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</si>
  <si>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</si>
  <si>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</si>
  <si>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</si>
  <si>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</si>
  <si>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</si>
  <si>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</si>
  <si>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</si>
  <si>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</si>
  <si>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</si>
  <si>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</si>
  <si>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</si>
  <si>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</si>
  <si>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</si>
  <si>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</si>
  <si>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</si>
  <si>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</si>
  <si>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</si>
  <si>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</si>
  <si>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</si>
  <si>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</si>
  <si>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</si>
  <si>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</si>
  <si>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</si>
  <si>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</si>
  <si>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</si>
  <si>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</si>
  <si>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</si>
  <si>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</si>
  <si>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</si>
  <si>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</si>
  <si>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</si>
  <si>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</si>
  <si>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</si>
  <si>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</si>
  <si>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</si>
  <si>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</si>
  <si>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</si>
  <si>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</si>
  <si>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</si>
  <si>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</si>
  <si>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</si>
  <si>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</si>
  <si>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</si>
  <si>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</si>
  <si>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</si>
  <si>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</si>
  <si>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</si>
  <si>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</si>
  <si>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</si>
  <si>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</si>
  <si>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</si>
  <si>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</si>
  <si>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</si>
  <si>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</si>
  <si>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</si>
  <si>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</si>
  <si>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</si>
  <si>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</si>
  <si>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</si>
  <si>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</si>
  <si>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</si>
  <si>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</si>
  <si>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</si>
  <si>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</si>
  <si>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</si>
  <si>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</si>
  <si>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</si>
  <si>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</si>
  <si>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</si>
  <si>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</si>
  <si>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</si>
  <si>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</si>
  <si>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</si>
  <si>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</si>
  <si>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</si>
  <si>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</si>
  <si>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</si>
  <si>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</si>
  <si>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</si>
  <si>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</si>
  <si>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</si>
  <si>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</si>
  <si>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</si>
  <si>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</si>
  <si>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</si>
  <si>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</si>
  <si>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</si>
  <si>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</si>
  <si>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</si>
  <si>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</si>
  <si>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</si>
  <si>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</si>
  <si>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</si>
  <si>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</si>
  <si>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ZBEL01</t>
  </si>
  <si>
    <t>Helen Constance</t>
  </si>
  <si>
    <t>Belford</t>
  </si>
  <si>
    <t>ZKRU01</t>
  </si>
  <si>
    <t>Jurgen</t>
  </si>
  <si>
    <t>Kruger</t>
  </si>
  <si>
    <t>ZDAV01</t>
  </si>
  <si>
    <t>Heather Mary Lyn</t>
  </si>
  <si>
    <t>Davies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</si>
  <si>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</si>
  <si>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</si>
  <si>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</si>
  <si>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</si>
  <si>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</si>
  <si>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</si>
  <si>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</si>
  <si>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</si>
  <si>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</si>
  <si>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ZBOT01</t>
  </si>
  <si>
    <t>Carina</t>
  </si>
  <si>
    <t>Botha</t>
  </si>
  <si>
    <t>ZVDW01</t>
  </si>
  <si>
    <t>Philip</t>
  </si>
  <si>
    <t xml:space="preserve">van der Walt </t>
  </si>
  <si>
    <t>ZSON01</t>
  </si>
  <si>
    <t>Charles</t>
  </si>
  <si>
    <t>Maduna</t>
  </si>
  <si>
    <t>ZESP01</t>
  </si>
  <si>
    <t>Etienne</t>
  </si>
  <si>
    <t>Espag</t>
  </si>
  <si>
    <t>ZJER01</t>
  </si>
  <si>
    <t>Towela Patricia Rosemarie</t>
  </si>
  <si>
    <t>Jere</t>
  </si>
  <si>
    <t>ZKUS01</t>
  </si>
  <si>
    <t>Rolf Heinrich</t>
  </si>
  <si>
    <t>Kuster</t>
  </si>
  <si>
    <t>ZKRO01</t>
  </si>
  <si>
    <t>Frans</t>
  </si>
  <si>
    <t>van der Merwe</t>
  </si>
  <si>
    <t>ZTPI01</t>
  </si>
  <si>
    <t>Raisibe Ellen</t>
  </si>
  <si>
    <t>Matlala</t>
  </si>
  <si>
    <t>ZDEK01</t>
  </si>
  <si>
    <t>Dawn Margaret</t>
  </si>
  <si>
    <t>De Klerk (Way)</t>
  </si>
  <si>
    <t>ZDAD01</t>
  </si>
  <si>
    <t>Feroz</t>
  </si>
  <si>
    <t>Dadoo</t>
  </si>
  <si>
    <t>ZDIC01</t>
  </si>
  <si>
    <t>Grant Allan</t>
  </si>
  <si>
    <t>Dickinson</t>
  </si>
  <si>
    <t>ZWES01</t>
  </si>
  <si>
    <t>Gerhardus Jacobus</t>
  </si>
  <si>
    <t>Wessels</t>
  </si>
  <si>
    <t>ZSCH03</t>
  </si>
  <si>
    <t>Gary James</t>
  </si>
  <si>
    <t>Schmidt</t>
  </si>
  <si>
    <t>ZKRI02</t>
  </si>
  <si>
    <t>Hermanus Johannes</t>
  </si>
  <si>
    <t>Kriel</t>
  </si>
  <si>
    <t>ZSLE01</t>
  </si>
  <si>
    <t>Sybrand Johan</t>
  </si>
  <si>
    <t>Sleigh</t>
  </si>
  <si>
    <t>ZVIS01</t>
  </si>
  <si>
    <t>Erna</t>
  </si>
  <si>
    <t>Visser</t>
  </si>
  <si>
    <t>ZDEC01</t>
  </si>
  <si>
    <t>Hendrik</t>
  </si>
  <si>
    <t>de Clerk</t>
  </si>
  <si>
    <t>ZDEH01</t>
  </si>
  <si>
    <t>Charl</t>
  </si>
  <si>
    <t>Oberholzer</t>
  </si>
  <si>
    <t>ZREN01</t>
  </si>
  <si>
    <t>Marlene Ann</t>
  </si>
  <si>
    <t>van Rensburg</t>
  </si>
  <si>
    <t>ZJOU02</t>
  </si>
  <si>
    <t>Magaretha Magdalena</t>
  </si>
  <si>
    <t>Joubert</t>
  </si>
  <si>
    <t>ZURB01</t>
  </si>
  <si>
    <t>Robyn-Lea</t>
  </si>
  <si>
    <t>Urban</t>
  </si>
  <si>
    <t>ZDEL01</t>
  </si>
  <si>
    <t>Pieter</t>
  </si>
  <si>
    <t>Jansen van Vuuren</t>
  </si>
  <si>
    <t>ZCOE01</t>
  </si>
  <si>
    <t>Tinus</t>
  </si>
  <si>
    <t>Coetzee</t>
  </si>
  <si>
    <t>ZNUN01</t>
  </si>
  <si>
    <t>Francisco Antonio</t>
  </si>
  <si>
    <t>Nunes</t>
  </si>
  <si>
    <t>ZJOU01</t>
  </si>
  <si>
    <t>Kobus</t>
  </si>
  <si>
    <t>ZNOR01</t>
  </si>
  <si>
    <t>Mari-Ann</t>
  </si>
  <si>
    <t>Norman</t>
  </si>
  <si>
    <t>ZARB01</t>
  </si>
  <si>
    <t>Hermanus Gerhardus (Gerhard)</t>
  </si>
  <si>
    <t>ZTRU01</t>
  </si>
  <si>
    <t>Cecil Ronald</t>
  </si>
  <si>
    <t>Truter</t>
  </si>
  <si>
    <t>ZGER01</t>
  </si>
  <si>
    <t>Philip Anton</t>
  </si>
  <si>
    <t>Gerber</t>
  </si>
  <si>
    <t>ZZYL04</t>
  </si>
  <si>
    <t>Steven Michael</t>
  </si>
  <si>
    <t>Zylstra</t>
  </si>
  <si>
    <t>ZERF01</t>
  </si>
  <si>
    <t>ZVAL03</t>
  </si>
  <si>
    <t>Marinda</t>
  </si>
  <si>
    <t>Valentin</t>
  </si>
  <si>
    <t>ZMAQ01</t>
  </si>
  <si>
    <t>Stanley Tamsanqa</t>
  </si>
  <si>
    <t>Maqubela</t>
  </si>
  <si>
    <t>ZJEN02</t>
  </si>
  <si>
    <t>Andrew Bowden</t>
  </si>
  <si>
    <t>Jennings</t>
  </si>
  <si>
    <t>ZZEE01</t>
  </si>
  <si>
    <t>Michael Christiaan</t>
  </si>
  <si>
    <t>Zeeman</t>
  </si>
  <si>
    <t>ZTHA01</t>
  </si>
  <si>
    <t>Gerald Adriaan Odendal</t>
  </si>
  <si>
    <t>Matthee</t>
  </si>
  <si>
    <t>ZVAN10</t>
  </si>
  <si>
    <t>Wilhelm Johannes</t>
  </si>
  <si>
    <t>ZZTE01</t>
  </si>
  <si>
    <t>Wayne</t>
  </si>
  <si>
    <t>Bruton</t>
  </si>
  <si>
    <t>ZHAR02</t>
  </si>
  <si>
    <t>Lionel Carl</t>
  </si>
  <si>
    <t>Harrington</t>
  </si>
  <si>
    <t>ZMAC01</t>
  </si>
  <si>
    <t>Simon Hugh</t>
  </si>
  <si>
    <t>MacLennan</t>
  </si>
  <si>
    <t>ZHAR03</t>
  </si>
  <si>
    <t>Rudolf Johannes (Hottie)</t>
  </si>
  <si>
    <t>Harris</t>
  </si>
  <si>
    <t>ZBHA01</t>
  </si>
  <si>
    <t>Shaun</t>
  </si>
  <si>
    <t>Bhadar-Dutt</t>
  </si>
  <si>
    <t>ZSWA03</t>
  </si>
  <si>
    <t>Wessel Cilliers</t>
  </si>
  <si>
    <t>Swart</t>
  </si>
  <si>
    <t>ZSTO02</t>
  </si>
  <si>
    <t>Vasti</t>
  </si>
  <si>
    <t>Stols</t>
  </si>
  <si>
    <t>ZHIB01</t>
  </si>
  <si>
    <t>Kerry Leigh</t>
  </si>
  <si>
    <t>Hibberd</t>
  </si>
  <si>
    <t>ZKOT01</t>
  </si>
  <si>
    <t>Theo Ernst</t>
  </si>
  <si>
    <t>Kotze</t>
  </si>
  <si>
    <t>ZNAI01</t>
  </si>
  <si>
    <t>Dhaneshirie (Denyse)</t>
  </si>
  <si>
    <t>Naidoo</t>
  </si>
  <si>
    <t>ZGEC01</t>
  </si>
  <si>
    <t>Gordon</t>
  </si>
  <si>
    <t>Gecko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</si>
</sst>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opLeftCell="K1" workbookViewId="0">
      <pane ySplit="4" topLeftCell="A5" activePane="bottomLeft" state="frozen"/>
      <selection pane="bottomLeft" activeCell="H6" sqref="H6"/>
    </sheetView>
  </sheetViews>
  <sheetFormatPr baseColWidth="10" defaultColWidth="8.83203125" defaultRowHeight="15" x14ac:dyDescent="0.2"/>
  <cols>
    <col min="1" max="21" width="20" customWidth="1"/>
  </cols>
  <sheetData>
    <row r="1" spans="1:21" ht="26" x14ac:dyDescent="0.3">
      <c r="A1" s="1" t="s">
        <v>0</v>
      </c>
    </row>
    <row r="2" spans="1:21" x14ac:dyDescent="0.2">
      <c r="A2" s="2" t="s">
        <v>1</v>
      </c>
      <c r="B2" s="3" t="s">
        <v>2</v>
      </c>
      <c r="I2" s="4">
        <f t="shared" ref="I2:S2" si="0">SUBTOTAL(9,I5:I91)</f>
        <v>74658153.140000015</v>
      </c>
      <c r="J2" s="4">
        <f t="shared" si="0"/>
        <v>9739324.3226086926</v>
      </c>
      <c r="K2" s="4">
        <f t="shared" si="0"/>
        <v>64928828.817391381</v>
      </c>
      <c r="L2" s="4">
        <f t="shared" si="0"/>
        <v>0</v>
      </c>
      <c r="M2" s="4">
        <f t="shared" si="0"/>
        <v>155643</v>
      </c>
      <c r="N2" s="4">
        <f t="shared" si="0"/>
        <v>373340.76570000005</v>
      </c>
      <c r="O2" s="4">
        <f t="shared" si="0"/>
        <v>3733407.6570000006</v>
      </c>
      <c r="P2" s="4">
        <f t="shared" si="0"/>
        <v>304500</v>
      </c>
      <c r="Q2" s="4">
        <f t="shared" si="0"/>
        <v>60361937.394691356</v>
      </c>
      <c r="R2" s="4">
        <f t="shared" si="0"/>
        <v>0</v>
      </c>
      <c r="S2" s="4">
        <f t="shared" si="0"/>
        <v>60361937.394691356</v>
      </c>
    </row>
    <row r="4" spans="1:2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x14ac:dyDescent="0.2">
      <c r="A5" t="s">
        <v>24</v>
      </c>
      <c r="B5" t="s">
        <v>25</v>
      </c>
      <c r="C5" t="s">
        <v>26</v>
      </c>
      <c r="D5" t="b">
        <v>0</v>
      </c>
      <c r="E5" t="b">
        <v>0</v>
      </c>
      <c r="F5">
        <v>1</v>
      </c>
      <c r="G5" s="5">
        <v>45568</v>
      </c>
      <c r="H5" s="5">
        <v>44620</v>
      </c>
      <c r="I5" s="4">
        <v>800000</v>
      </c>
      <c r="J5" s="4">
        <v>104347.8260869565</v>
      </c>
      <c r="K5" s="4">
        <v>695652.17391304357</v>
      </c>
      <c r="L5" s="4">
        <v>0</v>
      </c>
      <c r="M5" s="4">
        <v>1789</v>
      </c>
      <c r="N5" s="4">
        <v>4000</v>
      </c>
      <c r="O5" s="4">
        <v>40000</v>
      </c>
      <c r="P5" s="4">
        <v>3500</v>
      </c>
      <c r="Q5" s="4">
        <v>646363.17391304357</v>
      </c>
      <c r="R5" s="4">
        <v>0</v>
      </c>
      <c r="S5" s="4">
        <v>646363.17391304357</v>
      </c>
      <c r="T5" t="b">
        <v>0</v>
      </c>
      <c r="U5" s="5">
        <v>45626</v>
      </c>
    </row>
    <row r="6" spans="1:21" x14ac:dyDescent="0.2">
      <c r="A6" t="s">
        <v>24</v>
      </c>
      <c r="B6" t="s">
        <v>25</v>
      </c>
      <c r="C6" t="s">
        <v>27</v>
      </c>
      <c r="D6" t="b">
        <v>0</v>
      </c>
      <c r="E6" t="b">
        <v>0</v>
      </c>
      <c r="F6">
        <v>1</v>
      </c>
      <c r="G6" s="5">
        <v>45716</v>
      </c>
      <c r="H6" s="5">
        <v>45716</v>
      </c>
      <c r="I6" s="4">
        <v>800000</v>
      </c>
      <c r="J6" s="4">
        <v>104347.8260869565</v>
      </c>
      <c r="K6" s="4">
        <v>695652.17391304357</v>
      </c>
      <c r="L6" s="4">
        <v>0</v>
      </c>
      <c r="M6" s="4">
        <v>1789</v>
      </c>
      <c r="N6" s="4">
        <v>4000</v>
      </c>
      <c r="O6" s="4">
        <v>40000</v>
      </c>
      <c r="P6" s="4">
        <v>3500</v>
      </c>
      <c r="Q6" s="4">
        <v>646363.17391304357</v>
      </c>
      <c r="R6" s="4">
        <v>0</v>
      </c>
      <c r="S6" s="4">
        <v>646363.17391304357</v>
      </c>
      <c r="T6" t="b">
        <v>0</v>
      </c>
      <c r="U6" s="5">
        <v>45747</v>
      </c>
    </row>
    <row r="7" spans="1:21" x14ac:dyDescent="0.2">
      <c r="A7" t="s">
        <v>24</v>
      </c>
      <c r="B7" t="s">
        <v>25</v>
      </c>
      <c r="C7" t="s">
        <v>28</v>
      </c>
      <c r="D7" t="b">
        <v>0</v>
      </c>
      <c r="E7" t="b">
        <v>0</v>
      </c>
      <c r="F7">
        <v>1</v>
      </c>
      <c r="G7" s="5">
        <v>45716</v>
      </c>
      <c r="H7" s="5">
        <v>45716</v>
      </c>
      <c r="I7" s="4">
        <v>800000</v>
      </c>
      <c r="J7" s="4">
        <v>104347.8260869565</v>
      </c>
      <c r="K7" s="4">
        <v>695652.17391304357</v>
      </c>
      <c r="L7" s="4">
        <v>0</v>
      </c>
      <c r="M7" s="4">
        <v>1789</v>
      </c>
      <c r="N7" s="4">
        <v>4000</v>
      </c>
      <c r="O7" s="4">
        <v>40000</v>
      </c>
      <c r="P7" s="4">
        <v>3500</v>
      </c>
      <c r="Q7" s="4">
        <v>646363.17391304357</v>
      </c>
      <c r="R7" s="4">
        <v>0</v>
      </c>
      <c r="S7" s="4">
        <v>646363.17391304357</v>
      </c>
      <c r="T7" t="b">
        <v>0</v>
      </c>
      <c r="U7" s="5">
        <v>45747</v>
      </c>
    </row>
    <row r="8" spans="1:21" x14ac:dyDescent="0.2">
      <c r="A8" t="s">
        <v>24</v>
      </c>
      <c r="B8" t="s">
        <v>25</v>
      </c>
      <c r="C8" t="s">
        <v>29</v>
      </c>
      <c r="D8" t="b">
        <v>0</v>
      </c>
      <c r="E8" t="b">
        <v>0</v>
      </c>
      <c r="F8">
        <v>1</v>
      </c>
      <c r="G8" s="5">
        <v>45716</v>
      </c>
      <c r="H8" s="5">
        <v>45716</v>
      </c>
      <c r="I8" s="4">
        <v>800000</v>
      </c>
      <c r="J8" s="4">
        <v>104347.8260869565</v>
      </c>
      <c r="K8" s="4">
        <v>695652.17391304357</v>
      </c>
      <c r="L8" s="4">
        <v>0</v>
      </c>
      <c r="M8" s="4">
        <v>1789</v>
      </c>
      <c r="N8" s="4">
        <v>4000</v>
      </c>
      <c r="O8" s="4">
        <v>40000</v>
      </c>
      <c r="P8" s="4">
        <v>3500</v>
      </c>
      <c r="Q8" s="4">
        <v>646363.17391304357</v>
      </c>
      <c r="R8" s="4">
        <v>0</v>
      </c>
      <c r="S8" s="4">
        <v>646363.17391304357</v>
      </c>
      <c r="T8" t="b">
        <v>0</v>
      </c>
      <c r="U8" s="5">
        <v>45747</v>
      </c>
    </row>
    <row r="9" spans="1:21" x14ac:dyDescent="0.2">
      <c r="A9" t="s">
        <v>24</v>
      </c>
      <c r="B9" t="s">
        <v>25</v>
      </c>
      <c r="C9" t="s">
        <v>30</v>
      </c>
      <c r="D9" t="b">
        <v>0</v>
      </c>
      <c r="E9" t="b">
        <v>0</v>
      </c>
      <c r="F9">
        <v>1</v>
      </c>
      <c r="G9" s="5">
        <v>45606</v>
      </c>
      <c r="H9" s="5">
        <v>45606</v>
      </c>
      <c r="I9" s="4">
        <v>1400000</v>
      </c>
      <c r="J9" s="4">
        <v>182608.69565217389</v>
      </c>
      <c r="K9" s="4">
        <v>1217391.3043478259</v>
      </c>
      <c r="L9" s="4">
        <v>0</v>
      </c>
      <c r="M9" s="4">
        <v>1789</v>
      </c>
      <c r="N9" s="4">
        <v>7000</v>
      </c>
      <c r="O9" s="4">
        <v>70000</v>
      </c>
      <c r="P9" s="4">
        <v>3500</v>
      </c>
      <c r="Q9" s="4">
        <v>1135102.3043478259</v>
      </c>
      <c r="R9" s="4">
        <v>0</v>
      </c>
      <c r="S9" s="4">
        <v>1135102.3043478259</v>
      </c>
      <c r="T9" t="b">
        <v>0</v>
      </c>
      <c r="U9" s="5">
        <v>45688</v>
      </c>
    </row>
    <row r="10" spans="1:21" x14ac:dyDescent="0.2">
      <c r="A10" t="s">
        <v>24</v>
      </c>
      <c r="B10" t="s">
        <v>25</v>
      </c>
      <c r="C10" t="s">
        <v>31</v>
      </c>
      <c r="D10" t="b">
        <v>0</v>
      </c>
      <c r="E10" t="b">
        <v>0</v>
      </c>
      <c r="F10">
        <v>1</v>
      </c>
      <c r="G10" s="5">
        <v>45551</v>
      </c>
      <c r="H10" s="5">
        <v>45551</v>
      </c>
      <c r="I10" s="4">
        <v>810810.81</v>
      </c>
      <c r="J10" s="4">
        <v>105757.93173913049</v>
      </c>
      <c r="K10" s="4">
        <v>705052.87826086965</v>
      </c>
      <c r="L10" s="4">
        <v>0</v>
      </c>
      <c r="M10" s="4">
        <v>1789</v>
      </c>
      <c r="N10" s="4">
        <v>4054.0540500000002</v>
      </c>
      <c r="O10" s="4">
        <v>40540.540500000003</v>
      </c>
      <c r="P10" s="4">
        <v>3500</v>
      </c>
      <c r="Q10" s="4">
        <v>655169.28371086961</v>
      </c>
      <c r="R10" s="4">
        <v>0</v>
      </c>
      <c r="S10" s="4">
        <v>655169.28371086961</v>
      </c>
      <c r="T10" t="b">
        <v>0</v>
      </c>
      <c r="U10" s="5">
        <v>45626</v>
      </c>
    </row>
    <row r="11" spans="1:21" x14ac:dyDescent="0.2">
      <c r="A11" t="s">
        <v>24</v>
      </c>
      <c r="B11" t="s">
        <v>25</v>
      </c>
      <c r="C11" t="s">
        <v>32</v>
      </c>
      <c r="D11" t="b">
        <v>0</v>
      </c>
      <c r="E11" t="b">
        <v>0</v>
      </c>
      <c r="F11">
        <v>1</v>
      </c>
      <c r="G11" s="5">
        <v>45606</v>
      </c>
      <c r="H11" s="5">
        <v>45606</v>
      </c>
      <c r="I11" s="4">
        <v>800000</v>
      </c>
      <c r="J11" s="4">
        <v>104347.8260869565</v>
      </c>
      <c r="K11" s="4">
        <v>695652.17391304357</v>
      </c>
      <c r="L11" s="4">
        <v>0</v>
      </c>
      <c r="M11" s="4">
        <v>1789</v>
      </c>
      <c r="N11" s="4">
        <v>4000</v>
      </c>
      <c r="O11" s="4">
        <v>40000</v>
      </c>
      <c r="P11" s="4">
        <v>3500</v>
      </c>
      <c r="Q11" s="4">
        <v>646363.17391304357</v>
      </c>
      <c r="R11" s="4">
        <v>0</v>
      </c>
      <c r="S11" s="4">
        <v>646363.17391304357</v>
      </c>
      <c r="T11" t="b">
        <v>0</v>
      </c>
      <c r="U11" s="5">
        <v>45688</v>
      </c>
    </row>
    <row r="12" spans="1:21" x14ac:dyDescent="0.2">
      <c r="A12" t="s">
        <v>24</v>
      </c>
      <c r="B12" t="s">
        <v>25</v>
      </c>
      <c r="C12" t="s">
        <v>33</v>
      </c>
      <c r="D12" t="b">
        <v>0</v>
      </c>
      <c r="E12" t="b">
        <v>0</v>
      </c>
      <c r="F12">
        <v>1</v>
      </c>
      <c r="G12" s="5">
        <v>45606</v>
      </c>
      <c r="H12" s="5">
        <v>45606</v>
      </c>
      <c r="I12" s="4">
        <v>800000</v>
      </c>
      <c r="J12" s="4">
        <v>104347.8260869565</v>
      </c>
      <c r="K12" s="4">
        <v>695652.17391304357</v>
      </c>
      <c r="L12" s="4">
        <v>0</v>
      </c>
      <c r="M12" s="4">
        <v>1789</v>
      </c>
      <c r="N12" s="4">
        <v>4000</v>
      </c>
      <c r="O12" s="4">
        <v>40000</v>
      </c>
      <c r="P12" s="4">
        <v>3500</v>
      </c>
      <c r="Q12" s="4">
        <v>646363.17391304357</v>
      </c>
      <c r="R12" s="4">
        <v>0</v>
      </c>
      <c r="S12" s="4">
        <v>646363.17391304357</v>
      </c>
      <c r="T12" t="b">
        <v>0</v>
      </c>
      <c r="U12" s="5">
        <v>45688</v>
      </c>
    </row>
    <row r="13" spans="1:21" x14ac:dyDescent="0.2">
      <c r="A13" t="s">
        <v>24</v>
      </c>
      <c r="B13" t="s">
        <v>25</v>
      </c>
      <c r="C13" t="s">
        <v>34</v>
      </c>
      <c r="D13" t="b">
        <v>0</v>
      </c>
      <c r="E13" t="b">
        <v>0</v>
      </c>
      <c r="F13">
        <v>1</v>
      </c>
      <c r="G13" s="5">
        <v>45568</v>
      </c>
      <c r="H13" s="5">
        <v>45568</v>
      </c>
      <c r="I13" s="4">
        <v>800000</v>
      </c>
      <c r="J13" s="4">
        <v>104347.8260869565</v>
      </c>
      <c r="K13" s="4">
        <v>695652.17391304357</v>
      </c>
      <c r="L13" s="4">
        <v>0</v>
      </c>
      <c r="M13" s="4">
        <v>1789</v>
      </c>
      <c r="N13" s="4">
        <v>4000</v>
      </c>
      <c r="O13" s="4">
        <v>40000</v>
      </c>
      <c r="P13" s="4">
        <v>3500</v>
      </c>
      <c r="Q13" s="4">
        <v>646363.17391304357</v>
      </c>
      <c r="R13" s="4">
        <v>0</v>
      </c>
      <c r="S13" s="4">
        <v>646363.17391304357</v>
      </c>
      <c r="T13" t="b">
        <v>0</v>
      </c>
      <c r="U13" s="5">
        <v>45626</v>
      </c>
    </row>
    <row r="14" spans="1:21" x14ac:dyDescent="0.2">
      <c r="A14" t="s">
        <v>24</v>
      </c>
      <c r="B14" t="s">
        <v>25</v>
      </c>
      <c r="C14" t="s">
        <v>35</v>
      </c>
      <c r="D14" t="b">
        <v>0</v>
      </c>
      <c r="E14" t="b">
        <v>0</v>
      </c>
      <c r="F14">
        <v>1</v>
      </c>
      <c r="G14" s="5">
        <v>45688</v>
      </c>
      <c r="H14" s="5">
        <v>45688</v>
      </c>
      <c r="I14" s="4">
        <v>800000</v>
      </c>
      <c r="J14" s="4">
        <v>104347.8260869565</v>
      </c>
      <c r="K14" s="4">
        <v>695652.17391304357</v>
      </c>
      <c r="L14" s="4">
        <v>0</v>
      </c>
      <c r="M14" s="4">
        <v>1789</v>
      </c>
      <c r="N14" s="4">
        <v>4000</v>
      </c>
      <c r="O14" s="4">
        <v>40000</v>
      </c>
      <c r="P14" s="4">
        <v>3500</v>
      </c>
      <c r="Q14" s="4">
        <v>646363.17391304357</v>
      </c>
      <c r="R14" s="4">
        <v>0</v>
      </c>
      <c r="S14" s="4">
        <v>646363.17391304357</v>
      </c>
      <c r="T14" t="b">
        <v>0</v>
      </c>
      <c r="U14" s="5">
        <v>45747</v>
      </c>
    </row>
    <row r="15" spans="1:21" x14ac:dyDescent="0.2">
      <c r="A15" t="s">
        <v>24</v>
      </c>
      <c r="B15" t="s">
        <v>25</v>
      </c>
      <c r="C15" t="s">
        <v>36</v>
      </c>
      <c r="D15" t="b">
        <v>0</v>
      </c>
      <c r="E15" t="b">
        <v>0</v>
      </c>
      <c r="F15">
        <v>1</v>
      </c>
      <c r="G15" s="5">
        <v>45606</v>
      </c>
      <c r="H15" s="5">
        <v>45606</v>
      </c>
      <c r="I15" s="4">
        <v>1450000</v>
      </c>
      <c r="J15" s="4">
        <v>189130.4347826087</v>
      </c>
      <c r="K15" s="4">
        <v>1260869.5652173909</v>
      </c>
      <c r="L15" s="4">
        <v>0</v>
      </c>
      <c r="M15" s="4">
        <v>1789</v>
      </c>
      <c r="N15" s="4">
        <v>7250</v>
      </c>
      <c r="O15" s="4">
        <v>72500</v>
      </c>
      <c r="P15" s="4">
        <v>3500</v>
      </c>
      <c r="Q15" s="4">
        <v>1175830.5652173909</v>
      </c>
      <c r="R15" s="4">
        <v>0</v>
      </c>
      <c r="S15" s="4">
        <v>1175830.5652173909</v>
      </c>
      <c r="T15" t="b">
        <v>0</v>
      </c>
      <c r="U15" s="5">
        <v>45688</v>
      </c>
    </row>
    <row r="16" spans="1:21" x14ac:dyDescent="0.2">
      <c r="A16" t="s">
        <v>24</v>
      </c>
      <c r="B16" t="s">
        <v>25</v>
      </c>
      <c r="C16" t="s">
        <v>37</v>
      </c>
      <c r="D16" t="b">
        <v>0</v>
      </c>
      <c r="E16" t="b">
        <v>0</v>
      </c>
      <c r="F16">
        <v>1</v>
      </c>
      <c r="G16" s="5">
        <v>45611</v>
      </c>
      <c r="H16" s="5">
        <v>45611</v>
      </c>
      <c r="I16" s="4">
        <v>800000</v>
      </c>
      <c r="J16" s="4">
        <v>104347.8260869565</v>
      </c>
      <c r="K16" s="4">
        <v>695652.17391304357</v>
      </c>
      <c r="L16" s="4">
        <v>0</v>
      </c>
      <c r="M16" s="4">
        <v>1789</v>
      </c>
      <c r="N16" s="4">
        <v>4000</v>
      </c>
      <c r="O16" s="4">
        <v>40000</v>
      </c>
      <c r="P16" s="4">
        <v>3500</v>
      </c>
      <c r="Q16" s="4">
        <v>646363.17391304357</v>
      </c>
      <c r="R16" s="4">
        <v>0</v>
      </c>
      <c r="S16" s="4">
        <v>646363.17391304357</v>
      </c>
      <c r="T16" t="b">
        <v>0</v>
      </c>
      <c r="U16" s="5">
        <v>45688</v>
      </c>
    </row>
    <row r="17" spans="1:21" x14ac:dyDescent="0.2">
      <c r="A17" t="s">
        <v>24</v>
      </c>
      <c r="B17" t="s">
        <v>25</v>
      </c>
      <c r="C17" t="s">
        <v>38</v>
      </c>
      <c r="D17" t="b">
        <v>0</v>
      </c>
      <c r="E17" t="b">
        <v>0</v>
      </c>
      <c r="F17">
        <v>1</v>
      </c>
      <c r="G17" s="5">
        <v>45611</v>
      </c>
      <c r="H17" s="5">
        <v>45611</v>
      </c>
      <c r="I17" s="4">
        <v>800000</v>
      </c>
      <c r="J17" s="4">
        <v>104347.8260869565</v>
      </c>
      <c r="K17" s="4">
        <v>695652.17391304357</v>
      </c>
      <c r="L17" s="4">
        <v>0</v>
      </c>
      <c r="M17" s="4">
        <v>1789</v>
      </c>
      <c r="N17" s="4">
        <v>4000</v>
      </c>
      <c r="O17" s="4">
        <v>40000</v>
      </c>
      <c r="P17" s="4">
        <v>3500</v>
      </c>
      <c r="Q17" s="4">
        <v>646363.17391304357</v>
      </c>
      <c r="R17" s="4">
        <v>0</v>
      </c>
      <c r="S17" s="4">
        <v>646363.17391304357</v>
      </c>
      <c r="T17" t="b">
        <v>0</v>
      </c>
      <c r="U17" s="5">
        <v>45688</v>
      </c>
    </row>
    <row r="18" spans="1:21" x14ac:dyDescent="0.2">
      <c r="A18" t="s">
        <v>24</v>
      </c>
      <c r="B18" t="s">
        <v>25</v>
      </c>
      <c r="C18" t="s">
        <v>39</v>
      </c>
      <c r="D18" t="b">
        <v>0</v>
      </c>
      <c r="E18" t="b">
        <v>0</v>
      </c>
      <c r="F18">
        <v>1</v>
      </c>
      <c r="G18" s="5">
        <v>45716</v>
      </c>
      <c r="H18" s="5">
        <v>45716</v>
      </c>
      <c r="I18" s="4">
        <v>800000</v>
      </c>
      <c r="J18" s="4">
        <v>104347.8260869565</v>
      </c>
      <c r="K18" s="4">
        <v>695652.17391304357</v>
      </c>
      <c r="L18" s="4">
        <v>0</v>
      </c>
      <c r="M18" s="4">
        <v>1789</v>
      </c>
      <c r="N18" s="4">
        <v>4000</v>
      </c>
      <c r="O18" s="4">
        <v>40000</v>
      </c>
      <c r="P18" s="4">
        <v>3500</v>
      </c>
      <c r="Q18" s="4">
        <v>646363.17391304357</v>
      </c>
      <c r="R18" s="4">
        <v>0</v>
      </c>
      <c r="S18" s="4">
        <v>646363.17391304357</v>
      </c>
      <c r="T18" t="b">
        <v>0</v>
      </c>
      <c r="U18" s="5">
        <v>45747</v>
      </c>
    </row>
    <row r="19" spans="1:21" x14ac:dyDescent="0.2">
      <c r="A19" t="s">
        <v>24</v>
      </c>
      <c r="B19" t="s">
        <v>25</v>
      </c>
      <c r="C19" t="s">
        <v>40</v>
      </c>
      <c r="D19" t="b">
        <v>0</v>
      </c>
      <c r="E19" t="b">
        <v>0</v>
      </c>
      <c r="F19">
        <v>1</v>
      </c>
      <c r="G19" s="5">
        <v>45716</v>
      </c>
      <c r="H19" s="5">
        <v>45716</v>
      </c>
      <c r="I19" s="4">
        <v>850000</v>
      </c>
      <c r="J19" s="4">
        <v>110869.5652173913</v>
      </c>
      <c r="K19" s="4">
        <v>739130.43478260876</v>
      </c>
      <c r="L19" s="4">
        <v>0</v>
      </c>
      <c r="M19" s="4">
        <v>1789</v>
      </c>
      <c r="N19" s="4">
        <v>4250</v>
      </c>
      <c r="O19" s="4">
        <v>42500</v>
      </c>
      <c r="P19" s="4">
        <v>3500</v>
      </c>
      <c r="Q19" s="4">
        <v>687091.43478260876</v>
      </c>
      <c r="R19" s="4">
        <v>0</v>
      </c>
      <c r="S19" s="4">
        <v>687091.43478260876</v>
      </c>
      <c r="T19" t="b">
        <v>0</v>
      </c>
      <c r="U19" s="5">
        <v>45747</v>
      </c>
    </row>
    <row r="20" spans="1:21" x14ac:dyDescent="0.2">
      <c r="A20" t="s">
        <v>24</v>
      </c>
      <c r="B20" t="s">
        <v>25</v>
      </c>
      <c r="C20" t="s">
        <v>41</v>
      </c>
      <c r="D20" t="b">
        <v>0</v>
      </c>
      <c r="E20" t="b">
        <v>0</v>
      </c>
      <c r="F20">
        <v>1</v>
      </c>
      <c r="G20" s="5">
        <v>45606</v>
      </c>
      <c r="H20" s="5">
        <v>45606</v>
      </c>
      <c r="I20" s="4">
        <v>800000</v>
      </c>
      <c r="J20" s="4">
        <v>104347.8260869565</v>
      </c>
      <c r="K20" s="4">
        <v>695652.17391304357</v>
      </c>
      <c r="L20" s="4">
        <v>0</v>
      </c>
      <c r="M20" s="4">
        <v>1789</v>
      </c>
      <c r="N20" s="4">
        <v>4000</v>
      </c>
      <c r="O20" s="4">
        <v>40000</v>
      </c>
      <c r="P20" s="4">
        <v>3500</v>
      </c>
      <c r="Q20" s="4">
        <v>646363.17391304357</v>
      </c>
      <c r="R20" s="4">
        <v>0</v>
      </c>
      <c r="S20" s="4">
        <v>646363.17391304357</v>
      </c>
      <c r="T20" t="b">
        <v>0</v>
      </c>
      <c r="U20" s="5">
        <v>45688</v>
      </c>
    </row>
    <row r="21" spans="1:21" x14ac:dyDescent="0.2">
      <c r="A21" t="s">
        <v>24</v>
      </c>
      <c r="B21" t="s">
        <v>25</v>
      </c>
      <c r="C21" t="s">
        <v>42</v>
      </c>
      <c r="D21" t="b">
        <v>0</v>
      </c>
      <c r="E21" t="b">
        <v>0</v>
      </c>
      <c r="F21">
        <v>1</v>
      </c>
      <c r="G21" s="5">
        <v>45688</v>
      </c>
      <c r="H21" s="5">
        <v>45688</v>
      </c>
      <c r="I21" s="4">
        <v>800000</v>
      </c>
      <c r="J21" s="4">
        <v>104347.8260869565</v>
      </c>
      <c r="K21" s="4">
        <v>695652.17391304357</v>
      </c>
      <c r="L21" s="4">
        <v>0</v>
      </c>
      <c r="M21" s="4">
        <v>1789</v>
      </c>
      <c r="N21" s="4">
        <v>4000</v>
      </c>
      <c r="O21" s="4">
        <v>40000</v>
      </c>
      <c r="P21" s="4">
        <v>3500</v>
      </c>
      <c r="Q21" s="4">
        <v>646363.17391304357</v>
      </c>
      <c r="R21" s="4">
        <v>0</v>
      </c>
      <c r="S21" s="4">
        <v>646363.17391304357</v>
      </c>
      <c r="T21" t="b">
        <v>0</v>
      </c>
      <c r="U21" s="5">
        <v>45747</v>
      </c>
    </row>
    <row r="22" spans="1:21" x14ac:dyDescent="0.2">
      <c r="A22" t="s">
        <v>24</v>
      </c>
      <c r="B22" t="s">
        <v>25</v>
      </c>
      <c r="C22" t="s">
        <v>43</v>
      </c>
      <c r="D22" t="b">
        <v>0</v>
      </c>
      <c r="E22" t="b">
        <v>0</v>
      </c>
      <c r="F22">
        <v>1</v>
      </c>
      <c r="G22" s="5">
        <v>45716</v>
      </c>
      <c r="H22" s="5">
        <v>45716</v>
      </c>
      <c r="I22" s="4">
        <v>800000</v>
      </c>
      <c r="J22" s="4">
        <v>104347.8260869565</v>
      </c>
      <c r="K22" s="4">
        <v>695652.17391304357</v>
      </c>
      <c r="L22" s="4">
        <v>0</v>
      </c>
      <c r="M22" s="4">
        <v>1789</v>
      </c>
      <c r="N22" s="4">
        <v>4000</v>
      </c>
      <c r="O22" s="4">
        <v>40000</v>
      </c>
      <c r="P22" s="4">
        <v>3500</v>
      </c>
      <c r="Q22" s="4">
        <v>646363.17391304357</v>
      </c>
      <c r="R22" s="4">
        <v>0</v>
      </c>
      <c r="S22" s="4">
        <v>646363.17391304357</v>
      </c>
      <c r="T22" t="b">
        <v>0</v>
      </c>
      <c r="U22" s="5">
        <v>45747</v>
      </c>
    </row>
    <row r="23" spans="1:21" x14ac:dyDescent="0.2">
      <c r="A23" t="s">
        <v>24</v>
      </c>
      <c r="B23" t="s">
        <v>25</v>
      </c>
      <c r="C23" t="s">
        <v>44</v>
      </c>
      <c r="D23" t="b">
        <v>0</v>
      </c>
      <c r="E23" t="b">
        <v>0</v>
      </c>
      <c r="F23">
        <v>1</v>
      </c>
      <c r="G23" s="5">
        <v>45716</v>
      </c>
      <c r="H23" s="5">
        <v>45716</v>
      </c>
      <c r="I23" s="4">
        <v>800000</v>
      </c>
      <c r="J23" s="4">
        <v>104347.8260869565</v>
      </c>
      <c r="K23" s="4">
        <v>695652.17391304357</v>
      </c>
      <c r="L23" s="4">
        <v>0</v>
      </c>
      <c r="M23" s="4">
        <v>1789</v>
      </c>
      <c r="N23" s="4">
        <v>4000</v>
      </c>
      <c r="O23" s="4">
        <v>40000</v>
      </c>
      <c r="P23" s="4">
        <v>3500</v>
      </c>
      <c r="Q23" s="4">
        <v>646363.17391304357</v>
      </c>
      <c r="R23" s="4">
        <v>0</v>
      </c>
      <c r="S23" s="4">
        <v>646363.17391304357</v>
      </c>
      <c r="T23" t="b">
        <v>0</v>
      </c>
      <c r="U23" s="5">
        <v>45747</v>
      </c>
    </row>
    <row r="24" spans="1:21" x14ac:dyDescent="0.2">
      <c r="A24" t="s">
        <v>24</v>
      </c>
      <c r="B24" t="s">
        <v>25</v>
      </c>
      <c r="C24" t="s">
        <v>45</v>
      </c>
      <c r="D24" t="b">
        <v>0</v>
      </c>
      <c r="E24" t="b">
        <v>0</v>
      </c>
      <c r="F24">
        <v>1</v>
      </c>
      <c r="G24" s="5">
        <v>45611</v>
      </c>
      <c r="H24" s="5">
        <v>45611</v>
      </c>
      <c r="I24" s="4">
        <v>850000</v>
      </c>
      <c r="J24" s="4">
        <v>110869.5652173913</v>
      </c>
      <c r="K24" s="4">
        <v>739130.43478260876</v>
      </c>
      <c r="L24" s="4">
        <v>0</v>
      </c>
      <c r="M24" s="4">
        <v>1789</v>
      </c>
      <c r="N24" s="4">
        <v>4250</v>
      </c>
      <c r="O24" s="4">
        <v>42500</v>
      </c>
      <c r="P24" s="4">
        <v>3500</v>
      </c>
      <c r="Q24" s="4">
        <v>687091.43478260876</v>
      </c>
      <c r="R24" s="4">
        <v>0</v>
      </c>
      <c r="S24" s="4">
        <v>687091.43478260876</v>
      </c>
      <c r="T24" t="b">
        <v>0</v>
      </c>
      <c r="U24" s="5">
        <v>45688</v>
      </c>
    </row>
    <row r="25" spans="1:21" x14ac:dyDescent="0.2">
      <c r="A25" t="s">
        <v>24</v>
      </c>
      <c r="B25" t="s">
        <v>25</v>
      </c>
      <c r="C25" t="s">
        <v>46</v>
      </c>
      <c r="D25" t="b">
        <v>0</v>
      </c>
      <c r="E25" t="b">
        <v>0</v>
      </c>
      <c r="F25">
        <v>1</v>
      </c>
      <c r="G25" s="5">
        <v>45688</v>
      </c>
      <c r="H25" s="5">
        <v>45688</v>
      </c>
      <c r="I25" s="4">
        <v>800000</v>
      </c>
      <c r="J25" s="4">
        <v>104347.8260869565</v>
      </c>
      <c r="K25" s="4">
        <v>695652.17391304357</v>
      </c>
      <c r="L25" s="4">
        <v>0</v>
      </c>
      <c r="M25" s="4">
        <v>1789</v>
      </c>
      <c r="N25" s="4">
        <v>4000</v>
      </c>
      <c r="O25" s="4">
        <v>40000</v>
      </c>
      <c r="P25" s="4">
        <v>3500</v>
      </c>
      <c r="Q25" s="4">
        <v>646363.17391304357</v>
      </c>
      <c r="R25" s="4">
        <v>0</v>
      </c>
      <c r="S25" s="4">
        <v>646363.17391304357</v>
      </c>
      <c r="T25" t="b">
        <v>0</v>
      </c>
      <c r="U25" s="5">
        <v>45747</v>
      </c>
    </row>
    <row r="26" spans="1:21" x14ac:dyDescent="0.2">
      <c r="A26" t="s">
        <v>24</v>
      </c>
      <c r="B26" t="s">
        <v>25</v>
      </c>
      <c r="C26" t="s">
        <v>47</v>
      </c>
      <c r="D26" t="b">
        <v>0</v>
      </c>
      <c r="E26" t="b">
        <v>0</v>
      </c>
      <c r="F26">
        <v>1</v>
      </c>
      <c r="G26" s="5">
        <v>45606</v>
      </c>
      <c r="H26" s="5">
        <v>45606</v>
      </c>
      <c r="I26" s="4">
        <v>800000</v>
      </c>
      <c r="J26" s="4">
        <v>104347.8260869565</v>
      </c>
      <c r="K26" s="4">
        <v>695652.17391304357</v>
      </c>
      <c r="L26" s="4">
        <v>0</v>
      </c>
      <c r="M26" s="4">
        <v>1789</v>
      </c>
      <c r="N26" s="4">
        <v>4000</v>
      </c>
      <c r="O26" s="4">
        <v>40000</v>
      </c>
      <c r="P26" s="4">
        <v>3500</v>
      </c>
      <c r="Q26" s="4">
        <v>646363.17391304357</v>
      </c>
      <c r="R26" s="4">
        <v>0</v>
      </c>
      <c r="S26" s="4">
        <v>646363.17391304357</v>
      </c>
      <c r="T26" t="b">
        <v>0</v>
      </c>
      <c r="U26" s="5">
        <v>45688</v>
      </c>
    </row>
    <row r="27" spans="1:21" x14ac:dyDescent="0.2">
      <c r="A27" t="s">
        <v>24</v>
      </c>
      <c r="B27" t="s">
        <v>25</v>
      </c>
      <c r="C27" t="s">
        <v>48</v>
      </c>
      <c r="D27" t="b">
        <v>0</v>
      </c>
      <c r="E27" t="b">
        <v>0</v>
      </c>
      <c r="F27">
        <v>1</v>
      </c>
      <c r="G27" s="5">
        <v>45606</v>
      </c>
      <c r="H27" s="5">
        <v>45606</v>
      </c>
      <c r="I27" s="4">
        <v>1290000</v>
      </c>
      <c r="J27" s="4">
        <v>168260.86956521741</v>
      </c>
      <c r="K27" s="4">
        <v>1121739.1304347829</v>
      </c>
      <c r="L27" s="4">
        <v>0</v>
      </c>
      <c r="M27" s="4">
        <v>1789</v>
      </c>
      <c r="N27" s="4">
        <v>6450</v>
      </c>
      <c r="O27" s="4">
        <v>64500</v>
      </c>
      <c r="P27" s="4">
        <v>3500</v>
      </c>
      <c r="Q27" s="4">
        <v>1045500.1304347829</v>
      </c>
      <c r="R27" s="4">
        <v>0</v>
      </c>
      <c r="S27" s="4">
        <v>1045500.1304347829</v>
      </c>
      <c r="T27" t="b">
        <v>0</v>
      </c>
      <c r="U27" s="5">
        <v>45688</v>
      </c>
    </row>
    <row r="28" spans="1:21" x14ac:dyDescent="0.2">
      <c r="A28" t="s">
        <v>24</v>
      </c>
      <c r="B28" t="s">
        <v>25</v>
      </c>
      <c r="C28" t="s">
        <v>49</v>
      </c>
      <c r="D28" t="b">
        <v>0</v>
      </c>
      <c r="E28" t="b">
        <v>0</v>
      </c>
      <c r="F28">
        <v>1</v>
      </c>
      <c r="G28" s="5">
        <v>45606</v>
      </c>
      <c r="H28" s="5">
        <v>45606</v>
      </c>
      <c r="I28" s="4">
        <v>1100000</v>
      </c>
      <c r="J28" s="4">
        <v>143478.26086956519</v>
      </c>
      <c r="K28" s="4">
        <v>956521.73913043481</v>
      </c>
      <c r="L28" s="4">
        <v>0</v>
      </c>
      <c r="M28" s="4">
        <v>1789</v>
      </c>
      <c r="N28" s="4">
        <v>5500</v>
      </c>
      <c r="O28" s="4">
        <v>55000</v>
      </c>
      <c r="P28" s="4">
        <v>3500</v>
      </c>
      <c r="Q28" s="4">
        <v>890732.73913043481</v>
      </c>
      <c r="R28" s="4">
        <v>0</v>
      </c>
      <c r="S28" s="4">
        <v>890732.73913043481</v>
      </c>
      <c r="T28" t="b">
        <v>0</v>
      </c>
      <c r="U28" s="5">
        <v>45688</v>
      </c>
    </row>
    <row r="29" spans="1:21" x14ac:dyDescent="0.2">
      <c r="A29" t="s">
        <v>24</v>
      </c>
      <c r="B29" t="s">
        <v>25</v>
      </c>
      <c r="C29" t="s">
        <v>50</v>
      </c>
      <c r="D29" t="b">
        <v>0</v>
      </c>
      <c r="E29" t="b">
        <v>0</v>
      </c>
      <c r="F29">
        <v>1</v>
      </c>
      <c r="G29" s="5">
        <v>45565</v>
      </c>
      <c r="H29" s="5">
        <v>45565</v>
      </c>
      <c r="I29" s="4">
        <v>880000</v>
      </c>
      <c r="J29" s="4">
        <v>114782.6086956522</v>
      </c>
      <c r="K29" s="4">
        <v>765217.3913043479</v>
      </c>
      <c r="L29" s="4">
        <v>0</v>
      </c>
      <c r="M29" s="4">
        <v>1789</v>
      </c>
      <c r="N29" s="4">
        <v>4400</v>
      </c>
      <c r="O29" s="4">
        <v>44000</v>
      </c>
      <c r="P29" s="4">
        <v>3500</v>
      </c>
      <c r="Q29" s="4">
        <v>711528.3913043479</v>
      </c>
      <c r="R29" s="4">
        <v>0</v>
      </c>
      <c r="S29" s="4">
        <v>711528.3913043479</v>
      </c>
      <c r="T29" t="b">
        <v>0</v>
      </c>
      <c r="U29" s="5">
        <v>45626</v>
      </c>
    </row>
    <row r="30" spans="1:21" x14ac:dyDescent="0.2">
      <c r="A30" t="s">
        <v>24</v>
      </c>
      <c r="B30" t="s">
        <v>25</v>
      </c>
      <c r="C30" t="s">
        <v>51</v>
      </c>
      <c r="D30" t="b">
        <v>0</v>
      </c>
      <c r="E30" t="b">
        <v>0</v>
      </c>
      <c r="F30">
        <v>1</v>
      </c>
      <c r="G30" s="5">
        <v>45568</v>
      </c>
      <c r="H30" s="5">
        <v>45568</v>
      </c>
      <c r="I30" s="4">
        <v>800000</v>
      </c>
      <c r="J30" s="4">
        <v>104347.8260869565</v>
      </c>
      <c r="K30" s="4">
        <v>695652.17391304357</v>
      </c>
      <c r="L30" s="4">
        <v>0</v>
      </c>
      <c r="M30" s="4">
        <v>1789</v>
      </c>
      <c r="N30" s="4">
        <v>4000</v>
      </c>
      <c r="O30" s="4">
        <v>40000</v>
      </c>
      <c r="P30" s="4">
        <v>3500</v>
      </c>
      <c r="Q30" s="4">
        <v>646363.17391304357</v>
      </c>
      <c r="R30" s="4">
        <v>0</v>
      </c>
      <c r="S30" s="4">
        <v>646363.17391304357</v>
      </c>
      <c r="T30" t="b">
        <v>0</v>
      </c>
      <c r="U30" s="5">
        <v>45626</v>
      </c>
    </row>
    <row r="31" spans="1:21" x14ac:dyDescent="0.2">
      <c r="A31" t="s">
        <v>24</v>
      </c>
      <c r="B31" t="s">
        <v>25</v>
      </c>
      <c r="C31" t="s">
        <v>52</v>
      </c>
      <c r="D31" t="b">
        <v>0</v>
      </c>
      <c r="E31" t="b">
        <v>0</v>
      </c>
      <c r="F31">
        <v>1</v>
      </c>
      <c r="G31" s="5">
        <v>45606</v>
      </c>
      <c r="H31" s="5">
        <v>45606</v>
      </c>
      <c r="I31" s="4">
        <v>1290000</v>
      </c>
      <c r="J31" s="4">
        <v>168260.86956521741</v>
      </c>
      <c r="K31" s="4">
        <v>1121739.1304347829</v>
      </c>
      <c r="L31" s="4">
        <v>0</v>
      </c>
      <c r="M31" s="4">
        <v>1789</v>
      </c>
      <c r="N31" s="4">
        <v>6450</v>
      </c>
      <c r="O31" s="4">
        <v>64500</v>
      </c>
      <c r="P31" s="4">
        <v>3500</v>
      </c>
      <c r="Q31" s="4">
        <v>1045500.1304347829</v>
      </c>
      <c r="R31" s="4">
        <v>0</v>
      </c>
      <c r="S31" s="4">
        <v>1045500.1304347829</v>
      </c>
      <c r="T31" t="b">
        <v>0</v>
      </c>
      <c r="U31" s="5">
        <v>45688</v>
      </c>
    </row>
    <row r="32" spans="1:21" x14ac:dyDescent="0.2">
      <c r="A32" t="s">
        <v>24</v>
      </c>
      <c r="B32" t="s">
        <v>25</v>
      </c>
      <c r="C32" t="s">
        <v>53</v>
      </c>
      <c r="D32" t="b">
        <v>0</v>
      </c>
      <c r="E32" t="b">
        <v>0</v>
      </c>
      <c r="F32">
        <v>1</v>
      </c>
      <c r="G32" s="5">
        <v>45547</v>
      </c>
      <c r="H32" s="5">
        <v>45547</v>
      </c>
      <c r="I32" s="4">
        <v>1060000</v>
      </c>
      <c r="J32" s="4">
        <v>139565.21739130441</v>
      </c>
      <c r="K32" s="4">
        <v>930434.78260869568</v>
      </c>
      <c r="L32" s="4">
        <v>0</v>
      </c>
      <c r="M32" s="4">
        <v>1789</v>
      </c>
      <c r="N32" s="4">
        <v>5350</v>
      </c>
      <c r="O32" s="4">
        <v>53500</v>
      </c>
      <c r="P32" s="4">
        <v>3500</v>
      </c>
      <c r="Q32" s="4">
        <v>866295.78260869568</v>
      </c>
      <c r="R32" s="4">
        <v>0</v>
      </c>
      <c r="S32" s="4">
        <v>866295.78260869568</v>
      </c>
      <c r="T32" t="b">
        <v>0</v>
      </c>
      <c r="U32" s="5">
        <v>45626</v>
      </c>
    </row>
    <row r="33" spans="1:21" x14ac:dyDescent="0.2">
      <c r="A33" t="s">
        <v>24</v>
      </c>
      <c r="B33" t="s">
        <v>25</v>
      </c>
      <c r="C33" t="s">
        <v>54</v>
      </c>
      <c r="D33" t="b">
        <v>0</v>
      </c>
      <c r="E33" t="b">
        <v>0</v>
      </c>
      <c r="F33">
        <v>1</v>
      </c>
      <c r="G33" s="5">
        <v>45688</v>
      </c>
      <c r="H33" s="5">
        <v>45688</v>
      </c>
      <c r="I33" s="4">
        <v>800000</v>
      </c>
      <c r="J33" s="4">
        <v>104347.8260869565</v>
      </c>
      <c r="K33" s="4">
        <v>695652.17391304357</v>
      </c>
      <c r="L33" s="4">
        <v>0</v>
      </c>
      <c r="M33" s="4">
        <v>1789</v>
      </c>
      <c r="N33" s="4">
        <v>4000</v>
      </c>
      <c r="O33" s="4">
        <v>40000</v>
      </c>
      <c r="P33" s="4">
        <v>3500</v>
      </c>
      <c r="Q33" s="4">
        <v>646363.17391304357</v>
      </c>
      <c r="R33" s="4">
        <v>0</v>
      </c>
      <c r="S33" s="4">
        <v>646363.17391304357</v>
      </c>
      <c r="T33" t="b">
        <v>0</v>
      </c>
      <c r="U33" s="5">
        <v>45747</v>
      </c>
    </row>
    <row r="34" spans="1:21" x14ac:dyDescent="0.2">
      <c r="A34" t="s">
        <v>24</v>
      </c>
      <c r="B34" t="s">
        <v>25</v>
      </c>
      <c r="C34" t="s">
        <v>55</v>
      </c>
      <c r="D34" t="b">
        <v>0</v>
      </c>
      <c r="E34" t="b">
        <v>0</v>
      </c>
      <c r="F34">
        <v>1</v>
      </c>
      <c r="G34" s="5">
        <v>45606</v>
      </c>
      <c r="H34" s="5">
        <v>45606</v>
      </c>
      <c r="I34" s="4">
        <v>1200000</v>
      </c>
      <c r="J34" s="4">
        <v>156521.73913043481</v>
      </c>
      <c r="K34" s="4">
        <v>1043478.260869565</v>
      </c>
      <c r="L34" s="4">
        <v>0</v>
      </c>
      <c r="M34" s="4">
        <v>1789</v>
      </c>
      <c r="N34" s="4">
        <v>6000</v>
      </c>
      <c r="O34" s="4">
        <v>60000</v>
      </c>
      <c r="P34" s="4">
        <v>3500</v>
      </c>
      <c r="Q34" s="4">
        <v>972189.2608695653</v>
      </c>
      <c r="R34" s="4">
        <v>0</v>
      </c>
      <c r="S34" s="4">
        <v>972189.2608695653</v>
      </c>
      <c r="T34" t="b">
        <v>0</v>
      </c>
      <c r="U34" s="5">
        <v>45688</v>
      </c>
    </row>
    <row r="35" spans="1:21" x14ac:dyDescent="0.2">
      <c r="A35" t="s">
        <v>24</v>
      </c>
      <c r="B35" t="s">
        <v>25</v>
      </c>
      <c r="C35" t="s">
        <v>56</v>
      </c>
      <c r="D35" t="b">
        <v>0</v>
      </c>
      <c r="E35" t="b">
        <v>0</v>
      </c>
      <c r="F35">
        <v>1</v>
      </c>
      <c r="G35" s="5">
        <v>45581</v>
      </c>
      <c r="H35" s="5">
        <v>45581</v>
      </c>
      <c r="I35" s="4">
        <v>850000</v>
      </c>
      <c r="J35" s="4">
        <v>110869.5652173913</v>
      </c>
      <c r="K35" s="4">
        <v>739130.43478260876</v>
      </c>
      <c r="L35" s="4">
        <v>0</v>
      </c>
      <c r="M35" s="4">
        <v>1789</v>
      </c>
      <c r="N35" s="4">
        <v>4250</v>
      </c>
      <c r="O35" s="4">
        <v>42500</v>
      </c>
      <c r="P35" s="4">
        <v>3500</v>
      </c>
      <c r="Q35" s="4">
        <v>687091.43478260876</v>
      </c>
      <c r="R35" s="4">
        <v>0</v>
      </c>
      <c r="S35" s="4">
        <v>687091.43478260876</v>
      </c>
      <c r="T35" t="b">
        <v>0</v>
      </c>
      <c r="U35" s="5">
        <v>45626</v>
      </c>
    </row>
    <row r="36" spans="1:21" x14ac:dyDescent="0.2">
      <c r="A36" t="s">
        <v>24</v>
      </c>
      <c r="B36" t="s">
        <v>25</v>
      </c>
      <c r="C36" t="s">
        <v>57</v>
      </c>
      <c r="D36" t="b">
        <v>0</v>
      </c>
      <c r="E36" t="b">
        <v>0</v>
      </c>
      <c r="F36">
        <v>1</v>
      </c>
      <c r="G36" s="5">
        <v>45606</v>
      </c>
      <c r="H36" s="5">
        <v>45606</v>
      </c>
      <c r="I36" s="4">
        <v>800000</v>
      </c>
      <c r="J36" s="4">
        <v>104347.8260869565</v>
      </c>
      <c r="K36" s="4">
        <v>695652.17391304357</v>
      </c>
      <c r="L36" s="4">
        <v>0</v>
      </c>
      <c r="M36" s="4">
        <v>1789</v>
      </c>
      <c r="N36" s="4">
        <v>4000</v>
      </c>
      <c r="O36" s="4">
        <v>40000</v>
      </c>
      <c r="P36" s="4">
        <v>3500</v>
      </c>
      <c r="Q36" s="4">
        <v>646363.17391304357</v>
      </c>
      <c r="R36" s="4">
        <v>0</v>
      </c>
      <c r="S36" s="4">
        <v>646363.17391304357</v>
      </c>
      <c r="T36" t="b">
        <v>0</v>
      </c>
      <c r="U36" s="5">
        <v>45688</v>
      </c>
    </row>
    <row r="37" spans="1:21" x14ac:dyDescent="0.2">
      <c r="A37" t="s">
        <v>24</v>
      </c>
      <c r="B37" t="s">
        <v>25</v>
      </c>
      <c r="C37" t="s">
        <v>58</v>
      </c>
      <c r="D37" t="b">
        <v>0</v>
      </c>
      <c r="E37" t="b">
        <v>0</v>
      </c>
      <c r="F37">
        <v>1</v>
      </c>
      <c r="G37" s="5">
        <v>45688</v>
      </c>
      <c r="H37" s="5">
        <v>45688</v>
      </c>
      <c r="I37" s="4">
        <v>800000</v>
      </c>
      <c r="J37" s="4">
        <v>104347.8260869565</v>
      </c>
      <c r="K37" s="4">
        <v>695652.17391304357</v>
      </c>
      <c r="L37" s="4">
        <v>0</v>
      </c>
      <c r="M37" s="4">
        <v>1789</v>
      </c>
      <c r="N37" s="4">
        <v>4000</v>
      </c>
      <c r="O37" s="4">
        <v>40000</v>
      </c>
      <c r="P37" s="4">
        <v>3500</v>
      </c>
      <c r="Q37" s="4">
        <v>646363.17391304357</v>
      </c>
      <c r="R37" s="4">
        <v>0</v>
      </c>
      <c r="S37" s="4">
        <v>646363.17391304357</v>
      </c>
      <c r="T37" t="b">
        <v>0</v>
      </c>
      <c r="U37" s="5">
        <v>45747</v>
      </c>
    </row>
    <row r="38" spans="1:21" x14ac:dyDescent="0.2">
      <c r="A38" t="s">
        <v>24</v>
      </c>
      <c r="B38" t="s">
        <v>25</v>
      </c>
      <c r="C38" t="s">
        <v>59</v>
      </c>
      <c r="D38" t="b">
        <v>1</v>
      </c>
      <c r="E38" t="b">
        <v>0</v>
      </c>
      <c r="F38">
        <v>1</v>
      </c>
      <c r="G38" s="5">
        <v>45551</v>
      </c>
      <c r="H38" s="5">
        <v>45548</v>
      </c>
      <c r="I38" s="4">
        <v>785000</v>
      </c>
      <c r="J38" s="4">
        <v>102391.3043478261</v>
      </c>
      <c r="K38" s="4">
        <v>682608.69565217395</v>
      </c>
      <c r="L38" s="4">
        <v>0</v>
      </c>
      <c r="M38" s="4">
        <v>1789</v>
      </c>
      <c r="N38" s="4">
        <v>3925</v>
      </c>
      <c r="O38" s="4">
        <v>39250</v>
      </c>
      <c r="P38" s="4">
        <v>3500</v>
      </c>
      <c r="Q38" s="4">
        <v>634144.69565217395</v>
      </c>
      <c r="R38" s="4">
        <v>0</v>
      </c>
      <c r="S38" s="4">
        <v>634144.69565217395</v>
      </c>
      <c r="T38" t="b">
        <v>0</v>
      </c>
      <c r="U38" s="5">
        <v>45626</v>
      </c>
    </row>
    <row r="39" spans="1:21" x14ac:dyDescent="0.2">
      <c r="A39" t="s">
        <v>24</v>
      </c>
      <c r="B39" t="s">
        <v>25</v>
      </c>
      <c r="C39" t="s">
        <v>60</v>
      </c>
      <c r="D39" t="b">
        <v>0</v>
      </c>
      <c r="E39" t="b">
        <v>0</v>
      </c>
      <c r="F39">
        <v>1</v>
      </c>
      <c r="G39" s="5">
        <v>45551</v>
      </c>
      <c r="H39" s="5">
        <v>45551</v>
      </c>
      <c r="I39" s="4">
        <v>810810.81</v>
      </c>
      <c r="J39" s="4">
        <v>105757.93173913049</v>
      </c>
      <c r="K39" s="4">
        <v>705052.87826086965</v>
      </c>
      <c r="L39" s="4">
        <v>0</v>
      </c>
      <c r="M39" s="4">
        <v>1789</v>
      </c>
      <c r="N39" s="4">
        <v>4054.0540500000002</v>
      </c>
      <c r="O39" s="4">
        <v>40540.540500000003</v>
      </c>
      <c r="P39" s="4">
        <v>3500</v>
      </c>
      <c r="Q39" s="4">
        <v>655169.28371086961</v>
      </c>
      <c r="R39" s="4">
        <v>0</v>
      </c>
      <c r="S39" s="4">
        <v>655169.28371086961</v>
      </c>
      <c r="T39" t="b">
        <v>0</v>
      </c>
      <c r="U39" s="5">
        <v>45626</v>
      </c>
    </row>
    <row r="40" spans="1:21" x14ac:dyDescent="0.2">
      <c r="A40" t="s">
        <v>24</v>
      </c>
      <c r="B40" t="s">
        <v>25</v>
      </c>
      <c r="C40" t="s">
        <v>61</v>
      </c>
      <c r="D40" t="b">
        <v>0</v>
      </c>
      <c r="E40" t="b">
        <v>0</v>
      </c>
      <c r="F40">
        <v>1</v>
      </c>
      <c r="G40" s="5">
        <v>45551</v>
      </c>
      <c r="H40" s="5">
        <v>45551</v>
      </c>
      <c r="I40" s="4">
        <v>810810.81</v>
      </c>
      <c r="J40" s="4">
        <v>105757.93173913049</v>
      </c>
      <c r="K40" s="4">
        <v>705052.87826086965</v>
      </c>
      <c r="L40" s="4">
        <v>0</v>
      </c>
      <c r="M40" s="4">
        <v>1789</v>
      </c>
      <c r="N40" s="4">
        <v>4054.0540500000002</v>
      </c>
      <c r="O40" s="4">
        <v>40540.540500000003</v>
      </c>
      <c r="P40" s="4">
        <v>3500</v>
      </c>
      <c r="Q40" s="4">
        <v>655169.28371086961</v>
      </c>
      <c r="R40" s="4">
        <v>0</v>
      </c>
      <c r="S40" s="4">
        <v>655169.28371086961</v>
      </c>
      <c r="T40" t="b">
        <v>0</v>
      </c>
      <c r="U40" s="5">
        <v>45626</v>
      </c>
    </row>
    <row r="41" spans="1:21" x14ac:dyDescent="0.2">
      <c r="A41" t="s">
        <v>24</v>
      </c>
      <c r="B41" t="s">
        <v>25</v>
      </c>
      <c r="C41" t="s">
        <v>62</v>
      </c>
      <c r="D41" t="b">
        <v>0</v>
      </c>
      <c r="E41" t="b">
        <v>0</v>
      </c>
      <c r="F41">
        <v>1</v>
      </c>
      <c r="G41" s="5">
        <v>45606</v>
      </c>
      <c r="H41" s="5">
        <v>45606</v>
      </c>
      <c r="I41" s="4">
        <v>1500000</v>
      </c>
      <c r="J41" s="4">
        <v>195652.17391304349</v>
      </c>
      <c r="K41" s="4">
        <v>1304347.826086957</v>
      </c>
      <c r="L41" s="4">
        <v>0</v>
      </c>
      <c r="M41" s="4">
        <v>1789</v>
      </c>
      <c r="N41" s="4">
        <v>7500</v>
      </c>
      <c r="O41" s="4">
        <v>75000</v>
      </c>
      <c r="P41" s="4">
        <v>3500</v>
      </c>
      <c r="Q41" s="4">
        <v>1216558.826086957</v>
      </c>
      <c r="R41" s="4">
        <v>0</v>
      </c>
      <c r="S41" s="4">
        <v>1216558.826086957</v>
      </c>
      <c r="T41" t="b">
        <v>0</v>
      </c>
      <c r="U41" s="5">
        <v>45688</v>
      </c>
    </row>
    <row r="42" spans="1:21" x14ac:dyDescent="0.2">
      <c r="A42" t="s">
        <v>24</v>
      </c>
      <c r="B42" t="s">
        <v>25</v>
      </c>
      <c r="C42" t="s">
        <v>63</v>
      </c>
      <c r="D42" t="b">
        <v>0</v>
      </c>
      <c r="E42" t="b">
        <v>0</v>
      </c>
      <c r="F42">
        <v>1</v>
      </c>
      <c r="G42" s="5">
        <v>45716</v>
      </c>
      <c r="H42" s="5">
        <v>45716</v>
      </c>
      <c r="I42" s="4">
        <v>800000</v>
      </c>
      <c r="J42" s="4">
        <v>104347.8260869565</v>
      </c>
      <c r="K42" s="4">
        <v>695652.17391304357</v>
      </c>
      <c r="L42" s="4">
        <v>0</v>
      </c>
      <c r="M42" s="4">
        <v>1789</v>
      </c>
      <c r="N42" s="4">
        <v>4000</v>
      </c>
      <c r="O42" s="4">
        <v>40000</v>
      </c>
      <c r="P42" s="4">
        <v>3500</v>
      </c>
      <c r="Q42" s="4">
        <v>646363.17391304357</v>
      </c>
      <c r="R42" s="4">
        <v>0</v>
      </c>
      <c r="S42" s="4">
        <v>646363.17391304357</v>
      </c>
      <c r="T42" t="b">
        <v>0</v>
      </c>
      <c r="U42" s="5">
        <v>45747</v>
      </c>
    </row>
    <row r="43" spans="1:21" x14ac:dyDescent="0.2">
      <c r="A43" t="s">
        <v>24</v>
      </c>
      <c r="B43" t="s">
        <v>25</v>
      </c>
      <c r="C43" t="s">
        <v>64</v>
      </c>
      <c r="D43" t="b">
        <v>1</v>
      </c>
      <c r="E43" t="b">
        <v>0</v>
      </c>
      <c r="F43">
        <v>1</v>
      </c>
      <c r="G43" s="5">
        <v>45505</v>
      </c>
      <c r="H43" s="5">
        <v>45505</v>
      </c>
      <c r="I43" s="4">
        <v>750000</v>
      </c>
      <c r="J43" s="4">
        <v>97826.086956521744</v>
      </c>
      <c r="K43" s="4">
        <v>652173.91304347827</v>
      </c>
      <c r="L43" s="4">
        <v>0</v>
      </c>
      <c r="M43" s="4">
        <v>1789</v>
      </c>
      <c r="N43" s="4">
        <v>3750</v>
      </c>
      <c r="O43" s="4">
        <v>37500</v>
      </c>
      <c r="P43" s="4">
        <v>3500</v>
      </c>
      <c r="Q43" s="4">
        <v>605634.91304347827</v>
      </c>
      <c r="R43" s="4">
        <v>0</v>
      </c>
      <c r="S43" s="4">
        <v>605634.91304347827</v>
      </c>
      <c r="T43" t="b">
        <v>0</v>
      </c>
      <c r="U43" s="5">
        <v>45565</v>
      </c>
    </row>
    <row r="44" spans="1:21" x14ac:dyDescent="0.2">
      <c r="A44" t="s">
        <v>24</v>
      </c>
      <c r="B44" t="s">
        <v>25</v>
      </c>
      <c r="C44" t="s">
        <v>65</v>
      </c>
      <c r="D44" t="b">
        <v>0</v>
      </c>
      <c r="E44" t="b">
        <v>0</v>
      </c>
      <c r="F44">
        <v>1</v>
      </c>
      <c r="G44" s="5">
        <v>45566</v>
      </c>
      <c r="H44" s="5">
        <v>45566</v>
      </c>
      <c r="I44" s="4">
        <v>810810.81</v>
      </c>
      <c r="J44" s="4">
        <v>105757.93173913049</v>
      </c>
      <c r="K44" s="4">
        <v>705052.87826086965</v>
      </c>
      <c r="L44" s="4">
        <v>0</v>
      </c>
      <c r="M44" s="4">
        <v>1789</v>
      </c>
      <c r="N44" s="4">
        <v>4054.0540500000002</v>
      </c>
      <c r="O44" s="4">
        <v>40540.540500000003</v>
      </c>
      <c r="P44" s="4">
        <v>3500</v>
      </c>
      <c r="Q44" s="4">
        <v>655169.28371086961</v>
      </c>
      <c r="R44" s="4">
        <v>0</v>
      </c>
      <c r="S44" s="4">
        <v>655169.28371086961</v>
      </c>
      <c r="T44" t="b">
        <v>0</v>
      </c>
      <c r="U44" s="5">
        <v>45626</v>
      </c>
    </row>
    <row r="45" spans="1:21" x14ac:dyDescent="0.2">
      <c r="A45" t="s">
        <v>24</v>
      </c>
      <c r="B45" t="s">
        <v>25</v>
      </c>
      <c r="C45" t="s">
        <v>66</v>
      </c>
      <c r="D45" t="b">
        <v>0</v>
      </c>
      <c r="E45" t="b">
        <v>0</v>
      </c>
      <c r="F45">
        <v>1</v>
      </c>
      <c r="G45" s="5">
        <v>45611</v>
      </c>
      <c r="H45" s="5">
        <v>45611</v>
      </c>
      <c r="I45" s="4">
        <v>850000</v>
      </c>
      <c r="J45" s="4">
        <v>110869.5652173913</v>
      </c>
      <c r="K45" s="4">
        <v>739130.43478260876</v>
      </c>
      <c r="L45" s="4">
        <v>0</v>
      </c>
      <c r="M45" s="4">
        <v>1789</v>
      </c>
      <c r="N45" s="4">
        <v>4250</v>
      </c>
      <c r="O45" s="4">
        <v>42500</v>
      </c>
      <c r="P45" s="4">
        <v>3500</v>
      </c>
      <c r="Q45" s="4">
        <v>687091.43478260876</v>
      </c>
      <c r="R45" s="4">
        <v>0</v>
      </c>
      <c r="S45" s="4">
        <v>687091.43478260876</v>
      </c>
      <c r="T45" t="b">
        <v>0</v>
      </c>
      <c r="U45" s="5">
        <v>45688</v>
      </c>
    </row>
    <row r="46" spans="1:21" x14ac:dyDescent="0.2">
      <c r="A46" t="s">
        <v>24</v>
      </c>
      <c r="B46" t="s">
        <v>25</v>
      </c>
      <c r="C46" t="s">
        <v>67</v>
      </c>
      <c r="D46" t="b">
        <v>0</v>
      </c>
      <c r="E46" t="b">
        <v>0</v>
      </c>
      <c r="F46">
        <v>1</v>
      </c>
      <c r="G46" s="5">
        <v>45611</v>
      </c>
      <c r="H46" s="5">
        <v>45611</v>
      </c>
      <c r="I46" s="4">
        <v>863333.33</v>
      </c>
      <c r="J46" s="4">
        <v>112608.6952173913</v>
      </c>
      <c r="K46" s="4">
        <v>750724.63478260871</v>
      </c>
      <c r="L46" s="4">
        <v>0</v>
      </c>
      <c r="M46" s="4">
        <v>1789</v>
      </c>
      <c r="N46" s="4">
        <v>4316.6666500000001</v>
      </c>
      <c r="O46" s="4">
        <v>43166.666499999999</v>
      </c>
      <c r="P46" s="4">
        <v>3500</v>
      </c>
      <c r="Q46" s="4">
        <v>697952.30163260864</v>
      </c>
      <c r="R46" s="4">
        <v>0</v>
      </c>
      <c r="S46" s="4">
        <v>697952.30163260864</v>
      </c>
      <c r="T46" t="b">
        <v>0</v>
      </c>
      <c r="U46" s="5">
        <v>45688</v>
      </c>
    </row>
    <row r="47" spans="1:21" x14ac:dyDescent="0.2">
      <c r="A47" t="s">
        <v>24</v>
      </c>
      <c r="B47" t="s">
        <v>25</v>
      </c>
      <c r="C47" t="s">
        <v>68</v>
      </c>
      <c r="D47" t="b">
        <v>0</v>
      </c>
      <c r="E47" t="b">
        <v>0</v>
      </c>
      <c r="F47">
        <v>1</v>
      </c>
      <c r="G47" s="5">
        <v>45644</v>
      </c>
      <c r="H47" s="5">
        <v>45644</v>
      </c>
      <c r="I47" s="4">
        <v>800000</v>
      </c>
      <c r="J47" s="4">
        <v>104347.8260869565</v>
      </c>
      <c r="K47" s="4">
        <v>695652.17391304357</v>
      </c>
      <c r="L47" s="4">
        <v>0</v>
      </c>
      <c r="M47" s="4">
        <v>1789</v>
      </c>
      <c r="N47" s="4">
        <v>4000</v>
      </c>
      <c r="O47" s="4">
        <v>40000</v>
      </c>
      <c r="P47" s="4">
        <v>3500</v>
      </c>
      <c r="Q47" s="4">
        <v>646363.17391304357</v>
      </c>
      <c r="R47" s="4">
        <v>0</v>
      </c>
      <c r="S47" s="4">
        <v>646363.17391304357</v>
      </c>
      <c r="T47" t="b">
        <v>0</v>
      </c>
      <c r="U47" s="5">
        <v>45688</v>
      </c>
    </row>
    <row r="48" spans="1:21" x14ac:dyDescent="0.2">
      <c r="A48" t="s">
        <v>24</v>
      </c>
      <c r="B48" t="s">
        <v>25</v>
      </c>
      <c r="C48" t="s">
        <v>69</v>
      </c>
      <c r="D48" t="b">
        <v>0</v>
      </c>
      <c r="E48" t="b">
        <v>0</v>
      </c>
      <c r="F48">
        <v>1</v>
      </c>
      <c r="G48" s="5">
        <v>45611</v>
      </c>
      <c r="H48" s="5">
        <v>45611</v>
      </c>
      <c r="I48" s="4">
        <v>932500</v>
      </c>
      <c r="J48" s="4">
        <v>121630.4347826087</v>
      </c>
      <c r="K48" s="4">
        <v>810869.56521739135</v>
      </c>
      <c r="L48" s="4">
        <v>0</v>
      </c>
      <c r="M48" s="4">
        <v>1789</v>
      </c>
      <c r="N48" s="4">
        <v>4662.5</v>
      </c>
      <c r="O48" s="4">
        <v>46625</v>
      </c>
      <c r="P48" s="4">
        <v>3500</v>
      </c>
      <c r="Q48" s="4">
        <v>754293.06521739135</v>
      </c>
      <c r="R48" s="4">
        <v>0</v>
      </c>
      <c r="S48" s="4">
        <v>754293.06521739135</v>
      </c>
      <c r="T48" t="b">
        <v>0</v>
      </c>
      <c r="U48" s="5">
        <v>45688</v>
      </c>
    </row>
    <row r="49" spans="1:21" x14ac:dyDescent="0.2">
      <c r="A49" t="s">
        <v>24</v>
      </c>
      <c r="B49" t="s">
        <v>25</v>
      </c>
      <c r="C49" t="s">
        <v>70</v>
      </c>
      <c r="D49" t="b">
        <v>0</v>
      </c>
      <c r="E49" t="b">
        <v>0</v>
      </c>
      <c r="F49">
        <v>1</v>
      </c>
      <c r="G49" s="5">
        <v>45716</v>
      </c>
      <c r="H49" s="5">
        <v>45716</v>
      </c>
      <c r="I49" s="4">
        <v>800000</v>
      </c>
      <c r="J49" s="4">
        <v>104347.8260869565</v>
      </c>
      <c r="K49" s="4">
        <v>695652.17391304357</v>
      </c>
      <c r="L49" s="4">
        <v>0</v>
      </c>
      <c r="M49" s="4">
        <v>1789</v>
      </c>
      <c r="N49" s="4">
        <v>4000</v>
      </c>
      <c r="O49" s="4">
        <v>40000</v>
      </c>
      <c r="P49" s="4">
        <v>3500</v>
      </c>
      <c r="Q49" s="4">
        <v>646363.17391304357</v>
      </c>
      <c r="R49" s="4">
        <v>0</v>
      </c>
      <c r="S49" s="4">
        <v>646363.17391304357</v>
      </c>
      <c r="T49" t="b">
        <v>0</v>
      </c>
      <c r="U49" s="5">
        <v>45747</v>
      </c>
    </row>
    <row r="50" spans="1:21" x14ac:dyDescent="0.2">
      <c r="A50" t="s">
        <v>24</v>
      </c>
      <c r="B50" t="s">
        <v>25</v>
      </c>
      <c r="C50" t="s">
        <v>71</v>
      </c>
      <c r="D50" t="b">
        <v>0</v>
      </c>
      <c r="E50" t="b">
        <v>0</v>
      </c>
      <c r="F50">
        <v>1</v>
      </c>
      <c r="G50" s="5">
        <v>45551</v>
      </c>
      <c r="H50" s="5">
        <v>45551</v>
      </c>
      <c r="I50" s="4">
        <v>810810.81</v>
      </c>
      <c r="J50" s="4">
        <v>105757.93173913049</v>
      </c>
      <c r="K50" s="4">
        <v>705052.87826086965</v>
      </c>
      <c r="L50" s="4">
        <v>0</v>
      </c>
      <c r="M50" s="4">
        <v>1789</v>
      </c>
      <c r="N50" s="4">
        <v>4054.0540500000002</v>
      </c>
      <c r="O50" s="4">
        <v>40540.540500000003</v>
      </c>
      <c r="P50" s="4">
        <v>3500</v>
      </c>
      <c r="Q50" s="4">
        <v>655169.28371086961</v>
      </c>
      <c r="R50" s="4">
        <v>0</v>
      </c>
      <c r="S50" s="4">
        <v>655169.28371086961</v>
      </c>
      <c r="T50" t="b">
        <v>0</v>
      </c>
      <c r="U50" s="5">
        <v>45626</v>
      </c>
    </row>
    <row r="51" spans="1:21" x14ac:dyDescent="0.2">
      <c r="A51" t="s">
        <v>24</v>
      </c>
      <c r="B51" t="s">
        <v>25</v>
      </c>
      <c r="C51" t="s">
        <v>72</v>
      </c>
      <c r="D51" t="b">
        <v>0</v>
      </c>
      <c r="E51" t="b">
        <v>0</v>
      </c>
      <c r="F51">
        <v>1</v>
      </c>
      <c r="G51" s="5">
        <v>45565</v>
      </c>
      <c r="H51" s="5">
        <v>45565</v>
      </c>
      <c r="I51" s="4">
        <v>850000</v>
      </c>
      <c r="J51" s="4">
        <v>110869.5652173913</v>
      </c>
      <c r="K51" s="4">
        <v>739130.43478260876</v>
      </c>
      <c r="L51" s="4">
        <v>0</v>
      </c>
      <c r="M51" s="4">
        <v>1789</v>
      </c>
      <c r="N51" s="4">
        <v>4250</v>
      </c>
      <c r="O51" s="4">
        <v>42500</v>
      </c>
      <c r="P51" s="4">
        <v>3500</v>
      </c>
      <c r="Q51" s="4">
        <v>687091.43478260876</v>
      </c>
      <c r="R51" s="4">
        <v>0</v>
      </c>
      <c r="S51" s="4">
        <v>687091.43478260876</v>
      </c>
      <c r="T51" t="b">
        <v>0</v>
      </c>
      <c r="U51" s="5">
        <v>45626</v>
      </c>
    </row>
    <row r="52" spans="1:21" x14ac:dyDescent="0.2">
      <c r="A52" t="s">
        <v>24</v>
      </c>
      <c r="B52" t="s">
        <v>25</v>
      </c>
      <c r="C52" t="s">
        <v>73</v>
      </c>
      <c r="D52" t="b">
        <v>0</v>
      </c>
      <c r="E52" t="b">
        <v>0</v>
      </c>
      <c r="F52">
        <v>1</v>
      </c>
      <c r="G52" s="5">
        <v>45568</v>
      </c>
      <c r="H52" s="5">
        <v>45568</v>
      </c>
      <c r="I52" s="4">
        <v>887500</v>
      </c>
      <c r="J52" s="4">
        <v>115760.86956521741</v>
      </c>
      <c r="K52" s="4">
        <v>771739.13043478271</v>
      </c>
      <c r="L52" s="4">
        <v>0</v>
      </c>
      <c r="M52" s="4">
        <v>1789</v>
      </c>
      <c r="N52" s="4">
        <v>4437.5</v>
      </c>
      <c r="O52" s="4">
        <v>44375</v>
      </c>
      <c r="P52" s="4">
        <v>3500</v>
      </c>
      <c r="Q52" s="4">
        <v>717637.63043478271</v>
      </c>
      <c r="R52" s="4">
        <v>0</v>
      </c>
      <c r="S52" s="4">
        <v>717637.63043478271</v>
      </c>
      <c r="T52" t="b">
        <v>0</v>
      </c>
      <c r="U52" s="5">
        <v>45626</v>
      </c>
    </row>
    <row r="53" spans="1:21" x14ac:dyDescent="0.2">
      <c r="A53" t="s">
        <v>24</v>
      </c>
      <c r="B53" t="s">
        <v>25</v>
      </c>
      <c r="C53" t="s">
        <v>74</v>
      </c>
      <c r="D53" t="b">
        <v>0</v>
      </c>
      <c r="E53" t="b">
        <v>0</v>
      </c>
      <c r="F53">
        <v>1</v>
      </c>
      <c r="G53" s="5">
        <v>45568</v>
      </c>
      <c r="H53" s="5">
        <v>45568</v>
      </c>
      <c r="I53" s="4">
        <v>785000</v>
      </c>
      <c r="J53" s="4">
        <v>102391.3043478261</v>
      </c>
      <c r="K53" s="4">
        <v>682608.69565217395</v>
      </c>
      <c r="L53" s="4">
        <v>0</v>
      </c>
      <c r="M53" s="4">
        <v>1789</v>
      </c>
      <c r="N53" s="4">
        <v>3925</v>
      </c>
      <c r="O53" s="4">
        <v>39250</v>
      </c>
      <c r="P53" s="4">
        <v>3500</v>
      </c>
      <c r="Q53" s="4">
        <v>634144.69565217395</v>
      </c>
      <c r="R53" s="4">
        <v>0</v>
      </c>
      <c r="S53" s="4">
        <v>634144.69565217395</v>
      </c>
      <c r="T53" t="b">
        <v>0</v>
      </c>
      <c r="U53" s="5">
        <v>45626</v>
      </c>
    </row>
    <row r="54" spans="1:21" x14ac:dyDescent="0.2">
      <c r="A54" t="s">
        <v>24</v>
      </c>
      <c r="B54" t="s">
        <v>25</v>
      </c>
      <c r="C54" t="s">
        <v>75</v>
      </c>
      <c r="D54" t="b">
        <v>0</v>
      </c>
      <c r="E54" t="b">
        <v>0</v>
      </c>
      <c r="F54">
        <v>1</v>
      </c>
      <c r="G54" s="5">
        <v>45568</v>
      </c>
      <c r="H54" s="5">
        <v>45568</v>
      </c>
      <c r="I54" s="4">
        <v>800000</v>
      </c>
      <c r="J54" s="4">
        <v>104347.8260869565</v>
      </c>
      <c r="K54" s="4">
        <v>695652.17391304357</v>
      </c>
      <c r="L54" s="4">
        <v>0</v>
      </c>
      <c r="M54" s="4">
        <v>1789</v>
      </c>
      <c r="N54" s="4">
        <v>4000</v>
      </c>
      <c r="O54" s="4">
        <v>40000</v>
      </c>
      <c r="P54" s="4">
        <v>3500</v>
      </c>
      <c r="Q54" s="4">
        <v>646363.17391304357</v>
      </c>
      <c r="R54" s="4">
        <v>0</v>
      </c>
      <c r="S54" s="4">
        <v>646363.17391304357</v>
      </c>
      <c r="T54" t="b">
        <v>0</v>
      </c>
      <c r="U54" s="5">
        <v>45626</v>
      </c>
    </row>
    <row r="55" spans="1:21" x14ac:dyDescent="0.2">
      <c r="A55" t="s">
        <v>24</v>
      </c>
      <c r="B55" t="s">
        <v>25</v>
      </c>
      <c r="C55" t="s">
        <v>76</v>
      </c>
      <c r="D55" t="b">
        <v>0</v>
      </c>
      <c r="E55" t="b">
        <v>0</v>
      </c>
      <c r="F55">
        <v>1</v>
      </c>
      <c r="G55" s="5">
        <v>45579</v>
      </c>
      <c r="H55" s="5">
        <v>45579</v>
      </c>
      <c r="I55" s="4">
        <v>785000</v>
      </c>
      <c r="J55" s="4">
        <v>102391.3043478261</v>
      </c>
      <c r="K55" s="4">
        <v>682608.69565217395</v>
      </c>
      <c r="L55" s="4">
        <v>0</v>
      </c>
      <c r="M55" s="4">
        <v>1789</v>
      </c>
      <c r="N55" s="4">
        <v>3925</v>
      </c>
      <c r="O55" s="4">
        <v>39250</v>
      </c>
      <c r="P55" s="4">
        <v>3500</v>
      </c>
      <c r="Q55" s="4">
        <v>634144.69565217395</v>
      </c>
      <c r="R55" s="4">
        <v>0</v>
      </c>
      <c r="S55" s="4">
        <v>634144.69565217395</v>
      </c>
      <c r="T55" t="b">
        <v>0</v>
      </c>
      <c r="U55" s="5">
        <v>45626</v>
      </c>
    </row>
    <row r="56" spans="1:21" x14ac:dyDescent="0.2">
      <c r="A56" t="s">
        <v>24</v>
      </c>
      <c r="B56" t="s">
        <v>25</v>
      </c>
      <c r="C56" t="s">
        <v>77</v>
      </c>
      <c r="D56" t="b">
        <v>0</v>
      </c>
      <c r="E56" t="b">
        <v>0</v>
      </c>
      <c r="F56">
        <v>1</v>
      </c>
      <c r="G56" s="5">
        <v>45566</v>
      </c>
      <c r="H56" s="5">
        <v>45566</v>
      </c>
      <c r="I56" s="4">
        <v>810810.81</v>
      </c>
      <c r="J56" s="4">
        <v>105757.93173913049</v>
      </c>
      <c r="K56" s="4">
        <v>705052.87826086965</v>
      </c>
      <c r="L56" s="4">
        <v>0</v>
      </c>
      <c r="M56" s="4">
        <v>1789</v>
      </c>
      <c r="N56" s="4">
        <v>4054.0540500000002</v>
      </c>
      <c r="O56" s="4">
        <v>40540.540500000003</v>
      </c>
      <c r="P56" s="4">
        <v>3500</v>
      </c>
      <c r="Q56" s="4">
        <v>655169.28371086961</v>
      </c>
      <c r="R56" s="4">
        <v>0</v>
      </c>
      <c r="S56" s="4">
        <v>655169.28371086961</v>
      </c>
      <c r="T56" t="b">
        <v>0</v>
      </c>
      <c r="U56" s="5">
        <v>45626</v>
      </c>
    </row>
    <row r="57" spans="1:21" x14ac:dyDescent="0.2">
      <c r="A57" t="s">
        <v>24</v>
      </c>
      <c r="B57" t="s">
        <v>25</v>
      </c>
      <c r="C57" t="s">
        <v>78</v>
      </c>
      <c r="D57" t="b">
        <v>0</v>
      </c>
      <c r="E57" t="b">
        <v>0</v>
      </c>
      <c r="F57">
        <v>1</v>
      </c>
      <c r="G57" s="5">
        <v>45606</v>
      </c>
      <c r="H57" s="5">
        <v>45606</v>
      </c>
      <c r="I57" s="4">
        <v>800000</v>
      </c>
      <c r="J57" s="4">
        <v>104347.8260869565</v>
      </c>
      <c r="K57" s="4">
        <v>695652.17391304357</v>
      </c>
      <c r="L57" s="4">
        <v>0</v>
      </c>
      <c r="M57" s="4">
        <v>1789</v>
      </c>
      <c r="N57" s="4">
        <v>4000</v>
      </c>
      <c r="O57" s="4">
        <v>40000</v>
      </c>
      <c r="P57" s="4">
        <v>3500</v>
      </c>
      <c r="Q57" s="4">
        <v>646363.17391304357</v>
      </c>
      <c r="R57" s="4">
        <v>0</v>
      </c>
      <c r="S57" s="4">
        <v>646363.17391304357</v>
      </c>
      <c r="T57" t="b">
        <v>0</v>
      </c>
      <c r="U57" s="5">
        <v>45688</v>
      </c>
    </row>
    <row r="58" spans="1:21" x14ac:dyDescent="0.2">
      <c r="A58" t="s">
        <v>24</v>
      </c>
      <c r="B58" t="s">
        <v>25</v>
      </c>
      <c r="C58" t="s">
        <v>79</v>
      </c>
      <c r="D58" t="b">
        <v>0</v>
      </c>
      <c r="E58" t="b">
        <v>0</v>
      </c>
      <c r="F58">
        <v>1</v>
      </c>
      <c r="G58" s="5">
        <v>45716</v>
      </c>
      <c r="H58" s="5">
        <v>45716</v>
      </c>
      <c r="I58" s="4">
        <v>800000</v>
      </c>
      <c r="J58" s="4">
        <v>104347.8260869565</v>
      </c>
      <c r="K58" s="4">
        <v>695652.17391304357</v>
      </c>
      <c r="L58" s="4">
        <v>0</v>
      </c>
      <c r="M58" s="4">
        <v>1789</v>
      </c>
      <c r="N58" s="4">
        <v>4000</v>
      </c>
      <c r="O58" s="4">
        <v>40000</v>
      </c>
      <c r="P58" s="4">
        <v>3500</v>
      </c>
      <c r="Q58" s="4">
        <v>646363.17391304357</v>
      </c>
      <c r="R58" s="4">
        <v>0</v>
      </c>
      <c r="S58" s="4">
        <v>646363.17391304357</v>
      </c>
      <c r="T58" t="b">
        <v>0</v>
      </c>
      <c r="U58" s="5">
        <v>45747</v>
      </c>
    </row>
    <row r="59" spans="1:21" x14ac:dyDescent="0.2">
      <c r="A59" t="s">
        <v>24</v>
      </c>
      <c r="B59" t="s">
        <v>25</v>
      </c>
      <c r="C59" t="s">
        <v>80</v>
      </c>
      <c r="D59" t="b">
        <v>0</v>
      </c>
      <c r="E59" t="b">
        <v>0</v>
      </c>
      <c r="F59">
        <v>1</v>
      </c>
      <c r="G59" s="5">
        <v>45688</v>
      </c>
      <c r="H59" s="5">
        <v>45688</v>
      </c>
      <c r="I59" s="4">
        <v>800000</v>
      </c>
      <c r="J59" s="4">
        <v>104347.8260869565</v>
      </c>
      <c r="K59" s="4">
        <v>695652.17391304357</v>
      </c>
      <c r="L59" s="4">
        <v>0</v>
      </c>
      <c r="M59" s="4">
        <v>1789</v>
      </c>
      <c r="N59" s="4">
        <v>4000</v>
      </c>
      <c r="O59" s="4">
        <v>40000</v>
      </c>
      <c r="P59" s="4">
        <v>3500</v>
      </c>
      <c r="Q59" s="4">
        <v>646363.17391304357</v>
      </c>
      <c r="R59" s="4">
        <v>0</v>
      </c>
      <c r="S59" s="4">
        <v>646363.17391304357</v>
      </c>
      <c r="T59" t="b">
        <v>0</v>
      </c>
      <c r="U59" s="5">
        <v>45747</v>
      </c>
    </row>
    <row r="60" spans="1:21" x14ac:dyDescent="0.2">
      <c r="A60" t="s">
        <v>24</v>
      </c>
      <c r="B60" t="s">
        <v>25</v>
      </c>
      <c r="C60" t="s">
        <v>81</v>
      </c>
      <c r="D60" t="b">
        <v>0</v>
      </c>
      <c r="E60" t="b">
        <v>0</v>
      </c>
      <c r="F60">
        <v>1</v>
      </c>
      <c r="G60" s="5">
        <v>45566</v>
      </c>
      <c r="H60" s="5">
        <v>45566</v>
      </c>
      <c r="I60" s="4">
        <v>820000</v>
      </c>
      <c r="J60" s="4">
        <v>106956.5217391304</v>
      </c>
      <c r="K60" s="4">
        <v>713043.47826086963</v>
      </c>
      <c r="L60" s="4">
        <v>0</v>
      </c>
      <c r="M60" s="4">
        <v>1789</v>
      </c>
      <c r="N60" s="4">
        <v>4100</v>
      </c>
      <c r="O60" s="4">
        <v>41000</v>
      </c>
      <c r="P60" s="4">
        <v>3500</v>
      </c>
      <c r="Q60" s="4">
        <v>662654.47826086963</v>
      </c>
      <c r="R60" s="4">
        <v>0</v>
      </c>
      <c r="S60" s="4">
        <v>662654.47826086963</v>
      </c>
      <c r="T60" t="b">
        <v>0</v>
      </c>
      <c r="U60" s="5">
        <v>45626</v>
      </c>
    </row>
    <row r="61" spans="1:21" x14ac:dyDescent="0.2">
      <c r="A61" t="s">
        <v>24</v>
      </c>
      <c r="B61" t="s">
        <v>25</v>
      </c>
      <c r="C61" t="s">
        <v>82</v>
      </c>
      <c r="D61" t="b">
        <v>0</v>
      </c>
      <c r="E61" t="b">
        <v>0</v>
      </c>
      <c r="F61">
        <v>1</v>
      </c>
      <c r="G61" s="5">
        <v>45551</v>
      </c>
      <c r="H61" s="5">
        <v>45551</v>
      </c>
      <c r="I61" s="4">
        <v>810810.81</v>
      </c>
      <c r="J61" s="4">
        <v>105757.93173913049</v>
      </c>
      <c r="K61" s="4">
        <v>705052.87826086965</v>
      </c>
      <c r="L61" s="4">
        <v>0</v>
      </c>
      <c r="M61" s="4">
        <v>1789</v>
      </c>
      <c r="N61" s="4">
        <v>4054.0540500000002</v>
      </c>
      <c r="O61" s="4">
        <v>40540.540500000003</v>
      </c>
      <c r="P61" s="4">
        <v>3500</v>
      </c>
      <c r="Q61" s="4">
        <v>655169.28371086961</v>
      </c>
      <c r="R61" s="4">
        <v>0</v>
      </c>
      <c r="S61" s="4">
        <v>655169.28371086961</v>
      </c>
      <c r="T61" t="b">
        <v>0</v>
      </c>
      <c r="U61" s="5">
        <v>45626</v>
      </c>
    </row>
    <row r="62" spans="1:21" x14ac:dyDescent="0.2">
      <c r="A62" t="s">
        <v>24</v>
      </c>
      <c r="B62" t="s">
        <v>25</v>
      </c>
      <c r="C62" t="s">
        <v>83</v>
      </c>
      <c r="D62" t="b">
        <v>1</v>
      </c>
      <c r="E62" t="b">
        <v>1</v>
      </c>
      <c r="F62">
        <v>1</v>
      </c>
      <c r="G62" s="5">
        <v>45485</v>
      </c>
      <c r="H62" s="5">
        <v>45485</v>
      </c>
      <c r="I62" s="4">
        <v>750000</v>
      </c>
      <c r="J62" s="4">
        <v>97826.086956521744</v>
      </c>
      <c r="K62" s="4">
        <v>652173.91304347827</v>
      </c>
      <c r="L62" s="4">
        <v>0</v>
      </c>
      <c r="M62" s="4">
        <v>1789</v>
      </c>
      <c r="N62" s="4">
        <v>3750</v>
      </c>
      <c r="O62" s="4">
        <v>37500</v>
      </c>
      <c r="P62" s="4">
        <v>3500</v>
      </c>
      <c r="Q62" s="4">
        <v>605634.91304347827</v>
      </c>
      <c r="R62" s="4">
        <v>0</v>
      </c>
      <c r="S62" s="4">
        <v>605634.91304347827</v>
      </c>
      <c r="T62" t="b">
        <v>0</v>
      </c>
      <c r="U62" s="5">
        <v>45565</v>
      </c>
    </row>
    <row r="63" spans="1:21" x14ac:dyDescent="0.2">
      <c r="A63" t="s">
        <v>24</v>
      </c>
      <c r="B63" t="s">
        <v>25</v>
      </c>
      <c r="C63" t="s">
        <v>84</v>
      </c>
      <c r="D63" t="b">
        <v>0</v>
      </c>
      <c r="E63" t="b">
        <v>0</v>
      </c>
      <c r="F63">
        <v>1</v>
      </c>
      <c r="G63" s="5">
        <v>45606</v>
      </c>
      <c r="H63" s="5">
        <v>45606</v>
      </c>
      <c r="I63" s="4">
        <v>800000</v>
      </c>
      <c r="J63" s="4">
        <v>104347.8260869565</v>
      </c>
      <c r="K63" s="4">
        <v>695652.17391304357</v>
      </c>
      <c r="L63" s="4">
        <v>0</v>
      </c>
      <c r="M63" s="4">
        <v>1789</v>
      </c>
      <c r="N63" s="4">
        <v>4000</v>
      </c>
      <c r="O63" s="4">
        <v>40000</v>
      </c>
      <c r="P63" s="4">
        <v>3500</v>
      </c>
      <c r="Q63" s="4">
        <v>646363.17391304357</v>
      </c>
      <c r="R63" s="4">
        <v>0</v>
      </c>
      <c r="S63" s="4">
        <v>646363.17391304357</v>
      </c>
      <c r="T63" t="b">
        <v>0</v>
      </c>
      <c r="U63" s="5">
        <v>45688</v>
      </c>
    </row>
    <row r="64" spans="1:21" x14ac:dyDescent="0.2">
      <c r="A64" t="s">
        <v>24</v>
      </c>
      <c r="B64" t="s">
        <v>25</v>
      </c>
      <c r="C64" t="s">
        <v>85</v>
      </c>
      <c r="D64" t="b">
        <v>0</v>
      </c>
      <c r="E64" t="b">
        <v>0</v>
      </c>
      <c r="F64">
        <v>1</v>
      </c>
      <c r="G64" s="5">
        <v>45551</v>
      </c>
      <c r="H64" s="5">
        <v>45551</v>
      </c>
      <c r="I64" s="4">
        <v>810810.81</v>
      </c>
      <c r="J64" s="4">
        <v>105757.93173913049</v>
      </c>
      <c r="K64" s="4">
        <v>705052.87826086965</v>
      </c>
      <c r="L64" s="4">
        <v>0</v>
      </c>
      <c r="M64" s="4">
        <v>1789</v>
      </c>
      <c r="N64" s="4">
        <v>4054.0540500000002</v>
      </c>
      <c r="O64" s="4">
        <v>40540.540500000003</v>
      </c>
      <c r="P64" s="4">
        <v>3500</v>
      </c>
      <c r="Q64" s="4">
        <v>655169.28371086961</v>
      </c>
      <c r="R64" s="4">
        <v>0</v>
      </c>
      <c r="S64" s="4">
        <v>655169.28371086961</v>
      </c>
      <c r="T64" t="b">
        <v>0</v>
      </c>
      <c r="U64" s="5">
        <v>45626</v>
      </c>
    </row>
    <row r="65" spans="1:21" x14ac:dyDescent="0.2">
      <c r="A65" t="s">
        <v>24</v>
      </c>
      <c r="B65" t="s">
        <v>25</v>
      </c>
      <c r="C65" t="s">
        <v>86</v>
      </c>
      <c r="D65" t="b">
        <v>0</v>
      </c>
      <c r="E65" t="b">
        <v>0</v>
      </c>
      <c r="F65">
        <v>1</v>
      </c>
      <c r="G65" s="5">
        <v>45568</v>
      </c>
      <c r="H65" s="5">
        <v>45568</v>
      </c>
      <c r="I65" s="4">
        <v>800000</v>
      </c>
      <c r="J65" s="4">
        <v>104347.8260869565</v>
      </c>
      <c r="K65" s="4">
        <v>695652.17391304357</v>
      </c>
      <c r="L65" s="4">
        <v>0</v>
      </c>
      <c r="M65" s="4">
        <v>1789</v>
      </c>
      <c r="N65" s="4">
        <v>4000</v>
      </c>
      <c r="O65" s="4">
        <v>40000</v>
      </c>
      <c r="P65" s="4">
        <v>3500</v>
      </c>
      <c r="Q65" s="4">
        <v>646363.17391304357</v>
      </c>
      <c r="R65" s="4">
        <v>0</v>
      </c>
      <c r="S65" s="4">
        <v>646363.17391304357</v>
      </c>
      <c r="T65" t="b">
        <v>0</v>
      </c>
      <c r="U65" s="5">
        <v>45626</v>
      </c>
    </row>
    <row r="66" spans="1:21" x14ac:dyDescent="0.2">
      <c r="A66" t="s">
        <v>24</v>
      </c>
      <c r="B66" t="s">
        <v>25</v>
      </c>
      <c r="C66" t="s">
        <v>87</v>
      </c>
      <c r="D66" t="b">
        <v>0</v>
      </c>
      <c r="E66" t="b">
        <v>0</v>
      </c>
      <c r="F66">
        <v>1</v>
      </c>
      <c r="G66" s="5">
        <v>45606</v>
      </c>
      <c r="H66" s="5">
        <v>45606</v>
      </c>
      <c r="I66" s="4">
        <v>800000</v>
      </c>
      <c r="J66" s="4">
        <v>104347.8260869565</v>
      </c>
      <c r="K66" s="4">
        <v>695652.17391304357</v>
      </c>
      <c r="L66" s="4">
        <v>0</v>
      </c>
      <c r="M66" s="4">
        <v>1789</v>
      </c>
      <c r="N66" s="4">
        <v>4000</v>
      </c>
      <c r="O66" s="4">
        <v>40000</v>
      </c>
      <c r="P66" s="4">
        <v>3500</v>
      </c>
      <c r="Q66" s="4">
        <v>646363.17391304357</v>
      </c>
      <c r="R66" s="4">
        <v>0</v>
      </c>
      <c r="S66" s="4">
        <v>646363.17391304357</v>
      </c>
      <c r="T66" t="b">
        <v>0</v>
      </c>
      <c r="U66" s="5">
        <v>45688</v>
      </c>
    </row>
    <row r="67" spans="1:21" x14ac:dyDescent="0.2">
      <c r="A67" t="s">
        <v>24</v>
      </c>
      <c r="B67" t="s">
        <v>25</v>
      </c>
      <c r="C67" t="s">
        <v>88</v>
      </c>
      <c r="D67" t="b">
        <v>0</v>
      </c>
      <c r="E67" t="b">
        <v>0</v>
      </c>
      <c r="F67">
        <v>1</v>
      </c>
      <c r="G67" s="5">
        <v>45566</v>
      </c>
      <c r="H67" s="5">
        <v>45566</v>
      </c>
      <c r="I67" s="4">
        <v>820000</v>
      </c>
      <c r="J67" s="4">
        <v>106956.5217391304</v>
      </c>
      <c r="K67" s="4">
        <v>713043.47826086963</v>
      </c>
      <c r="L67" s="4">
        <v>0</v>
      </c>
      <c r="M67" s="4">
        <v>1789</v>
      </c>
      <c r="N67" s="4">
        <v>4100</v>
      </c>
      <c r="O67" s="4">
        <v>41000</v>
      </c>
      <c r="P67" s="4">
        <v>3500</v>
      </c>
      <c r="Q67" s="4">
        <v>662654.47826086963</v>
      </c>
      <c r="R67" s="4">
        <v>0</v>
      </c>
      <c r="S67" s="4">
        <v>662654.47826086963</v>
      </c>
      <c r="T67" t="b">
        <v>0</v>
      </c>
      <c r="U67" s="5">
        <v>45626</v>
      </c>
    </row>
    <row r="68" spans="1:21" x14ac:dyDescent="0.2">
      <c r="A68" t="s">
        <v>24</v>
      </c>
      <c r="B68" t="s">
        <v>25</v>
      </c>
      <c r="C68" t="s">
        <v>89</v>
      </c>
      <c r="D68" t="b">
        <v>0</v>
      </c>
      <c r="E68" t="b">
        <v>0</v>
      </c>
      <c r="F68">
        <v>1</v>
      </c>
      <c r="G68" s="5">
        <v>45560</v>
      </c>
      <c r="H68" s="5">
        <v>45560</v>
      </c>
      <c r="I68" s="4">
        <v>750000</v>
      </c>
      <c r="J68" s="4">
        <v>97826.086956521744</v>
      </c>
      <c r="K68" s="4">
        <v>652173.91304347827</v>
      </c>
      <c r="L68" s="4">
        <v>0</v>
      </c>
      <c r="M68" s="4">
        <v>1789</v>
      </c>
      <c r="N68" s="4">
        <v>3750</v>
      </c>
      <c r="O68" s="4">
        <v>37500</v>
      </c>
      <c r="P68" s="4">
        <v>3500</v>
      </c>
      <c r="Q68" s="4">
        <v>605634.91304347827</v>
      </c>
      <c r="R68" s="4">
        <v>0</v>
      </c>
      <c r="S68" s="4">
        <v>605634.91304347827</v>
      </c>
      <c r="T68" t="b">
        <v>0</v>
      </c>
      <c r="U68" s="5">
        <v>45626</v>
      </c>
    </row>
    <row r="69" spans="1:21" x14ac:dyDescent="0.2">
      <c r="A69" t="s">
        <v>24</v>
      </c>
      <c r="B69" t="s">
        <v>25</v>
      </c>
      <c r="C69" t="s">
        <v>90</v>
      </c>
      <c r="D69" t="b">
        <v>0</v>
      </c>
      <c r="E69" t="b">
        <v>0</v>
      </c>
      <c r="F69">
        <v>1</v>
      </c>
      <c r="G69" s="5">
        <v>45566</v>
      </c>
      <c r="H69" s="5">
        <v>45566</v>
      </c>
      <c r="I69" s="4">
        <v>820000</v>
      </c>
      <c r="J69" s="4">
        <v>106956.5217391304</v>
      </c>
      <c r="K69" s="4">
        <v>713043.47826086963</v>
      </c>
      <c r="L69" s="4">
        <v>0</v>
      </c>
      <c r="M69" s="4">
        <v>1789</v>
      </c>
      <c r="N69" s="4">
        <v>4100</v>
      </c>
      <c r="O69" s="4">
        <v>41000</v>
      </c>
      <c r="P69" s="4">
        <v>3500</v>
      </c>
      <c r="Q69" s="4">
        <v>662654.47826086963</v>
      </c>
      <c r="R69" s="4">
        <v>0</v>
      </c>
      <c r="S69" s="4">
        <v>662654.47826086963</v>
      </c>
      <c r="T69" t="b">
        <v>0</v>
      </c>
      <c r="U69" s="5">
        <v>45626</v>
      </c>
    </row>
    <row r="70" spans="1:21" x14ac:dyDescent="0.2">
      <c r="A70" t="s">
        <v>24</v>
      </c>
      <c r="B70" t="s">
        <v>25</v>
      </c>
      <c r="C70" t="s">
        <v>91</v>
      </c>
      <c r="D70" t="b">
        <v>0</v>
      </c>
      <c r="E70" t="b">
        <v>0</v>
      </c>
      <c r="F70">
        <v>1</v>
      </c>
      <c r="G70" s="5">
        <v>45606</v>
      </c>
      <c r="H70" s="5">
        <v>45606</v>
      </c>
      <c r="I70" s="4">
        <v>850000</v>
      </c>
      <c r="J70" s="4">
        <v>110869.5652173913</v>
      </c>
      <c r="K70" s="4">
        <v>739130.43478260876</v>
      </c>
      <c r="L70" s="4">
        <v>0</v>
      </c>
      <c r="M70" s="4">
        <v>1789</v>
      </c>
      <c r="N70" s="4">
        <v>4250</v>
      </c>
      <c r="O70" s="4">
        <v>42500</v>
      </c>
      <c r="P70" s="4">
        <v>3500</v>
      </c>
      <c r="Q70" s="4">
        <v>687091.43478260876</v>
      </c>
      <c r="R70" s="4">
        <v>0</v>
      </c>
      <c r="S70" s="4">
        <v>687091.43478260876</v>
      </c>
      <c r="T70" t="b">
        <v>0</v>
      </c>
      <c r="U70" s="5">
        <v>45688</v>
      </c>
    </row>
    <row r="71" spans="1:21" x14ac:dyDescent="0.2">
      <c r="A71" t="s">
        <v>24</v>
      </c>
      <c r="B71" t="s">
        <v>25</v>
      </c>
      <c r="C71" t="s">
        <v>92</v>
      </c>
      <c r="D71" t="b">
        <v>0</v>
      </c>
      <c r="E71" t="b">
        <v>0</v>
      </c>
      <c r="F71">
        <v>1</v>
      </c>
      <c r="G71" s="5">
        <v>45568</v>
      </c>
      <c r="H71" s="5">
        <v>45568</v>
      </c>
      <c r="I71" s="4">
        <v>863333.33</v>
      </c>
      <c r="J71" s="4">
        <v>112608.6952173913</v>
      </c>
      <c r="K71" s="4">
        <v>750724.63478260871</v>
      </c>
      <c r="L71" s="4">
        <v>0</v>
      </c>
      <c r="M71" s="4">
        <v>1789</v>
      </c>
      <c r="N71" s="4">
        <v>4316.6666500000001</v>
      </c>
      <c r="O71" s="4">
        <v>43166.666499999999</v>
      </c>
      <c r="P71" s="4">
        <v>3500</v>
      </c>
      <c r="Q71" s="4">
        <v>697952.30163260864</v>
      </c>
      <c r="R71" s="4">
        <v>0</v>
      </c>
      <c r="S71" s="4">
        <v>697952.30163260864</v>
      </c>
      <c r="T71" t="b">
        <v>0</v>
      </c>
      <c r="U71" s="5">
        <v>45626</v>
      </c>
    </row>
    <row r="72" spans="1:21" x14ac:dyDescent="0.2">
      <c r="A72" t="s">
        <v>24</v>
      </c>
      <c r="B72" t="s">
        <v>25</v>
      </c>
      <c r="C72" t="s">
        <v>93</v>
      </c>
      <c r="D72" t="b">
        <v>0</v>
      </c>
      <c r="E72" t="b">
        <v>0</v>
      </c>
      <c r="F72">
        <v>1</v>
      </c>
      <c r="G72" s="5">
        <v>45716</v>
      </c>
      <c r="H72" s="5">
        <v>45716</v>
      </c>
      <c r="I72" s="4">
        <v>800000</v>
      </c>
      <c r="J72" s="4">
        <v>104347.8260869565</v>
      </c>
      <c r="K72" s="4">
        <v>695652.17391304357</v>
      </c>
      <c r="L72" s="4">
        <v>0</v>
      </c>
      <c r="M72" s="4">
        <v>1789</v>
      </c>
      <c r="N72" s="4">
        <v>4000</v>
      </c>
      <c r="O72" s="4">
        <v>40000</v>
      </c>
      <c r="P72" s="4">
        <v>3500</v>
      </c>
      <c r="Q72" s="4">
        <v>646363.17391304357</v>
      </c>
      <c r="R72" s="4">
        <v>0</v>
      </c>
      <c r="S72" s="4">
        <v>646363.17391304357</v>
      </c>
      <c r="T72" t="b">
        <v>0</v>
      </c>
      <c r="U72" s="5">
        <v>45747</v>
      </c>
    </row>
    <row r="73" spans="1:21" x14ac:dyDescent="0.2">
      <c r="A73" t="s">
        <v>24</v>
      </c>
      <c r="B73" t="s">
        <v>25</v>
      </c>
      <c r="C73" t="s">
        <v>94</v>
      </c>
      <c r="D73" t="b">
        <v>0</v>
      </c>
      <c r="E73" t="b">
        <v>0</v>
      </c>
      <c r="F73">
        <v>1</v>
      </c>
      <c r="G73" s="5">
        <v>45716</v>
      </c>
      <c r="H73" s="5">
        <v>45716</v>
      </c>
      <c r="I73" s="4">
        <v>800000</v>
      </c>
      <c r="J73" s="4">
        <v>104347.8260869565</v>
      </c>
      <c r="K73" s="4">
        <v>695652.17391304357</v>
      </c>
      <c r="L73" s="4">
        <v>0</v>
      </c>
      <c r="M73" s="4">
        <v>1789</v>
      </c>
      <c r="N73" s="4">
        <v>4000</v>
      </c>
      <c r="O73" s="4">
        <v>40000</v>
      </c>
      <c r="P73" s="4">
        <v>3500</v>
      </c>
      <c r="Q73" s="4">
        <v>646363.17391304357</v>
      </c>
      <c r="R73" s="4">
        <v>0</v>
      </c>
      <c r="S73" s="4">
        <v>646363.17391304357</v>
      </c>
      <c r="T73" t="b">
        <v>0</v>
      </c>
      <c r="U73" s="5">
        <v>45747</v>
      </c>
    </row>
    <row r="74" spans="1:21" x14ac:dyDescent="0.2">
      <c r="A74" t="s">
        <v>24</v>
      </c>
      <c r="B74" t="s">
        <v>25</v>
      </c>
      <c r="C74" t="s">
        <v>95</v>
      </c>
      <c r="D74" t="b">
        <v>0</v>
      </c>
      <c r="E74" t="b">
        <v>0</v>
      </c>
      <c r="F74">
        <v>1</v>
      </c>
      <c r="G74" s="5">
        <v>45716</v>
      </c>
      <c r="H74" s="5">
        <v>45716</v>
      </c>
      <c r="I74" s="4">
        <v>800000</v>
      </c>
      <c r="J74" s="4">
        <v>104347.8260869565</v>
      </c>
      <c r="K74" s="4">
        <v>695652.17391304357</v>
      </c>
      <c r="L74" s="4">
        <v>0</v>
      </c>
      <c r="M74" s="4">
        <v>1789</v>
      </c>
      <c r="N74" s="4">
        <v>4000</v>
      </c>
      <c r="O74" s="4">
        <v>40000</v>
      </c>
      <c r="P74" s="4">
        <v>3500</v>
      </c>
      <c r="Q74" s="4">
        <v>646363.17391304357</v>
      </c>
      <c r="R74" s="4">
        <v>0</v>
      </c>
      <c r="S74" s="4">
        <v>646363.17391304357</v>
      </c>
      <c r="T74" t="b">
        <v>0</v>
      </c>
      <c r="U74" s="5">
        <v>45747</v>
      </c>
    </row>
    <row r="75" spans="1:21" x14ac:dyDescent="0.2">
      <c r="A75" t="s">
        <v>24</v>
      </c>
      <c r="B75" t="s">
        <v>25</v>
      </c>
      <c r="C75" t="s">
        <v>96</v>
      </c>
      <c r="D75" t="b">
        <v>0</v>
      </c>
      <c r="E75" t="b">
        <v>0</v>
      </c>
      <c r="F75">
        <v>1</v>
      </c>
      <c r="G75" s="5">
        <v>45716</v>
      </c>
      <c r="H75" s="5">
        <v>45716</v>
      </c>
      <c r="I75" s="4">
        <v>800000</v>
      </c>
      <c r="J75" s="4">
        <v>104347.8260869565</v>
      </c>
      <c r="K75" s="4">
        <v>695652.17391304357</v>
      </c>
      <c r="L75" s="4">
        <v>0</v>
      </c>
      <c r="M75" s="4">
        <v>1789</v>
      </c>
      <c r="N75" s="4">
        <v>4000</v>
      </c>
      <c r="O75" s="4">
        <v>40000</v>
      </c>
      <c r="P75" s="4">
        <v>3500</v>
      </c>
      <c r="Q75" s="4">
        <v>646363.17391304357</v>
      </c>
      <c r="R75" s="4">
        <v>0</v>
      </c>
      <c r="S75" s="4">
        <v>646363.17391304357</v>
      </c>
      <c r="T75" t="b">
        <v>0</v>
      </c>
      <c r="U75" s="5">
        <v>45747</v>
      </c>
    </row>
    <row r="76" spans="1:21" x14ac:dyDescent="0.2">
      <c r="A76" t="s">
        <v>24</v>
      </c>
      <c r="B76" t="s">
        <v>25</v>
      </c>
      <c r="C76" t="s">
        <v>97</v>
      </c>
      <c r="D76" t="b">
        <v>0</v>
      </c>
      <c r="E76" t="b">
        <v>0</v>
      </c>
      <c r="F76">
        <v>1</v>
      </c>
      <c r="G76" s="5">
        <v>45716</v>
      </c>
      <c r="H76" s="5">
        <v>45716</v>
      </c>
      <c r="I76" s="4">
        <v>800000</v>
      </c>
      <c r="J76" s="4">
        <v>104347.8260869565</v>
      </c>
      <c r="K76" s="4">
        <v>695652.17391304357</v>
      </c>
      <c r="L76" s="4">
        <v>0</v>
      </c>
      <c r="M76" s="4">
        <v>1789</v>
      </c>
      <c r="N76" s="4">
        <v>4000</v>
      </c>
      <c r="O76" s="4">
        <v>40000</v>
      </c>
      <c r="P76" s="4">
        <v>3500</v>
      </c>
      <c r="Q76" s="4">
        <v>646363.17391304357</v>
      </c>
      <c r="R76" s="4">
        <v>0</v>
      </c>
      <c r="S76" s="4">
        <v>646363.17391304357</v>
      </c>
      <c r="T76" t="b">
        <v>0</v>
      </c>
      <c r="U76" s="5">
        <v>45747</v>
      </c>
    </row>
    <row r="77" spans="1:21" x14ac:dyDescent="0.2">
      <c r="A77" t="s">
        <v>24</v>
      </c>
      <c r="B77" t="s">
        <v>25</v>
      </c>
      <c r="C77" t="s">
        <v>98</v>
      </c>
      <c r="D77" t="b">
        <v>0</v>
      </c>
      <c r="E77" t="b">
        <v>0</v>
      </c>
      <c r="F77">
        <v>1</v>
      </c>
      <c r="G77" s="5">
        <v>45606</v>
      </c>
      <c r="H77" s="5">
        <v>45606</v>
      </c>
      <c r="I77" s="4">
        <v>800000</v>
      </c>
      <c r="J77" s="4">
        <v>104347.8260869565</v>
      </c>
      <c r="K77" s="4">
        <v>695652.17391304357</v>
      </c>
      <c r="L77" s="4">
        <v>0</v>
      </c>
      <c r="M77" s="4">
        <v>1789</v>
      </c>
      <c r="N77" s="4">
        <v>4000</v>
      </c>
      <c r="O77" s="4">
        <v>40000</v>
      </c>
      <c r="P77" s="4">
        <v>3500</v>
      </c>
      <c r="Q77" s="4">
        <v>646363.17391304357</v>
      </c>
      <c r="R77" s="4">
        <v>0</v>
      </c>
      <c r="S77" s="4">
        <v>646363.17391304357</v>
      </c>
      <c r="T77" t="b">
        <v>0</v>
      </c>
      <c r="U77" s="5">
        <v>45688</v>
      </c>
    </row>
    <row r="78" spans="1:21" x14ac:dyDescent="0.2">
      <c r="A78" t="s">
        <v>24</v>
      </c>
      <c r="B78" t="s">
        <v>25</v>
      </c>
      <c r="C78" t="s">
        <v>99</v>
      </c>
      <c r="D78" t="b">
        <v>0</v>
      </c>
      <c r="E78" t="b">
        <v>0</v>
      </c>
      <c r="F78">
        <v>1</v>
      </c>
      <c r="G78" s="5">
        <v>45568</v>
      </c>
      <c r="H78" s="5">
        <v>45568</v>
      </c>
      <c r="I78" s="4">
        <v>850000</v>
      </c>
      <c r="J78" s="4">
        <v>110869.5652173913</v>
      </c>
      <c r="K78" s="4">
        <v>739130.43478260876</v>
      </c>
      <c r="L78" s="4">
        <v>0</v>
      </c>
      <c r="M78" s="4">
        <v>1789</v>
      </c>
      <c r="N78" s="4">
        <v>4250</v>
      </c>
      <c r="O78" s="4">
        <v>42500</v>
      </c>
      <c r="P78" s="4">
        <v>3500</v>
      </c>
      <c r="Q78" s="4">
        <v>687091.43478260876</v>
      </c>
      <c r="R78" s="4">
        <v>0</v>
      </c>
      <c r="S78" s="4">
        <v>687091.43478260876</v>
      </c>
      <c r="T78" t="b">
        <v>0</v>
      </c>
      <c r="U78" s="5">
        <v>45626</v>
      </c>
    </row>
    <row r="79" spans="1:21" x14ac:dyDescent="0.2">
      <c r="A79" t="s">
        <v>24</v>
      </c>
      <c r="B79" t="s">
        <v>25</v>
      </c>
      <c r="C79" t="s">
        <v>100</v>
      </c>
      <c r="D79" t="b">
        <v>1</v>
      </c>
      <c r="E79" t="b">
        <v>0</v>
      </c>
      <c r="F79">
        <v>1</v>
      </c>
      <c r="G79" s="5">
        <v>45512</v>
      </c>
      <c r="H79" s="5">
        <v>45511</v>
      </c>
      <c r="I79" s="4">
        <v>750000</v>
      </c>
      <c r="J79" s="4">
        <v>97826.086956521744</v>
      </c>
      <c r="K79" s="4">
        <v>652173.91304347827</v>
      </c>
      <c r="L79" s="4">
        <v>0</v>
      </c>
      <c r="M79" s="4">
        <v>1789</v>
      </c>
      <c r="N79" s="4">
        <v>3750</v>
      </c>
      <c r="O79" s="4">
        <v>37500</v>
      </c>
      <c r="P79" s="4">
        <v>3500</v>
      </c>
      <c r="Q79" s="4">
        <v>605634.91304347827</v>
      </c>
      <c r="R79" s="4">
        <v>0</v>
      </c>
      <c r="S79" s="4">
        <v>605634.91304347827</v>
      </c>
      <c r="T79" t="b">
        <v>0</v>
      </c>
      <c r="U79" s="5">
        <v>45565</v>
      </c>
    </row>
    <row r="80" spans="1:21" x14ac:dyDescent="0.2">
      <c r="A80" t="s">
        <v>24</v>
      </c>
      <c r="B80" t="s">
        <v>25</v>
      </c>
      <c r="C80" t="s">
        <v>101</v>
      </c>
      <c r="D80" t="b">
        <v>0</v>
      </c>
      <c r="E80" t="b">
        <v>0</v>
      </c>
      <c r="F80">
        <v>1</v>
      </c>
      <c r="G80" s="5">
        <v>45716</v>
      </c>
      <c r="H80" s="5">
        <v>45716</v>
      </c>
      <c r="I80" s="4">
        <v>800000</v>
      </c>
      <c r="J80" s="4">
        <v>104347.8260869565</v>
      </c>
      <c r="K80" s="4">
        <v>695652.17391304357</v>
      </c>
      <c r="L80" s="4">
        <v>0</v>
      </c>
      <c r="M80" s="4">
        <v>1789</v>
      </c>
      <c r="N80" s="4">
        <v>4000</v>
      </c>
      <c r="O80" s="4">
        <v>40000</v>
      </c>
      <c r="P80" s="4">
        <v>3500</v>
      </c>
      <c r="Q80" s="4">
        <v>646363.17391304357</v>
      </c>
      <c r="R80" s="4">
        <v>0</v>
      </c>
      <c r="S80" s="4">
        <v>646363.17391304357</v>
      </c>
      <c r="T80" t="b">
        <v>0</v>
      </c>
      <c r="U80" s="5">
        <v>45747</v>
      </c>
    </row>
    <row r="81" spans="1:21" x14ac:dyDescent="0.2">
      <c r="A81" t="s">
        <v>24</v>
      </c>
      <c r="B81" t="s">
        <v>25</v>
      </c>
      <c r="C81" t="s">
        <v>102</v>
      </c>
      <c r="D81" t="b">
        <v>0</v>
      </c>
      <c r="E81" t="b">
        <v>0</v>
      </c>
      <c r="F81">
        <v>1</v>
      </c>
      <c r="G81" s="5">
        <v>45716</v>
      </c>
      <c r="H81" s="5">
        <v>45716</v>
      </c>
      <c r="I81" s="4">
        <v>800000</v>
      </c>
      <c r="J81" s="4">
        <v>104347.8260869565</v>
      </c>
      <c r="K81" s="4">
        <v>695652.17391304357</v>
      </c>
      <c r="L81" s="4">
        <v>0</v>
      </c>
      <c r="M81" s="4">
        <v>1789</v>
      </c>
      <c r="N81" s="4">
        <v>4000</v>
      </c>
      <c r="O81" s="4">
        <v>40000</v>
      </c>
      <c r="P81" s="4">
        <v>3500</v>
      </c>
      <c r="Q81" s="4">
        <v>646363.17391304357</v>
      </c>
      <c r="R81" s="4">
        <v>0</v>
      </c>
      <c r="S81" s="4">
        <v>646363.17391304357</v>
      </c>
      <c r="T81" t="b">
        <v>0</v>
      </c>
      <c r="U81" s="5">
        <v>45747</v>
      </c>
    </row>
    <row r="82" spans="1:21" x14ac:dyDescent="0.2">
      <c r="A82" t="s">
        <v>24</v>
      </c>
      <c r="B82" t="s">
        <v>25</v>
      </c>
      <c r="C82" t="s">
        <v>103</v>
      </c>
      <c r="D82" t="b">
        <v>0</v>
      </c>
      <c r="E82" t="b">
        <v>0</v>
      </c>
      <c r="F82">
        <v>1</v>
      </c>
      <c r="G82" s="5">
        <v>45568</v>
      </c>
      <c r="H82" s="5">
        <v>45568</v>
      </c>
      <c r="I82" s="4">
        <v>800000</v>
      </c>
      <c r="J82" s="4">
        <v>104347.8260869565</v>
      </c>
      <c r="K82" s="4">
        <v>695652.17391304357</v>
      </c>
      <c r="L82" s="4">
        <v>0</v>
      </c>
      <c r="M82" s="4">
        <v>1789</v>
      </c>
      <c r="N82" s="4">
        <v>4000</v>
      </c>
      <c r="O82" s="4">
        <v>40000</v>
      </c>
      <c r="P82" s="4">
        <v>3500</v>
      </c>
      <c r="Q82" s="4">
        <v>646363.17391304357</v>
      </c>
      <c r="R82" s="4">
        <v>0</v>
      </c>
      <c r="S82" s="4">
        <v>646363.17391304357</v>
      </c>
      <c r="T82" t="b">
        <v>0</v>
      </c>
      <c r="U82" s="5">
        <v>45626</v>
      </c>
    </row>
    <row r="83" spans="1:21" x14ac:dyDescent="0.2">
      <c r="A83" t="s">
        <v>24</v>
      </c>
      <c r="B83" t="s">
        <v>25</v>
      </c>
      <c r="C83" t="s">
        <v>104</v>
      </c>
      <c r="D83" t="b">
        <v>0</v>
      </c>
      <c r="E83" t="b">
        <v>0</v>
      </c>
      <c r="F83">
        <v>1</v>
      </c>
      <c r="G83" s="5">
        <v>45606</v>
      </c>
      <c r="H83" s="5">
        <v>45606</v>
      </c>
      <c r="I83" s="4">
        <v>1290000</v>
      </c>
      <c r="J83" s="4">
        <v>168260.86956521741</v>
      </c>
      <c r="K83" s="4">
        <v>1121739.1304347829</v>
      </c>
      <c r="L83" s="4">
        <v>0</v>
      </c>
      <c r="M83" s="4">
        <v>1789</v>
      </c>
      <c r="N83" s="4">
        <v>6450</v>
      </c>
      <c r="O83" s="4">
        <v>64500</v>
      </c>
      <c r="P83" s="4">
        <v>3500</v>
      </c>
      <c r="Q83" s="4">
        <v>1045500.1304347829</v>
      </c>
      <c r="R83" s="4">
        <v>0</v>
      </c>
      <c r="S83" s="4">
        <v>1045500.1304347829</v>
      </c>
      <c r="T83" t="b">
        <v>0</v>
      </c>
      <c r="U83" s="5">
        <v>45688</v>
      </c>
    </row>
    <row r="84" spans="1:21" x14ac:dyDescent="0.2">
      <c r="A84" t="s">
        <v>24</v>
      </c>
      <c r="B84" t="s">
        <v>25</v>
      </c>
      <c r="C84" t="s">
        <v>105</v>
      </c>
      <c r="D84" t="b">
        <v>0</v>
      </c>
      <c r="E84" t="b">
        <v>0</v>
      </c>
      <c r="F84">
        <v>1</v>
      </c>
      <c r="G84" s="5">
        <v>45644</v>
      </c>
      <c r="H84" s="5">
        <v>45644</v>
      </c>
      <c r="I84" s="4">
        <v>800000</v>
      </c>
      <c r="J84" s="4">
        <v>104347.8260869565</v>
      </c>
      <c r="K84" s="4">
        <v>695652.17391304357</v>
      </c>
      <c r="L84" s="4">
        <v>0</v>
      </c>
      <c r="M84" s="4">
        <v>1789</v>
      </c>
      <c r="N84" s="4">
        <v>4000</v>
      </c>
      <c r="O84" s="4">
        <v>40000</v>
      </c>
      <c r="P84" s="4">
        <v>3500</v>
      </c>
      <c r="Q84" s="4">
        <v>646363.17391304357</v>
      </c>
      <c r="R84" s="4">
        <v>0</v>
      </c>
      <c r="S84" s="4">
        <v>646363.17391304357</v>
      </c>
      <c r="T84" t="b">
        <v>0</v>
      </c>
      <c r="U84" s="5">
        <v>45688</v>
      </c>
    </row>
    <row r="85" spans="1:21" x14ac:dyDescent="0.2">
      <c r="A85" t="s">
        <v>24</v>
      </c>
      <c r="B85" t="s">
        <v>25</v>
      </c>
      <c r="C85" t="s">
        <v>106</v>
      </c>
      <c r="D85" t="b">
        <v>0</v>
      </c>
      <c r="E85" t="b">
        <v>0</v>
      </c>
      <c r="F85">
        <v>1</v>
      </c>
      <c r="G85" s="5">
        <v>45730</v>
      </c>
      <c r="H85" s="5">
        <v>45730</v>
      </c>
      <c r="I85" s="4">
        <v>800000</v>
      </c>
      <c r="J85" s="4">
        <v>104347.8260869565</v>
      </c>
      <c r="K85" s="4">
        <v>695652.17391304357</v>
      </c>
      <c r="L85" s="4">
        <v>0</v>
      </c>
      <c r="M85" s="4">
        <v>1789</v>
      </c>
      <c r="N85" s="4">
        <v>4000</v>
      </c>
      <c r="O85" s="4">
        <v>40000</v>
      </c>
      <c r="P85" s="4">
        <v>3500</v>
      </c>
      <c r="Q85" s="4">
        <v>646363.17391304357</v>
      </c>
      <c r="R85" s="4">
        <v>0</v>
      </c>
      <c r="S85" s="4">
        <v>646363.17391304357</v>
      </c>
      <c r="T85" t="b">
        <v>0</v>
      </c>
      <c r="U85" s="5">
        <v>45808</v>
      </c>
    </row>
    <row r="86" spans="1:21" x14ac:dyDescent="0.2">
      <c r="A86" t="s">
        <v>24</v>
      </c>
      <c r="B86" t="s">
        <v>25</v>
      </c>
      <c r="C86" t="s">
        <v>107</v>
      </c>
      <c r="D86" t="b">
        <v>0</v>
      </c>
      <c r="E86" t="b">
        <v>0</v>
      </c>
      <c r="F86">
        <v>1</v>
      </c>
      <c r="G86" s="5">
        <v>45730</v>
      </c>
      <c r="H86" s="5">
        <v>45730</v>
      </c>
      <c r="I86" s="4">
        <v>800000</v>
      </c>
      <c r="J86" s="4">
        <v>104347.8260869565</v>
      </c>
      <c r="K86" s="4">
        <v>695652.17391304357</v>
      </c>
      <c r="L86" s="4">
        <v>0</v>
      </c>
      <c r="M86" s="4">
        <v>1789</v>
      </c>
      <c r="N86" s="4">
        <v>4000</v>
      </c>
      <c r="O86" s="4">
        <v>40000</v>
      </c>
      <c r="P86" s="4">
        <v>3500</v>
      </c>
      <c r="Q86" s="4">
        <v>646363.17391304357</v>
      </c>
      <c r="R86" s="4">
        <v>0</v>
      </c>
      <c r="S86" s="4">
        <v>646363.17391304357</v>
      </c>
      <c r="T86" t="b">
        <v>0</v>
      </c>
      <c r="U86" s="5">
        <v>45808</v>
      </c>
    </row>
    <row r="87" spans="1:21" x14ac:dyDescent="0.2">
      <c r="A87" t="s">
        <v>24</v>
      </c>
      <c r="B87" t="s">
        <v>25</v>
      </c>
      <c r="C87" t="s">
        <v>108</v>
      </c>
      <c r="D87" t="b">
        <v>0</v>
      </c>
      <c r="E87" t="b">
        <v>0</v>
      </c>
      <c r="F87">
        <v>1</v>
      </c>
      <c r="G87" s="5">
        <v>45730</v>
      </c>
      <c r="H87" s="5">
        <v>45730</v>
      </c>
      <c r="I87" s="4">
        <v>800000</v>
      </c>
      <c r="J87" s="4">
        <v>104347.8260869565</v>
      </c>
      <c r="K87" s="4">
        <v>695652.17391304357</v>
      </c>
      <c r="L87" s="4">
        <v>0</v>
      </c>
      <c r="M87" s="4">
        <v>1789</v>
      </c>
      <c r="N87" s="4">
        <v>4000</v>
      </c>
      <c r="O87" s="4">
        <v>40000</v>
      </c>
      <c r="P87" s="4">
        <v>3500</v>
      </c>
      <c r="Q87" s="4">
        <v>646363.17391304357</v>
      </c>
      <c r="R87" s="4">
        <v>0</v>
      </c>
      <c r="S87" s="4">
        <v>646363.17391304357</v>
      </c>
      <c r="T87" t="b">
        <v>0</v>
      </c>
      <c r="U87" s="5">
        <v>45808</v>
      </c>
    </row>
    <row r="88" spans="1:21" x14ac:dyDescent="0.2">
      <c r="A88" t="s">
        <v>24</v>
      </c>
      <c r="B88" t="s">
        <v>25</v>
      </c>
      <c r="C88" t="s">
        <v>109</v>
      </c>
      <c r="D88" t="b">
        <v>0</v>
      </c>
      <c r="E88" t="b">
        <v>0</v>
      </c>
      <c r="F88">
        <v>1</v>
      </c>
      <c r="G88" s="5">
        <v>45730</v>
      </c>
      <c r="H88" s="5">
        <v>45730</v>
      </c>
      <c r="I88" s="4">
        <v>800000</v>
      </c>
      <c r="J88" s="4">
        <v>104347.8260869565</v>
      </c>
      <c r="K88" s="4">
        <v>695652.17391304357</v>
      </c>
      <c r="L88" s="4">
        <v>0</v>
      </c>
      <c r="M88" s="4">
        <v>1789</v>
      </c>
      <c r="N88" s="4">
        <v>4000</v>
      </c>
      <c r="O88" s="4">
        <v>40000</v>
      </c>
      <c r="P88" s="4">
        <v>3500</v>
      </c>
      <c r="Q88" s="4">
        <v>646363.17391304357</v>
      </c>
      <c r="R88" s="4">
        <v>0</v>
      </c>
      <c r="S88" s="4">
        <v>646363.17391304357</v>
      </c>
      <c r="T88" t="b">
        <v>0</v>
      </c>
      <c r="U88" s="5">
        <v>45808</v>
      </c>
    </row>
    <row r="89" spans="1:21" x14ac:dyDescent="0.2">
      <c r="A89" t="s">
        <v>24</v>
      </c>
      <c r="B89" t="s">
        <v>25</v>
      </c>
      <c r="C89" t="s">
        <v>110</v>
      </c>
      <c r="D89" t="b">
        <v>0</v>
      </c>
      <c r="E89" t="b">
        <v>0</v>
      </c>
      <c r="F89">
        <v>1</v>
      </c>
      <c r="G89" s="5">
        <v>45730</v>
      </c>
      <c r="H89" s="5">
        <v>45730</v>
      </c>
      <c r="I89" s="4">
        <v>800000</v>
      </c>
      <c r="J89" s="4">
        <v>104347.8260869565</v>
      </c>
      <c r="K89" s="4">
        <v>695652.17391304357</v>
      </c>
      <c r="L89" s="4">
        <v>0</v>
      </c>
      <c r="M89" s="4">
        <v>1789</v>
      </c>
      <c r="N89" s="4">
        <v>4000</v>
      </c>
      <c r="O89" s="4">
        <v>40000</v>
      </c>
      <c r="P89" s="4">
        <v>3500</v>
      </c>
      <c r="Q89" s="4">
        <v>646363.17391304357</v>
      </c>
      <c r="R89" s="4">
        <v>0</v>
      </c>
      <c r="S89" s="4">
        <v>646363.17391304357</v>
      </c>
      <c r="T89" t="b">
        <v>0</v>
      </c>
      <c r="U89" s="5">
        <v>45808</v>
      </c>
    </row>
    <row r="90" spans="1:21" x14ac:dyDescent="0.2">
      <c r="A90" t="s">
        <v>24</v>
      </c>
      <c r="B90" t="s">
        <v>25</v>
      </c>
      <c r="C90" t="s">
        <v>111</v>
      </c>
      <c r="D90" t="b">
        <v>0</v>
      </c>
      <c r="E90" t="b">
        <v>0</v>
      </c>
      <c r="F90">
        <v>1</v>
      </c>
      <c r="G90" s="5">
        <v>45730</v>
      </c>
      <c r="H90" s="5">
        <v>45730</v>
      </c>
      <c r="I90" s="4">
        <v>800000</v>
      </c>
      <c r="J90" s="4">
        <v>104347.8260869565</v>
      </c>
      <c r="K90" s="4">
        <v>695652.17391304357</v>
      </c>
      <c r="L90" s="4">
        <v>0</v>
      </c>
      <c r="M90" s="4">
        <v>1789</v>
      </c>
      <c r="N90" s="4">
        <v>4000</v>
      </c>
      <c r="O90" s="4">
        <v>40000</v>
      </c>
      <c r="P90" s="4">
        <v>3500</v>
      </c>
      <c r="Q90" s="4">
        <v>646363.17391304357</v>
      </c>
      <c r="R90" s="4">
        <v>0</v>
      </c>
      <c r="S90" s="4">
        <v>646363.17391304357</v>
      </c>
      <c r="T90" t="b">
        <v>0</v>
      </c>
      <c r="U90" s="5">
        <v>45808</v>
      </c>
    </row>
    <row r="91" spans="1:21" x14ac:dyDescent="0.2">
      <c r="A91" t="s">
        <v>24</v>
      </c>
      <c r="B91" t="s">
        <v>25</v>
      </c>
      <c r="C91" t="s">
        <v>112</v>
      </c>
      <c r="D91" t="b">
        <v>0</v>
      </c>
      <c r="E91" t="b">
        <v>0</v>
      </c>
      <c r="F91">
        <v>1</v>
      </c>
      <c r="G91" s="5">
        <v>45730</v>
      </c>
      <c r="H91" s="5">
        <v>45730</v>
      </c>
      <c r="I91" s="4">
        <v>800000</v>
      </c>
      <c r="J91" s="4">
        <v>104347.8260869565</v>
      </c>
      <c r="K91" s="4">
        <v>695652.17391304357</v>
      </c>
      <c r="L91" s="4">
        <v>0</v>
      </c>
      <c r="M91" s="4">
        <v>1789</v>
      </c>
      <c r="N91" s="4">
        <v>4000</v>
      </c>
      <c r="O91" s="4">
        <v>40000</v>
      </c>
      <c r="P91" s="4">
        <v>3500</v>
      </c>
      <c r="Q91" s="4">
        <v>646363.17391304357</v>
      </c>
      <c r="R91" s="4">
        <v>0</v>
      </c>
      <c r="S91" s="4">
        <v>646363.17391304357</v>
      </c>
      <c r="T91" t="b">
        <v>0</v>
      </c>
      <c r="U91" s="5">
        <v>45808</v>
      </c>
    </row>
  </sheetData>
  <autoFilter ref="A4:U9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1" topLeftCell="F1" workbookViewId="0">
      <pane ySplit="4" topLeftCell="A5" activePane="bottomLeft" state="frozen"/>
      <selection pane="bottomLeft" activeCell="P5" sqref="P5"/>
    </sheetView>
  </sheetViews>
  <sheetFormatPr baseColWidth="10" defaultColWidth="8.83203125" defaultRowHeight="15" x14ac:dyDescent="0.2"/>
  <cols>
    <col min="1" max="16" width="20" customWidth="1"/>
  </cols>
  <sheetData>
    <row r="1" spans="1:16" ht="26" x14ac:dyDescent="0.3">
      <c r="A1" s="1" t="s">
        <v>113</v>
      </c>
    </row>
    <row r="2" spans="1:16" x14ac:dyDescent="0.2">
      <c r="A2" s="2" t="s">
        <v>1</v>
      </c>
      <c r="B2" s="3" t="s">
        <v>2</v>
      </c>
      <c r="K2" s="4">
        <f>SUBTOTAL(9,K5:K118)</f>
        <v>45910726.449999996</v>
      </c>
      <c r="M2" s="4">
        <f>SUBTOTAL(9,M5:M118)</f>
        <v>714842.15036767139</v>
      </c>
      <c r="N2" s="4">
        <f>SUBTOTAL(9,N5:N118)</f>
        <v>6083005.9671906838</v>
      </c>
      <c r="O2" s="4">
        <f>SUBTOTAL(9,O5:O118)</f>
        <v>6797848.1175583582</v>
      </c>
    </row>
    <row r="4" spans="1:16" x14ac:dyDescent="0.2">
      <c r="A4" s="2" t="s">
        <v>114</v>
      </c>
      <c r="B4" s="2" t="s">
        <v>115</v>
      </c>
      <c r="C4" s="2" t="s">
        <v>116</v>
      </c>
      <c r="D4" s="2" t="s">
        <v>3</v>
      </c>
      <c r="E4" s="2" t="s">
        <v>4</v>
      </c>
      <c r="F4" s="2" t="s">
        <v>117</v>
      </c>
      <c r="G4" s="2" t="s">
        <v>118</v>
      </c>
      <c r="H4" s="2" t="s">
        <v>119</v>
      </c>
      <c r="I4" s="2" t="s">
        <v>120</v>
      </c>
      <c r="J4" s="2" t="s">
        <v>121</v>
      </c>
      <c r="K4" s="2" t="s">
        <v>122</v>
      </c>
      <c r="L4" s="2" t="s">
        <v>123</v>
      </c>
      <c r="M4" s="2" t="s">
        <v>124</v>
      </c>
      <c r="N4" s="2" t="s">
        <v>125</v>
      </c>
      <c r="O4" s="2" t="s">
        <v>126</v>
      </c>
      <c r="P4" s="2" t="s">
        <v>127</v>
      </c>
    </row>
    <row r="5" spans="1:16" x14ac:dyDescent="0.2">
      <c r="A5" t="s">
        <v>128</v>
      </c>
      <c r="B5" t="s">
        <v>129</v>
      </c>
      <c r="C5" t="s">
        <v>130</v>
      </c>
      <c r="D5" t="s">
        <v>24</v>
      </c>
      <c r="E5" t="s">
        <v>25</v>
      </c>
      <c r="F5">
        <v>8</v>
      </c>
      <c r="G5" t="s">
        <v>111</v>
      </c>
      <c r="H5" s="5">
        <v>45169</v>
      </c>
      <c r="I5" s="5">
        <v>45278</v>
      </c>
      <c r="J5" s="5">
        <v>46009</v>
      </c>
      <c r="K5" s="4">
        <v>318218.08</v>
      </c>
      <c r="L5" s="6">
        <v>0.18</v>
      </c>
      <c r="M5" s="8">
        <f t="shared" ref="M5:M33" si="0">IF(I5="",K5/365*0.11*((H5+30)-H5),K5/365*0.11*(I5-H5))</f>
        <v>10453.245970410959</v>
      </c>
      <c r="N5" s="8">
        <f>K5*L5/365*(P5-I5)</f>
        <v>70932.117777534251</v>
      </c>
      <c r="O5" s="8">
        <f>M5+N5</f>
        <v>81385.363747945215</v>
      </c>
      <c r="P5" s="7">
        <f>IF(J5&gt;SUMIFS(Sales!$H:$H,Sales!$C:$C,Investors!G5),SUMIFS(Sales!$H:$H,Sales!$C:$C,Investors!G5),Investors!J5)</f>
        <v>45730</v>
      </c>
    </row>
    <row r="6" spans="1:16" x14ac:dyDescent="0.2">
      <c r="A6" t="s">
        <v>131</v>
      </c>
      <c r="B6" t="s">
        <v>132</v>
      </c>
      <c r="C6" t="s">
        <v>133</v>
      </c>
      <c r="D6" t="s">
        <v>24</v>
      </c>
      <c r="E6" t="s">
        <v>25</v>
      </c>
      <c r="F6">
        <v>8</v>
      </c>
      <c r="G6" t="s">
        <v>77</v>
      </c>
      <c r="H6" s="5">
        <v>45187</v>
      </c>
      <c r="I6" s="5">
        <v>45278</v>
      </c>
      <c r="J6" s="5">
        <v>46009</v>
      </c>
      <c r="K6" s="4">
        <v>240082.19</v>
      </c>
      <c r="L6" s="6">
        <v>0.18</v>
      </c>
      <c r="M6" s="8">
        <f t="shared" si="0"/>
        <v>6584.1718408219185</v>
      </c>
      <c r="N6" s="8">
        <f t="shared" ref="N6:N69" si="1">K6*L6/365*(P6-I6)</f>
        <v>34098.248574246572</v>
      </c>
      <c r="O6" s="8">
        <f t="shared" ref="O6:O69" si="2">M6+N6</f>
        <v>40682.420415068489</v>
      </c>
      <c r="P6" s="7">
        <f>IF(J6&gt;SUMIFS(Sales!$H:$H,Sales!$C:$C,Investors!G6),SUMIFS(Sales!$H:$H,Sales!$C:$C,Investors!G6),Investors!J6)</f>
        <v>45566</v>
      </c>
    </row>
    <row r="7" spans="1:16" x14ac:dyDescent="0.2">
      <c r="A7" t="s">
        <v>131</v>
      </c>
      <c r="B7" t="s">
        <v>132</v>
      </c>
      <c r="C7" t="s">
        <v>133</v>
      </c>
      <c r="D7" t="s">
        <v>24</v>
      </c>
      <c r="E7" t="s">
        <v>25</v>
      </c>
      <c r="F7">
        <v>9</v>
      </c>
      <c r="G7" t="s">
        <v>86</v>
      </c>
      <c r="H7" s="5">
        <v>45187</v>
      </c>
      <c r="I7" s="5">
        <v>45278</v>
      </c>
      <c r="J7" s="5">
        <v>46009</v>
      </c>
      <c r="K7" s="4">
        <v>350000</v>
      </c>
      <c r="L7" s="6">
        <v>0.18</v>
      </c>
      <c r="M7" s="8">
        <f t="shared" si="0"/>
        <v>9598.6301369863013</v>
      </c>
      <c r="N7" s="8">
        <f t="shared" si="1"/>
        <v>50054.794520547948</v>
      </c>
      <c r="O7" s="8">
        <f t="shared" si="2"/>
        <v>59653.424657534248</v>
      </c>
      <c r="P7" s="7">
        <f>IF(J7&gt;SUMIFS(Sales!$H:$H,Sales!$C:$C,Investors!G7),SUMIFS(Sales!$H:$H,Sales!$C:$C,Investors!G7),Investors!J7)</f>
        <v>45568</v>
      </c>
    </row>
    <row r="8" spans="1:16" x14ac:dyDescent="0.2">
      <c r="A8" t="s">
        <v>134</v>
      </c>
      <c r="B8" t="s">
        <v>135</v>
      </c>
      <c r="C8" t="s">
        <v>136</v>
      </c>
      <c r="D8" t="s">
        <v>24</v>
      </c>
      <c r="E8" t="s">
        <v>25</v>
      </c>
      <c r="F8">
        <v>6</v>
      </c>
      <c r="G8" t="s">
        <v>111</v>
      </c>
      <c r="H8" s="5">
        <v>45187</v>
      </c>
      <c r="I8" s="5">
        <v>45278</v>
      </c>
      <c r="J8" s="5">
        <v>46009</v>
      </c>
      <c r="K8" s="4">
        <v>250000</v>
      </c>
      <c r="L8" s="6">
        <v>0.16</v>
      </c>
      <c r="M8" s="8">
        <f t="shared" si="0"/>
        <v>6856.1643835616442</v>
      </c>
      <c r="N8" s="8">
        <f t="shared" si="1"/>
        <v>49534.246575342462</v>
      </c>
      <c r="O8" s="8">
        <f t="shared" si="2"/>
        <v>56390.410958904104</v>
      </c>
      <c r="P8" s="7">
        <f>IF(J8&gt;SUMIFS(Sales!$H:$H,Sales!$C:$C,Investors!G8),SUMIFS(Sales!$H:$H,Sales!$C:$C,Investors!G8),Investors!J8)</f>
        <v>45730</v>
      </c>
    </row>
    <row r="9" spans="1:16" x14ac:dyDescent="0.2">
      <c r="A9" t="s">
        <v>137</v>
      </c>
      <c r="B9" t="s">
        <v>138</v>
      </c>
      <c r="C9" t="s">
        <v>139</v>
      </c>
      <c r="D9" t="s">
        <v>24</v>
      </c>
      <c r="E9" t="s">
        <v>25</v>
      </c>
      <c r="F9">
        <v>11</v>
      </c>
      <c r="G9" t="s">
        <v>76</v>
      </c>
      <c r="H9" s="5">
        <v>45170</v>
      </c>
      <c r="I9" s="5">
        <v>45278</v>
      </c>
      <c r="J9" s="5">
        <v>46009</v>
      </c>
      <c r="K9" s="4">
        <v>550000</v>
      </c>
      <c r="L9" s="6">
        <v>0.18</v>
      </c>
      <c r="M9" s="8">
        <f t="shared" si="0"/>
        <v>17901.369863013697</v>
      </c>
      <c r="N9" s="8">
        <f t="shared" si="1"/>
        <v>81641.095890410972</v>
      </c>
      <c r="O9" s="8">
        <f t="shared" si="2"/>
        <v>99542.465753424665</v>
      </c>
      <c r="P9" s="7">
        <f>IF(J9&gt;SUMIFS(Sales!$H:$H,Sales!$C:$C,Investors!G9),SUMIFS(Sales!$H:$H,Sales!$C:$C,Investors!G9),Investors!J9)</f>
        <v>45579</v>
      </c>
    </row>
    <row r="10" spans="1:16" x14ac:dyDescent="0.2">
      <c r="A10" t="s">
        <v>137</v>
      </c>
      <c r="B10" t="s">
        <v>138</v>
      </c>
      <c r="C10" t="s">
        <v>139</v>
      </c>
      <c r="D10" t="s">
        <v>24</v>
      </c>
      <c r="E10" t="s">
        <v>25</v>
      </c>
      <c r="F10">
        <v>12</v>
      </c>
      <c r="G10" t="s">
        <v>77</v>
      </c>
      <c r="H10" s="5">
        <v>45170</v>
      </c>
      <c r="I10" s="5">
        <v>45278</v>
      </c>
      <c r="J10" s="5">
        <v>46009</v>
      </c>
      <c r="K10" s="4">
        <v>250000</v>
      </c>
      <c r="L10" s="6">
        <v>0.18</v>
      </c>
      <c r="M10" s="8">
        <f t="shared" si="0"/>
        <v>8136.9863013698632</v>
      </c>
      <c r="N10" s="8">
        <f t="shared" si="1"/>
        <v>35506.849315068495</v>
      </c>
      <c r="O10" s="8">
        <f t="shared" si="2"/>
        <v>43643.835616438359</v>
      </c>
      <c r="P10" s="7">
        <f>IF(J10&gt;SUMIFS(Sales!$H:$H,Sales!$C:$C,Investors!G10),SUMIFS(Sales!$H:$H,Sales!$C:$C,Investors!G10),Investors!J10)</f>
        <v>45566</v>
      </c>
    </row>
    <row r="11" spans="1:16" x14ac:dyDescent="0.2">
      <c r="A11" t="s">
        <v>140</v>
      </c>
      <c r="B11" t="s">
        <v>141</v>
      </c>
      <c r="C11" t="s">
        <v>142</v>
      </c>
      <c r="D11" t="s">
        <v>24</v>
      </c>
      <c r="E11" t="s">
        <v>25</v>
      </c>
      <c r="F11">
        <v>13</v>
      </c>
      <c r="G11" t="s">
        <v>39</v>
      </c>
      <c r="H11" s="5">
        <v>45342</v>
      </c>
      <c r="I11" s="5">
        <v>45387</v>
      </c>
      <c r="J11" s="5">
        <v>46118</v>
      </c>
      <c r="K11" s="4">
        <v>550000</v>
      </c>
      <c r="L11" s="6">
        <v>0.18</v>
      </c>
      <c r="M11" s="8">
        <f t="shared" si="0"/>
        <v>7458.9041095890398</v>
      </c>
      <c r="N11" s="8">
        <f t="shared" si="1"/>
        <v>89235.61643835617</v>
      </c>
      <c r="O11" s="8">
        <f t="shared" si="2"/>
        <v>96694.520547945212</v>
      </c>
      <c r="P11" s="7">
        <f>IF(J11&gt;SUMIFS(Sales!$H:$H,Sales!$C:$C,Investors!G11),SUMIFS(Sales!$H:$H,Sales!$C:$C,Investors!G11),Investors!J11)</f>
        <v>45716</v>
      </c>
    </row>
    <row r="12" spans="1:16" x14ac:dyDescent="0.2">
      <c r="A12" t="s">
        <v>140</v>
      </c>
      <c r="B12" t="s">
        <v>141</v>
      </c>
      <c r="C12" t="s">
        <v>142</v>
      </c>
      <c r="D12" t="s">
        <v>24</v>
      </c>
      <c r="E12" t="s">
        <v>25</v>
      </c>
      <c r="F12">
        <v>14</v>
      </c>
      <c r="G12" t="s">
        <v>105</v>
      </c>
      <c r="H12" s="5">
        <v>45342</v>
      </c>
      <c r="I12" s="5">
        <v>45387</v>
      </c>
      <c r="J12" s="5">
        <v>46118</v>
      </c>
      <c r="K12" s="4">
        <v>550000</v>
      </c>
      <c r="L12" s="6">
        <v>0.18</v>
      </c>
      <c r="M12" s="8">
        <f t="shared" si="0"/>
        <v>7458.9041095890398</v>
      </c>
      <c r="N12" s="8">
        <f t="shared" si="1"/>
        <v>69706.849315068495</v>
      </c>
      <c r="O12" s="8">
        <f t="shared" si="2"/>
        <v>77165.753424657538</v>
      </c>
      <c r="P12" s="7">
        <f>IF(J12&gt;SUMIFS(Sales!$H:$H,Sales!$C:$C,Investors!G12),SUMIFS(Sales!$H:$H,Sales!$C:$C,Investors!G12),Investors!J12)</f>
        <v>45644</v>
      </c>
    </row>
    <row r="13" spans="1:16" x14ac:dyDescent="0.2">
      <c r="A13" t="s">
        <v>143</v>
      </c>
      <c r="B13" t="s">
        <v>144</v>
      </c>
      <c r="C13" t="s">
        <v>145</v>
      </c>
      <c r="D13" t="s">
        <v>24</v>
      </c>
      <c r="E13" t="s">
        <v>25</v>
      </c>
      <c r="F13">
        <v>7</v>
      </c>
      <c r="G13" t="s">
        <v>43</v>
      </c>
      <c r="H13" s="5">
        <v>45322</v>
      </c>
      <c r="I13" s="5">
        <v>45344</v>
      </c>
      <c r="J13" s="5">
        <v>46075</v>
      </c>
      <c r="K13" s="4">
        <v>228382.03</v>
      </c>
      <c r="L13" s="6">
        <v>0.14000000000000001</v>
      </c>
      <c r="M13" s="8">
        <f t="shared" si="0"/>
        <v>1514.2041441095892</v>
      </c>
      <c r="N13" s="8">
        <f t="shared" si="1"/>
        <v>32586.674307945206</v>
      </c>
      <c r="O13" s="8">
        <f t="shared" si="2"/>
        <v>34100.878452054792</v>
      </c>
      <c r="P13" s="7">
        <f>IF(J13&gt;SUMIFS(Sales!$H:$H,Sales!$C:$C,Investors!G13),SUMIFS(Sales!$H:$H,Sales!$C:$C,Investors!G13),Investors!J13)</f>
        <v>45716</v>
      </c>
    </row>
    <row r="14" spans="1:16" x14ac:dyDescent="0.2">
      <c r="A14" t="s">
        <v>146</v>
      </c>
      <c r="B14" t="s">
        <v>147</v>
      </c>
      <c r="C14" t="s">
        <v>148</v>
      </c>
      <c r="D14" t="s">
        <v>24</v>
      </c>
      <c r="E14" t="s">
        <v>25</v>
      </c>
      <c r="F14">
        <v>5</v>
      </c>
      <c r="G14" t="s">
        <v>62</v>
      </c>
      <c r="H14" s="5">
        <v>45335</v>
      </c>
      <c r="I14" s="5">
        <v>45387</v>
      </c>
      <c r="J14" s="5">
        <v>46118</v>
      </c>
      <c r="K14" s="4">
        <v>185298.28</v>
      </c>
      <c r="L14" s="6">
        <v>0.14000000000000001</v>
      </c>
      <c r="M14" s="8">
        <f t="shared" si="0"/>
        <v>2903.8524975342466</v>
      </c>
      <c r="N14" s="8">
        <f t="shared" si="1"/>
        <v>15565.055520000002</v>
      </c>
      <c r="O14" s="8">
        <f t="shared" si="2"/>
        <v>18468.90801753425</v>
      </c>
      <c r="P14" s="7">
        <f>IF(J14&gt;SUMIFS(Sales!$H:$H,Sales!$C:$C,Investors!G14),SUMIFS(Sales!$H:$H,Sales!$C:$C,Investors!G14),Investors!J14)</f>
        <v>45606</v>
      </c>
    </row>
    <row r="15" spans="1:16" x14ac:dyDescent="0.2">
      <c r="A15" t="s">
        <v>149</v>
      </c>
      <c r="B15" t="s">
        <v>150</v>
      </c>
      <c r="C15" t="s">
        <v>151</v>
      </c>
      <c r="D15" t="s">
        <v>24</v>
      </c>
      <c r="E15" t="s">
        <v>25</v>
      </c>
      <c r="F15">
        <v>3</v>
      </c>
      <c r="G15" t="s">
        <v>38</v>
      </c>
      <c r="H15" s="5">
        <v>45278</v>
      </c>
      <c r="I15" s="5">
        <v>45278</v>
      </c>
      <c r="J15" s="5">
        <v>46009</v>
      </c>
      <c r="K15" s="4">
        <v>300000</v>
      </c>
      <c r="L15" s="6">
        <v>0.18</v>
      </c>
      <c r="M15" s="8">
        <f t="shared" si="0"/>
        <v>0</v>
      </c>
      <c r="N15" s="8">
        <f t="shared" si="1"/>
        <v>49265.753424657538</v>
      </c>
      <c r="O15" s="8">
        <f t="shared" si="2"/>
        <v>49265.753424657538</v>
      </c>
      <c r="P15" s="7">
        <f>IF(J15&gt;SUMIFS(Sales!$H:$H,Sales!$C:$C,Investors!G15),SUMIFS(Sales!$H:$H,Sales!$C:$C,Investors!G15),Investors!J15)</f>
        <v>45611</v>
      </c>
    </row>
    <row r="16" spans="1:16" x14ac:dyDescent="0.2">
      <c r="A16" t="s">
        <v>149</v>
      </c>
      <c r="B16" t="s">
        <v>150</v>
      </c>
      <c r="C16" t="s">
        <v>151</v>
      </c>
      <c r="D16" t="s">
        <v>24</v>
      </c>
      <c r="E16" t="s">
        <v>25</v>
      </c>
      <c r="F16">
        <v>4</v>
      </c>
      <c r="G16" t="s">
        <v>28</v>
      </c>
      <c r="H16" s="5">
        <v>45356</v>
      </c>
      <c r="I16" s="5">
        <v>45387</v>
      </c>
      <c r="J16" s="5">
        <v>46118</v>
      </c>
      <c r="K16" s="4">
        <v>300000</v>
      </c>
      <c r="L16" s="6">
        <v>0.18</v>
      </c>
      <c r="M16" s="8">
        <f t="shared" si="0"/>
        <v>2802.739726027397</v>
      </c>
      <c r="N16" s="8">
        <f t="shared" si="1"/>
        <v>48673.972602739726</v>
      </c>
      <c r="O16" s="8">
        <f t="shared" si="2"/>
        <v>51476.71232876712</v>
      </c>
      <c r="P16" s="7">
        <f>IF(J16&gt;SUMIFS(Sales!$H:$H,Sales!$C:$C,Investors!G16),SUMIFS(Sales!$H:$H,Sales!$C:$C,Investors!G16),Investors!J16)</f>
        <v>45716</v>
      </c>
    </row>
    <row r="17" spans="1:16" x14ac:dyDescent="0.2">
      <c r="A17" t="s">
        <v>152</v>
      </c>
      <c r="B17" t="s">
        <v>153</v>
      </c>
      <c r="C17" t="s">
        <v>154</v>
      </c>
      <c r="D17" t="s">
        <v>24</v>
      </c>
      <c r="E17" t="s">
        <v>25</v>
      </c>
      <c r="F17">
        <v>14</v>
      </c>
      <c r="G17" t="s">
        <v>31</v>
      </c>
      <c r="H17" s="5">
        <v>45308</v>
      </c>
      <c r="I17" s="5">
        <v>45344</v>
      </c>
      <c r="J17" s="5">
        <v>46075</v>
      </c>
      <c r="K17" s="4">
        <v>183821.92</v>
      </c>
      <c r="L17" s="6">
        <v>0.18</v>
      </c>
      <c r="M17" s="8">
        <f t="shared" si="0"/>
        <v>1994.3419265753428</v>
      </c>
      <c r="N17" s="8">
        <f t="shared" si="1"/>
        <v>18764.944490958904</v>
      </c>
      <c r="O17" s="8">
        <f t="shared" si="2"/>
        <v>20759.286417534247</v>
      </c>
      <c r="P17" s="7">
        <f>IF(J17&gt;SUMIFS(Sales!$H:$H,Sales!$C:$C,Investors!G17),SUMIFS(Sales!$H:$H,Sales!$C:$C,Investors!G17),Investors!J17)</f>
        <v>45551</v>
      </c>
    </row>
    <row r="18" spans="1:16" x14ac:dyDescent="0.2">
      <c r="A18" t="s">
        <v>152</v>
      </c>
      <c r="B18" t="s">
        <v>153</v>
      </c>
      <c r="C18" t="s">
        <v>154</v>
      </c>
      <c r="D18" t="s">
        <v>24</v>
      </c>
      <c r="E18" t="s">
        <v>25</v>
      </c>
      <c r="F18">
        <v>15</v>
      </c>
      <c r="G18" t="s">
        <v>57</v>
      </c>
      <c r="H18" s="5">
        <v>45308</v>
      </c>
      <c r="I18" s="5">
        <v>45344</v>
      </c>
      <c r="J18" s="5">
        <v>46075</v>
      </c>
      <c r="K18" s="4">
        <v>550000</v>
      </c>
      <c r="L18" s="6">
        <v>0.18</v>
      </c>
      <c r="M18" s="8">
        <f t="shared" si="0"/>
        <v>5967.123287671232</v>
      </c>
      <c r="N18" s="8">
        <f t="shared" si="1"/>
        <v>71063.013698630137</v>
      </c>
      <c r="O18" s="8">
        <f t="shared" si="2"/>
        <v>77030.136986301368</v>
      </c>
      <c r="P18" s="7">
        <f>IF(J18&gt;SUMIFS(Sales!$H:$H,Sales!$C:$C,Investors!G18),SUMIFS(Sales!$H:$H,Sales!$C:$C,Investors!G18),Investors!J18)</f>
        <v>45606</v>
      </c>
    </row>
    <row r="19" spans="1:16" x14ac:dyDescent="0.2">
      <c r="A19" t="s">
        <v>152</v>
      </c>
      <c r="B19" t="s">
        <v>153</v>
      </c>
      <c r="C19" t="s">
        <v>154</v>
      </c>
      <c r="D19" t="s">
        <v>24</v>
      </c>
      <c r="E19" t="s">
        <v>25</v>
      </c>
      <c r="F19">
        <v>16</v>
      </c>
      <c r="G19" t="s">
        <v>93</v>
      </c>
      <c r="H19" s="5">
        <v>45308</v>
      </c>
      <c r="I19" s="5">
        <v>45344</v>
      </c>
      <c r="J19" s="5">
        <v>46075</v>
      </c>
      <c r="K19" s="4">
        <v>550000</v>
      </c>
      <c r="L19" s="6">
        <v>0.18</v>
      </c>
      <c r="M19" s="8">
        <f t="shared" si="0"/>
        <v>5967.123287671232</v>
      </c>
      <c r="N19" s="8">
        <f t="shared" si="1"/>
        <v>100898.63013698631</v>
      </c>
      <c r="O19" s="8">
        <f t="shared" si="2"/>
        <v>106865.75342465754</v>
      </c>
      <c r="P19" s="7">
        <f>IF(J19&gt;SUMIFS(Sales!$H:$H,Sales!$C:$C,Investors!G19),SUMIFS(Sales!$H:$H,Sales!$C:$C,Investors!G19),Investors!J19)</f>
        <v>45716</v>
      </c>
    </row>
    <row r="20" spans="1:16" x14ac:dyDescent="0.2">
      <c r="A20" t="s">
        <v>155</v>
      </c>
      <c r="B20" t="s">
        <v>156</v>
      </c>
      <c r="C20" t="s">
        <v>157</v>
      </c>
      <c r="D20" t="s">
        <v>24</v>
      </c>
      <c r="E20" t="s">
        <v>25</v>
      </c>
      <c r="F20">
        <v>3</v>
      </c>
      <c r="G20" t="s">
        <v>85</v>
      </c>
      <c r="H20" s="5">
        <v>45278</v>
      </c>
      <c r="I20" s="5">
        <v>45278</v>
      </c>
      <c r="J20" s="5">
        <v>46009</v>
      </c>
      <c r="K20" s="4">
        <v>600000</v>
      </c>
      <c r="L20" s="6">
        <v>0.18</v>
      </c>
      <c r="M20" s="8">
        <f t="shared" si="0"/>
        <v>0</v>
      </c>
      <c r="N20" s="8">
        <f t="shared" si="1"/>
        <v>80778.082191780821</v>
      </c>
      <c r="O20" s="8">
        <f t="shared" si="2"/>
        <v>80778.082191780821</v>
      </c>
      <c r="P20" s="7">
        <f>IF(J20&gt;SUMIFS(Sales!$H:$H,Sales!$C:$C,Investors!G20),SUMIFS(Sales!$H:$H,Sales!$C:$C,Investors!G20),Investors!J20)</f>
        <v>45551</v>
      </c>
    </row>
    <row r="21" spans="1:16" x14ac:dyDescent="0.2">
      <c r="A21" t="s">
        <v>158</v>
      </c>
      <c r="B21" t="s">
        <v>159</v>
      </c>
      <c r="C21" t="s">
        <v>160</v>
      </c>
      <c r="D21" t="s">
        <v>24</v>
      </c>
      <c r="E21" t="s">
        <v>25</v>
      </c>
      <c r="F21">
        <v>4</v>
      </c>
      <c r="G21" t="s">
        <v>102</v>
      </c>
      <c r="H21" s="5">
        <v>45337</v>
      </c>
      <c r="I21" s="5">
        <v>45387</v>
      </c>
      <c r="J21" s="5">
        <v>46118</v>
      </c>
      <c r="K21" s="4">
        <v>151059.79</v>
      </c>
      <c r="L21" s="6">
        <v>0.18</v>
      </c>
      <c r="M21" s="8">
        <f t="shared" si="0"/>
        <v>2276.2434109589044</v>
      </c>
      <c r="N21" s="8">
        <f t="shared" si="1"/>
        <v>24508.933599452059</v>
      </c>
      <c r="O21" s="8">
        <f t="shared" si="2"/>
        <v>26785.177010410964</v>
      </c>
      <c r="P21" s="7">
        <f>IF(J21&gt;SUMIFS(Sales!$H:$H,Sales!$C:$C,Investors!G21),SUMIFS(Sales!$H:$H,Sales!$C:$C,Investors!G21),Investors!J21)</f>
        <v>45716</v>
      </c>
    </row>
    <row r="22" spans="1:16" x14ac:dyDescent="0.2">
      <c r="A22" t="s">
        <v>161</v>
      </c>
      <c r="B22" t="s">
        <v>162</v>
      </c>
      <c r="C22" t="s">
        <v>163</v>
      </c>
      <c r="D22" t="s">
        <v>24</v>
      </c>
      <c r="E22" t="s">
        <v>25</v>
      </c>
      <c r="F22">
        <v>4</v>
      </c>
      <c r="G22" t="s">
        <v>45</v>
      </c>
      <c r="H22" s="5">
        <v>45278</v>
      </c>
      <c r="I22" s="5">
        <v>45278</v>
      </c>
      <c r="J22" s="5">
        <v>46009</v>
      </c>
      <c r="K22" s="4">
        <v>170404.1</v>
      </c>
      <c r="L22" s="6">
        <v>0.14000000000000001</v>
      </c>
      <c r="M22" s="8">
        <f t="shared" si="0"/>
        <v>0</v>
      </c>
      <c r="N22" s="8">
        <f t="shared" si="1"/>
        <v>21765.038745205482</v>
      </c>
      <c r="O22" s="8">
        <f t="shared" si="2"/>
        <v>21765.038745205482</v>
      </c>
      <c r="P22" s="7">
        <f>IF(J22&gt;SUMIFS(Sales!$H:$H,Sales!$C:$C,Investors!G22),SUMIFS(Sales!$H:$H,Sales!$C:$C,Investors!G22),Investors!J22)</f>
        <v>45611</v>
      </c>
    </row>
    <row r="23" spans="1:16" x14ac:dyDescent="0.2">
      <c r="A23" t="s">
        <v>164</v>
      </c>
      <c r="B23" t="s">
        <v>165</v>
      </c>
      <c r="C23" t="s">
        <v>166</v>
      </c>
      <c r="D23" t="s">
        <v>24</v>
      </c>
      <c r="E23" t="s">
        <v>25</v>
      </c>
      <c r="F23">
        <v>6</v>
      </c>
      <c r="G23" t="s">
        <v>78</v>
      </c>
      <c r="H23" s="5">
        <v>45280</v>
      </c>
      <c r="I23" s="5">
        <v>45344</v>
      </c>
      <c r="J23" s="5">
        <v>46075</v>
      </c>
      <c r="K23" s="4">
        <v>596472.6</v>
      </c>
      <c r="L23" s="6">
        <v>0.18</v>
      </c>
      <c r="M23" s="8">
        <f t="shared" si="0"/>
        <v>11504.567408219178</v>
      </c>
      <c r="N23" s="8">
        <f t="shared" si="1"/>
        <v>77067.528263013694</v>
      </c>
      <c r="O23" s="8">
        <f t="shared" si="2"/>
        <v>88572.095671232877</v>
      </c>
      <c r="P23" s="7">
        <f>IF(J23&gt;SUMIFS(Sales!$H:$H,Sales!$C:$C,Investors!G23),SUMIFS(Sales!$H:$H,Sales!$C:$C,Investors!G23),Investors!J23)</f>
        <v>45606</v>
      </c>
    </row>
    <row r="24" spans="1:16" x14ac:dyDescent="0.2">
      <c r="A24" t="s">
        <v>167</v>
      </c>
      <c r="B24" t="s">
        <v>168</v>
      </c>
      <c r="C24" t="s">
        <v>169</v>
      </c>
      <c r="D24" t="s">
        <v>24</v>
      </c>
      <c r="E24" t="s">
        <v>25</v>
      </c>
      <c r="F24">
        <v>3</v>
      </c>
      <c r="G24" t="s">
        <v>51</v>
      </c>
      <c r="H24" s="5">
        <v>45183</v>
      </c>
      <c r="I24" s="5">
        <v>45278</v>
      </c>
      <c r="J24" s="5">
        <v>46009</v>
      </c>
      <c r="K24" s="4">
        <v>500000</v>
      </c>
      <c r="L24" s="6">
        <v>0.16</v>
      </c>
      <c r="M24" s="8">
        <f t="shared" si="0"/>
        <v>14315.068493150686</v>
      </c>
      <c r="N24" s="8">
        <f t="shared" si="1"/>
        <v>63561.643835616436</v>
      </c>
      <c r="O24" s="8">
        <f t="shared" si="2"/>
        <v>77876.712328767127</v>
      </c>
      <c r="P24" s="7">
        <f>IF(J24&gt;SUMIFS(Sales!$H:$H,Sales!$C:$C,Investors!G24),SUMIFS(Sales!$H:$H,Sales!$C:$C,Investors!G24),Investors!J24)</f>
        <v>45568</v>
      </c>
    </row>
    <row r="25" spans="1:16" x14ac:dyDescent="0.2">
      <c r="A25" t="s">
        <v>170</v>
      </c>
      <c r="B25" t="s">
        <v>171</v>
      </c>
      <c r="C25" t="s">
        <v>172</v>
      </c>
      <c r="D25" t="s">
        <v>24</v>
      </c>
      <c r="E25" t="s">
        <v>25</v>
      </c>
      <c r="F25">
        <v>4</v>
      </c>
      <c r="G25" t="s">
        <v>38</v>
      </c>
      <c r="H25" s="5">
        <v>45278</v>
      </c>
      <c r="I25" s="5">
        <v>45278</v>
      </c>
      <c r="J25" s="5">
        <v>46009</v>
      </c>
      <c r="K25" s="4">
        <v>250000</v>
      </c>
      <c r="L25" s="6">
        <v>0.16</v>
      </c>
      <c r="M25" s="8">
        <f t="shared" si="0"/>
        <v>0</v>
      </c>
      <c r="N25" s="8">
        <f t="shared" si="1"/>
        <v>36493.150684931505</v>
      </c>
      <c r="O25" s="8">
        <f t="shared" si="2"/>
        <v>36493.150684931505</v>
      </c>
      <c r="P25" s="7">
        <f>IF(J25&gt;SUMIFS(Sales!$H:$H,Sales!$C:$C,Investors!G25),SUMIFS(Sales!$H:$H,Sales!$C:$C,Investors!G25),Investors!J25)</f>
        <v>45611</v>
      </c>
    </row>
    <row r="26" spans="1:16" x14ac:dyDescent="0.2">
      <c r="A26" t="s">
        <v>173</v>
      </c>
      <c r="B26" t="s">
        <v>174</v>
      </c>
      <c r="C26" t="s">
        <v>175</v>
      </c>
      <c r="D26" t="s">
        <v>24</v>
      </c>
      <c r="E26" t="s">
        <v>25</v>
      </c>
      <c r="F26">
        <v>6</v>
      </c>
      <c r="G26" t="s">
        <v>88</v>
      </c>
      <c r="H26" s="5">
        <v>45119</v>
      </c>
      <c r="I26" s="5">
        <v>45278</v>
      </c>
      <c r="J26" s="5">
        <v>46009</v>
      </c>
      <c r="K26" s="4">
        <v>500000</v>
      </c>
      <c r="L26" s="6">
        <v>0.18</v>
      </c>
      <c r="M26" s="8">
        <f t="shared" si="0"/>
        <v>23958.904109589042</v>
      </c>
      <c r="N26" s="8">
        <f t="shared" si="1"/>
        <v>71013.698630136991</v>
      </c>
      <c r="O26" s="8">
        <f t="shared" si="2"/>
        <v>94972.602739726033</v>
      </c>
      <c r="P26" s="7">
        <f>IF(J26&gt;SUMIFS(Sales!$H:$H,Sales!$C:$C,Investors!G26),SUMIFS(Sales!$H:$H,Sales!$C:$C,Investors!G26),Investors!J26)</f>
        <v>45566</v>
      </c>
    </row>
    <row r="27" spans="1:16" x14ac:dyDescent="0.2">
      <c r="A27" t="s">
        <v>176</v>
      </c>
      <c r="B27" t="s">
        <v>177</v>
      </c>
      <c r="C27" t="s">
        <v>178</v>
      </c>
      <c r="D27" t="s">
        <v>24</v>
      </c>
      <c r="E27" t="s">
        <v>25</v>
      </c>
      <c r="F27">
        <v>13</v>
      </c>
      <c r="G27" t="s">
        <v>44</v>
      </c>
      <c r="H27" s="5">
        <v>45359</v>
      </c>
      <c r="I27" s="5">
        <v>45387</v>
      </c>
      <c r="J27" s="5">
        <v>46118</v>
      </c>
      <c r="K27" s="4">
        <v>550000</v>
      </c>
      <c r="L27" s="6">
        <v>0.18</v>
      </c>
      <c r="M27" s="8">
        <f t="shared" si="0"/>
        <v>4641.0958904109584</v>
      </c>
      <c r="N27" s="8">
        <f t="shared" si="1"/>
        <v>89235.61643835617</v>
      </c>
      <c r="O27" s="8">
        <f t="shared" si="2"/>
        <v>93876.712328767127</v>
      </c>
      <c r="P27" s="7">
        <f>IF(J27&gt;SUMIFS(Sales!$H:$H,Sales!$C:$C,Investors!G27),SUMIFS(Sales!$H:$H,Sales!$C:$C,Investors!G27),Investors!J27)</f>
        <v>45716</v>
      </c>
    </row>
    <row r="28" spans="1:16" x14ac:dyDescent="0.2">
      <c r="A28" t="s">
        <v>176</v>
      </c>
      <c r="B28" t="s">
        <v>177</v>
      </c>
      <c r="C28" t="s">
        <v>178</v>
      </c>
      <c r="D28" t="s">
        <v>24</v>
      </c>
      <c r="E28" t="s">
        <v>25</v>
      </c>
      <c r="F28">
        <v>14</v>
      </c>
      <c r="G28" t="s">
        <v>30</v>
      </c>
      <c r="H28" s="5">
        <v>45384</v>
      </c>
      <c r="I28" s="5">
        <v>45478</v>
      </c>
      <c r="J28" s="5">
        <v>46209</v>
      </c>
      <c r="K28" s="4">
        <v>550000</v>
      </c>
      <c r="L28" s="6">
        <v>0.18</v>
      </c>
      <c r="M28" s="8">
        <f t="shared" si="0"/>
        <v>15580.821917808216</v>
      </c>
      <c r="N28" s="8">
        <f t="shared" si="1"/>
        <v>34717.808219178085</v>
      </c>
      <c r="O28" s="8">
        <f t="shared" si="2"/>
        <v>50298.630136986299</v>
      </c>
      <c r="P28" s="7">
        <f>IF(J28&gt;SUMIFS(Sales!$H:$H,Sales!$C:$C,Investors!G28),SUMIFS(Sales!$H:$H,Sales!$C:$C,Investors!G28),Investors!J28)</f>
        <v>45606</v>
      </c>
    </row>
    <row r="29" spans="1:16" x14ac:dyDescent="0.2">
      <c r="A29" t="s">
        <v>179</v>
      </c>
      <c r="B29" t="s">
        <v>180</v>
      </c>
      <c r="C29" t="s">
        <v>181</v>
      </c>
      <c r="D29" t="s">
        <v>24</v>
      </c>
      <c r="E29" t="s">
        <v>25</v>
      </c>
      <c r="F29">
        <v>3</v>
      </c>
      <c r="G29" t="s">
        <v>75</v>
      </c>
      <c r="H29" s="5">
        <v>45187</v>
      </c>
      <c r="I29" s="5">
        <v>45278</v>
      </c>
      <c r="J29" s="5">
        <v>46009</v>
      </c>
      <c r="K29" s="4">
        <v>565191.78</v>
      </c>
      <c r="L29" s="6">
        <v>0.16</v>
      </c>
      <c r="M29" s="8">
        <f t="shared" si="0"/>
        <v>15500.191007671234</v>
      </c>
      <c r="N29" s="8">
        <f t="shared" si="1"/>
        <v>71849.037238356163</v>
      </c>
      <c r="O29" s="8">
        <f t="shared" si="2"/>
        <v>87349.2282460274</v>
      </c>
      <c r="P29" s="7">
        <f>IF(J29&gt;SUMIFS(Sales!$H:$H,Sales!$C:$C,Investors!G29),SUMIFS(Sales!$H:$H,Sales!$C:$C,Investors!G29),Investors!J29)</f>
        <v>45568</v>
      </c>
    </row>
    <row r="30" spans="1:16" x14ac:dyDescent="0.2">
      <c r="A30" t="s">
        <v>182</v>
      </c>
      <c r="B30" t="s">
        <v>183</v>
      </c>
      <c r="C30" t="s">
        <v>184</v>
      </c>
      <c r="D30" t="s">
        <v>24</v>
      </c>
      <c r="E30" t="s">
        <v>25</v>
      </c>
      <c r="F30">
        <v>4</v>
      </c>
      <c r="G30" t="s">
        <v>82</v>
      </c>
      <c r="H30" s="5">
        <v>45187</v>
      </c>
      <c r="I30" s="5">
        <v>45278</v>
      </c>
      <c r="J30" s="5">
        <v>46009</v>
      </c>
      <c r="K30" s="4">
        <v>500000</v>
      </c>
      <c r="L30" s="6">
        <v>0.18</v>
      </c>
      <c r="M30" s="8">
        <f t="shared" si="0"/>
        <v>13712.328767123288</v>
      </c>
      <c r="N30" s="8">
        <f t="shared" si="1"/>
        <v>67315.068493150684</v>
      </c>
      <c r="O30" s="8">
        <f t="shared" si="2"/>
        <v>81027.397260273967</v>
      </c>
      <c r="P30" s="7">
        <f>IF(J30&gt;SUMIFS(Sales!$H:$H,Sales!$C:$C,Investors!G30),SUMIFS(Sales!$H:$H,Sales!$C:$C,Investors!G30),Investors!J30)</f>
        <v>45551</v>
      </c>
    </row>
    <row r="31" spans="1:16" x14ac:dyDescent="0.2">
      <c r="A31" t="s">
        <v>182</v>
      </c>
      <c r="B31" t="s">
        <v>183</v>
      </c>
      <c r="C31" t="s">
        <v>184</v>
      </c>
      <c r="D31" t="s">
        <v>24</v>
      </c>
      <c r="E31" t="s">
        <v>25</v>
      </c>
      <c r="F31">
        <v>5</v>
      </c>
      <c r="G31" t="s">
        <v>34</v>
      </c>
      <c r="H31" s="5">
        <v>45278</v>
      </c>
      <c r="I31" s="5">
        <v>45278</v>
      </c>
      <c r="J31" s="5">
        <v>46009</v>
      </c>
      <c r="K31" s="4">
        <v>600000</v>
      </c>
      <c r="L31" s="6">
        <v>0.18</v>
      </c>
      <c r="M31" s="8">
        <f t="shared" si="0"/>
        <v>0</v>
      </c>
      <c r="N31" s="8">
        <f t="shared" si="1"/>
        <v>85808.219178082189</v>
      </c>
      <c r="O31" s="8">
        <f t="shared" si="2"/>
        <v>85808.219178082189</v>
      </c>
      <c r="P31" s="7">
        <f>IF(J31&gt;SUMIFS(Sales!$H:$H,Sales!$C:$C,Investors!G31),SUMIFS(Sales!$H:$H,Sales!$C:$C,Investors!G31),Investors!J31)</f>
        <v>45568</v>
      </c>
    </row>
    <row r="32" spans="1:16" x14ac:dyDescent="0.2">
      <c r="A32" t="s">
        <v>182</v>
      </c>
      <c r="B32" t="s">
        <v>183</v>
      </c>
      <c r="C32" t="s">
        <v>184</v>
      </c>
      <c r="D32" t="s">
        <v>24</v>
      </c>
      <c r="E32" t="s">
        <v>25</v>
      </c>
      <c r="F32">
        <v>6</v>
      </c>
      <c r="G32" t="s">
        <v>83</v>
      </c>
      <c r="H32" s="5">
        <v>45278</v>
      </c>
      <c r="I32" s="5">
        <v>45278</v>
      </c>
      <c r="J32" s="5">
        <v>45485</v>
      </c>
      <c r="K32" s="4">
        <v>500000</v>
      </c>
      <c r="L32" s="6">
        <v>0.18</v>
      </c>
      <c r="M32" s="8">
        <f t="shared" si="0"/>
        <v>0</v>
      </c>
      <c r="N32" s="8">
        <f t="shared" si="1"/>
        <v>51041.095890410965</v>
      </c>
      <c r="O32" s="8">
        <f t="shared" si="2"/>
        <v>51041.095890410965</v>
      </c>
      <c r="P32" s="7">
        <f>IF(J32&gt;SUMIFS(Sales!$H:$H,Sales!$C:$C,Investors!G32),SUMIFS(Sales!$H:$H,Sales!$C:$C,Investors!G32),Investors!J32)</f>
        <v>45485</v>
      </c>
    </row>
    <row r="33" spans="1:16" x14ac:dyDescent="0.2">
      <c r="A33" t="s">
        <v>182</v>
      </c>
      <c r="B33" t="s">
        <v>183</v>
      </c>
      <c r="C33" t="s">
        <v>184</v>
      </c>
      <c r="D33" t="s">
        <v>24</v>
      </c>
      <c r="E33" t="s">
        <v>25</v>
      </c>
      <c r="F33">
        <v>7</v>
      </c>
      <c r="G33" t="s">
        <v>29</v>
      </c>
      <c r="H33" s="5">
        <v>45495</v>
      </c>
      <c r="I33" s="5"/>
      <c r="J33" s="5"/>
      <c r="K33" s="4">
        <v>500000</v>
      </c>
      <c r="L33" s="6">
        <v>0</v>
      </c>
      <c r="M33" s="8">
        <f>IF(I33="",K33/365*0.11*((H33+30)-H33),K33/365*0.11*(I33-H33))</f>
        <v>4520.5479452054797</v>
      </c>
      <c r="N33" s="8">
        <f t="shared" si="1"/>
        <v>0</v>
      </c>
      <c r="O33" s="8">
        <f t="shared" si="2"/>
        <v>4520.5479452054797</v>
      </c>
      <c r="P33" s="7">
        <f>IF(J33&gt;SUMIFS(Sales!$H:$H,Sales!$C:$C,Investors!G33),SUMIFS(Sales!$H:$H,Sales!$C:$C,Investors!G33),Investors!J33)</f>
        <v>0</v>
      </c>
    </row>
    <row r="34" spans="1:16" x14ac:dyDescent="0.2">
      <c r="A34" t="s">
        <v>185</v>
      </c>
      <c r="B34" t="s">
        <v>186</v>
      </c>
      <c r="C34" t="s">
        <v>187</v>
      </c>
      <c r="D34" t="s">
        <v>24</v>
      </c>
      <c r="E34" t="s">
        <v>25</v>
      </c>
      <c r="F34">
        <v>7</v>
      </c>
      <c r="G34" t="s">
        <v>66</v>
      </c>
      <c r="H34" s="5">
        <v>45160</v>
      </c>
      <c r="I34" s="5">
        <v>45268</v>
      </c>
      <c r="J34" s="5">
        <v>45999</v>
      </c>
      <c r="K34" s="4">
        <v>550000</v>
      </c>
      <c r="L34" s="6">
        <v>0.18</v>
      </c>
      <c r="M34" s="8">
        <f t="shared" ref="M34:M97" si="3">IF(I34="",K34/365*0.11*((H34+30)-H34),K34/365*0.11*(I34-H34))</f>
        <v>17901.369863013697</v>
      </c>
      <c r="N34" s="8">
        <f t="shared" si="1"/>
        <v>93032.876712328769</v>
      </c>
      <c r="O34" s="8">
        <f t="shared" si="2"/>
        <v>110934.24657534246</v>
      </c>
      <c r="P34" s="7">
        <f>IF(J34&gt;SUMIFS(Sales!$H:$H,Sales!$C:$C,Investors!G34),SUMIFS(Sales!$H:$H,Sales!$C:$C,Investors!G34),Investors!J34)</f>
        <v>45611</v>
      </c>
    </row>
    <row r="35" spans="1:16" x14ac:dyDescent="0.2">
      <c r="A35" t="s">
        <v>185</v>
      </c>
      <c r="B35" t="s">
        <v>186</v>
      </c>
      <c r="C35" t="s">
        <v>187</v>
      </c>
      <c r="D35" t="s">
        <v>24</v>
      </c>
      <c r="E35" t="s">
        <v>25</v>
      </c>
      <c r="F35">
        <v>8</v>
      </c>
      <c r="G35" t="s">
        <v>86</v>
      </c>
      <c r="H35" s="5">
        <v>45160</v>
      </c>
      <c r="I35" s="5">
        <v>45278</v>
      </c>
      <c r="J35" s="5">
        <v>46009</v>
      </c>
      <c r="K35" s="4">
        <v>100000</v>
      </c>
      <c r="L35" s="6">
        <v>0.18</v>
      </c>
      <c r="M35" s="8">
        <f t="shared" si="3"/>
        <v>3556.1643835616437</v>
      </c>
      <c r="N35" s="8">
        <f t="shared" si="1"/>
        <v>14301.369863013699</v>
      </c>
      <c r="O35" s="8">
        <f t="shared" si="2"/>
        <v>17857.534246575342</v>
      </c>
      <c r="P35" s="7">
        <f>IF(J35&gt;SUMIFS(Sales!$H:$H,Sales!$C:$C,Investors!G35),SUMIFS(Sales!$H:$H,Sales!$C:$C,Investors!G35),Investors!J35)</f>
        <v>45568</v>
      </c>
    </row>
    <row r="36" spans="1:16" x14ac:dyDescent="0.2">
      <c r="A36" t="s">
        <v>185</v>
      </c>
      <c r="B36" t="s">
        <v>186</v>
      </c>
      <c r="C36" t="s">
        <v>187</v>
      </c>
      <c r="D36" t="s">
        <v>24</v>
      </c>
      <c r="E36" t="s">
        <v>25</v>
      </c>
      <c r="F36">
        <v>9</v>
      </c>
      <c r="G36" t="s">
        <v>100</v>
      </c>
      <c r="H36" s="5">
        <v>45160</v>
      </c>
      <c r="I36" s="5">
        <v>45278</v>
      </c>
      <c r="J36" s="5">
        <v>45511</v>
      </c>
      <c r="K36" s="4">
        <v>550000</v>
      </c>
      <c r="L36" s="6">
        <v>0.18</v>
      </c>
      <c r="M36" s="8">
        <f t="shared" si="3"/>
        <v>19558.904109589039</v>
      </c>
      <c r="N36" s="8">
        <f t="shared" si="1"/>
        <v>63197.260273972606</v>
      </c>
      <c r="O36" s="8">
        <f t="shared" si="2"/>
        <v>82756.164383561641</v>
      </c>
      <c r="P36" s="7">
        <f>IF(J36&gt;SUMIFS(Sales!$H:$H,Sales!$C:$C,Investors!G36),SUMIFS(Sales!$H:$H,Sales!$C:$C,Investors!G36),Investors!J36)</f>
        <v>45511</v>
      </c>
    </row>
    <row r="37" spans="1:16" x14ac:dyDescent="0.2">
      <c r="A37" t="s">
        <v>188</v>
      </c>
      <c r="B37" t="s">
        <v>189</v>
      </c>
      <c r="C37" t="s">
        <v>190</v>
      </c>
      <c r="D37" t="s">
        <v>24</v>
      </c>
      <c r="E37" t="s">
        <v>25</v>
      </c>
      <c r="F37">
        <v>2</v>
      </c>
      <c r="G37" t="s">
        <v>26</v>
      </c>
      <c r="H37" s="5">
        <v>45278</v>
      </c>
      <c r="I37" s="5">
        <v>45278</v>
      </c>
      <c r="J37" s="5">
        <v>46009</v>
      </c>
      <c r="K37" s="4">
        <v>300000</v>
      </c>
      <c r="L37" s="6">
        <v>0.14000000000000001</v>
      </c>
      <c r="M37" s="8">
        <f t="shared" si="3"/>
        <v>0</v>
      </c>
      <c r="N37" s="8">
        <f t="shared" si="1"/>
        <v>-75715.068493150698</v>
      </c>
      <c r="O37" s="8">
        <f t="shared" si="2"/>
        <v>-75715.068493150698</v>
      </c>
      <c r="P37" s="7">
        <f>IF(J37&gt;SUMIFS(Sales!$H:$H,Sales!$C:$C,Investors!G37),SUMIFS(Sales!$H:$H,Sales!$C:$C,Investors!G37),Investors!J37)</f>
        <v>44620</v>
      </c>
    </row>
    <row r="38" spans="1:16" x14ac:dyDescent="0.2">
      <c r="A38" t="s">
        <v>191</v>
      </c>
      <c r="B38" t="s">
        <v>192</v>
      </c>
      <c r="C38" t="s">
        <v>193</v>
      </c>
      <c r="D38" t="s">
        <v>24</v>
      </c>
      <c r="E38" t="s">
        <v>25</v>
      </c>
      <c r="F38">
        <v>3</v>
      </c>
      <c r="G38" t="s">
        <v>61</v>
      </c>
      <c r="H38" s="5">
        <v>45183</v>
      </c>
      <c r="I38" s="5">
        <v>45278</v>
      </c>
      <c r="J38" s="5">
        <v>46009</v>
      </c>
      <c r="K38" s="4">
        <v>500000</v>
      </c>
      <c r="L38" s="6">
        <v>0.16</v>
      </c>
      <c r="M38" s="8">
        <f t="shared" si="3"/>
        <v>14315.068493150686</v>
      </c>
      <c r="N38" s="8">
        <f t="shared" si="1"/>
        <v>59835.616438356163</v>
      </c>
      <c r="O38" s="8">
        <f t="shared" si="2"/>
        <v>74150.684931506854</v>
      </c>
      <c r="P38" s="7">
        <f>IF(J38&gt;SUMIFS(Sales!$H:$H,Sales!$C:$C,Investors!G38),SUMIFS(Sales!$H:$H,Sales!$C:$C,Investors!G38),Investors!J38)</f>
        <v>45551</v>
      </c>
    </row>
    <row r="39" spans="1:16" x14ac:dyDescent="0.2">
      <c r="A39" t="s">
        <v>194</v>
      </c>
      <c r="B39" t="s">
        <v>195</v>
      </c>
      <c r="C39" t="s">
        <v>196</v>
      </c>
      <c r="D39" t="s">
        <v>24</v>
      </c>
      <c r="E39" t="s">
        <v>25</v>
      </c>
      <c r="F39">
        <v>3</v>
      </c>
      <c r="G39" t="s">
        <v>89</v>
      </c>
      <c r="H39" s="5">
        <v>45163</v>
      </c>
      <c r="I39" s="5">
        <v>45278</v>
      </c>
      <c r="J39" s="5">
        <v>46009</v>
      </c>
      <c r="K39" s="4">
        <v>550000</v>
      </c>
      <c r="L39" s="6">
        <v>0.18</v>
      </c>
      <c r="M39" s="8">
        <f t="shared" si="3"/>
        <v>19061.643835616436</v>
      </c>
      <c r="N39" s="8">
        <f t="shared" si="1"/>
        <v>76487.671232876717</v>
      </c>
      <c r="O39" s="8">
        <f t="shared" si="2"/>
        <v>95549.315068493161</v>
      </c>
      <c r="P39" s="7">
        <f>IF(J39&gt;SUMIFS(Sales!$H:$H,Sales!$C:$C,Investors!G39),SUMIFS(Sales!$H:$H,Sales!$C:$C,Investors!G39),Investors!J39)</f>
        <v>45560</v>
      </c>
    </row>
    <row r="40" spans="1:16" x14ac:dyDescent="0.2">
      <c r="A40" t="s">
        <v>194</v>
      </c>
      <c r="B40" t="s">
        <v>195</v>
      </c>
      <c r="C40" t="s">
        <v>196</v>
      </c>
      <c r="D40" t="s">
        <v>24</v>
      </c>
      <c r="E40" t="s">
        <v>25</v>
      </c>
      <c r="F40">
        <v>4</v>
      </c>
      <c r="G40" t="s">
        <v>90</v>
      </c>
      <c r="H40" s="5">
        <v>45163</v>
      </c>
      <c r="I40" s="5">
        <v>45278</v>
      </c>
      <c r="J40" s="5">
        <v>46009</v>
      </c>
      <c r="K40" s="4">
        <v>450000</v>
      </c>
      <c r="L40" s="6">
        <v>0.18</v>
      </c>
      <c r="M40" s="8">
        <f t="shared" si="3"/>
        <v>15595.890410958906</v>
      </c>
      <c r="N40" s="8">
        <f t="shared" si="1"/>
        <v>63912.32876712329</v>
      </c>
      <c r="O40" s="8">
        <f t="shared" si="2"/>
        <v>79508.219178082189</v>
      </c>
      <c r="P40" s="7">
        <f>IF(J40&gt;SUMIFS(Sales!$H:$H,Sales!$C:$C,Investors!G40),SUMIFS(Sales!$H:$H,Sales!$C:$C,Investors!G40),Investors!J40)</f>
        <v>45566</v>
      </c>
    </row>
    <row r="41" spans="1:16" x14ac:dyDescent="0.2">
      <c r="A41" t="s">
        <v>197</v>
      </c>
      <c r="B41" t="s">
        <v>198</v>
      </c>
      <c r="C41" t="s">
        <v>199</v>
      </c>
      <c r="D41" t="s">
        <v>24</v>
      </c>
      <c r="E41" t="s">
        <v>25</v>
      </c>
      <c r="F41">
        <v>3</v>
      </c>
      <c r="G41" t="s">
        <v>109</v>
      </c>
      <c r="H41" s="5">
        <v>45160</v>
      </c>
      <c r="I41" s="5">
        <v>45278</v>
      </c>
      <c r="J41" s="5">
        <v>46009</v>
      </c>
      <c r="K41" s="4">
        <v>254678.6</v>
      </c>
      <c r="L41" s="6">
        <v>0.14000000000000001</v>
      </c>
      <c r="M41" s="8">
        <f t="shared" si="3"/>
        <v>9056.7896657534238</v>
      </c>
      <c r="N41" s="8">
        <f t="shared" si="1"/>
        <v>44153.593994520546</v>
      </c>
      <c r="O41" s="8">
        <f t="shared" si="2"/>
        <v>53210.383660273968</v>
      </c>
      <c r="P41" s="7">
        <f>IF(J41&gt;SUMIFS(Sales!$H:$H,Sales!$C:$C,Investors!G41),SUMIFS(Sales!$H:$H,Sales!$C:$C,Investors!G41),Investors!J41)</f>
        <v>45730</v>
      </c>
    </row>
    <row r="42" spans="1:16" x14ac:dyDescent="0.2">
      <c r="A42" t="s">
        <v>200</v>
      </c>
      <c r="B42" t="s">
        <v>201</v>
      </c>
      <c r="C42" t="s">
        <v>202</v>
      </c>
      <c r="D42" t="s">
        <v>24</v>
      </c>
      <c r="E42" t="s">
        <v>25</v>
      </c>
      <c r="F42">
        <v>6</v>
      </c>
      <c r="G42" t="s">
        <v>46</v>
      </c>
      <c r="H42" s="5">
        <v>45280</v>
      </c>
      <c r="I42" s="5">
        <v>45344</v>
      </c>
      <c r="J42" s="5">
        <v>46075</v>
      </c>
      <c r="K42" s="4">
        <v>600000</v>
      </c>
      <c r="L42" s="6">
        <v>0.18</v>
      </c>
      <c r="M42" s="8">
        <f t="shared" si="3"/>
        <v>11572.602739726026</v>
      </c>
      <c r="N42" s="8">
        <f t="shared" si="1"/>
        <v>101786.30136986301</v>
      </c>
      <c r="O42" s="8">
        <f t="shared" si="2"/>
        <v>113358.90410958903</v>
      </c>
      <c r="P42" s="7">
        <f>IF(J42&gt;SUMIFS(Sales!$H:$H,Sales!$C:$C,Investors!G42),SUMIFS(Sales!$H:$H,Sales!$C:$C,Investors!G42),Investors!J42)</f>
        <v>45688</v>
      </c>
    </row>
    <row r="43" spans="1:16" x14ac:dyDescent="0.2">
      <c r="A43" t="s">
        <v>200</v>
      </c>
      <c r="B43" t="s">
        <v>201</v>
      </c>
      <c r="C43" t="s">
        <v>202</v>
      </c>
      <c r="D43" t="s">
        <v>24</v>
      </c>
      <c r="E43" t="s">
        <v>25</v>
      </c>
      <c r="F43">
        <v>7</v>
      </c>
      <c r="G43" t="s">
        <v>47</v>
      </c>
      <c r="H43" s="5">
        <v>45280</v>
      </c>
      <c r="I43" s="5">
        <v>45344</v>
      </c>
      <c r="J43" s="5">
        <v>46075</v>
      </c>
      <c r="K43" s="4">
        <v>400000</v>
      </c>
      <c r="L43" s="6">
        <v>0.18</v>
      </c>
      <c r="M43" s="8">
        <f t="shared" si="3"/>
        <v>7715.0684931506848</v>
      </c>
      <c r="N43" s="8">
        <f t="shared" si="1"/>
        <v>51682.191780821915</v>
      </c>
      <c r="O43" s="8">
        <f t="shared" si="2"/>
        <v>59397.260273972599</v>
      </c>
      <c r="P43" s="7">
        <f>IF(J43&gt;SUMIFS(Sales!$H:$H,Sales!$C:$C,Investors!G43),SUMIFS(Sales!$H:$H,Sales!$C:$C,Investors!G43),Investors!J43)</f>
        <v>45606</v>
      </c>
    </row>
    <row r="44" spans="1:16" x14ac:dyDescent="0.2">
      <c r="A44" t="s">
        <v>203</v>
      </c>
      <c r="B44" t="s">
        <v>204</v>
      </c>
      <c r="C44" t="s">
        <v>205</v>
      </c>
      <c r="D44" t="s">
        <v>24</v>
      </c>
      <c r="E44" t="s">
        <v>25</v>
      </c>
      <c r="F44">
        <v>2</v>
      </c>
      <c r="G44" t="s">
        <v>41</v>
      </c>
      <c r="H44" s="5">
        <v>45280</v>
      </c>
      <c r="I44" s="5">
        <v>45344</v>
      </c>
      <c r="J44" s="5">
        <v>46075</v>
      </c>
      <c r="K44" s="4">
        <v>256636.99</v>
      </c>
      <c r="L44" s="6">
        <v>0.14000000000000001</v>
      </c>
      <c r="M44" s="8">
        <f t="shared" si="3"/>
        <v>4949.929889315069</v>
      </c>
      <c r="N44" s="8">
        <f t="shared" si="1"/>
        <v>25790.259707397261</v>
      </c>
      <c r="O44" s="8">
        <f t="shared" si="2"/>
        <v>30740.189596712331</v>
      </c>
      <c r="P44" s="7">
        <f>IF(J44&gt;SUMIFS(Sales!$H:$H,Sales!$C:$C,Investors!G44),SUMIFS(Sales!$H:$H,Sales!$C:$C,Investors!G44),Investors!J44)</f>
        <v>45606</v>
      </c>
    </row>
    <row r="45" spans="1:16" x14ac:dyDescent="0.2">
      <c r="A45" t="s">
        <v>206</v>
      </c>
      <c r="B45" t="s">
        <v>207</v>
      </c>
      <c r="C45" t="s">
        <v>208</v>
      </c>
      <c r="D45" t="s">
        <v>24</v>
      </c>
      <c r="E45" t="s">
        <v>25</v>
      </c>
      <c r="F45">
        <v>2</v>
      </c>
      <c r="G45" t="s">
        <v>31</v>
      </c>
      <c r="H45" s="5">
        <v>45280</v>
      </c>
      <c r="I45" s="5">
        <v>45344</v>
      </c>
      <c r="J45" s="5">
        <v>46075</v>
      </c>
      <c r="K45" s="4">
        <v>200000</v>
      </c>
      <c r="L45" s="6">
        <v>0.14000000000000001</v>
      </c>
      <c r="M45" s="8">
        <f t="shared" si="3"/>
        <v>3857.5342465753424</v>
      </c>
      <c r="N45" s="8">
        <f t="shared" si="1"/>
        <v>15879.452054794523</v>
      </c>
      <c r="O45" s="8">
        <f t="shared" si="2"/>
        <v>19736.986301369867</v>
      </c>
      <c r="P45" s="7">
        <f>IF(J45&gt;SUMIFS(Sales!$H:$H,Sales!$C:$C,Investors!G45),SUMIFS(Sales!$H:$H,Sales!$C:$C,Investors!G45),Investors!J45)</f>
        <v>45551</v>
      </c>
    </row>
    <row r="46" spans="1:16" x14ac:dyDescent="0.2">
      <c r="A46" t="s">
        <v>209</v>
      </c>
      <c r="B46" t="s">
        <v>210</v>
      </c>
      <c r="C46" t="s">
        <v>211</v>
      </c>
      <c r="D46" t="s">
        <v>24</v>
      </c>
      <c r="E46" t="s">
        <v>25</v>
      </c>
      <c r="F46">
        <v>14</v>
      </c>
      <c r="G46" t="s">
        <v>53</v>
      </c>
      <c r="H46" s="5">
        <v>45310</v>
      </c>
      <c r="I46" s="5">
        <v>45344</v>
      </c>
      <c r="J46" s="5">
        <v>46075</v>
      </c>
      <c r="K46" s="4">
        <v>550000</v>
      </c>
      <c r="L46" s="6">
        <v>0.18</v>
      </c>
      <c r="M46" s="8">
        <f t="shared" si="3"/>
        <v>5635.6164383561636</v>
      </c>
      <c r="N46" s="8">
        <f t="shared" si="1"/>
        <v>55060.273972602743</v>
      </c>
      <c r="O46" s="8">
        <f t="shared" si="2"/>
        <v>60695.890410958906</v>
      </c>
      <c r="P46" s="7">
        <f>IF(J46&gt;SUMIFS(Sales!$H:$H,Sales!$C:$C,Investors!G46),SUMIFS(Sales!$H:$H,Sales!$C:$C,Investors!G46),Investors!J46)</f>
        <v>45547</v>
      </c>
    </row>
    <row r="47" spans="1:16" x14ac:dyDescent="0.2">
      <c r="A47" t="s">
        <v>209</v>
      </c>
      <c r="B47" t="s">
        <v>210</v>
      </c>
      <c r="C47" t="s">
        <v>211</v>
      </c>
      <c r="D47" t="s">
        <v>24</v>
      </c>
      <c r="E47" t="s">
        <v>25</v>
      </c>
      <c r="F47">
        <v>15</v>
      </c>
      <c r="G47" t="s">
        <v>58</v>
      </c>
      <c r="H47" s="5">
        <v>45310</v>
      </c>
      <c r="I47" s="5">
        <v>45344</v>
      </c>
      <c r="J47" s="5">
        <v>46075</v>
      </c>
      <c r="K47" s="4">
        <v>550000</v>
      </c>
      <c r="L47" s="6">
        <v>0.18</v>
      </c>
      <c r="M47" s="8">
        <f t="shared" si="3"/>
        <v>5635.6164383561636</v>
      </c>
      <c r="N47" s="8">
        <f t="shared" si="1"/>
        <v>93304.109589041109</v>
      </c>
      <c r="O47" s="8">
        <f t="shared" si="2"/>
        <v>98939.726027397279</v>
      </c>
      <c r="P47" s="7">
        <f>IF(J47&gt;SUMIFS(Sales!$H:$H,Sales!$C:$C,Investors!G47),SUMIFS(Sales!$H:$H,Sales!$C:$C,Investors!G47),Investors!J47)</f>
        <v>45688</v>
      </c>
    </row>
    <row r="48" spans="1:16" x14ac:dyDescent="0.2">
      <c r="A48" t="s">
        <v>209</v>
      </c>
      <c r="B48" t="s">
        <v>210</v>
      </c>
      <c r="C48" t="s">
        <v>211</v>
      </c>
      <c r="D48" t="s">
        <v>24</v>
      </c>
      <c r="E48" t="s">
        <v>25</v>
      </c>
      <c r="F48">
        <v>16</v>
      </c>
      <c r="G48" t="s">
        <v>64</v>
      </c>
      <c r="H48" s="5">
        <v>45310</v>
      </c>
      <c r="I48" s="5">
        <v>45344</v>
      </c>
      <c r="J48" s="5">
        <v>45505</v>
      </c>
      <c r="K48" s="4">
        <v>523000</v>
      </c>
      <c r="L48" s="6">
        <v>0.18</v>
      </c>
      <c r="M48" s="8">
        <f t="shared" si="3"/>
        <v>5358.9589041095896</v>
      </c>
      <c r="N48" s="8">
        <f t="shared" si="1"/>
        <v>41524.767123287675</v>
      </c>
      <c r="O48" s="8">
        <f t="shared" si="2"/>
        <v>46883.726027397264</v>
      </c>
      <c r="P48" s="7">
        <f>IF(J48&gt;SUMIFS(Sales!$H:$H,Sales!$C:$C,Investors!G48),SUMIFS(Sales!$H:$H,Sales!$C:$C,Investors!G48),Investors!J48)</f>
        <v>45505</v>
      </c>
    </row>
    <row r="49" spans="1:16" x14ac:dyDescent="0.2">
      <c r="A49" t="s">
        <v>209</v>
      </c>
      <c r="B49" t="s">
        <v>210</v>
      </c>
      <c r="C49" t="s">
        <v>211</v>
      </c>
      <c r="D49" t="s">
        <v>24</v>
      </c>
      <c r="E49" t="s">
        <v>25</v>
      </c>
      <c r="F49">
        <v>17</v>
      </c>
      <c r="G49" t="s">
        <v>84</v>
      </c>
      <c r="H49" s="5">
        <v>45328</v>
      </c>
      <c r="I49" s="5">
        <v>45344</v>
      </c>
      <c r="J49" s="5">
        <v>46075</v>
      </c>
      <c r="K49" s="4">
        <v>150000</v>
      </c>
      <c r="L49" s="6">
        <v>0.18</v>
      </c>
      <c r="M49" s="8">
        <f t="shared" si="3"/>
        <v>723.28767123287662</v>
      </c>
      <c r="N49" s="8">
        <f t="shared" si="1"/>
        <v>19380.821917808218</v>
      </c>
      <c r="O49" s="8">
        <f t="shared" si="2"/>
        <v>20104.109589041094</v>
      </c>
      <c r="P49" s="7">
        <f>IF(J49&gt;SUMIFS(Sales!$H:$H,Sales!$C:$C,Investors!G49),SUMIFS(Sales!$H:$H,Sales!$C:$C,Investors!G49),Investors!J49)</f>
        <v>45606</v>
      </c>
    </row>
    <row r="50" spans="1:16" x14ac:dyDescent="0.2">
      <c r="A50" t="s">
        <v>209</v>
      </c>
      <c r="B50" t="s">
        <v>210</v>
      </c>
      <c r="C50" t="s">
        <v>211</v>
      </c>
      <c r="D50" t="s">
        <v>24</v>
      </c>
      <c r="E50" t="s">
        <v>25</v>
      </c>
      <c r="F50">
        <v>18</v>
      </c>
      <c r="G50" t="s">
        <v>107</v>
      </c>
      <c r="H50" s="5">
        <v>45328</v>
      </c>
      <c r="I50" s="5">
        <v>45344</v>
      </c>
      <c r="J50" s="5">
        <v>46075</v>
      </c>
      <c r="K50" s="4">
        <v>550000</v>
      </c>
      <c r="L50" s="6">
        <v>0.18</v>
      </c>
      <c r="M50" s="8">
        <f t="shared" si="3"/>
        <v>2652.0547945205476</v>
      </c>
      <c r="N50" s="8">
        <f t="shared" si="1"/>
        <v>104695.89041095891</v>
      </c>
      <c r="O50" s="8">
        <f t="shared" si="2"/>
        <v>107347.94520547945</v>
      </c>
      <c r="P50" s="7">
        <f>IF(J50&gt;SUMIFS(Sales!$H:$H,Sales!$C:$C,Investors!G50),SUMIFS(Sales!$H:$H,Sales!$C:$C,Investors!G50),Investors!J50)</f>
        <v>45730</v>
      </c>
    </row>
    <row r="51" spans="1:16" x14ac:dyDescent="0.2">
      <c r="A51" t="s">
        <v>209</v>
      </c>
      <c r="B51" t="s">
        <v>210</v>
      </c>
      <c r="C51" t="s">
        <v>211</v>
      </c>
      <c r="D51" t="s">
        <v>24</v>
      </c>
      <c r="E51" t="s">
        <v>25</v>
      </c>
      <c r="F51">
        <v>19</v>
      </c>
      <c r="G51" t="s">
        <v>108</v>
      </c>
      <c r="H51" s="5">
        <v>45328</v>
      </c>
      <c r="I51" s="5">
        <v>45344</v>
      </c>
      <c r="J51" s="5">
        <v>46075</v>
      </c>
      <c r="K51" s="4">
        <v>300000</v>
      </c>
      <c r="L51" s="6">
        <v>0.18</v>
      </c>
      <c r="M51" s="8">
        <f t="shared" si="3"/>
        <v>1446.5753424657532</v>
      </c>
      <c r="N51" s="8">
        <f t="shared" si="1"/>
        <v>57106.849315068495</v>
      </c>
      <c r="O51" s="8">
        <f t="shared" si="2"/>
        <v>58553.424657534248</v>
      </c>
      <c r="P51" s="7">
        <f>IF(J51&gt;SUMIFS(Sales!$H:$H,Sales!$C:$C,Investors!G51),SUMIFS(Sales!$H:$H,Sales!$C:$C,Investors!G51),Investors!J51)</f>
        <v>45730</v>
      </c>
    </row>
    <row r="52" spans="1:16" x14ac:dyDescent="0.2">
      <c r="A52" t="s">
        <v>209</v>
      </c>
      <c r="B52" t="s">
        <v>210</v>
      </c>
      <c r="C52" t="s">
        <v>211</v>
      </c>
      <c r="D52" t="s">
        <v>24</v>
      </c>
      <c r="E52" t="s">
        <v>25</v>
      </c>
      <c r="F52">
        <v>20</v>
      </c>
      <c r="G52" t="s">
        <v>40</v>
      </c>
      <c r="H52" s="5">
        <v>45355</v>
      </c>
      <c r="I52" s="5">
        <v>45387</v>
      </c>
      <c r="J52" s="5">
        <v>46118</v>
      </c>
      <c r="K52" s="4">
        <v>550000</v>
      </c>
      <c r="L52" s="6">
        <v>0.18</v>
      </c>
      <c r="M52" s="8">
        <f t="shared" si="3"/>
        <v>5304.1095890410952</v>
      </c>
      <c r="N52" s="8">
        <f t="shared" si="1"/>
        <v>89235.61643835617</v>
      </c>
      <c r="O52" s="8">
        <f t="shared" si="2"/>
        <v>94539.726027397264</v>
      </c>
      <c r="P52" s="7">
        <f>IF(J52&gt;SUMIFS(Sales!$H:$H,Sales!$C:$C,Investors!G52),SUMIFS(Sales!$H:$H,Sales!$C:$C,Investors!G52),Investors!J52)</f>
        <v>45716</v>
      </c>
    </row>
    <row r="53" spans="1:16" x14ac:dyDescent="0.2">
      <c r="A53" t="s">
        <v>209</v>
      </c>
      <c r="B53" t="s">
        <v>210</v>
      </c>
      <c r="C53" t="s">
        <v>211</v>
      </c>
      <c r="D53" t="s">
        <v>24</v>
      </c>
      <c r="E53" t="s">
        <v>25</v>
      </c>
      <c r="F53">
        <v>21</v>
      </c>
      <c r="G53" t="s">
        <v>95</v>
      </c>
      <c r="H53" s="5">
        <v>45355</v>
      </c>
      <c r="I53" s="5">
        <v>45387</v>
      </c>
      <c r="J53" s="5">
        <v>46118</v>
      </c>
      <c r="K53" s="4">
        <v>550000</v>
      </c>
      <c r="L53" s="6">
        <v>0.18</v>
      </c>
      <c r="M53" s="8">
        <f t="shared" si="3"/>
        <v>5304.1095890410952</v>
      </c>
      <c r="N53" s="8">
        <f t="shared" si="1"/>
        <v>89235.61643835617</v>
      </c>
      <c r="O53" s="8">
        <f t="shared" si="2"/>
        <v>94539.726027397264</v>
      </c>
      <c r="P53" s="7">
        <f>IF(J53&gt;SUMIFS(Sales!$H:$H,Sales!$C:$C,Investors!G53),SUMIFS(Sales!$H:$H,Sales!$C:$C,Investors!G53),Investors!J53)</f>
        <v>45716</v>
      </c>
    </row>
    <row r="54" spans="1:16" x14ac:dyDescent="0.2">
      <c r="A54" t="s">
        <v>209</v>
      </c>
      <c r="B54" t="s">
        <v>210</v>
      </c>
      <c r="C54" t="s">
        <v>211</v>
      </c>
      <c r="D54" t="s">
        <v>24</v>
      </c>
      <c r="E54" t="s">
        <v>25</v>
      </c>
      <c r="F54">
        <v>22</v>
      </c>
      <c r="G54" t="s">
        <v>96</v>
      </c>
      <c r="H54" s="5">
        <v>45355</v>
      </c>
      <c r="I54" s="5">
        <v>45387</v>
      </c>
      <c r="J54" s="5">
        <v>46118</v>
      </c>
      <c r="K54" s="4">
        <v>300000</v>
      </c>
      <c r="L54" s="6">
        <v>0.18</v>
      </c>
      <c r="M54" s="8">
        <f t="shared" si="3"/>
        <v>2893.1506849315065</v>
      </c>
      <c r="N54" s="8">
        <f t="shared" si="1"/>
        <v>48673.972602739726</v>
      </c>
      <c r="O54" s="8">
        <f t="shared" si="2"/>
        <v>51567.123287671231</v>
      </c>
      <c r="P54" s="7">
        <f>IF(J54&gt;SUMIFS(Sales!$H:$H,Sales!$C:$C,Investors!G54),SUMIFS(Sales!$H:$H,Sales!$C:$C,Investors!G54),Investors!J54)</f>
        <v>45716</v>
      </c>
    </row>
    <row r="55" spans="1:16" x14ac:dyDescent="0.2">
      <c r="A55" t="s">
        <v>209</v>
      </c>
      <c r="B55" t="s">
        <v>210</v>
      </c>
      <c r="C55" t="s">
        <v>211</v>
      </c>
      <c r="D55" t="s">
        <v>24</v>
      </c>
      <c r="E55" t="s">
        <v>25</v>
      </c>
      <c r="F55">
        <v>23</v>
      </c>
      <c r="G55" t="s">
        <v>102</v>
      </c>
      <c r="H55" s="5">
        <v>45355</v>
      </c>
      <c r="I55" s="5">
        <v>45387</v>
      </c>
      <c r="J55" s="5">
        <v>46118</v>
      </c>
      <c r="K55" s="4">
        <v>150000</v>
      </c>
      <c r="L55" s="6">
        <v>0.18</v>
      </c>
      <c r="M55" s="8">
        <f t="shared" si="3"/>
        <v>1446.5753424657532</v>
      </c>
      <c r="N55" s="8">
        <f t="shared" si="1"/>
        <v>24336.986301369863</v>
      </c>
      <c r="O55" s="8">
        <f t="shared" si="2"/>
        <v>25783.561643835616</v>
      </c>
      <c r="P55" s="7">
        <f>IF(J55&gt;SUMIFS(Sales!$H:$H,Sales!$C:$C,Investors!G55),SUMIFS(Sales!$H:$H,Sales!$C:$C,Investors!G55),Investors!J55)</f>
        <v>45716</v>
      </c>
    </row>
    <row r="56" spans="1:16" x14ac:dyDescent="0.2">
      <c r="A56" t="s">
        <v>209</v>
      </c>
      <c r="B56" t="s">
        <v>210</v>
      </c>
      <c r="C56" t="s">
        <v>211</v>
      </c>
      <c r="D56" t="s">
        <v>24</v>
      </c>
      <c r="E56" t="s">
        <v>25</v>
      </c>
      <c r="F56">
        <v>24</v>
      </c>
      <c r="G56" t="s">
        <v>68</v>
      </c>
      <c r="H56" s="5">
        <v>45376</v>
      </c>
      <c r="I56" s="5">
        <v>45387</v>
      </c>
      <c r="J56" s="5">
        <v>46118</v>
      </c>
      <c r="K56" s="4">
        <v>550000</v>
      </c>
      <c r="L56" s="6">
        <v>0.18</v>
      </c>
      <c r="M56" s="8">
        <f t="shared" si="3"/>
        <v>1823.2876712328764</v>
      </c>
      <c r="N56" s="8">
        <f t="shared" si="1"/>
        <v>69706.849315068495</v>
      </c>
      <c r="O56" s="8">
        <f t="shared" si="2"/>
        <v>71530.136986301368</v>
      </c>
      <c r="P56" s="7">
        <f>IF(J56&gt;SUMIFS(Sales!$H:$H,Sales!$C:$C,Investors!G56),SUMIFS(Sales!$H:$H,Sales!$C:$C,Investors!G56),Investors!J56)</f>
        <v>45644</v>
      </c>
    </row>
    <row r="57" spans="1:16" x14ac:dyDescent="0.2">
      <c r="A57" t="s">
        <v>209</v>
      </c>
      <c r="B57" t="s">
        <v>210</v>
      </c>
      <c r="C57" t="s">
        <v>211</v>
      </c>
      <c r="D57" t="s">
        <v>24</v>
      </c>
      <c r="E57" t="s">
        <v>25</v>
      </c>
      <c r="F57">
        <v>25</v>
      </c>
      <c r="G57" t="s">
        <v>71</v>
      </c>
      <c r="H57" s="5">
        <v>45376</v>
      </c>
      <c r="I57" s="5">
        <v>45387</v>
      </c>
      <c r="J57" s="5">
        <v>46118</v>
      </c>
      <c r="K57" s="4">
        <v>107438.36</v>
      </c>
      <c r="L57" s="6">
        <v>0.18</v>
      </c>
      <c r="M57" s="8">
        <f t="shared" si="3"/>
        <v>356.16552219178078</v>
      </c>
      <c r="N57" s="8">
        <f t="shared" si="1"/>
        <v>8689.2613347945207</v>
      </c>
      <c r="O57" s="8">
        <f t="shared" si="2"/>
        <v>9045.4268569863016</v>
      </c>
      <c r="P57" s="7">
        <f>IF(J57&gt;SUMIFS(Sales!$H:$H,Sales!$C:$C,Investors!G57),SUMIFS(Sales!$H:$H,Sales!$C:$C,Investors!G57),Investors!J57)</f>
        <v>45551</v>
      </c>
    </row>
    <row r="58" spans="1:16" x14ac:dyDescent="0.2">
      <c r="A58" t="s">
        <v>212</v>
      </c>
      <c r="B58" t="s">
        <v>213</v>
      </c>
      <c r="C58" t="s">
        <v>214</v>
      </c>
      <c r="D58" t="s">
        <v>24</v>
      </c>
      <c r="E58" t="s">
        <v>25</v>
      </c>
      <c r="F58">
        <v>2</v>
      </c>
      <c r="G58" t="s">
        <v>87</v>
      </c>
      <c r="H58" s="5">
        <v>45280</v>
      </c>
      <c r="I58" s="5">
        <v>45344</v>
      </c>
      <c r="J58" s="5">
        <v>46075</v>
      </c>
      <c r="K58" s="4">
        <v>249401.37</v>
      </c>
      <c r="L58" s="6">
        <v>0.14000000000000001</v>
      </c>
      <c r="M58" s="8">
        <f t="shared" si="3"/>
        <v>4810.3716295890408</v>
      </c>
      <c r="N58" s="8">
        <f t="shared" si="1"/>
        <v>25063.129456438353</v>
      </c>
      <c r="O58" s="8">
        <f t="shared" si="2"/>
        <v>29873.501086027394</v>
      </c>
      <c r="P58" s="7">
        <f>IF(J58&gt;SUMIFS(Sales!$H:$H,Sales!$C:$C,Investors!G58),SUMIFS(Sales!$H:$H,Sales!$C:$C,Investors!G58),Investors!J58)</f>
        <v>45606</v>
      </c>
    </row>
    <row r="59" spans="1:16" x14ac:dyDescent="0.2">
      <c r="A59" t="s">
        <v>212</v>
      </c>
      <c r="B59" t="s">
        <v>213</v>
      </c>
      <c r="C59" t="s">
        <v>214</v>
      </c>
      <c r="D59" t="s">
        <v>24</v>
      </c>
      <c r="E59" t="s">
        <v>25</v>
      </c>
      <c r="F59">
        <v>3</v>
      </c>
      <c r="G59" t="s">
        <v>80</v>
      </c>
      <c r="H59" s="5">
        <v>45308</v>
      </c>
      <c r="I59" s="5">
        <v>45344</v>
      </c>
      <c r="J59" s="5">
        <v>46075</v>
      </c>
      <c r="K59" s="4">
        <v>200000</v>
      </c>
      <c r="L59" s="6">
        <v>0.18</v>
      </c>
      <c r="M59" s="8">
        <f t="shared" si="3"/>
        <v>2169.8630136986303</v>
      </c>
      <c r="N59" s="8">
        <f t="shared" si="1"/>
        <v>33928.767123287667</v>
      </c>
      <c r="O59" s="8">
        <f t="shared" si="2"/>
        <v>36098.630136986299</v>
      </c>
      <c r="P59" s="7">
        <f>IF(J59&gt;SUMIFS(Sales!$H:$H,Sales!$C:$C,Investors!G59),SUMIFS(Sales!$H:$H,Sales!$C:$C,Investors!G59),Investors!J59)</f>
        <v>45688</v>
      </c>
    </row>
    <row r="60" spans="1:16" x14ac:dyDescent="0.2">
      <c r="A60" t="s">
        <v>215</v>
      </c>
      <c r="B60" t="s">
        <v>216</v>
      </c>
      <c r="C60" t="s">
        <v>217</v>
      </c>
      <c r="D60" t="s">
        <v>24</v>
      </c>
      <c r="E60" t="s">
        <v>25</v>
      </c>
      <c r="F60">
        <v>10</v>
      </c>
      <c r="G60" t="s">
        <v>109</v>
      </c>
      <c r="H60" s="5">
        <v>45175</v>
      </c>
      <c r="I60" s="5">
        <v>45278</v>
      </c>
      <c r="J60" s="5">
        <v>46009</v>
      </c>
      <c r="K60" s="4">
        <v>288034.25</v>
      </c>
      <c r="L60" s="6">
        <v>0.18</v>
      </c>
      <c r="M60" s="8">
        <f t="shared" si="3"/>
        <v>8940.8987739726035</v>
      </c>
      <c r="N60" s="8">
        <f t="shared" si="1"/>
        <v>64204.018027397258</v>
      </c>
      <c r="O60" s="8">
        <f t="shared" si="2"/>
        <v>73144.916801369865</v>
      </c>
      <c r="P60" s="7">
        <f>IF(J60&gt;SUMIFS(Sales!$H:$H,Sales!$C:$C,Investors!G60),SUMIFS(Sales!$H:$H,Sales!$C:$C,Investors!G60),Investors!J60)</f>
        <v>45730</v>
      </c>
    </row>
    <row r="61" spans="1:16" x14ac:dyDescent="0.2">
      <c r="A61" t="s">
        <v>215</v>
      </c>
      <c r="B61" t="s">
        <v>216</v>
      </c>
      <c r="C61" t="s">
        <v>217</v>
      </c>
      <c r="D61" t="s">
        <v>24</v>
      </c>
      <c r="E61" t="s">
        <v>25</v>
      </c>
      <c r="F61">
        <v>11</v>
      </c>
      <c r="G61" t="s">
        <v>87</v>
      </c>
      <c r="H61" s="5">
        <v>45280</v>
      </c>
      <c r="I61" s="5">
        <v>45344</v>
      </c>
      <c r="J61" s="5">
        <v>46075</v>
      </c>
      <c r="K61" s="4">
        <v>343822.74</v>
      </c>
      <c r="L61" s="6">
        <v>0.18</v>
      </c>
      <c r="M61" s="8">
        <f t="shared" si="3"/>
        <v>6631.5399715068488</v>
      </c>
      <c r="N61" s="8">
        <f t="shared" si="1"/>
        <v>44423.781968219169</v>
      </c>
      <c r="O61" s="8">
        <f t="shared" si="2"/>
        <v>51055.321939726018</v>
      </c>
      <c r="P61" s="7">
        <f>IF(J61&gt;SUMIFS(Sales!$H:$H,Sales!$C:$C,Investors!G61),SUMIFS(Sales!$H:$H,Sales!$C:$C,Investors!G61),Investors!J61)</f>
        <v>45606</v>
      </c>
    </row>
    <row r="62" spans="1:16" x14ac:dyDescent="0.2">
      <c r="A62" t="s">
        <v>215</v>
      </c>
      <c r="B62" t="s">
        <v>216</v>
      </c>
      <c r="C62" t="s">
        <v>217</v>
      </c>
      <c r="D62" t="s">
        <v>24</v>
      </c>
      <c r="E62" t="s">
        <v>25</v>
      </c>
      <c r="F62">
        <v>12</v>
      </c>
      <c r="G62" t="s">
        <v>62</v>
      </c>
      <c r="H62" s="5">
        <v>45337</v>
      </c>
      <c r="I62" s="5">
        <v>45387</v>
      </c>
      <c r="J62" s="5">
        <v>46118</v>
      </c>
      <c r="K62" s="4">
        <v>336840.75</v>
      </c>
      <c r="L62" s="6">
        <v>0.18</v>
      </c>
      <c r="M62" s="8">
        <f t="shared" si="3"/>
        <v>5075.6825342465754</v>
      </c>
      <c r="N62" s="8">
        <f t="shared" si="1"/>
        <v>36378.800999999999</v>
      </c>
      <c r="O62" s="8">
        <f t="shared" si="2"/>
        <v>41454.483534246574</v>
      </c>
      <c r="P62" s="7">
        <f>IF(J62&gt;SUMIFS(Sales!$H:$H,Sales!$C:$C,Investors!G62),SUMIFS(Sales!$H:$H,Sales!$C:$C,Investors!G62),Investors!J62)</f>
        <v>45606</v>
      </c>
    </row>
    <row r="63" spans="1:16" x14ac:dyDescent="0.2">
      <c r="A63" t="s">
        <v>218</v>
      </c>
      <c r="B63" t="s">
        <v>219</v>
      </c>
      <c r="C63" t="s">
        <v>205</v>
      </c>
      <c r="D63" t="s">
        <v>24</v>
      </c>
      <c r="E63" t="s">
        <v>25</v>
      </c>
      <c r="F63">
        <v>2</v>
      </c>
      <c r="G63" t="s">
        <v>47</v>
      </c>
      <c r="H63" s="5">
        <v>45280</v>
      </c>
      <c r="I63" s="5">
        <v>45344</v>
      </c>
      <c r="J63" s="5">
        <v>46075</v>
      </c>
      <c r="K63" s="4">
        <v>128318.49</v>
      </c>
      <c r="L63" s="6">
        <v>0.14000000000000001</v>
      </c>
      <c r="M63" s="8">
        <f t="shared" si="3"/>
        <v>2474.9648482191783</v>
      </c>
      <c r="N63" s="8">
        <f t="shared" si="1"/>
        <v>12895.129351232878</v>
      </c>
      <c r="O63" s="8">
        <f t="shared" si="2"/>
        <v>15370.094199452056</v>
      </c>
      <c r="P63" s="7">
        <f>IF(J63&gt;SUMIFS(Sales!$H:$H,Sales!$C:$C,Investors!G63),SUMIFS(Sales!$H:$H,Sales!$C:$C,Investors!G63),Investors!J63)</f>
        <v>45606</v>
      </c>
    </row>
    <row r="64" spans="1:16" x14ac:dyDescent="0.2">
      <c r="A64" t="s">
        <v>220</v>
      </c>
      <c r="B64" t="s">
        <v>221</v>
      </c>
      <c r="C64" t="s">
        <v>222</v>
      </c>
      <c r="D64" t="s">
        <v>24</v>
      </c>
      <c r="E64" t="s">
        <v>25</v>
      </c>
      <c r="F64">
        <v>2</v>
      </c>
      <c r="G64" t="s">
        <v>79</v>
      </c>
      <c r="H64" s="5">
        <v>45328</v>
      </c>
      <c r="I64" s="5">
        <v>45344</v>
      </c>
      <c r="J64" s="5">
        <v>46075</v>
      </c>
      <c r="K64" s="4">
        <v>125332.88</v>
      </c>
      <c r="L64" s="6">
        <v>0.14000000000000001</v>
      </c>
      <c r="M64" s="8">
        <f t="shared" si="3"/>
        <v>604.34484602739735</v>
      </c>
      <c r="N64" s="8">
        <f t="shared" si="1"/>
        <v>17883.113398356167</v>
      </c>
      <c r="O64" s="8">
        <f t="shared" si="2"/>
        <v>18487.458244383564</v>
      </c>
      <c r="P64" s="7">
        <f>IF(J64&gt;SUMIFS(Sales!$H:$H,Sales!$C:$C,Investors!G64),SUMIFS(Sales!$H:$H,Sales!$C:$C,Investors!G64),Investors!J64)</f>
        <v>45716</v>
      </c>
    </row>
    <row r="65" spans="1:16" x14ac:dyDescent="0.2">
      <c r="A65" t="s">
        <v>223</v>
      </c>
      <c r="B65" t="s">
        <v>224</v>
      </c>
      <c r="C65" t="s">
        <v>211</v>
      </c>
      <c r="D65" t="s">
        <v>24</v>
      </c>
      <c r="E65" t="s">
        <v>25</v>
      </c>
      <c r="F65">
        <v>2</v>
      </c>
      <c r="G65" t="s">
        <v>31</v>
      </c>
      <c r="H65" s="5">
        <v>45308</v>
      </c>
      <c r="I65" s="5">
        <v>45344</v>
      </c>
      <c r="J65" s="5">
        <v>46075</v>
      </c>
      <c r="K65" s="4">
        <v>200000</v>
      </c>
      <c r="L65" s="6">
        <v>0.18</v>
      </c>
      <c r="M65" s="8">
        <f t="shared" si="3"/>
        <v>2169.8630136986303</v>
      </c>
      <c r="N65" s="8">
        <f t="shared" si="1"/>
        <v>20416.438356164384</v>
      </c>
      <c r="O65" s="8">
        <f t="shared" si="2"/>
        <v>22586.301369863017</v>
      </c>
      <c r="P65" s="7">
        <f>IF(J65&gt;SUMIFS(Sales!$H:$H,Sales!$C:$C,Investors!G65),SUMIFS(Sales!$H:$H,Sales!$C:$C,Investors!G65),Investors!J65)</f>
        <v>45551</v>
      </c>
    </row>
    <row r="66" spans="1:16" x14ac:dyDescent="0.2">
      <c r="A66" t="s">
        <v>223</v>
      </c>
      <c r="B66" t="s">
        <v>224</v>
      </c>
      <c r="C66" t="s">
        <v>211</v>
      </c>
      <c r="D66" t="s">
        <v>24</v>
      </c>
      <c r="E66" t="s">
        <v>25</v>
      </c>
      <c r="F66">
        <v>3</v>
      </c>
      <c r="G66" t="s">
        <v>35</v>
      </c>
      <c r="H66" s="5">
        <v>45308</v>
      </c>
      <c r="I66" s="5">
        <v>45344</v>
      </c>
      <c r="J66" s="5">
        <v>46075</v>
      </c>
      <c r="K66" s="4">
        <v>550000</v>
      </c>
      <c r="L66" s="6">
        <v>0.18</v>
      </c>
      <c r="M66" s="8">
        <f t="shared" si="3"/>
        <v>5967.123287671232</v>
      </c>
      <c r="N66" s="8">
        <f t="shared" si="1"/>
        <v>93304.109589041109</v>
      </c>
      <c r="O66" s="8">
        <f t="shared" si="2"/>
        <v>99271.23287671234</v>
      </c>
      <c r="P66" s="7">
        <f>IF(J66&gt;SUMIFS(Sales!$H:$H,Sales!$C:$C,Investors!G66),SUMIFS(Sales!$H:$H,Sales!$C:$C,Investors!G66),Investors!J66)</f>
        <v>45688</v>
      </c>
    </row>
    <row r="67" spans="1:16" x14ac:dyDescent="0.2">
      <c r="A67" t="s">
        <v>223</v>
      </c>
      <c r="B67" t="s">
        <v>224</v>
      </c>
      <c r="C67" t="s">
        <v>211</v>
      </c>
      <c r="D67" t="s">
        <v>24</v>
      </c>
      <c r="E67" t="s">
        <v>25</v>
      </c>
      <c r="F67">
        <v>4</v>
      </c>
      <c r="G67" t="s">
        <v>91</v>
      </c>
      <c r="H67" s="5">
        <v>45308</v>
      </c>
      <c r="I67" s="5">
        <v>45344</v>
      </c>
      <c r="J67" s="5">
        <v>46075</v>
      </c>
      <c r="K67" s="4">
        <v>550000</v>
      </c>
      <c r="L67" s="6">
        <v>0.18</v>
      </c>
      <c r="M67" s="8">
        <f t="shared" si="3"/>
        <v>5967.123287671232</v>
      </c>
      <c r="N67" s="8">
        <f t="shared" si="1"/>
        <v>71063.013698630137</v>
      </c>
      <c r="O67" s="8">
        <f t="shared" si="2"/>
        <v>77030.136986301368</v>
      </c>
      <c r="P67" s="7">
        <f>IF(J67&gt;SUMIFS(Sales!$H:$H,Sales!$C:$C,Investors!G67),SUMIFS(Sales!$H:$H,Sales!$C:$C,Investors!G67),Investors!J67)</f>
        <v>45606</v>
      </c>
    </row>
    <row r="68" spans="1:16" x14ac:dyDescent="0.2">
      <c r="A68" t="s">
        <v>225</v>
      </c>
      <c r="B68" t="s">
        <v>226</v>
      </c>
      <c r="C68" t="s">
        <v>227</v>
      </c>
      <c r="D68" t="s">
        <v>24</v>
      </c>
      <c r="E68" t="s">
        <v>25</v>
      </c>
      <c r="F68">
        <v>3</v>
      </c>
      <c r="G68" t="s">
        <v>86</v>
      </c>
      <c r="H68" s="5">
        <v>45278</v>
      </c>
      <c r="I68" s="5">
        <v>45278</v>
      </c>
      <c r="J68" s="5">
        <v>46009</v>
      </c>
      <c r="K68" s="4">
        <v>122450.84</v>
      </c>
      <c r="L68" s="6">
        <v>0.14000000000000001</v>
      </c>
      <c r="M68" s="8">
        <f t="shared" si="3"/>
        <v>0</v>
      </c>
      <c r="N68" s="8">
        <f t="shared" si="1"/>
        <v>13620.559189041098</v>
      </c>
      <c r="O68" s="8">
        <f t="shared" si="2"/>
        <v>13620.559189041098</v>
      </c>
      <c r="P68" s="7">
        <f>IF(J68&gt;SUMIFS(Sales!$H:$H,Sales!$C:$C,Investors!G68),SUMIFS(Sales!$H:$H,Sales!$C:$C,Investors!G68),Investors!J68)</f>
        <v>45568</v>
      </c>
    </row>
    <row r="69" spans="1:16" x14ac:dyDescent="0.2">
      <c r="A69" t="s">
        <v>228</v>
      </c>
      <c r="B69" t="s">
        <v>229</v>
      </c>
      <c r="C69" t="s">
        <v>230</v>
      </c>
      <c r="D69" t="s">
        <v>24</v>
      </c>
      <c r="E69" t="s">
        <v>25</v>
      </c>
      <c r="F69">
        <v>2</v>
      </c>
      <c r="G69" t="s">
        <v>52</v>
      </c>
      <c r="H69" s="5">
        <v>45281</v>
      </c>
      <c r="I69" s="5">
        <v>45344</v>
      </c>
      <c r="J69" s="5">
        <v>46075</v>
      </c>
      <c r="K69" s="4">
        <v>600000</v>
      </c>
      <c r="L69" s="6">
        <v>0.18</v>
      </c>
      <c r="M69" s="8">
        <f t="shared" si="3"/>
        <v>11391.780821917806</v>
      </c>
      <c r="N69" s="8">
        <f t="shared" si="1"/>
        <v>77523.287671232873</v>
      </c>
      <c r="O69" s="8">
        <f t="shared" si="2"/>
        <v>88915.068493150684</v>
      </c>
      <c r="P69" s="7">
        <f>IF(J69&gt;SUMIFS(Sales!$H:$H,Sales!$C:$C,Investors!G69),SUMIFS(Sales!$H:$H,Sales!$C:$C,Investors!G69),Investors!J69)</f>
        <v>45606</v>
      </c>
    </row>
    <row r="70" spans="1:16" x14ac:dyDescent="0.2">
      <c r="A70" t="s">
        <v>228</v>
      </c>
      <c r="B70" t="s">
        <v>229</v>
      </c>
      <c r="C70" t="s">
        <v>230</v>
      </c>
      <c r="D70" t="s">
        <v>24</v>
      </c>
      <c r="E70" t="s">
        <v>25</v>
      </c>
      <c r="F70">
        <v>3</v>
      </c>
      <c r="G70" t="s">
        <v>54</v>
      </c>
      <c r="H70" s="5">
        <v>45281</v>
      </c>
      <c r="I70" s="5">
        <v>45344</v>
      </c>
      <c r="J70" s="5">
        <v>46075</v>
      </c>
      <c r="K70" s="4">
        <v>400000</v>
      </c>
      <c r="L70" s="6">
        <v>0.18</v>
      </c>
      <c r="M70" s="8">
        <f t="shared" si="3"/>
        <v>7594.5205479452052</v>
      </c>
      <c r="N70" s="8">
        <f t="shared" ref="N70:N118" si="4">K70*L70/365*(P70-I70)</f>
        <v>67857.534246575335</v>
      </c>
      <c r="O70" s="8">
        <f t="shared" ref="O70:O118" si="5">M70+N70</f>
        <v>75452.054794520547</v>
      </c>
      <c r="P70" s="7">
        <f>IF(J70&gt;SUMIFS(Sales!$H:$H,Sales!$C:$C,Investors!G70),SUMIFS(Sales!$H:$H,Sales!$C:$C,Investors!G70),Investors!J70)</f>
        <v>45688</v>
      </c>
    </row>
    <row r="71" spans="1:16" x14ac:dyDescent="0.2">
      <c r="A71" t="s">
        <v>228</v>
      </c>
      <c r="B71" t="s">
        <v>229</v>
      </c>
      <c r="C71" t="s">
        <v>230</v>
      </c>
      <c r="D71" t="s">
        <v>24</v>
      </c>
      <c r="E71" t="s">
        <v>25</v>
      </c>
      <c r="F71">
        <v>4</v>
      </c>
      <c r="G71" t="s">
        <v>33</v>
      </c>
      <c r="H71" s="5">
        <v>45308</v>
      </c>
      <c r="I71" s="5">
        <v>45344</v>
      </c>
      <c r="J71" s="5">
        <v>46075</v>
      </c>
      <c r="K71" s="4">
        <v>550000</v>
      </c>
      <c r="L71" s="6">
        <v>0.18</v>
      </c>
      <c r="M71" s="8">
        <f t="shared" si="3"/>
        <v>5967.123287671232</v>
      </c>
      <c r="N71" s="8">
        <f t="shared" si="4"/>
        <v>71063.013698630137</v>
      </c>
      <c r="O71" s="8">
        <f t="shared" si="5"/>
        <v>77030.136986301368</v>
      </c>
      <c r="P71" s="7">
        <f>IF(J71&gt;SUMIFS(Sales!$H:$H,Sales!$C:$C,Investors!G71),SUMIFS(Sales!$H:$H,Sales!$C:$C,Investors!G71),Investors!J71)</f>
        <v>45606</v>
      </c>
    </row>
    <row r="72" spans="1:16" x14ac:dyDescent="0.2">
      <c r="A72" t="s">
        <v>228</v>
      </c>
      <c r="B72" t="s">
        <v>229</v>
      </c>
      <c r="C72" t="s">
        <v>230</v>
      </c>
      <c r="D72" t="s">
        <v>24</v>
      </c>
      <c r="E72" t="s">
        <v>25</v>
      </c>
      <c r="F72">
        <v>5</v>
      </c>
      <c r="G72" t="s">
        <v>79</v>
      </c>
      <c r="H72" s="5">
        <v>45308</v>
      </c>
      <c r="I72" s="5">
        <v>45344</v>
      </c>
      <c r="J72" s="5">
        <v>46075</v>
      </c>
      <c r="K72" s="4">
        <v>450000</v>
      </c>
      <c r="L72" s="6">
        <v>0.18</v>
      </c>
      <c r="M72" s="8">
        <f t="shared" si="3"/>
        <v>4882.1917808219187</v>
      </c>
      <c r="N72" s="8">
        <f t="shared" si="4"/>
        <v>82553.42465753424</v>
      </c>
      <c r="O72" s="8">
        <f t="shared" si="5"/>
        <v>87435.616438356155</v>
      </c>
      <c r="P72" s="7">
        <f>IF(J72&gt;SUMIFS(Sales!$H:$H,Sales!$C:$C,Investors!G72),SUMIFS(Sales!$H:$H,Sales!$C:$C,Investors!G72),Investors!J72)</f>
        <v>45716</v>
      </c>
    </row>
    <row r="73" spans="1:16" x14ac:dyDescent="0.2">
      <c r="A73" t="s">
        <v>228</v>
      </c>
      <c r="B73" t="s">
        <v>229</v>
      </c>
      <c r="C73" t="s">
        <v>230</v>
      </c>
      <c r="D73" t="s">
        <v>24</v>
      </c>
      <c r="E73" t="s">
        <v>25</v>
      </c>
      <c r="F73">
        <v>6</v>
      </c>
      <c r="G73" t="s">
        <v>71</v>
      </c>
      <c r="H73" s="5">
        <v>45337</v>
      </c>
      <c r="I73" s="5">
        <v>45387</v>
      </c>
      <c r="J73" s="5">
        <v>46118</v>
      </c>
      <c r="K73" s="4">
        <v>450000</v>
      </c>
      <c r="L73" s="6">
        <v>0.18</v>
      </c>
      <c r="M73" s="8">
        <f t="shared" si="3"/>
        <v>6780.82191780822</v>
      </c>
      <c r="N73" s="8">
        <f t="shared" si="4"/>
        <v>36394.520547945205</v>
      </c>
      <c r="O73" s="8">
        <f t="shared" si="5"/>
        <v>43175.342465753427</v>
      </c>
      <c r="P73" s="7">
        <f>IF(J73&gt;SUMIFS(Sales!$H:$H,Sales!$C:$C,Investors!G73),SUMIFS(Sales!$H:$H,Sales!$C:$C,Investors!G73),Investors!J73)</f>
        <v>45551</v>
      </c>
    </row>
    <row r="74" spans="1:16" x14ac:dyDescent="0.2">
      <c r="A74" t="s">
        <v>228</v>
      </c>
      <c r="B74" t="s">
        <v>229</v>
      </c>
      <c r="C74" t="s">
        <v>230</v>
      </c>
      <c r="D74" t="s">
        <v>24</v>
      </c>
      <c r="E74" t="s">
        <v>25</v>
      </c>
      <c r="F74">
        <v>7</v>
      </c>
      <c r="G74" t="s">
        <v>110</v>
      </c>
      <c r="H74" s="5">
        <v>45337</v>
      </c>
      <c r="I74" s="5">
        <v>45387</v>
      </c>
      <c r="J74" s="5">
        <v>46118</v>
      </c>
      <c r="K74" s="4">
        <v>550000</v>
      </c>
      <c r="L74" s="6">
        <v>0.18</v>
      </c>
      <c r="M74" s="8">
        <f t="shared" si="3"/>
        <v>8287.6712328767117</v>
      </c>
      <c r="N74" s="8">
        <f t="shared" si="4"/>
        <v>93032.876712328769</v>
      </c>
      <c r="O74" s="8">
        <f t="shared" si="5"/>
        <v>101320.54794520549</v>
      </c>
      <c r="P74" s="7">
        <f>IF(J74&gt;SUMIFS(Sales!$H:$H,Sales!$C:$C,Investors!G74),SUMIFS(Sales!$H:$H,Sales!$C:$C,Investors!G74),Investors!J74)</f>
        <v>45730</v>
      </c>
    </row>
    <row r="75" spans="1:16" x14ac:dyDescent="0.2">
      <c r="A75" t="s">
        <v>231</v>
      </c>
      <c r="B75" t="s">
        <v>232</v>
      </c>
      <c r="C75" t="s">
        <v>233</v>
      </c>
      <c r="D75" t="s">
        <v>24</v>
      </c>
      <c r="E75" t="s">
        <v>25</v>
      </c>
      <c r="F75">
        <v>2</v>
      </c>
      <c r="G75" t="s">
        <v>54</v>
      </c>
      <c r="H75" s="5">
        <v>45322</v>
      </c>
      <c r="I75" s="5">
        <v>45344</v>
      </c>
      <c r="J75" s="5">
        <v>46075</v>
      </c>
      <c r="K75" s="4">
        <v>172917.81</v>
      </c>
      <c r="L75" s="6">
        <v>0.14000000000000001</v>
      </c>
      <c r="M75" s="8">
        <f t="shared" si="3"/>
        <v>1146.4687676712329</v>
      </c>
      <c r="N75" s="8">
        <f t="shared" si="4"/>
        <v>22815.675971506851</v>
      </c>
      <c r="O75" s="8">
        <f t="shared" si="5"/>
        <v>23962.144739178082</v>
      </c>
      <c r="P75" s="7">
        <f>IF(J75&gt;SUMIFS(Sales!$H:$H,Sales!$C:$C,Investors!G75),SUMIFS(Sales!$H:$H,Sales!$C:$C,Investors!G75),Investors!J75)</f>
        <v>45688</v>
      </c>
    </row>
    <row r="76" spans="1:16" x14ac:dyDescent="0.2">
      <c r="A76" t="s">
        <v>234</v>
      </c>
      <c r="B76" t="s">
        <v>224</v>
      </c>
      <c r="C76" t="s">
        <v>211</v>
      </c>
      <c r="D76" t="s">
        <v>24</v>
      </c>
      <c r="E76" t="s">
        <v>25</v>
      </c>
      <c r="F76">
        <v>3</v>
      </c>
      <c r="G76" t="s">
        <v>49</v>
      </c>
      <c r="H76" s="5">
        <v>45328</v>
      </c>
      <c r="I76" s="5">
        <v>45344</v>
      </c>
      <c r="J76" s="5">
        <v>46075</v>
      </c>
      <c r="K76" s="4">
        <v>550000</v>
      </c>
      <c r="L76" s="6">
        <v>0.18</v>
      </c>
      <c r="M76" s="8">
        <f t="shared" si="3"/>
        <v>2652.0547945205476</v>
      </c>
      <c r="N76" s="8">
        <f t="shared" si="4"/>
        <v>71063.013698630137</v>
      </c>
      <c r="O76" s="8">
        <f t="shared" si="5"/>
        <v>73715.068493150684</v>
      </c>
      <c r="P76" s="7">
        <f>IF(J76&gt;SUMIFS(Sales!$H:$H,Sales!$C:$C,Investors!G76),SUMIFS(Sales!$H:$H,Sales!$C:$C,Investors!G76),Investors!J76)</f>
        <v>45606</v>
      </c>
    </row>
    <row r="77" spans="1:16" x14ac:dyDescent="0.2">
      <c r="A77" t="s">
        <v>234</v>
      </c>
      <c r="B77" t="s">
        <v>224</v>
      </c>
      <c r="C77" t="s">
        <v>211</v>
      </c>
      <c r="D77" t="s">
        <v>24</v>
      </c>
      <c r="E77" t="s">
        <v>25</v>
      </c>
      <c r="F77">
        <v>4</v>
      </c>
      <c r="G77" t="s">
        <v>108</v>
      </c>
      <c r="H77" s="5">
        <v>45328</v>
      </c>
      <c r="I77" s="5">
        <v>45344</v>
      </c>
      <c r="J77" s="5">
        <v>46075</v>
      </c>
      <c r="K77" s="4">
        <v>200000</v>
      </c>
      <c r="L77" s="6">
        <v>0.18</v>
      </c>
      <c r="M77" s="8">
        <f t="shared" si="3"/>
        <v>964.38356164383561</v>
      </c>
      <c r="N77" s="8">
        <f t="shared" si="4"/>
        <v>38071.232876712325</v>
      </c>
      <c r="O77" s="8">
        <f t="shared" si="5"/>
        <v>39035.616438356163</v>
      </c>
      <c r="P77" s="7">
        <f>IF(J77&gt;SUMIFS(Sales!$H:$H,Sales!$C:$C,Investors!G77),SUMIFS(Sales!$H:$H,Sales!$C:$C,Investors!G77),Investors!J77)</f>
        <v>45730</v>
      </c>
    </row>
    <row r="78" spans="1:16" x14ac:dyDescent="0.2">
      <c r="A78" t="s">
        <v>234</v>
      </c>
      <c r="B78" t="s">
        <v>224</v>
      </c>
      <c r="C78" t="s">
        <v>211</v>
      </c>
      <c r="D78" t="s">
        <v>24</v>
      </c>
      <c r="E78" t="s">
        <v>25</v>
      </c>
      <c r="F78">
        <v>5</v>
      </c>
      <c r="G78" t="s">
        <v>112</v>
      </c>
      <c r="H78" s="5">
        <v>45328</v>
      </c>
      <c r="I78" s="5">
        <v>45344</v>
      </c>
      <c r="J78" s="5">
        <v>46075</v>
      </c>
      <c r="K78" s="4">
        <v>550000</v>
      </c>
      <c r="L78" s="6">
        <v>0.18</v>
      </c>
      <c r="M78" s="8">
        <f t="shared" si="3"/>
        <v>2652.0547945205476</v>
      </c>
      <c r="N78" s="8">
        <f t="shared" si="4"/>
        <v>104695.89041095891</v>
      </c>
      <c r="O78" s="8">
        <f t="shared" si="5"/>
        <v>107347.94520547945</v>
      </c>
      <c r="P78" s="7">
        <f>IF(J78&gt;SUMIFS(Sales!$H:$H,Sales!$C:$C,Investors!G78),SUMIFS(Sales!$H:$H,Sales!$C:$C,Investors!G78),Investors!J78)</f>
        <v>45730</v>
      </c>
    </row>
    <row r="79" spans="1:16" x14ac:dyDescent="0.2">
      <c r="A79" t="s">
        <v>235</v>
      </c>
      <c r="B79" t="s">
        <v>236</v>
      </c>
      <c r="C79" t="s">
        <v>237</v>
      </c>
      <c r="D79" t="s">
        <v>24</v>
      </c>
      <c r="E79" t="s">
        <v>25</v>
      </c>
      <c r="F79">
        <v>2</v>
      </c>
      <c r="G79" t="s">
        <v>27</v>
      </c>
      <c r="H79" s="5">
        <v>45320</v>
      </c>
      <c r="I79" s="5">
        <v>45344</v>
      </c>
      <c r="J79" s="5">
        <v>46075</v>
      </c>
      <c r="K79" s="4">
        <v>550000</v>
      </c>
      <c r="L79" s="6">
        <v>0.18</v>
      </c>
      <c r="M79" s="8">
        <f t="shared" si="3"/>
        <v>3978.0821917808216</v>
      </c>
      <c r="N79" s="8">
        <f t="shared" si="4"/>
        <v>100898.63013698631</v>
      </c>
      <c r="O79" s="8">
        <f t="shared" si="5"/>
        <v>104876.71232876713</v>
      </c>
      <c r="P79" s="7">
        <f>IF(J79&gt;SUMIFS(Sales!$H:$H,Sales!$C:$C,Investors!G79),SUMIFS(Sales!$H:$H,Sales!$C:$C,Investors!G79),Investors!J79)</f>
        <v>45716</v>
      </c>
    </row>
    <row r="80" spans="1:16" x14ac:dyDescent="0.2">
      <c r="A80" t="s">
        <v>235</v>
      </c>
      <c r="B80" t="s">
        <v>236</v>
      </c>
      <c r="C80" t="s">
        <v>237</v>
      </c>
      <c r="D80" t="s">
        <v>24</v>
      </c>
      <c r="E80" t="s">
        <v>25</v>
      </c>
      <c r="F80">
        <v>3</v>
      </c>
      <c r="G80" t="s">
        <v>50</v>
      </c>
      <c r="H80" s="5">
        <v>45320</v>
      </c>
      <c r="I80" s="5">
        <v>45344</v>
      </c>
      <c r="J80" s="5">
        <v>46075</v>
      </c>
      <c r="K80" s="4">
        <v>550000</v>
      </c>
      <c r="L80" s="6">
        <v>0.18</v>
      </c>
      <c r="M80" s="8">
        <f t="shared" si="3"/>
        <v>3978.0821917808216</v>
      </c>
      <c r="N80" s="8">
        <f t="shared" si="4"/>
        <v>59942.465753424665</v>
      </c>
      <c r="O80" s="8">
        <f t="shared" si="5"/>
        <v>63920.547945205486</v>
      </c>
      <c r="P80" s="7">
        <f>IF(J80&gt;SUMIFS(Sales!$H:$H,Sales!$C:$C,Investors!G80),SUMIFS(Sales!$H:$H,Sales!$C:$C,Investors!G80),Investors!J80)</f>
        <v>45565</v>
      </c>
    </row>
    <row r="81" spans="1:16" x14ac:dyDescent="0.2">
      <c r="A81" t="s">
        <v>235</v>
      </c>
      <c r="B81" t="s">
        <v>236</v>
      </c>
      <c r="C81" t="s">
        <v>237</v>
      </c>
      <c r="D81" t="s">
        <v>24</v>
      </c>
      <c r="E81" t="s">
        <v>25</v>
      </c>
      <c r="F81">
        <v>4</v>
      </c>
      <c r="G81" t="s">
        <v>84</v>
      </c>
      <c r="H81" s="5">
        <v>45320</v>
      </c>
      <c r="I81" s="5">
        <v>45344</v>
      </c>
      <c r="J81" s="5">
        <v>46075</v>
      </c>
      <c r="K81" s="4">
        <v>400000</v>
      </c>
      <c r="L81" s="6">
        <v>0.18</v>
      </c>
      <c r="M81" s="8">
        <f t="shared" si="3"/>
        <v>2893.1506849315069</v>
      </c>
      <c r="N81" s="8">
        <f t="shared" si="4"/>
        <v>51682.191780821915</v>
      </c>
      <c r="O81" s="8">
        <f t="shared" si="5"/>
        <v>54575.34246575342</v>
      </c>
      <c r="P81" s="7">
        <f>IF(J81&gt;SUMIFS(Sales!$H:$H,Sales!$C:$C,Investors!G81),SUMIFS(Sales!$H:$H,Sales!$C:$C,Investors!G81),Investors!J81)</f>
        <v>45606</v>
      </c>
    </row>
    <row r="82" spans="1:16" x14ac:dyDescent="0.2">
      <c r="A82" t="s">
        <v>238</v>
      </c>
      <c r="B82" t="s">
        <v>239</v>
      </c>
      <c r="C82" t="s">
        <v>240</v>
      </c>
      <c r="D82" t="s">
        <v>24</v>
      </c>
      <c r="E82" t="s">
        <v>25</v>
      </c>
      <c r="F82">
        <v>2</v>
      </c>
      <c r="G82" t="s">
        <v>80</v>
      </c>
      <c r="H82" s="5">
        <v>45315</v>
      </c>
      <c r="I82" s="5">
        <v>45344</v>
      </c>
      <c r="J82" s="5">
        <v>46075</v>
      </c>
      <c r="K82" s="4">
        <v>120768.49</v>
      </c>
      <c r="L82" s="6">
        <v>0.14000000000000001</v>
      </c>
      <c r="M82" s="8">
        <f t="shared" si="3"/>
        <v>1055.4835153424658</v>
      </c>
      <c r="N82" s="8">
        <f t="shared" si="4"/>
        <v>15934.823228493155</v>
      </c>
      <c r="O82" s="8">
        <f t="shared" si="5"/>
        <v>16990.306743835619</v>
      </c>
      <c r="P82" s="7">
        <f>IF(J82&gt;SUMIFS(Sales!$H:$H,Sales!$C:$C,Investors!G82),SUMIFS(Sales!$H:$H,Sales!$C:$C,Investors!G82),Investors!J82)</f>
        <v>45688</v>
      </c>
    </row>
    <row r="83" spans="1:16" x14ac:dyDescent="0.2">
      <c r="A83" t="s">
        <v>241</v>
      </c>
      <c r="B83" t="s">
        <v>242</v>
      </c>
      <c r="C83" t="s">
        <v>243</v>
      </c>
      <c r="D83" t="s">
        <v>24</v>
      </c>
      <c r="E83" t="s">
        <v>25</v>
      </c>
      <c r="F83">
        <v>2</v>
      </c>
      <c r="G83" t="s">
        <v>72</v>
      </c>
      <c r="H83" s="5">
        <v>45187</v>
      </c>
      <c r="I83" s="5">
        <v>45278</v>
      </c>
      <c r="J83" s="5">
        <v>46009</v>
      </c>
      <c r="K83" s="4">
        <v>590493.15</v>
      </c>
      <c r="L83" s="6">
        <v>0.18</v>
      </c>
      <c r="M83" s="8">
        <f t="shared" si="3"/>
        <v>16194.072415068493</v>
      </c>
      <c r="N83" s="8">
        <f t="shared" si="4"/>
        <v>83575.003093150692</v>
      </c>
      <c r="O83" s="8">
        <f t="shared" si="5"/>
        <v>99769.07550821919</v>
      </c>
      <c r="P83" s="7">
        <f>IF(J83&gt;SUMIFS(Sales!$H:$H,Sales!$C:$C,Investors!G83),SUMIFS(Sales!$H:$H,Sales!$C:$C,Investors!G83),Investors!J83)</f>
        <v>45565</v>
      </c>
    </row>
    <row r="84" spans="1:16" x14ac:dyDescent="0.2">
      <c r="A84" t="s">
        <v>241</v>
      </c>
      <c r="B84" t="s">
        <v>242</v>
      </c>
      <c r="C84" t="s">
        <v>243</v>
      </c>
      <c r="D84" t="s">
        <v>24</v>
      </c>
      <c r="E84" t="s">
        <v>25</v>
      </c>
      <c r="F84">
        <v>3</v>
      </c>
      <c r="G84" t="s">
        <v>74</v>
      </c>
      <c r="H84" s="5">
        <v>45187</v>
      </c>
      <c r="I84" s="5">
        <v>45278</v>
      </c>
      <c r="J84" s="5">
        <v>46009</v>
      </c>
      <c r="K84" s="4">
        <v>590000</v>
      </c>
      <c r="L84" s="6">
        <v>0.18</v>
      </c>
      <c r="M84" s="8">
        <f t="shared" si="3"/>
        <v>16180.547945205481</v>
      </c>
      <c r="N84" s="8">
        <f t="shared" si="4"/>
        <v>84378.082191780821</v>
      </c>
      <c r="O84" s="8">
        <f t="shared" si="5"/>
        <v>100558.63013698631</v>
      </c>
      <c r="P84" s="7">
        <f>IF(J84&gt;SUMIFS(Sales!$H:$H,Sales!$C:$C,Investors!G84),SUMIFS(Sales!$H:$H,Sales!$C:$C,Investors!G84),Investors!J84)</f>
        <v>45568</v>
      </c>
    </row>
    <row r="85" spans="1:16" x14ac:dyDescent="0.2">
      <c r="A85" t="s">
        <v>244</v>
      </c>
      <c r="B85" t="s">
        <v>245</v>
      </c>
      <c r="C85" t="s">
        <v>246</v>
      </c>
      <c r="D85" t="s">
        <v>24</v>
      </c>
      <c r="E85" t="s">
        <v>25</v>
      </c>
      <c r="F85">
        <v>3</v>
      </c>
      <c r="G85" t="s">
        <v>37</v>
      </c>
      <c r="H85" s="5">
        <v>45187</v>
      </c>
      <c r="I85" s="5">
        <v>45278</v>
      </c>
      <c r="J85" s="5">
        <v>46009</v>
      </c>
      <c r="K85" s="4">
        <v>550000</v>
      </c>
      <c r="L85" s="6">
        <v>0.18</v>
      </c>
      <c r="M85" s="8">
        <f t="shared" si="3"/>
        <v>15083.561643835614</v>
      </c>
      <c r="N85" s="8">
        <f t="shared" si="4"/>
        <v>90320.547945205486</v>
      </c>
      <c r="O85" s="8">
        <f t="shared" si="5"/>
        <v>105404.10958904109</v>
      </c>
      <c r="P85" s="7">
        <f>IF(J85&gt;SUMIFS(Sales!$H:$H,Sales!$C:$C,Investors!G85),SUMIFS(Sales!$H:$H,Sales!$C:$C,Investors!G85),Investors!J85)</f>
        <v>45611</v>
      </c>
    </row>
    <row r="86" spans="1:16" x14ac:dyDescent="0.2">
      <c r="A86" t="s">
        <v>244</v>
      </c>
      <c r="B86" t="s">
        <v>245</v>
      </c>
      <c r="C86" t="s">
        <v>246</v>
      </c>
      <c r="D86" t="s">
        <v>24</v>
      </c>
      <c r="E86" t="s">
        <v>25</v>
      </c>
      <c r="F86">
        <v>4</v>
      </c>
      <c r="G86" t="s">
        <v>65</v>
      </c>
      <c r="H86" s="5">
        <v>45187</v>
      </c>
      <c r="I86" s="5">
        <v>45278</v>
      </c>
      <c r="J86" s="5">
        <v>46009</v>
      </c>
      <c r="K86" s="4">
        <v>550000</v>
      </c>
      <c r="L86" s="6">
        <v>0.18</v>
      </c>
      <c r="M86" s="8">
        <f t="shared" si="3"/>
        <v>15083.561643835614</v>
      </c>
      <c r="N86" s="8">
        <f t="shared" si="4"/>
        <v>78115.068493150698</v>
      </c>
      <c r="O86" s="8">
        <f t="shared" si="5"/>
        <v>93198.630136986307</v>
      </c>
      <c r="P86" s="7">
        <f>IF(J86&gt;SUMIFS(Sales!$H:$H,Sales!$C:$C,Investors!G86),SUMIFS(Sales!$H:$H,Sales!$C:$C,Investors!G86),Investors!J86)</f>
        <v>45566</v>
      </c>
    </row>
    <row r="87" spans="1:16" x14ac:dyDescent="0.2">
      <c r="A87" t="s">
        <v>244</v>
      </c>
      <c r="B87" t="s">
        <v>245</v>
      </c>
      <c r="C87" t="s">
        <v>246</v>
      </c>
      <c r="D87" t="s">
        <v>24</v>
      </c>
      <c r="E87" t="s">
        <v>25</v>
      </c>
      <c r="F87">
        <v>5</v>
      </c>
      <c r="G87" t="s">
        <v>99</v>
      </c>
      <c r="H87" s="5">
        <v>45187</v>
      </c>
      <c r="I87" s="5">
        <v>45278</v>
      </c>
      <c r="J87" s="5">
        <v>46009</v>
      </c>
      <c r="K87" s="4">
        <v>245807.53</v>
      </c>
      <c r="L87" s="6">
        <v>0.18</v>
      </c>
      <c r="M87" s="8">
        <f t="shared" si="3"/>
        <v>6741.1873295890409</v>
      </c>
      <c r="N87" s="8">
        <f t="shared" si="4"/>
        <v>35153.844016438357</v>
      </c>
      <c r="O87" s="8">
        <f t="shared" si="5"/>
        <v>41895.031346027397</v>
      </c>
      <c r="P87" s="7">
        <f>IF(J87&gt;SUMIFS(Sales!$H:$H,Sales!$C:$C,Investors!G87),SUMIFS(Sales!$H:$H,Sales!$C:$C,Investors!G87),Investors!J87)</f>
        <v>45568</v>
      </c>
    </row>
    <row r="88" spans="1:16" x14ac:dyDescent="0.2">
      <c r="A88" t="s">
        <v>244</v>
      </c>
      <c r="B88" t="s">
        <v>245</v>
      </c>
      <c r="C88" t="s">
        <v>246</v>
      </c>
      <c r="D88" t="s">
        <v>24</v>
      </c>
      <c r="E88" t="s">
        <v>25</v>
      </c>
      <c r="F88">
        <v>6</v>
      </c>
      <c r="G88" t="s">
        <v>103</v>
      </c>
      <c r="H88" s="5">
        <v>45187</v>
      </c>
      <c r="I88" s="5">
        <v>45278</v>
      </c>
      <c r="J88" s="5">
        <v>46009</v>
      </c>
      <c r="K88" s="4">
        <v>550000</v>
      </c>
      <c r="L88" s="6">
        <v>0.18</v>
      </c>
      <c r="M88" s="8">
        <f t="shared" si="3"/>
        <v>15083.561643835614</v>
      </c>
      <c r="N88" s="8">
        <f t="shared" si="4"/>
        <v>78657.534246575349</v>
      </c>
      <c r="O88" s="8">
        <f t="shared" si="5"/>
        <v>93741.095890410958</v>
      </c>
      <c r="P88" s="7">
        <f>IF(J88&gt;SUMIFS(Sales!$H:$H,Sales!$C:$C,Investors!G88),SUMIFS(Sales!$H:$H,Sales!$C:$C,Investors!G88),Investors!J88)</f>
        <v>45568</v>
      </c>
    </row>
    <row r="89" spans="1:16" x14ac:dyDescent="0.2">
      <c r="A89" t="s">
        <v>247</v>
      </c>
      <c r="B89" t="s">
        <v>248</v>
      </c>
      <c r="C89" t="s">
        <v>249</v>
      </c>
      <c r="D89" t="s">
        <v>24</v>
      </c>
      <c r="E89" t="s">
        <v>25</v>
      </c>
      <c r="F89">
        <v>6</v>
      </c>
      <c r="G89" t="s">
        <v>99</v>
      </c>
      <c r="H89" s="5">
        <v>45177</v>
      </c>
      <c r="I89" s="5">
        <v>45278</v>
      </c>
      <c r="J89" s="5">
        <v>46009</v>
      </c>
      <c r="K89" s="4">
        <v>100000</v>
      </c>
      <c r="L89" s="6">
        <v>0.16</v>
      </c>
      <c r="M89" s="8">
        <f t="shared" si="3"/>
        <v>3043.8356164383563</v>
      </c>
      <c r="N89" s="8">
        <f t="shared" si="4"/>
        <v>12712.328767123287</v>
      </c>
      <c r="O89" s="8">
        <f t="shared" si="5"/>
        <v>15756.164383561643</v>
      </c>
      <c r="P89" s="7">
        <f>IF(J89&gt;SUMIFS(Sales!$H:$H,Sales!$C:$C,Investors!G89),SUMIFS(Sales!$H:$H,Sales!$C:$C,Investors!G89),Investors!J89)</f>
        <v>45568</v>
      </c>
    </row>
    <row r="90" spans="1:16" x14ac:dyDescent="0.2">
      <c r="A90" t="s">
        <v>247</v>
      </c>
      <c r="B90" t="s">
        <v>248</v>
      </c>
      <c r="C90" t="s">
        <v>249</v>
      </c>
      <c r="D90" t="s">
        <v>24</v>
      </c>
      <c r="E90" t="s">
        <v>25</v>
      </c>
      <c r="F90">
        <v>7</v>
      </c>
      <c r="G90" t="s">
        <v>99</v>
      </c>
      <c r="H90" s="5">
        <v>45177</v>
      </c>
      <c r="I90" s="5">
        <v>45278</v>
      </c>
      <c r="J90" s="5">
        <v>46009</v>
      </c>
      <c r="K90" s="4">
        <v>100000.01</v>
      </c>
      <c r="L90" s="6">
        <v>0.16</v>
      </c>
      <c r="M90" s="8">
        <f t="shared" si="3"/>
        <v>3043.8359208219181</v>
      </c>
      <c r="N90" s="8">
        <f t="shared" si="4"/>
        <v>12712.330038356164</v>
      </c>
      <c r="O90" s="8">
        <f t="shared" si="5"/>
        <v>15756.165959178081</v>
      </c>
      <c r="P90" s="7">
        <f>IF(J90&gt;SUMIFS(Sales!$H:$H,Sales!$C:$C,Investors!G90),SUMIFS(Sales!$H:$H,Sales!$C:$C,Investors!G90),Investors!J90)</f>
        <v>45568</v>
      </c>
    </row>
    <row r="91" spans="1:16" x14ac:dyDescent="0.2">
      <c r="A91" t="s">
        <v>247</v>
      </c>
      <c r="B91" t="s">
        <v>248</v>
      </c>
      <c r="C91" t="s">
        <v>249</v>
      </c>
      <c r="D91" t="s">
        <v>24</v>
      </c>
      <c r="E91" t="s">
        <v>25</v>
      </c>
      <c r="F91">
        <v>8</v>
      </c>
      <c r="G91" t="s">
        <v>99</v>
      </c>
      <c r="H91" s="5">
        <v>45187</v>
      </c>
      <c r="I91" s="5">
        <v>45278</v>
      </c>
      <c r="J91" s="5">
        <v>46009</v>
      </c>
      <c r="K91" s="4">
        <v>114853.42</v>
      </c>
      <c r="L91" s="6">
        <v>0.16</v>
      </c>
      <c r="M91" s="8">
        <f t="shared" si="3"/>
        <v>3149.8157101369861</v>
      </c>
      <c r="N91" s="8">
        <f t="shared" si="4"/>
        <v>14600.544350684931</v>
      </c>
      <c r="O91" s="8">
        <f t="shared" si="5"/>
        <v>17750.360060821917</v>
      </c>
      <c r="P91" s="7">
        <f>IF(J91&gt;SUMIFS(Sales!$H:$H,Sales!$C:$C,Investors!G91),SUMIFS(Sales!$H:$H,Sales!$C:$C,Investors!G91),Investors!J91)</f>
        <v>45568</v>
      </c>
    </row>
    <row r="92" spans="1:16" x14ac:dyDescent="0.2">
      <c r="A92" t="s">
        <v>247</v>
      </c>
      <c r="B92" t="s">
        <v>248</v>
      </c>
      <c r="C92" t="s">
        <v>249</v>
      </c>
      <c r="D92" t="s">
        <v>24</v>
      </c>
      <c r="E92" t="s">
        <v>25</v>
      </c>
      <c r="F92">
        <v>9</v>
      </c>
      <c r="G92" t="s">
        <v>26</v>
      </c>
      <c r="H92" s="5">
        <v>45278</v>
      </c>
      <c r="I92" s="5">
        <v>45278</v>
      </c>
      <c r="J92" s="5">
        <v>46009</v>
      </c>
      <c r="K92" s="4">
        <v>231000</v>
      </c>
      <c r="L92" s="6">
        <v>0.18</v>
      </c>
      <c r="M92" s="8">
        <f t="shared" si="3"/>
        <v>0</v>
      </c>
      <c r="N92" s="8">
        <f t="shared" si="4"/>
        <v>-74957.917808219179</v>
      </c>
      <c r="O92" s="8">
        <f t="shared" si="5"/>
        <v>-74957.917808219179</v>
      </c>
      <c r="P92" s="7">
        <f>IF(J92&gt;SUMIFS(Sales!$H:$H,Sales!$C:$C,Investors!G92),SUMIFS(Sales!$H:$H,Sales!$C:$C,Investors!G92),Investors!J92)</f>
        <v>44620</v>
      </c>
    </row>
    <row r="93" spans="1:16" x14ac:dyDescent="0.2">
      <c r="A93" t="s">
        <v>250</v>
      </c>
      <c r="B93" t="s">
        <v>251</v>
      </c>
      <c r="C93" t="s">
        <v>166</v>
      </c>
      <c r="D93" t="s">
        <v>24</v>
      </c>
      <c r="E93" t="s">
        <v>25</v>
      </c>
      <c r="F93">
        <v>4</v>
      </c>
      <c r="G93" t="s">
        <v>97</v>
      </c>
      <c r="H93" s="5">
        <v>45393</v>
      </c>
      <c r="I93" s="5">
        <v>45425</v>
      </c>
      <c r="J93" s="5">
        <v>46156</v>
      </c>
      <c r="K93" s="4">
        <v>100000</v>
      </c>
      <c r="L93" s="6">
        <v>0.18</v>
      </c>
      <c r="M93" s="8">
        <f t="shared" si="3"/>
        <v>964.38356164383561</v>
      </c>
      <c r="N93" s="8">
        <f t="shared" si="4"/>
        <v>14350.684931506848</v>
      </c>
      <c r="O93" s="8">
        <f t="shared" si="5"/>
        <v>15315.068493150684</v>
      </c>
      <c r="P93" s="7">
        <f>IF(J93&gt;SUMIFS(Sales!$H:$H,Sales!$C:$C,Investors!G93),SUMIFS(Sales!$H:$H,Sales!$C:$C,Investors!G93),Investors!J93)</f>
        <v>45716</v>
      </c>
    </row>
    <row r="94" spans="1:16" x14ac:dyDescent="0.2">
      <c r="A94" t="s">
        <v>250</v>
      </c>
      <c r="B94" t="s">
        <v>251</v>
      </c>
      <c r="C94" t="s">
        <v>166</v>
      </c>
      <c r="D94" t="s">
        <v>24</v>
      </c>
      <c r="E94" t="s">
        <v>25</v>
      </c>
      <c r="F94">
        <v>5</v>
      </c>
      <c r="G94" t="s">
        <v>101</v>
      </c>
      <c r="H94" s="5">
        <v>45393</v>
      </c>
      <c r="I94" s="5">
        <v>45425</v>
      </c>
      <c r="J94" s="5">
        <v>46156</v>
      </c>
      <c r="K94" s="4">
        <v>550000</v>
      </c>
      <c r="L94" s="6">
        <v>0.18</v>
      </c>
      <c r="M94" s="8">
        <f t="shared" si="3"/>
        <v>5304.1095890410952</v>
      </c>
      <c r="N94" s="8">
        <f t="shared" si="4"/>
        <v>78928.767123287675</v>
      </c>
      <c r="O94" s="8">
        <f t="shared" si="5"/>
        <v>84232.876712328769</v>
      </c>
      <c r="P94" s="7">
        <f>IF(J94&gt;SUMIFS(Sales!$H:$H,Sales!$C:$C,Investors!G94),SUMIFS(Sales!$H:$H,Sales!$C:$C,Investors!G94),Investors!J94)</f>
        <v>45716</v>
      </c>
    </row>
    <row r="95" spans="1:16" x14ac:dyDescent="0.2">
      <c r="A95" t="s">
        <v>252</v>
      </c>
      <c r="B95" t="s">
        <v>253</v>
      </c>
      <c r="C95" t="s">
        <v>254</v>
      </c>
      <c r="D95" t="s">
        <v>24</v>
      </c>
      <c r="E95" t="s">
        <v>25</v>
      </c>
      <c r="F95">
        <v>2</v>
      </c>
      <c r="G95" t="s">
        <v>28</v>
      </c>
      <c r="H95" s="5">
        <v>45510</v>
      </c>
      <c r="I95" s="5">
        <v>45516</v>
      </c>
      <c r="J95" s="5">
        <v>46247</v>
      </c>
      <c r="K95" s="4">
        <v>250000</v>
      </c>
      <c r="L95" s="6">
        <v>0.28999999999999998</v>
      </c>
      <c r="M95" s="8">
        <f t="shared" si="3"/>
        <v>452.05479452054794</v>
      </c>
      <c r="N95" s="8">
        <f t="shared" si="4"/>
        <v>39726.027397260274</v>
      </c>
      <c r="O95" s="8">
        <f t="shared" si="5"/>
        <v>40178.082191780821</v>
      </c>
      <c r="P95" s="7">
        <f>IF(J95&gt;SUMIFS(Sales!$H:$H,Sales!$C:$C,Investors!G95),SUMIFS(Sales!$H:$H,Sales!$C:$C,Investors!G95),Investors!J95)</f>
        <v>45716</v>
      </c>
    </row>
    <row r="96" spans="1:16" x14ac:dyDescent="0.2">
      <c r="A96" t="s">
        <v>255</v>
      </c>
      <c r="B96" t="s">
        <v>256</v>
      </c>
      <c r="C96" t="s">
        <v>257</v>
      </c>
      <c r="D96" t="s">
        <v>24</v>
      </c>
      <c r="E96" t="s">
        <v>25</v>
      </c>
      <c r="F96">
        <v>2</v>
      </c>
      <c r="G96" t="s">
        <v>97</v>
      </c>
      <c r="H96" s="5">
        <v>45359</v>
      </c>
      <c r="I96" s="5">
        <v>45387</v>
      </c>
      <c r="J96" s="5">
        <v>46118</v>
      </c>
      <c r="K96" s="4">
        <v>360000</v>
      </c>
      <c r="L96" s="6">
        <v>0.18</v>
      </c>
      <c r="M96" s="8">
        <f t="shared" si="3"/>
        <v>3037.8082191780823</v>
      </c>
      <c r="N96" s="8">
        <f t="shared" si="4"/>
        <v>58408.767123287675</v>
      </c>
      <c r="O96" s="8">
        <f t="shared" si="5"/>
        <v>61446.57534246576</v>
      </c>
      <c r="P96" s="7">
        <f>IF(J96&gt;SUMIFS(Sales!$H:$H,Sales!$C:$C,Investors!G96),SUMIFS(Sales!$H:$H,Sales!$C:$C,Investors!G96),Investors!J96)</f>
        <v>45716</v>
      </c>
    </row>
    <row r="97" spans="1:16" x14ac:dyDescent="0.2">
      <c r="A97" t="s">
        <v>255</v>
      </c>
      <c r="B97" t="s">
        <v>256</v>
      </c>
      <c r="C97" t="s">
        <v>257</v>
      </c>
      <c r="D97" t="s">
        <v>24</v>
      </c>
      <c r="E97" t="s">
        <v>25</v>
      </c>
      <c r="F97">
        <v>3</v>
      </c>
      <c r="G97" t="s">
        <v>102</v>
      </c>
      <c r="H97" s="5">
        <v>45359</v>
      </c>
      <c r="I97" s="5">
        <v>45387</v>
      </c>
      <c r="J97" s="5">
        <v>46118</v>
      </c>
      <c r="K97" s="4">
        <v>250000</v>
      </c>
      <c r="L97" s="6">
        <v>0.18</v>
      </c>
      <c r="M97" s="8">
        <f t="shared" si="3"/>
        <v>2109.5890410958905</v>
      </c>
      <c r="N97" s="8">
        <f t="shared" si="4"/>
        <v>40561.643835616444</v>
      </c>
      <c r="O97" s="8">
        <f t="shared" si="5"/>
        <v>42671.232876712333</v>
      </c>
      <c r="P97" s="7">
        <f>IF(J97&gt;SUMIFS(Sales!$H:$H,Sales!$C:$C,Investors!G97),SUMIFS(Sales!$H:$H,Sales!$C:$C,Investors!G97),Investors!J97)</f>
        <v>45716</v>
      </c>
    </row>
    <row r="98" spans="1:16" x14ac:dyDescent="0.2">
      <c r="A98" t="s">
        <v>258</v>
      </c>
      <c r="B98" t="s">
        <v>259</v>
      </c>
      <c r="C98" t="s">
        <v>260</v>
      </c>
      <c r="D98" t="s">
        <v>24</v>
      </c>
      <c r="E98" t="s">
        <v>25</v>
      </c>
      <c r="F98">
        <v>1</v>
      </c>
      <c r="G98" t="s">
        <v>56</v>
      </c>
      <c r="H98" s="5">
        <v>45168</v>
      </c>
      <c r="I98" s="5">
        <v>45278</v>
      </c>
      <c r="J98" s="5">
        <v>46009</v>
      </c>
      <c r="K98" s="4">
        <v>600000</v>
      </c>
      <c r="L98" s="6">
        <v>0.18</v>
      </c>
      <c r="M98" s="8">
        <f t="shared" ref="M98:M118" si="6">IF(I98="",K98/365*0.11*((H98+30)-H98),K98/365*0.11*(I98-H98))</f>
        <v>19890.410958904107</v>
      </c>
      <c r="N98" s="8">
        <f t="shared" si="4"/>
        <v>89654.794520547948</v>
      </c>
      <c r="O98" s="8">
        <f t="shared" si="5"/>
        <v>109545.20547945205</v>
      </c>
      <c r="P98" s="7">
        <f>IF(J98&gt;SUMIFS(Sales!$H:$H,Sales!$C:$C,Investors!G98),SUMIFS(Sales!$H:$H,Sales!$C:$C,Investors!G98),Investors!J98)</f>
        <v>45581</v>
      </c>
    </row>
    <row r="99" spans="1:16" x14ac:dyDescent="0.2">
      <c r="A99" t="s">
        <v>258</v>
      </c>
      <c r="B99" t="s">
        <v>259</v>
      </c>
      <c r="C99" t="s">
        <v>260</v>
      </c>
      <c r="D99" t="s">
        <v>24</v>
      </c>
      <c r="E99" t="s">
        <v>25</v>
      </c>
      <c r="F99">
        <v>2</v>
      </c>
      <c r="G99" t="s">
        <v>67</v>
      </c>
      <c r="H99" s="5">
        <v>45168</v>
      </c>
      <c r="I99" s="5">
        <v>45278</v>
      </c>
      <c r="J99" s="5">
        <v>46009</v>
      </c>
      <c r="K99" s="4">
        <v>550000</v>
      </c>
      <c r="L99" s="6">
        <v>0.18</v>
      </c>
      <c r="M99" s="8">
        <f t="shared" si="6"/>
        <v>18232.876712328765</v>
      </c>
      <c r="N99" s="8">
        <f t="shared" si="4"/>
        <v>90320.547945205486</v>
      </c>
      <c r="O99" s="8">
        <f t="shared" si="5"/>
        <v>108553.42465753425</v>
      </c>
      <c r="P99" s="7">
        <f>IF(J99&gt;SUMIFS(Sales!$H:$H,Sales!$C:$C,Investors!G99),SUMIFS(Sales!$H:$H,Sales!$C:$C,Investors!G99),Investors!J99)</f>
        <v>45611</v>
      </c>
    </row>
    <row r="100" spans="1:16" x14ac:dyDescent="0.2">
      <c r="A100" t="s">
        <v>258</v>
      </c>
      <c r="B100" t="s">
        <v>259</v>
      </c>
      <c r="C100" t="s">
        <v>260</v>
      </c>
      <c r="D100" t="s">
        <v>24</v>
      </c>
      <c r="E100" t="s">
        <v>25</v>
      </c>
      <c r="F100">
        <v>3</v>
      </c>
      <c r="G100" t="s">
        <v>69</v>
      </c>
      <c r="H100" s="5">
        <v>45168</v>
      </c>
      <c r="I100" s="5">
        <v>45278</v>
      </c>
      <c r="J100" s="5">
        <v>46009</v>
      </c>
      <c r="K100" s="4">
        <v>550000</v>
      </c>
      <c r="L100" s="6">
        <v>0.18</v>
      </c>
      <c r="M100" s="8">
        <f t="shared" si="6"/>
        <v>18232.876712328765</v>
      </c>
      <c r="N100" s="8">
        <f t="shared" si="4"/>
        <v>90320.547945205486</v>
      </c>
      <c r="O100" s="8">
        <f t="shared" si="5"/>
        <v>108553.42465753425</v>
      </c>
      <c r="P100" s="7">
        <f>IF(J100&gt;SUMIFS(Sales!$H:$H,Sales!$C:$C,Investors!G100),SUMIFS(Sales!$H:$H,Sales!$C:$C,Investors!G100),Investors!J100)</f>
        <v>45611</v>
      </c>
    </row>
    <row r="101" spans="1:16" x14ac:dyDescent="0.2">
      <c r="A101" t="s">
        <v>258</v>
      </c>
      <c r="B101" t="s">
        <v>259</v>
      </c>
      <c r="C101" t="s">
        <v>260</v>
      </c>
      <c r="D101" t="s">
        <v>24</v>
      </c>
      <c r="E101" t="s">
        <v>25</v>
      </c>
      <c r="F101">
        <v>4</v>
      </c>
      <c r="G101" t="s">
        <v>73</v>
      </c>
      <c r="H101" s="5">
        <v>45168</v>
      </c>
      <c r="I101" s="5">
        <v>45278</v>
      </c>
      <c r="J101" s="5">
        <v>46009</v>
      </c>
      <c r="K101" s="4">
        <v>550000</v>
      </c>
      <c r="L101" s="6">
        <v>0.18</v>
      </c>
      <c r="M101" s="8">
        <f t="shared" si="6"/>
        <v>18232.876712328765</v>
      </c>
      <c r="N101" s="8">
        <f t="shared" si="4"/>
        <v>78657.534246575349</v>
      </c>
      <c r="O101" s="8">
        <f t="shared" si="5"/>
        <v>96890.410958904118</v>
      </c>
      <c r="P101" s="7">
        <f>IF(J101&gt;SUMIFS(Sales!$H:$H,Sales!$C:$C,Investors!G101),SUMIFS(Sales!$H:$H,Sales!$C:$C,Investors!G101),Investors!J101)</f>
        <v>45568</v>
      </c>
    </row>
    <row r="102" spans="1:16" x14ac:dyDescent="0.2">
      <c r="A102" t="s">
        <v>258</v>
      </c>
      <c r="B102" t="s">
        <v>259</v>
      </c>
      <c r="C102" t="s">
        <v>260</v>
      </c>
      <c r="D102" t="s">
        <v>24</v>
      </c>
      <c r="E102" t="s">
        <v>25</v>
      </c>
      <c r="F102">
        <v>5</v>
      </c>
      <c r="G102" t="s">
        <v>92</v>
      </c>
      <c r="H102" s="5">
        <v>45168</v>
      </c>
      <c r="I102" s="5">
        <v>45278</v>
      </c>
      <c r="J102" s="5">
        <v>46009</v>
      </c>
      <c r="K102" s="4">
        <v>550000</v>
      </c>
      <c r="L102" s="6">
        <v>0.18</v>
      </c>
      <c r="M102" s="8">
        <f t="shared" si="6"/>
        <v>18232.876712328765</v>
      </c>
      <c r="N102" s="8">
        <f t="shared" si="4"/>
        <v>78657.534246575349</v>
      </c>
      <c r="O102" s="8">
        <f t="shared" si="5"/>
        <v>96890.410958904118</v>
      </c>
      <c r="P102" s="7">
        <f>IF(J102&gt;SUMIFS(Sales!$H:$H,Sales!$C:$C,Investors!G102),SUMIFS(Sales!$H:$H,Sales!$C:$C,Investors!G102),Investors!J102)</f>
        <v>45568</v>
      </c>
    </row>
    <row r="103" spans="1:16" x14ac:dyDescent="0.2">
      <c r="A103" t="s">
        <v>261</v>
      </c>
      <c r="B103" t="s">
        <v>262</v>
      </c>
      <c r="C103" t="s">
        <v>263</v>
      </c>
      <c r="D103" t="s">
        <v>24</v>
      </c>
      <c r="E103" t="s">
        <v>25</v>
      </c>
      <c r="F103">
        <v>1</v>
      </c>
      <c r="G103" t="s">
        <v>45</v>
      </c>
      <c r="H103" s="5">
        <v>45278</v>
      </c>
      <c r="I103" s="5">
        <v>45278</v>
      </c>
      <c r="J103" s="5">
        <v>46009</v>
      </c>
      <c r="K103" s="4">
        <v>400000</v>
      </c>
      <c r="L103" s="6">
        <v>0.18</v>
      </c>
      <c r="M103" s="8">
        <f t="shared" si="6"/>
        <v>0</v>
      </c>
      <c r="N103" s="8">
        <f t="shared" si="4"/>
        <v>65687.671232876717</v>
      </c>
      <c r="O103" s="8">
        <f t="shared" si="5"/>
        <v>65687.671232876717</v>
      </c>
      <c r="P103" s="7">
        <f>IF(J103&gt;SUMIFS(Sales!$H:$H,Sales!$C:$C,Investors!G103),SUMIFS(Sales!$H:$H,Sales!$C:$C,Investors!G103),Investors!J103)</f>
        <v>45611</v>
      </c>
    </row>
    <row r="104" spans="1:16" x14ac:dyDescent="0.2">
      <c r="A104" t="s">
        <v>261</v>
      </c>
      <c r="B104" t="s">
        <v>262</v>
      </c>
      <c r="C104" t="s">
        <v>263</v>
      </c>
      <c r="D104" t="s">
        <v>24</v>
      </c>
      <c r="E104" t="s">
        <v>25</v>
      </c>
      <c r="F104">
        <v>2</v>
      </c>
      <c r="G104" t="s">
        <v>60</v>
      </c>
      <c r="H104" s="5">
        <v>45278</v>
      </c>
      <c r="I104" s="5">
        <v>45278</v>
      </c>
      <c r="J104" s="5">
        <v>46009</v>
      </c>
      <c r="K104" s="4">
        <v>600000</v>
      </c>
      <c r="L104" s="6">
        <v>0.18</v>
      </c>
      <c r="M104" s="8">
        <f t="shared" si="6"/>
        <v>0</v>
      </c>
      <c r="N104" s="8">
        <f t="shared" si="4"/>
        <v>80778.082191780821</v>
      </c>
      <c r="O104" s="8">
        <f t="shared" si="5"/>
        <v>80778.082191780821</v>
      </c>
      <c r="P104" s="7">
        <f>IF(J104&gt;SUMIFS(Sales!$H:$H,Sales!$C:$C,Investors!G104),SUMIFS(Sales!$H:$H,Sales!$C:$C,Investors!G104),Investors!J104)</f>
        <v>45551</v>
      </c>
    </row>
    <row r="105" spans="1:16" x14ac:dyDescent="0.2">
      <c r="A105" t="s">
        <v>264</v>
      </c>
      <c r="B105" t="s">
        <v>265</v>
      </c>
      <c r="C105" t="s">
        <v>266</v>
      </c>
      <c r="D105" t="s">
        <v>24</v>
      </c>
      <c r="E105" t="s">
        <v>25</v>
      </c>
      <c r="F105">
        <v>1</v>
      </c>
      <c r="G105" t="s">
        <v>81</v>
      </c>
      <c r="H105" s="5">
        <v>45281</v>
      </c>
      <c r="I105" s="5">
        <v>45281</v>
      </c>
      <c r="J105" s="5">
        <v>46012</v>
      </c>
      <c r="K105" s="4">
        <v>500000</v>
      </c>
      <c r="L105" s="6">
        <v>0.16</v>
      </c>
      <c r="M105" s="8">
        <f t="shared" si="6"/>
        <v>0</v>
      </c>
      <c r="N105" s="8">
        <f t="shared" si="4"/>
        <v>62465.753424657531</v>
      </c>
      <c r="O105" s="8">
        <f t="shared" si="5"/>
        <v>62465.753424657531</v>
      </c>
      <c r="P105" s="7">
        <f>IF(J105&gt;SUMIFS(Sales!$H:$H,Sales!$C:$C,Investors!G105),SUMIFS(Sales!$H:$H,Sales!$C:$C,Investors!G105),Investors!J105)</f>
        <v>45566</v>
      </c>
    </row>
    <row r="106" spans="1:16" x14ac:dyDescent="0.2">
      <c r="A106" t="s">
        <v>267</v>
      </c>
      <c r="B106" t="s">
        <v>268</v>
      </c>
      <c r="C106" t="s">
        <v>269</v>
      </c>
      <c r="D106" t="s">
        <v>24</v>
      </c>
      <c r="E106" t="s">
        <v>25</v>
      </c>
      <c r="F106">
        <v>1</v>
      </c>
      <c r="G106" t="s">
        <v>32</v>
      </c>
      <c r="H106" s="5">
        <v>45280</v>
      </c>
      <c r="I106" s="5">
        <v>45344</v>
      </c>
      <c r="J106" s="5">
        <v>46075</v>
      </c>
      <c r="K106" s="4">
        <v>600000</v>
      </c>
      <c r="L106" s="6">
        <v>0.16</v>
      </c>
      <c r="M106" s="8">
        <f t="shared" si="6"/>
        <v>11572.602739726026</v>
      </c>
      <c r="N106" s="8">
        <f t="shared" si="4"/>
        <v>68909.589041095896</v>
      </c>
      <c r="O106" s="8">
        <f t="shared" si="5"/>
        <v>80482.191780821915</v>
      </c>
      <c r="P106" s="7">
        <f>IF(J106&gt;SUMIFS(Sales!$H:$H,Sales!$C:$C,Investors!G106),SUMIFS(Sales!$H:$H,Sales!$C:$C,Investors!G106),Investors!J106)</f>
        <v>45606</v>
      </c>
    </row>
    <row r="107" spans="1:16" x14ac:dyDescent="0.2">
      <c r="A107" t="s">
        <v>270</v>
      </c>
      <c r="B107" t="s">
        <v>271</v>
      </c>
      <c r="C107" t="s">
        <v>272</v>
      </c>
      <c r="D107" t="s">
        <v>24</v>
      </c>
      <c r="E107" t="s">
        <v>25</v>
      </c>
      <c r="F107">
        <v>1</v>
      </c>
      <c r="G107" t="s">
        <v>41</v>
      </c>
      <c r="H107" s="5">
        <v>45280</v>
      </c>
      <c r="I107" s="5">
        <v>45344</v>
      </c>
      <c r="J107" s="5">
        <v>46075</v>
      </c>
      <c r="K107" s="4">
        <v>300000</v>
      </c>
      <c r="L107" s="6">
        <v>0.14000000000000001</v>
      </c>
      <c r="M107" s="8">
        <f t="shared" si="6"/>
        <v>5786.301369863013</v>
      </c>
      <c r="N107" s="8">
        <f t="shared" si="4"/>
        <v>30147.94520547946</v>
      </c>
      <c r="O107" s="8">
        <f t="shared" si="5"/>
        <v>35934.246575342477</v>
      </c>
      <c r="P107" s="7">
        <f>IF(J107&gt;SUMIFS(Sales!$H:$H,Sales!$C:$C,Investors!G107),SUMIFS(Sales!$H:$H,Sales!$C:$C,Investors!G107),Investors!J107)</f>
        <v>45606</v>
      </c>
    </row>
    <row r="108" spans="1:16" x14ac:dyDescent="0.2">
      <c r="A108" t="s">
        <v>273</v>
      </c>
      <c r="B108" t="s">
        <v>274</v>
      </c>
      <c r="C108" t="s">
        <v>275</v>
      </c>
      <c r="D108" t="s">
        <v>24</v>
      </c>
      <c r="E108" t="s">
        <v>25</v>
      </c>
      <c r="F108">
        <v>1</v>
      </c>
      <c r="G108" t="s">
        <v>80</v>
      </c>
      <c r="H108" s="5">
        <v>45310</v>
      </c>
      <c r="I108" s="5">
        <v>45344</v>
      </c>
      <c r="J108" s="5">
        <v>46075</v>
      </c>
      <c r="K108" s="4">
        <v>110000</v>
      </c>
      <c r="L108" s="6">
        <v>0.14000000000000001</v>
      </c>
      <c r="M108" s="8">
        <f t="shared" si="6"/>
        <v>1127.1232876712329</v>
      </c>
      <c r="N108" s="8">
        <f t="shared" si="4"/>
        <v>14513.972602739726</v>
      </c>
      <c r="O108" s="8">
        <f t="shared" si="5"/>
        <v>15641.095890410959</v>
      </c>
      <c r="P108" s="7">
        <f>IF(J108&gt;SUMIFS(Sales!$H:$H,Sales!$C:$C,Investors!G108),SUMIFS(Sales!$H:$H,Sales!$C:$C,Investors!G108),Investors!J108)</f>
        <v>45688</v>
      </c>
    </row>
    <row r="109" spans="1:16" x14ac:dyDescent="0.2">
      <c r="A109" t="s">
        <v>276</v>
      </c>
      <c r="B109" t="s">
        <v>277</v>
      </c>
      <c r="C109" t="s">
        <v>278</v>
      </c>
      <c r="D109" t="s">
        <v>24</v>
      </c>
      <c r="E109" t="s">
        <v>25</v>
      </c>
      <c r="F109">
        <v>1</v>
      </c>
      <c r="G109" t="s">
        <v>42</v>
      </c>
      <c r="H109" s="5">
        <v>45334</v>
      </c>
      <c r="I109" s="5">
        <v>45344</v>
      </c>
      <c r="J109" s="5">
        <v>46075</v>
      </c>
      <c r="K109" s="4">
        <v>550000</v>
      </c>
      <c r="L109" s="6">
        <v>0.18</v>
      </c>
      <c r="M109" s="8">
        <f t="shared" si="6"/>
        <v>1657.5342465753422</v>
      </c>
      <c r="N109" s="8">
        <f t="shared" si="4"/>
        <v>93304.109589041109</v>
      </c>
      <c r="O109" s="8">
        <f t="shared" si="5"/>
        <v>94961.643835616458</v>
      </c>
      <c r="P109" s="7">
        <f>IF(J109&gt;SUMIFS(Sales!$H:$H,Sales!$C:$C,Investors!G109),SUMIFS(Sales!$H:$H,Sales!$C:$C,Investors!G109),Investors!J109)</f>
        <v>45688</v>
      </c>
    </row>
    <row r="110" spans="1:16" x14ac:dyDescent="0.2">
      <c r="A110" t="s">
        <v>276</v>
      </c>
      <c r="B110" t="s">
        <v>277</v>
      </c>
      <c r="C110" t="s">
        <v>278</v>
      </c>
      <c r="D110" t="s">
        <v>24</v>
      </c>
      <c r="E110" t="s">
        <v>25</v>
      </c>
      <c r="F110">
        <v>2</v>
      </c>
      <c r="G110" t="s">
        <v>43</v>
      </c>
      <c r="H110" s="5">
        <v>45334</v>
      </c>
      <c r="I110" s="5">
        <v>45344</v>
      </c>
      <c r="J110" s="5">
        <v>46075</v>
      </c>
      <c r="K110" s="4">
        <v>200000</v>
      </c>
      <c r="L110" s="6">
        <v>0.18</v>
      </c>
      <c r="M110" s="8">
        <f t="shared" si="6"/>
        <v>602.7397260273973</v>
      </c>
      <c r="N110" s="8">
        <f t="shared" si="4"/>
        <v>36690.410958904111</v>
      </c>
      <c r="O110" s="8">
        <f t="shared" si="5"/>
        <v>37293.150684931505</v>
      </c>
      <c r="P110" s="7">
        <f>IF(J110&gt;SUMIFS(Sales!$H:$H,Sales!$C:$C,Investors!G110),SUMIFS(Sales!$H:$H,Sales!$C:$C,Investors!G110),Investors!J110)</f>
        <v>45716</v>
      </c>
    </row>
    <row r="111" spans="1:16" x14ac:dyDescent="0.2">
      <c r="A111" t="s">
        <v>276</v>
      </c>
      <c r="B111" t="s">
        <v>277</v>
      </c>
      <c r="C111" t="s">
        <v>278</v>
      </c>
      <c r="D111" t="s">
        <v>24</v>
      </c>
      <c r="E111" t="s">
        <v>25</v>
      </c>
      <c r="F111">
        <v>3</v>
      </c>
      <c r="G111" t="s">
        <v>48</v>
      </c>
      <c r="H111" s="5">
        <v>45334</v>
      </c>
      <c r="I111" s="5">
        <v>45344</v>
      </c>
      <c r="J111" s="5">
        <v>46075</v>
      </c>
      <c r="K111" s="4">
        <v>550000</v>
      </c>
      <c r="L111" s="6">
        <v>0.18</v>
      </c>
      <c r="M111" s="8">
        <f t="shared" si="6"/>
        <v>1657.5342465753422</v>
      </c>
      <c r="N111" s="8">
        <f t="shared" si="4"/>
        <v>71063.013698630137</v>
      </c>
      <c r="O111" s="8">
        <f t="shared" si="5"/>
        <v>72720.547945205486</v>
      </c>
      <c r="P111" s="7">
        <f>IF(J111&gt;SUMIFS(Sales!$H:$H,Sales!$C:$C,Investors!G111),SUMIFS(Sales!$H:$H,Sales!$C:$C,Investors!G111),Investors!J111)</f>
        <v>45606</v>
      </c>
    </row>
    <row r="112" spans="1:16" x14ac:dyDescent="0.2">
      <c r="A112" t="s">
        <v>276</v>
      </c>
      <c r="B112" t="s">
        <v>277</v>
      </c>
      <c r="C112" t="s">
        <v>278</v>
      </c>
      <c r="D112" t="s">
        <v>24</v>
      </c>
      <c r="E112" t="s">
        <v>25</v>
      </c>
      <c r="F112">
        <v>4</v>
      </c>
      <c r="G112" t="s">
        <v>55</v>
      </c>
      <c r="H112" s="5">
        <v>45334</v>
      </c>
      <c r="I112" s="5">
        <v>45344</v>
      </c>
      <c r="J112" s="5">
        <v>46075</v>
      </c>
      <c r="K112" s="4">
        <v>550000</v>
      </c>
      <c r="L112" s="6">
        <v>0.18</v>
      </c>
      <c r="M112" s="8">
        <f t="shared" si="6"/>
        <v>1657.5342465753422</v>
      </c>
      <c r="N112" s="8">
        <f t="shared" si="4"/>
        <v>71063.013698630137</v>
      </c>
      <c r="O112" s="8">
        <f t="shared" si="5"/>
        <v>72720.547945205486</v>
      </c>
      <c r="P112" s="7">
        <f>IF(J112&gt;SUMIFS(Sales!$H:$H,Sales!$C:$C,Investors!G112),SUMIFS(Sales!$H:$H,Sales!$C:$C,Investors!G112),Investors!J112)</f>
        <v>45606</v>
      </c>
    </row>
    <row r="113" spans="1:16" x14ac:dyDescent="0.2">
      <c r="A113" t="s">
        <v>276</v>
      </c>
      <c r="B113" t="s">
        <v>277</v>
      </c>
      <c r="C113" t="s">
        <v>278</v>
      </c>
      <c r="D113" t="s">
        <v>24</v>
      </c>
      <c r="E113" t="s">
        <v>25</v>
      </c>
      <c r="F113">
        <v>5</v>
      </c>
      <c r="G113" t="s">
        <v>59</v>
      </c>
      <c r="H113" s="5">
        <v>45334</v>
      </c>
      <c r="I113" s="5">
        <v>45344</v>
      </c>
      <c r="J113" s="5">
        <v>46075</v>
      </c>
      <c r="K113" s="4">
        <v>550000</v>
      </c>
      <c r="L113" s="6">
        <v>0.18</v>
      </c>
      <c r="M113" s="8">
        <f t="shared" si="6"/>
        <v>1657.5342465753422</v>
      </c>
      <c r="N113" s="8">
        <f t="shared" si="4"/>
        <v>55331.506849315076</v>
      </c>
      <c r="O113" s="8">
        <f t="shared" si="5"/>
        <v>56989.041095890418</v>
      </c>
      <c r="P113" s="7">
        <f>IF(J113&gt;SUMIFS(Sales!$H:$H,Sales!$C:$C,Investors!G113),SUMIFS(Sales!$H:$H,Sales!$C:$C,Investors!G113),Investors!J113)</f>
        <v>45548</v>
      </c>
    </row>
    <row r="114" spans="1:16" x14ac:dyDescent="0.2">
      <c r="A114" t="s">
        <v>276</v>
      </c>
      <c r="B114" t="s">
        <v>277</v>
      </c>
      <c r="C114" t="s">
        <v>278</v>
      </c>
      <c r="D114" t="s">
        <v>24</v>
      </c>
      <c r="E114" t="s">
        <v>25</v>
      </c>
      <c r="F114">
        <v>6</v>
      </c>
      <c r="G114" t="s">
        <v>70</v>
      </c>
      <c r="H114" s="5">
        <v>45334</v>
      </c>
      <c r="I114" s="5">
        <v>45344</v>
      </c>
      <c r="J114" s="5">
        <v>46075</v>
      </c>
      <c r="K114" s="4">
        <v>550000</v>
      </c>
      <c r="L114" s="6">
        <v>0.18</v>
      </c>
      <c r="M114" s="8">
        <f t="shared" si="6"/>
        <v>1657.5342465753422</v>
      </c>
      <c r="N114" s="8">
        <f t="shared" si="4"/>
        <v>100898.63013698631</v>
      </c>
      <c r="O114" s="8">
        <f t="shared" si="5"/>
        <v>102556.16438356166</v>
      </c>
      <c r="P114" s="7">
        <f>IF(J114&gt;SUMIFS(Sales!$H:$H,Sales!$C:$C,Investors!G114),SUMIFS(Sales!$H:$H,Sales!$C:$C,Investors!G114),Investors!J114)</f>
        <v>45716</v>
      </c>
    </row>
    <row r="115" spans="1:16" x14ac:dyDescent="0.2">
      <c r="A115" t="s">
        <v>276</v>
      </c>
      <c r="B115" t="s">
        <v>277</v>
      </c>
      <c r="C115" t="s">
        <v>278</v>
      </c>
      <c r="D115" t="s">
        <v>24</v>
      </c>
      <c r="E115" t="s">
        <v>25</v>
      </c>
      <c r="F115">
        <v>7</v>
      </c>
      <c r="G115" t="s">
        <v>104</v>
      </c>
      <c r="H115" s="5">
        <v>45334</v>
      </c>
      <c r="I115" s="5">
        <v>45344</v>
      </c>
      <c r="J115" s="5">
        <v>46075</v>
      </c>
      <c r="K115" s="4">
        <v>550000</v>
      </c>
      <c r="L115" s="6">
        <v>0.18</v>
      </c>
      <c r="M115" s="8">
        <f t="shared" si="6"/>
        <v>1657.5342465753422</v>
      </c>
      <c r="N115" s="8">
        <f t="shared" si="4"/>
        <v>71063.013698630137</v>
      </c>
      <c r="O115" s="8">
        <f t="shared" si="5"/>
        <v>72720.547945205486</v>
      </c>
      <c r="P115" s="7">
        <f>IF(J115&gt;SUMIFS(Sales!$H:$H,Sales!$C:$C,Investors!G115),SUMIFS(Sales!$H:$H,Sales!$C:$C,Investors!G115),Investors!J115)</f>
        <v>45606</v>
      </c>
    </row>
    <row r="116" spans="1:16" x14ac:dyDescent="0.2">
      <c r="A116" t="s">
        <v>279</v>
      </c>
      <c r="B116" t="s">
        <v>280</v>
      </c>
      <c r="C116" t="s">
        <v>281</v>
      </c>
      <c r="D116" t="s">
        <v>24</v>
      </c>
      <c r="E116" t="s">
        <v>25</v>
      </c>
      <c r="F116">
        <v>1</v>
      </c>
      <c r="G116" t="s">
        <v>28</v>
      </c>
      <c r="H116" s="5">
        <v>45371</v>
      </c>
      <c r="I116" s="5">
        <v>45387</v>
      </c>
      <c r="J116" s="5">
        <v>46118</v>
      </c>
      <c r="K116" s="4">
        <v>250000</v>
      </c>
      <c r="L116" s="6">
        <v>0.14000000000000001</v>
      </c>
      <c r="M116" s="8">
        <f t="shared" si="6"/>
        <v>1205.4794520547946</v>
      </c>
      <c r="N116" s="8">
        <f t="shared" si="4"/>
        <v>31547.945205479453</v>
      </c>
      <c r="O116" s="8">
        <f t="shared" si="5"/>
        <v>32753.424657534248</v>
      </c>
      <c r="P116" s="7">
        <f>IF(J116&gt;SUMIFS(Sales!$H:$H,Sales!$C:$C,Investors!G116),SUMIFS(Sales!$H:$H,Sales!$C:$C,Investors!G116),Investors!J116)</f>
        <v>45716</v>
      </c>
    </row>
    <row r="117" spans="1:16" x14ac:dyDescent="0.2">
      <c r="A117" t="s">
        <v>282</v>
      </c>
      <c r="B117" t="s">
        <v>283</v>
      </c>
      <c r="C117" t="s">
        <v>284</v>
      </c>
      <c r="D117" t="s">
        <v>24</v>
      </c>
      <c r="E117" t="s">
        <v>25</v>
      </c>
      <c r="F117">
        <v>13</v>
      </c>
      <c r="G117" t="s">
        <v>44</v>
      </c>
      <c r="H117" s="5">
        <v>45359</v>
      </c>
      <c r="I117" s="5"/>
      <c r="J117" s="5"/>
      <c r="K117" s="4">
        <v>550000</v>
      </c>
      <c r="L117" s="6">
        <v>0</v>
      </c>
      <c r="M117" s="8">
        <f t="shared" si="6"/>
        <v>4972.6027397260268</v>
      </c>
      <c r="N117" s="8">
        <f t="shared" si="4"/>
        <v>0</v>
      </c>
      <c r="O117" s="8">
        <f t="shared" si="5"/>
        <v>4972.6027397260268</v>
      </c>
      <c r="P117" s="7">
        <f>IF(J117&gt;SUMIFS(Sales!$H:$H,Sales!$C:$C,Investors!G117),SUMIFS(Sales!$H:$H,Sales!$C:$C,Investors!G117),Investors!J117)</f>
        <v>0</v>
      </c>
    </row>
    <row r="118" spans="1:16" x14ac:dyDescent="0.2">
      <c r="A118" t="s">
        <v>282</v>
      </c>
      <c r="B118" t="s">
        <v>283</v>
      </c>
      <c r="C118" t="s">
        <v>284</v>
      </c>
      <c r="D118" t="s">
        <v>24</v>
      </c>
      <c r="E118" t="s">
        <v>25</v>
      </c>
      <c r="F118">
        <v>14</v>
      </c>
      <c r="G118" t="s">
        <v>30</v>
      </c>
      <c r="H118" s="5">
        <v>45384</v>
      </c>
      <c r="I118" s="5"/>
      <c r="J118" s="5"/>
      <c r="K118" s="4">
        <v>550000</v>
      </c>
      <c r="L118" s="6">
        <v>0</v>
      </c>
      <c r="M118" s="8">
        <f t="shared" si="6"/>
        <v>4972.6027397260268</v>
      </c>
      <c r="N118" s="8">
        <f t="shared" si="4"/>
        <v>0</v>
      </c>
      <c r="O118" s="8">
        <f t="shared" si="5"/>
        <v>4972.6027397260268</v>
      </c>
      <c r="P118" s="7">
        <f>IF(J118&gt;SUMIFS(Sales!$H:$H,Sales!$C:$C,Investors!G118),SUMIFS(Sales!$H:$H,Sales!$C:$C,Investors!G118),Investors!J118)</f>
        <v>0</v>
      </c>
    </row>
  </sheetData>
  <autoFilter ref="A4:P118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Investors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2024-08-27T11:45:13Z</dcterms:created>
  <dcterms:modified xsi:type="dcterms:W3CDTF">2024-08-27T13:56:15Z</dcterms:modified>
</cp:coreProperties>
</file>