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317C2CCF-1829-E441-929A-10391A727BA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E50" i="5" s="1"/>
  <c r="C45" i="5"/>
  <c r="E45" i="5" s="1"/>
  <c r="C43" i="5"/>
  <c r="E43" i="5" s="1"/>
  <c r="Q38" i="5"/>
  <c r="L38" i="5"/>
  <c r="G38" i="5"/>
  <c r="Q32" i="5"/>
  <c r="L32" i="5"/>
  <c r="G32" i="5"/>
  <c r="B32" i="5"/>
  <c r="R27" i="5"/>
  <c r="O27" i="5"/>
  <c r="T22" i="5"/>
  <c r="T27" i="5" s="1"/>
  <c r="S22" i="5"/>
  <c r="S27" i="5" s="1"/>
  <c r="R22" i="5"/>
  <c r="Q22" i="5"/>
  <c r="Q27" i="5" s="1"/>
  <c r="O22" i="5"/>
  <c r="N22" i="5"/>
  <c r="N27" i="5" s="1"/>
  <c r="M22" i="5"/>
  <c r="M27" i="5" s="1"/>
  <c r="L22" i="5"/>
  <c r="L27" i="5" s="1"/>
  <c r="J22" i="5"/>
  <c r="J27" i="5" s="1"/>
  <c r="I22" i="5"/>
  <c r="I27" i="5" s="1"/>
  <c r="H22" i="5"/>
  <c r="H27" i="5" s="1"/>
  <c r="G22" i="5"/>
  <c r="G27" i="5" s="1"/>
  <c r="D22" i="5"/>
  <c r="D27" i="5" s="1"/>
  <c r="C22" i="5"/>
  <c r="C27" i="5" s="1"/>
  <c r="E21" i="5"/>
  <c r="E22" i="5" s="1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D98" i="4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8" i="4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D77" i="4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7" i="4"/>
  <c r="C70" i="4"/>
  <c r="D70" i="4" s="1"/>
  <c r="E70" i="4" s="1"/>
  <c r="F70" i="4" s="1"/>
  <c r="G70" i="4" s="1"/>
  <c r="H70" i="4" s="1"/>
  <c r="I70" i="4" s="1"/>
  <c r="J70" i="4" s="1"/>
  <c r="K70" i="4" s="1"/>
  <c r="L70" i="4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D68" i="4"/>
  <c r="E68" i="4" s="1"/>
  <c r="F68" i="4" s="1"/>
  <c r="G68" i="4" s="1"/>
  <c r="H68" i="4" s="1"/>
  <c r="I68" i="4" s="1"/>
  <c r="J68" i="4" s="1"/>
  <c r="K68" i="4" s="1"/>
  <c r="L68" i="4" s="1"/>
  <c r="M68" i="4" s="1"/>
  <c r="C68" i="4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D49" i="4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9" i="4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E42" i="4"/>
  <c r="F42" i="4" s="1"/>
  <c r="G42" i="4" s="1"/>
  <c r="H42" i="4" s="1"/>
  <c r="I42" i="4" s="1"/>
  <c r="J42" i="4" s="1"/>
  <c r="K42" i="4" s="1"/>
  <c r="L42" i="4" s="1"/>
  <c r="M42" i="4" s="1"/>
  <c r="N42" i="4" s="1"/>
  <c r="C42" i="4"/>
  <c r="D42" i="4" s="1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41" i="4"/>
  <c r="E37" i="4"/>
  <c r="F37" i="4" s="1"/>
  <c r="G37" i="4" s="1"/>
  <c r="H37" i="4" s="1"/>
  <c r="C37" i="4"/>
  <c r="D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8" i="4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1" i="4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D70" i="3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70" i="3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D67" i="3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7" i="3"/>
  <c r="H66" i="3"/>
  <c r="I66" i="3" s="1"/>
  <c r="J66" i="3" s="1"/>
  <c r="K66" i="3" s="1"/>
  <c r="L66" i="3" s="1"/>
  <c r="M66" i="3" s="1"/>
  <c r="N66" i="3" s="1"/>
  <c r="C66" i="3"/>
  <c r="D66" i="3" s="1"/>
  <c r="E66" i="3" s="1"/>
  <c r="F66" i="3" s="1"/>
  <c r="G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D64" i="3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C64" i="3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2" i="3"/>
  <c r="D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8" i="3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C52" i="3"/>
  <c r="D52" i="3" s="1"/>
  <c r="E52" i="3" s="1"/>
  <c r="F52" i="3" s="1"/>
  <c r="G52" i="3" s="1"/>
  <c r="H52" i="3" s="1"/>
  <c r="G51" i="3"/>
  <c r="H51" i="3" s="1"/>
  <c r="I51" i="3" s="1"/>
  <c r="J51" i="3" s="1"/>
  <c r="K51" i="3" s="1"/>
  <c r="L51" i="3" s="1"/>
  <c r="C51" i="3"/>
  <c r="D51" i="3" s="1"/>
  <c r="E51" i="3" s="1"/>
  <c r="F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C49" i="3"/>
  <c r="D49" i="3" s="1"/>
  <c r="E48" i="3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8" i="3"/>
  <c r="D48" i="3" s="1"/>
  <c r="C47" i="3"/>
  <c r="F39" i="3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9" i="3"/>
  <c r="D39" i="3" s="1"/>
  <c r="E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C34" i="3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C29" i="3"/>
  <c r="D29" i="3" s="1"/>
  <c r="E29" i="3" s="1"/>
  <c r="F29" i="3" s="1"/>
  <c r="G29" i="3" s="1"/>
  <c r="H29" i="3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27" i="3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C26" i="3"/>
  <c r="D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E23" i="3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C23" i="3"/>
  <c r="D23" i="3" s="1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C22" i="3"/>
  <c r="D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C20" i="3"/>
  <c r="C19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13" i="3" s="1"/>
  <c r="G8" i="3"/>
  <c r="H8" i="3" s="1"/>
  <c r="I8" i="3" s="1"/>
  <c r="J8" i="3" s="1"/>
  <c r="K8" i="3" s="1"/>
  <c r="L8" i="3" s="1"/>
  <c r="M8" i="3" s="1"/>
  <c r="N8" i="3" s="1"/>
  <c r="C8" i="3"/>
  <c r="D8" i="3" s="1"/>
  <c r="E8" i="3" s="1"/>
  <c r="F8" i="3" s="1"/>
  <c r="D7" i="3"/>
  <c r="E7" i="3" s="1"/>
  <c r="C7" i="3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D76" i="2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C76" i="2"/>
  <c r="H74" i="2"/>
  <c r="I74" i="2" s="1"/>
  <c r="J74" i="2" s="1"/>
  <c r="K74" i="2" s="1"/>
  <c r="L74" i="2" s="1"/>
  <c r="M74" i="2" s="1"/>
  <c r="N74" i="2" s="1"/>
  <c r="C74" i="2"/>
  <c r="D74" i="2" s="1"/>
  <c r="E74" i="2" s="1"/>
  <c r="F74" i="2" s="1"/>
  <c r="G74" i="2" s="1"/>
  <c r="D73" i="2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C73" i="2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K59" i="2"/>
  <c r="L59" i="2" s="1"/>
  <c r="M59" i="2" s="1"/>
  <c r="N59" i="2" s="1"/>
  <c r="O59" i="2" s="1"/>
  <c r="C59" i="2"/>
  <c r="D59" i="2" s="1"/>
  <c r="E59" i="2" s="1"/>
  <c r="F59" i="2" s="1"/>
  <c r="G59" i="2" s="1"/>
  <c r="H59" i="2" s="1"/>
  <c r="I59" i="2" s="1"/>
  <c r="J59" i="2" s="1"/>
  <c r="C57" i="2"/>
  <c r="D57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E41" i="2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C41" i="2"/>
  <c r="D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E33" i="2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33" i="2"/>
  <c r="D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C32" i="2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25" i="2"/>
  <c r="D25" i="2" s="1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4" i="2"/>
  <c r="D24" i="2" s="1"/>
  <c r="E24" i="2" s="1"/>
  <c r="F24" i="2" s="1"/>
  <c r="C20" i="2"/>
  <c r="D20" i="2" s="1"/>
  <c r="E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C9" i="4" s="1"/>
  <c r="I43" i="1"/>
  <c r="H43" i="1"/>
  <c r="C8" i="4" s="1"/>
  <c r="I42" i="1"/>
  <c r="H42" i="1"/>
  <c r="I41" i="1"/>
  <c r="H41" i="1"/>
  <c r="I40" i="1"/>
  <c r="H40" i="1"/>
  <c r="I39" i="1"/>
  <c r="H39" i="1"/>
  <c r="I38" i="1"/>
  <c r="H38" i="1"/>
  <c r="C14" i="2" s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C87" i="4" s="1"/>
  <c r="I29" i="1"/>
  <c r="H29" i="1"/>
  <c r="I28" i="1"/>
  <c r="H28" i="1"/>
  <c r="I27" i="1"/>
  <c r="H27" i="1"/>
  <c r="C81" i="4" s="1"/>
  <c r="I26" i="1"/>
  <c r="H26" i="1"/>
  <c r="I25" i="1"/>
  <c r="H25" i="1"/>
  <c r="I24" i="1"/>
  <c r="H24" i="1"/>
  <c r="I23" i="1"/>
  <c r="H23" i="1"/>
  <c r="C75" i="4" s="1"/>
  <c r="I22" i="1"/>
  <c r="H22" i="1"/>
  <c r="I21" i="1"/>
  <c r="H21" i="1"/>
  <c r="I20" i="1"/>
  <c r="H20" i="1"/>
  <c r="I19" i="1"/>
  <c r="H19" i="1"/>
  <c r="C47" i="4" s="1"/>
  <c r="I18" i="1"/>
  <c r="H18" i="1"/>
  <c r="C46" i="4" s="1"/>
  <c r="I17" i="1"/>
  <c r="H17" i="1"/>
  <c r="I16" i="1"/>
  <c r="H16" i="1"/>
  <c r="C43" i="4" s="1"/>
  <c r="I15" i="1"/>
  <c r="H15" i="1"/>
  <c r="I14" i="1"/>
  <c r="H14" i="1"/>
  <c r="C34" i="4" s="1"/>
  <c r="I13" i="1"/>
  <c r="H13" i="1"/>
  <c r="I12" i="1"/>
  <c r="H12" i="1"/>
  <c r="I11" i="1"/>
  <c r="H11" i="1"/>
  <c r="I10" i="1"/>
  <c r="H10" i="1"/>
  <c r="C30" i="4" s="1"/>
  <c r="I9" i="1"/>
  <c r="H9" i="1"/>
  <c r="C26" i="4" s="1"/>
  <c r="I8" i="1"/>
  <c r="H8" i="1"/>
  <c r="I7" i="1"/>
  <c r="H7" i="1"/>
  <c r="C21" i="2" s="1"/>
  <c r="I6" i="1"/>
  <c r="H6" i="1"/>
  <c r="C7" i="4" s="1"/>
  <c r="I5" i="1"/>
  <c r="H5" i="1"/>
  <c r="I4" i="1"/>
  <c r="H4" i="1"/>
  <c r="I3" i="1"/>
  <c r="H3" i="1"/>
  <c r="I2" i="1"/>
  <c r="H2" i="1"/>
  <c r="C49" i="2" s="1"/>
  <c r="P32" i="2" l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66" i="2"/>
  <c r="O33" i="3"/>
  <c r="P33" i="3" s="1"/>
  <c r="Q33" i="3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A54" i="3"/>
  <c r="AB54" i="3" s="1"/>
  <c r="C36" i="2"/>
  <c r="C9" i="3"/>
  <c r="C37" i="2"/>
  <c r="D37" i="2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V39" i="2"/>
  <c r="W39" i="2" s="1"/>
  <c r="X39" i="2" s="1"/>
  <c r="Y39" i="2" s="1"/>
  <c r="Z39" i="2" s="1"/>
  <c r="AA39" i="2" s="1"/>
  <c r="AB39" i="2" s="1"/>
  <c r="AC39" i="2" s="1"/>
  <c r="AD39" i="2" s="1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P59" i="2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O8" i="3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M51" i="3"/>
  <c r="N51" i="3" s="1"/>
  <c r="O51" i="3" s="1"/>
  <c r="P51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C47" i="5"/>
  <c r="E47" i="5" s="1"/>
  <c r="D9" i="3"/>
  <c r="I29" i="3"/>
  <c r="J29" i="3" s="1"/>
  <c r="K29" i="3" s="1"/>
  <c r="L29" i="3" s="1"/>
  <c r="M29" i="3" s="1"/>
  <c r="N29" i="3" s="1"/>
  <c r="O29" i="3" s="1"/>
  <c r="P29" i="3" s="1"/>
  <c r="Q29" i="3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F20" i="2"/>
  <c r="Q73" i="2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F7" i="3"/>
  <c r="E9" i="3"/>
  <c r="W25" i="3"/>
  <c r="X25" i="3" s="1"/>
  <c r="Y25" i="3" s="1"/>
  <c r="Z25" i="3" s="1"/>
  <c r="AA25" i="3" s="1"/>
  <c r="AB25" i="3" s="1"/>
  <c r="AC25" i="3" s="1"/>
  <c r="AD25" i="3" s="1"/>
  <c r="AE25" i="3" s="1"/>
  <c r="AF25" i="3" s="1"/>
  <c r="R33" i="3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Q53" i="3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X36" i="3"/>
  <c r="Y36" i="3" s="1"/>
  <c r="Z36" i="3" s="1"/>
  <c r="AA36" i="3" s="1"/>
  <c r="AB36" i="3" s="1"/>
  <c r="AC36" i="3" s="1"/>
  <c r="AD36" i="3" s="1"/>
  <c r="AE36" i="3" s="1"/>
  <c r="AF36" i="3" s="1"/>
  <c r="AC54" i="3"/>
  <c r="AD54" i="3" s="1"/>
  <c r="AE54" i="3" s="1"/>
  <c r="AF54" i="3" s="1"/>
  <c r="AB48" i="3"/>
  <c r="AC48" i="3" s="1"/>
  <c r="AD48" i="3" s="1"/>
  <c r="AE48" i="3" s="1"/>
  <c r="AF48" i="3" s="1"/>
  <c r="O34" i="3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V37" i="3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X38" i="3"/>
  <c r="Y38" i="3" s="1"/>
  <c r="Z38" i="3" s="1"/>
  <c r="AA38" i="3" s="1"/>
  <c r="AB38" i="3" s="1"/>
  <c r="AC38" i="3" s="1"/>
  <c r="AD38" i="3" s="1"/>
  <c r="AE38" i="3" s="1"/>
  <c r="AF38" i="3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D14" i="2"/>
  <c r="C16" i="2"/>
  <c r="E57" i="2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P20" i="3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E37" i="2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Q51" i="3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D49" i="2"/>
  <c r="W21" i="3"/>
  <c r="X21" i="3" s="1"/>
  <c r="Y21" i="3" s="1"/>
  <c r="Z21" i="3" s="1"/>
  <c r="AA21" i="3" s="1"/>
  <c r="AB21" i="3" s="1"/>
  <c r="AC21" i="3" s="1"/>
  <c r="AD21" i="3" s="1"/>
  <c r="AE21" i="3" s="1"/>
  <c r="AF21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D66" i="2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P76" i="2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R29" i="3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B21" i="5"/>
  <c r="C7" i="2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V63" i="3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48" i="5"/>
  <c r="C48" i="5"/>
  <c r="C64" i="4"/>
  <c r="C12" i="4"/>
  <c r="D7" i="4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L39" i="5"/>
  <c r="B39" i="5"/>
  <c r="Q39" i="5"/>
  <c r="G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46" i="5"/>
  <c r="G33" i="5"/>
  <c r="G34" i="5" s="1"/>
  <c r="B33" i="5"/>
  <c r="Q33" i="5"/>
  <c r="Q34" i="5" s="1"/>
  <c r="L33" i="5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V59" i="3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35" i="3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C40" i="3"/>
  <c r="D19" i="3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V64" i="3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D15" i="3"/>
  <c r="C15" i="3"/>
  <c r="C43" i="3" s="1"/>
  <c r="AA71" i="3"/>
  <c r="AB71" i="3" s="1"/>
  <c r="AC71" i="3" s="1"/>
  <c r="AD71" i="3" s="1"/>
  <c r="AE71" i="3" s="1"/>
  <c r="AF71" i="3" s="1"/>
  <c r="AA74" i="3"/>
  <c r="AB74" i="3" s="1"/>
  <c r="AC74" i="3" s="1"/>
  <c r="AD74" i="3" s="1"/>
  <c r="AE74" i="3" s="1"/>
  <c r="AF74" i="3" s="1"/>
  <c r="E13" i="3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C76" i="3"/>
  <c r="D47" i="3"/>
  <c r="D22" i="4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D75" i="3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L34" i="5"/>
  <c r="E27" i="5"/>
  <c r="B34" i="5"/>
  <c r="C79" i="3" l="1"/>
  <c r="B35" i="5"/>
  <c r="B36" i="5" s="1"/>
  <c r="D47" i="5"/>
  <c r="L40" i="5"/>
  <c r="L42" i="5" s="1"/>
  <c r="E49" i="5"/>
  <c r="D49" i="5"/>
  <c r="F42" i="2"/>
  <c r="G20" i="2"/>
  <c r="C57" i="4"/>
  <c r="E46" i="5"/>
  <c r="D46" i="5"/>
  <c r="C107" i="4"/>
  <c r="D64" i="4"/>
  <c r="D42" i="2"/>
  <c r="E42" i="2"/>
  <c r="D76" i="3"/>
  <c r="E47" i="3"/>
  <c r="D16" i="2"/>
  <c r="E14" i="2"/>
  <c r="C42" i="2"/>
  <c r="D7" i="2"/>
  <c r="C10" i="2"/>
  <c r="C84" i="2"/>
  <c r="D12" i="4"/>
  <c r="E7" i="4"/>
  <c r="D57" i="4"/>
  <c r="E22" i="4"/>
  <c r="C18" i="4"/>
  <c r="D16" i="4"/>
  <c r="E15" i="3"/>
  <c r="F13" i="3"/>
  <c r="B40" i="5"/>
  <c r="L35" i="5"/>
  <c r="L36" i="5" s="1"/>
  <c r="AG50" i="4"/>
  <c r="G40" i="5"/>
  <c r="G42" i="5" s="1"/>
  <c r="D84" i="2"/>
  <c r="E49" i="2"/>
  <c r="E19" i="3"/>
  <c r="D40" i="3"/>
  <c r="D43" i="3" s="1"/>
  <c r="Q40" i="5"/>
  <c r="Q42" i="5" s="1"/>
  <c r="B38" i="5"/>
  <c r="B22" i="5"/>
  <c r="B27" i="5" s="1"/>
  <c r="E48" i="5"/>
  <c r="B29" i="5"/>
  <c r="AG88" i="4"/>
  <c r="E44" i="5"/>
  <c r="D44" i="5"/>
  <c r="Q35" i="5"/>
  <c r="Q36" i="5" s="1"/>
  <c r="G35" i="5"/>
  <c r="G36" i="5" s="1"/>
  <c r="F9" i="3"/>
  <c r="G7" i="3"/>
  <c r="E51" i="5" l="1"/>
  <c r="C60" i="4"/>
  <c r="C110" i="4" s="1"/>
  <c r="B42" i="5"/>
  <c r="D79" i="3"/>
  <c r="D18" i="4"/>
  <c r="D60" i="4" s="1"/>
  <c r="D110" i="4" s="1"/>
  <c r="E16" i="4"/>
  <c r="E7" i="2"/>
  <c r="D10" i="2"/>
  <c r="D45" i="2" s="1"/>
  <c r="D87" i="2" s="1"/>
  <c r="H20" i="2"/>
  <c r="G42" i="2"/>
  <c r="D107" i="4"/>
  <c r="E64" i="4"/>
  <c r="E57" i="4"/>
  <c r="F22" i="4"/>
  <c r="F15" i="3"/>
  <c r="G13" i="3"/>
  <c r="E76" i="3"/>
  <c r="F47" i="3"/>
  <c r="E12" i="4"/>
  <c r="F7" i="4"/>
  <c r="F19" i="3"/>
  <c r="E40" i="3"/>
  <c r="E43" i="3" s="1"/>
  <c r="E79" i="3" s="1"/>
  <c r="E16" i="2"/>
  <c r="F14" i="2"/>
  <c r="G9" i="3"/>
  <c r="H7" i="3"/>
  <c r="F49" i="2"/>
  <c r="E84" i="2"/>
  <c r="C45" i="2"/>
  <c r="C87" i="2" s="1"/>
  <c r="I7" i="3" l="1"/>
  <c r="H9" i="3"/>
  <c r="F16" i="2"/>
  <c r="G14" i="2"/>
  <c r="F76" i="3"/>
  <c r="G47" i="3"/>
  <c r="H42" i="2"/>
  <c r="I20" i="2"/>
  <c r="H13" i="3"/>
  <c r="G15" i="3"/>
  <c r="E10" i="2"/>
  <c r="E45" i="2" s="1"/>
  <c r="E87" i="2" s="1"/>
  <c r="F7" i="2"/>
  <c r="F57" i="4"/>
  <c r="G22" i="4"/>
  <c r="E18" i="4"/>
  <c r="F16" i="4"/>
  <c r="F40" i="3"/>
  <c r="F43" i="3" s="1"/>
  <c r="F79" i="3" s="1"/>
  <c r="G19" i="3"/>
  <c r="G7" i="4"/>
  <c r="F12" i="4"/>
  <c r="F84" i="2"/>
  <c r="G49" i="2"/>
  <c r="E60" i="4"/>
  <c r="E107" i="4"/>
  <c r="F64" i="4"/>
  <c r="G57" i="4" l="1"/>
  <c r="H22" i="4"/>
  <c r="G76" i="3"/>
  <c r="H47" i="3"/>
  <c r="F10" i="2"/>
  <c r="F45" i="2" s="1"/>
  <c r="F87" i="2" s="1"/>
  <c r="G7" i="2"/>
  <c r="G16" i="2"/>
  <c r="H14" i="2"/>
  <c r="G12" i="4"/>
  <c r="H7" i="4"/>
  <c r="F107" i="4"/>
  <c r="G64" i="4"/>
  <c r="H15" i="3"/>
  <c r="I13" i="3"/>
  <c r="G40" i="3"/>
  <c r="G43" i="3" s="1"/>
  <c r="H19" i="3"/>
  <c r="J7" i="3"/>
  <c r="I9" i="3"/>
  <c r="G84" i="2"/>
  <c r="H49" i="2"/>
  <c r="F18" i="4"/>
  <c r="F60" i="4" s="1"/>
  <c r="F110" i="4" s="1"/>
  <c r="G16" i="4"/>
  <c r="I42" i="2"/>
  <c r="J20" i="2"/>
  <c r="E110" i="4"/>
  <c r="G79" i="3" l="1"/>
  <c r="J42" i="2"/>
  <c r="K20" i="2"/>
  <c r="J13" i="3"/>
  <c r="I15" i="3"/>
  <c r="G10" i="2"/>
  <c r="G45" i="2" s="1"/>
  <c r="G87" i="2" s="1"/>
  <c r="H7" i="2"/>
  <c r="I49" i="2"/>
  <c r="H84" i="2"/>
  <c r="I47" i="3"/>
  <c r="H76" i="3"/>
  <c r="G107" i="4"/>
  <c r="H64" i="4"/>
  <c r="K7" i="3"/>
  <c r="J9" i="3"/>
  <c r="H12" i="4"/>
  <c r="I7" i="4"/>
  <c r="H57" i="4"/>
  <c r="I22" i="4"/>
  <c r="H40" i="3"/>
  <c r="H43" i="3" s="1"/>
  <c r="H79" i="3" s="1"/>
  <c r="I19" i="3"/>
  <c r="H16" i="4"/>
  <c r="G18" i="4"/>
  <c r="G60" i="4" s="1"/>
  <c r="G110" i="4" s="1"/>
  <c r="H16" i="2"/>
  <c r="I14" i="2"/>
  <c r="I84" i="2" l="1"/>
  <c r="J49" i="2"/>
  <c r="H10" i="2"/>
  <c r="H45" i="2" s="1"/>
  <c r="H87" i="2" s="1"/>
  <c r="I7" i="2"/>
  <c r="L7" i="3"/>
  <c r="K9" i="3"/>
  <c r="H107" i="4"/>
  <c r="I64" i="4"/>
  <c r="J15" i="3"/>
  <c r="K13" i="3"/>
  <c r="I16" i="2"/>
  <c r="J14" i="2"/>
  <c r="K42" i="2"/>
  <c r="L20" i="2"/>
  <c r="I40" i="3"/>
  <c r="I43" i="3" s="1"/>
  <c r="J19" i="3"/>
  <c r="I57" i="4"/>
  <c r="J22" i="4"/>
  <c r="I16" i="4"/>
  <c r="H18" i="4"/>
  <c r="H60" i="4" s="1"/>
  <c r="H110" i="4" s="1"/>
  <c r="J7" i="4"/>
  <c r="I12" i="4"/>
  <c r="I76" i="3"/>
  <c r="J47" i="3"/>
  <c r="J40" i="3" l="1"/>
  <c r="J43" i="3" s="1"/>
  <c r="K19" i="3"/>
  <c r="I107" i="4"/>
  <c r="J64" i="4"/>
  <c r="I79" i="3"/>
  <c r="L42" i="2"/>
  <c r="M20" i="2"/>
  <c r="L9" i="3"/>
  <c r="M7" i="3"/>
  <c r="I10" i="2"/>
  <c r="I45" i="2" s="1"/>
  <c r="I87" i="2" s="1"/>
  <c r="J7" i="2"/>
  <c r="J16" i="2"/>
  <c r="K14" i="2"/>
  <c r="J16" i="4"/>
  <c r="I18" i="4"/>
  <c r="I60" i="4" s="1"/>
  <c r="I110" i="4" s="1"/>
  <c r="J84" i="2"/>
  <c r="K49" i="2"/>
  <c r="J12" i="4"/>
  <c r="K7" i="4"/>
  <c r="J57" i="4"/>
  <c r="K22" i="4"/>
  <c r="K15" i="3"/>
  <c r="L13" i="3"/>
  <c r="J76" i="3"/>
  <c r="K47" i="3"/>
  <c r="K16" i="4" l="1"/>
  <c r="J18" i="4"/>
  <c r="N20" i="2"/>
  <c r="M42" i="2"/>
  <c r="L7" i="4"/>
  <c r="K12" i="4"/>
  <c r="L14" i="2"/>
  <c r="K16" i="2"/>
  <c r="K57" i="4"/>
  <c r="L22" i="4"/>
  <c r="J107" i="4"/>
  <c r="K64" i="4"/>
  <c r="K84" i="2"/>
  <c r="L49" i="2"/>
  <c r="N7" i="3"/>
  <c r="M9" i="3"/>
  <c r="J10" i="2"/>
  <c r="J45" i="2" s="1"/>
  <c r="J87" i="2" s="1"/>
  <c r="K7" i="2"/>
  <c r="J60" i="4"/>
  <c r="J110" i="4" s="1"/>
  <c r="K76" i="3"/>
  <c r="L47" i="3"/>
  <c r="K40" i="3"/>
  <c r="K43" i="3" s="1"/>
  <c r="K79" i="3" s="1"/>
  <c r="L19" i="3"/>
  <c r="L15" i="3"/>
  <c r="M13" i="3"/>
  <c r="J79" i="3"/>
  <c r="L16" i="2" l="1"/>
  <c r="M14" i="2"/>
  <c r="M49" i="2"/>
  <c r="L84" i="2"/>
  <c r="L12" i="4"/>
  <c r="M7" i="4"/>
  <c r="K107" i="4"/>
  <c r="L64" i="4"/>
  <c r="N42" i="2"/>
  <c r="O20" i="2"/>
  <c r="N9" i="3"/>
  <c r="O7" i="3"/>
  <c r="L7" i="2"/>
  <c r="K10" i="2"/>
  <c r="K45" i="2" s="1"/>
  <c r="K87" i="2" s="1"/>
  <c r="L57" i="4"/>
  <c r="M22" i="4"/>
  <c r="L76" i="3"/>
  <c r="M47" i="3"/>
  <c r="K18" i="4"/>
  <c r="K60" i="4" s="1"/>
  <c r="K110" i="4" s="1"/>
  <c r="L16" i="4"/>
  <c r="N13" i="3"/>
  <c r="M15" i="3"/>
  <c r="L40" i="3"/>
  <c r="L43" i="3" s="1"/>
  <c r="M19" i="3"/>
  <c r="N19" i="3" l="1"/>
  <c r="M40" i="3"/>
  <c r="M43" i="3" s="1"/>
  <c r="L79" i="3"/>
  <c r="N15" i="3"/>
  <c r="O13" i="3"/>
  <c r="N7" i="4"/>
  <c r="M12" i="4"/>
  <c r="M7" i="2"/>
  <c r="L10" i="2"/>
  <c r="L45" i="2" s="1"/>
  <c r="L87" i="2" s="1"/>
  <c r="O9" i="3"/>
  <c r="P7" i="3"/>
  <c r="O42" i="2"/>
  <c r="P20" i="2"/>
  <c r="N49" i="2"/>
  <c r="M84" i="2"/>
  <c r="M76" i="3"/>
  <c r="N47" i="3"/>
  <c r="M16" i="2"/>
  <c r="N14" i="2"/>
  <c r="L18" i="4"/>
  <c r="L60" i="4" s="1"/>
  <c r="M16" i="4"/>
  <c r="M57" i="4"/>
  <c r="N22" i="4"/>
  <c r="L107" i="4"/>
  <c r="M64" i="4"/>
  <c r="L110" i="4" l="1"/>
  <c r="M79" i="3"/>
  <c r="O49" i="2"/>
  <c r="N84" i="2"/>
  <c r="M18" i="4"/>
  <c r="M60" i="4" s="1"/>
  <c r="N16" i="4"/>
  <c r="O7" i="4"/>
  <c r="N12" i="4"/>
  <c r="P13" i="3"/>
  <c r="O15" i="3"/>
  <c r="M107" i="4"/>
  <c r="N64" i="4"/>
  <c r="P42" i="2"/>
  <c r="Q20" i="2"/>
  <c r="P9" i="3"/>
  <c r="Q7" i="3"/>
  <c r="N76" i="3"/>
  <c r="O47" i="3"/>
  <c r="N57" i="4"/>
  <c r="O22" i="4"/>
  <c r="N40" i="3"/>
  <c r="N43" i="3" s="1"/>
  <c r="N79" i="3" s="1"/>
  <c r="O19" i="3"/>
  <c r="N16" i="2"/>
  <c r="O14" i="2"/>
  <c r="M10" i="2"/>
  <c r="M45" i="2" s="1"/>
  <c r="M87" i="2" s="1"/>
  <c r="N7" i="2"/>
  <c r="M110" i="4" l="1"/>
  <c r="O16" i="2"/>
  <c r="P14" i="2"/>
  <c r="Q13" i="3"/>
  <c r="P15" i="3"/>
  <c r="R7" i="3"/>
  <c r="Q9" i="3"/>
  <c r="O12" i="4"/>
  <c r="P7" i="4"/>
  <c r="N18" i="4"/>
  <c r="N60" i="4" s="1"/>
  <c r="O16" i="4"/>
  <c r="R20" i="2"/>
  <c r="Q42" i="2"/>
  <c r="N107" i="4"/>
  <c r="O64" i="4"/>
  <c r="O40" i="3"/>
  <c r="O43" i="3" s="1"/>
  <c r="P19" i="3"/>
  <c r="N10" i="2"/>
  <c r="N45" i="2" s="1"/>
  <c r="N87" i="2" s="1"/>
  <c r="O7" i="2"/>
  <c r="O76" i="3"/>
  <c r="P47" i="3"/>
  <c r="O57" i="4"/>
  <c r="P22" i="4"/>
  <c r="O84" i="2"/>
  <c r="P49" i="2"/>
  <c r="N110" i="4" l="1"/>
  <c r="P57" i="4"/>
  <c r="Q22" i="4"/>
  <c r="O107" i="4"/>
  <c r="P64" i="4"/>
  <c r="P76" i="3"/>
  <c r="Q47" i="3"/>
  <c r="S7" i="3"/>
  <c r="R9" i="3"/>
  <c r="O18" i="4"/>
  <c r="P16" i="4"/>
  <c r="S20" i="2"/>
  <c r="R42" i="2"/>
  <c r="O10" i="2"/>
  <c r="O45" i="2" s="1"/>
  <c r="O87" i="2" s="1"/>
  <c r="P7" i="2"/>
  <c r="Q15" i="3"/>
  <c r="R13" i="3"/>
  <c r="P84" i="2"/>
  <c r="Q49" i="2"/>
  <c r="P16" i="2"/>
  <c r="Q14" i="2"/>
  <c r="P40" i="3"/>
  <c r="P43" i="3" s="1"/>
  <c r="P79" i="3" s="1"/>
  <c r="Q19" i="3"/>
  <c r="Q7" i="4"/>
  <c r="P12" i="4"/>
  <c r="O79" i="3"/>
  <c r="O60" i="4"/>
  <c r="O110" i="4" s="1"/>
  <c r="T7" i="3" l="1"/>
  <c r="S9" i="3"/>
  <c r="P10" i="2"/>
  <c r="P45" i="2" s="1"/>
  <c r="P87" i="2" s="1"/>
  <c r="Q7" i="2"/>
  <c r="Q76" i="3"/>
  <c r="R47" i="3"/>
  <c r="Q40" i="3"/>
  <c r="Q43" i="3" s="1"/>
  <c r="Q79" i="3" s="1"/>
  <c r="R19" i="3"/>
  <c r="P107" i="4"/>
  <c r="Q64" i="4"/>
  <c r="R14" i="2"/>
  <c r="Q16" i="2"/>
  <c r="P18" i="4"/>
  <c r="Q16" i="4"/>
  <c r="Q84" i="2"/>
  <c r="R49" i="2"/>
  <c r="Q57" i="4"/>
  <c r="R22" i="4"/>
  <c r="Q12" i="4"/>
  <c r="R7" i="4"/>
  <c r="S42" i="2"/>
  <c r="T20" i="2"/>
  <c r="P60" i="4"/>
  <c r="P110" i="4" s="1"/>
  <c r="S13" i="3"/>
  <c r="R15" i="3"/>
  <c r="R16" i="4" l="1"/>
  <c r="Q18" i="4"/>
  <c r="R76" i="3"/>
  <c r="S47" i="3"/>
  <c r="Q10" i="2"/>
  <c r="Q45" i="2" s="1"/>
  <c r="Q87" i="2" s="1"/>
  <c r="R7" i="2"/>
  <c r="T42" i="2"/>
  <c r="U20" i="2"/>
  <c r="R16" i="2"/>
  <c r="S14" i="2"/>
  <c r="Q60" i="4"/>
  <c r="Q107" i="4"/>
  <c r="R64" i="4"/>
  <c r="S15" i="3"/>
  <c r="T13" i="3"/>
  <c r="R12" i="4"/>
  <c r="S7" i="4"/>
  <c r="R57" i="4"/>
  <c r="S22" i="4"/>
  <c r="U7" i="3"/>
  <c r="T9" i="3"/>
  <c r="R84" i="2"/>
  <c r="S49" i="2"/>
  <c r="R40" i="3"/>
  <c r="R43" i="3" s="1"/>
  <c r="R79" i="3" s="1"/>
  <c r="S19" i="3"/>
  <c r="U42" i="2" l="1"/>
  <c r="V20" i="2"/>
  <c r="R107" i="4"/>
  <c r="S64" i="4"/>
  <c r="U9" i="3"/>
  <c r="V7" i="3"/>
  <c r="S84" i="2"/>
  <c r="T49" i="2"/>
  <c r="R10" i="2"/>
  <c r="R45" i="2" s="1"/>
  <c r="R87" i="2" s="1"/>
  <c r="S7" i="2"/>
  <c r="S57" i="4"/>
  <c r="T22" i="4"/>
  <c r="S76" i="3"/>
  <c r="T47" i="3"/>
  <c r="Q110" i="4"/>
  <c r="S40" i="3"/>
  <c r="S43" i="3" s="1"/>
  <c r="S79" i="3" s="1"/>
  <c r="T19" i="3"/>
  <c r="T14" i="2"/>
  <c r="S16" i="2"/>
  <c r="T15" i="3"/>
  <c r="U13" i="3"/>
  <c r="S12" i="4"/>
  <c r="T7" i="4"/>
  <c r="S16" i="4"/>
  <c r="R18" i="4"/>
  <c r="R60" i="4" s="1"/>
  <c r="R110" i="4" s="1"/>
  <c r="V13" i="3" l="1"/>
  <c r="U15" i="3"/>
  <c r="V9" i="3"/>
  <c r="W7" i="3"/>
  <c r="S107" i="4"/>
  <c r="T64" i="4"/>
  <c r="T57" i="4"/>
  <c r="U22" i="4"/>
  <c r="T7" i="2"/>
  <c r="S10" i="2"/>
  <c r="S45" i="2" s="1"/>
  <c r="S87" i="2" s="1"/>
  <c r="T76" i="3"/>
  <c r="U47" i="3"/>
  <c r="T40" i="3"/>
  <c r="T43" i="3" s="1"/>
  <c r="U19" i="3"/>
  <c r="V42" i="2"/>
  <c r="W20" i="2"/>
  <c r="T16" i="2"/>
  <c r="U14" i="2"/>
  <c r="T84" i="2"/>
  <c r="U49" i="2"/>
  <c r="T16" i="4"/>
  <c r="S18" i="4"/>
  <c r="S60" i="4" s="1"/>
  <c r="S110" i="4" s="1"/>
  <c r="T12" i="4"/>
  <c r="U7" i="4"/>
  <c r="T79" i="3" l="1"/>
  <c r="T107" i="4"/>
  <c r="U64" i="4"/>
  <c r="T18" i="4"/>
  <c r="U16" i="4"/>
  <c r="V49" i="2"/>
  <c r="U84" i="2"/>
  <c r="W9" i="3"/>
  <c r="X7" i="3"/>
  <c r="U40" i="3"/>
  <c r="U43" i="3" s="1"/>
  <c r="V19" i="3"/>
  <c r="U76" i="3"/>
  <c r="V47" i="3"/>
  <c r="U16" i="2"/>
  <c r="V14" i="2"/>
  <c r="U12" i="4"/>
  <c r="V7" i="4"/>
  <c r="T10" i="2"/>
  <c r="T45" i="2" s="1"/>
  <c r="T87" i="2" s="1"/>
  <c r="U7" i="2"/>
  <c r="T60" i="4"/>
  <c r="T110" i="4" s="1"/>
  <c r="V15" i="3"/>
  <c r="W13" i="3"/>
  <c r="X20" i="2"/>
  <c r="W42" i="2"/>
  <c r="U57" i="4"/>
  <c r="V22" i="4"/>
  <c r="Y7" i="3" l="1"/>
  <c r="X9" i="3"/>
  <c r="V16" i="2"/>
  <c r="W14" i="2"/>
  <c r="X13" i="3"/>
  <c r="W15" i="3"/>
  <c r="V84" i="2"/>
  <c r="W49" i="2"/>
  <c r="U18" i="4"/>
  <c r="U60" i="4" s="1"/>
  <c r="V16" i="4"/>
  <c r="X42" i="2"/>
  <c r="Y20" i="2"/>
  <c r="V76" i="3"/>
  <c r="W47" i="3"/>
  <c r="V7" i="2"/>
  <c r="U10" i="2"/>
  <c r="U45" i="2" s="1"/>
  <c r="U87" i="2" s="1"/>
  <c r="V57" i="4"/>
  <c r="W22" i="4"/>
  <c r="U107" i="4"/>
  <c r="V64" i="4"/>
  <c r="W19" i="3"/>
  <c r="V40" i="3"/>
  <c r="V43" i="3" s="1"/>
  <c r="V79" i="3" s="1"/>
  <c r="W7" i="4"/>
  <c r="V12" i="4"/>
  <c r="U79" i="3"/>
  <c r="U110" i="4" l="1"/>
  <c r="Y13" i="3"/>
  <c r="X15" i="3"/>
  <c r="V107" i="4"/>
  <c r="W64" i="4"/>
  <c r="Y42" i="2"/>
  <c r="Z20" i="2"/>
  <c r="W16" i="2"/>
  <c r="X14" i="2"/>
  <c r="W16" i="4"/>
  <c r="V18" i="4"/>
  <c r="W57" i="4"/>
  <c r="X22" i="4"/>
  <c r="W40" i="3"/>
  <c r="W43" i="3" s="1"/>
  <c r="X19" i="3"/>
  <c r="V60" i="4"/>
  <c r="V110" i="4" s="1"/>
  <c r="W84" i="2"/>
  <c r="X49" i="2"/>
  <c r="W12" i="4"/>
  <c r="X7" i="4"/>
  <c r="Z7" i="3"/>
  <c r="Y9" i="3"/>
  <c r="W7" i="2"/>
  <c r="V10" i="2"/>
  <c r="V45" i="2" s="1"/>
  <c r="V87" i="2" s="1"/>
  <c r="X47" i="3"/>
  <c r="W76" i="3"/>
  <c r="W79" i="3" l="1"/>
  <c r="X16" i="2"/>
  <c r="Y14" i="2"/>
  <c r="X76" i="3"/>
  <c r="Y47" i="3"/>
  <c r="W10" i="2"/>
  <c r="W45" i="2" s="1"/>
  <c r="W87" i="2" s="1"/>
  <c r="X7" i="2"/>
  <c r="Z42" i="2"/>
  <c r="AA20" i="2"/>
  <c r="X40" i="3"/>
  <c r="X43" i="3" s="1"/>
  <c r="Y19" i="3"/>
  <c r="Y7" i="4"/>
  <c r="X12" i="4"/>
  <c r="X57" i="4"/>
  <c r="Y22" i="4"/>
  <c r="AA7" i="3"/>
  <c r="Z9" i="3"/>
  <c r="W107" i="4"/>
  <c r="X64" i="4"/>
  <c r="X84" i="2"/>
  <c r="Y49" i="2"/>
  <c r="X16" i="4"/>
  <c r="W18" i="4"/>
  <c r="W60" i="4" s="1"/>
  <c r="W110" i="4" s="1"/>
  <c r="Z13" i="3"/>
  <c r="Y15" i="3"/>
  <c r="AA42" i="2" l="1"/>
  <c r="AB20" i="2"/>
  <c r="Y57" i="4"/>
  <c r="Z22" i="4"/>
  <c r="Y84" i="2"/>
  <c r="Z49" i="2"/>
  <c r="X10" i="2"/>
  <c r="X45" i="2" s="1"/>
  <c r="X87" i="2" s="1"/>
  <c r="Y7" i="2"/>
  <c r="X18" i="4"/>
  <c r="Y16" i="4"/>
  <c r="X60" i="4"/>
  <c r="Y76" i="3"/>
  <c r="Z47" i="3"/>
  <c r="Z7" i="4"/>
  <c r="Y12" i="4"/>
  <c r="X107" i="4"/>
  <c r="Y64" i="4"/>
  <c r="Y16" i="2"/>
  <c r="Z14" i="2"/>
  <c r="AA9" i="3"/>
  <c r="AB7" i="3"/>
  <c r="Y40" i="3"/>
  <c r="Y43" i="3" s="1"/>
  <c r="Y79" i="3" s="1"/>
  <c r="Z19" i="3"/>
  <c r="Z15" i="3"/>
  <c r="AA13" i="3"/>
  <c r="X79" i="3"/>
  <c r="Z84" i="2" l="1"/>
  <c r="AA49" i="2"/>
  <c r="AA7" i="4"/>
  <c r="Z12" i="4"/>
  <c r="AA47" i="3"/>
  <c r="Z76" i="3"/>
  <c r="Z57" i="4"/>
  <c r="AA22" i="4"/>
  <c r="AB9" i="3"/>
  <c r="AC7" i="3"/>
  <c r="AA14" i="2"/>
  <c r="Z16" i="2"/>
  <c r="X110" i="4"/>
  <c r="Z40" i="3"/>
  <c r="Z43" i="3" s="1"/>
  <c r="Z79" i="3" s="1"/>
  <c r="AA19" i="3"/>
  <c r="Y18" i="4"/>
  <c r="Y60" i="4" s="1"/>
  <c r="Z16" i="4"/>
  <c r="AB42" i="2"/>
  <c r="AC20" i="2"/>
  <c r="Y10" i="2"/>
  <c r="Y45" i="2" s="1"/>
  <c r="Y87" i="2" s="1"/>
  <c r="Z7" i="2"/>
  <c r="AB13" i="3"/>
  <c r="AA15" i="3"/>
  <c r="Y107" i="4"/>
  <c r="Z64" i="4"/>
  <c r="Y110" i="4" l="1"/>
  <c r="AC42" i="2"/>
  <c r="AD20" i="2"/>
  <c r="AD42" i="2" s="1"/>
  <c r="Z10" i="2"/>
  <c r="Z45" i="2" s="1"/>
  <c r="Z87" i="2" s="1"/>
  <c r="AA7" i="2"/>
  <c r="AB15" i="3"/>
  <c r="AC13" i="3"/>
  <c r="AA76" i="3"/>
  <c r="AB47" i="3"/>
  <c r="AB14" i="2"/>
  <c r="AA16" i="2"/>
  <c r="AB7" i="4"/>
  <c r="AA12" i="4"/>
  <c r="Z107" i="4"/>
  <c r="AA64" i="4"/>
  <c r="AB49" i="2"/>
  <c r="AA84" i="2"/>
  <c r="Z18" i="4"/>
  <c r="Z60" i="4" s="1"/>
  <c r="Z110" i="4" s="1"/>
  <c r="AA16" i="4"/>
  <c r="AD7" i="3"/>
  <c r="AC9" i="3"/>
  <c r="AB19" i="3"/>
  <c r="AA40" i="3"/>
  <c r="AA43" i="3" s="1"/>
  <c r="AA57" i="4"/>
  <c r="AB22" i="4"/>
  <c r="AA79" i="3" l="1"/>
  <c r="AB84" i="2"/>
  <c r="AC49" i="2"/>
  <c r="AB76" i="3"/>
  <c r="AC47" i="3"/>
  <c r="AB40" i="3"/>
  <c r="AB43" i="3" s="1"/>
  <c r="AB79" i="3" s="1"/>
  <c r="AC19" i="3"/>
  <c r="AA107" i="4"/>
  <c r="AB64" i="4"/>
  <c r="AD13" i="3"/>
  <c r="AC15" i="3"/>
  <c r="AB7" i="2"/>
  <c r="AA10" i="2"/>
  <c r="AA45" i="2" s="1"/>
  <c r="AA87" i="2" s="1"/>
  <c r="AB12" i="4"/>
  <c r="AC7" i="4"/>
  <c r="AA18" i="4"/>
  <c r="AA60" i="4" s="1"/>
  <c r="AA110" i="4" s="1"/>
  <c r="AB16" i="4"/>
  <c r="AB57" i="4"/>
  <c r="AC22" i="4"/>
  <c r="AD9" i="3"/>
  <c r="AE7" i="3"/>
  <c r="AB16" i="2"/>
  <c r="AC14" i="2"/>
  <c r="AB107" i="4" l="1"/>
  <c r="AC64" i="4"/>
  <c r="AC16" i="2"/>
  <c r="AD14" i="2"/>
  <c r="AD16" i="2" s="1"/>
  <c r="AD19" i="3"/>
  <c r="AC40" i="3"/>
  <c r="AC43" i="3" s="1"/>
  <c r="AC79" i="3" s="1"/>
  <c r="AC7" i="2"/>
  <c r="AB10" i="2"/>
  <c r="AB45" i="2" s="1"/>
  <c r="AB87" i="2" s="1"/>
  <c r="AC76" i="3"/>
  <c r="AD47" i="3"/>
  <c r="AC12" i="4"/>
  <c r="AD7" i="4"/>
  <c r="AC57" i="4"/>
  <c r="AD22" i="4"/>
  <c r="AE9" i="3"/>
  <c r="AF7" i="3"/>
  <c r="AF9" i="3" s="1"/>
  <c r="AD49" i="2"/>
  <c r="AD84" i="2" s="1"/>
  <c r="AC84" i="2"/>
  <c r="AB18" i="4"/>
  <c r="AB60" i="4" s="1"/>
  <c r="AB110" i="4" s="1"/>
  <c r="AC16" i="4"/>
  <c r="AE13" i="3"/>
  <c r="AD15" i="3"/>
  <c r="AF13" i="3" l="1"/>
  <c r="AF15" i="3" s="1"/>
  <c r="AE15" i="3"/>
  <c r="AD40" i="3"/>
  <c r="AD43" i="3" s="1"/>
  <c r="AE19" i="3"/>
  <c r="AE7" i="4"/>
  <c r="AD12" i="4"/>
  <c r="AD16" i="4"/>
  <c r="AC18" i="4"/>
  <c r="AC60" i="4" s="1"/>
  <c r="AC107" i="4"/>
  <c r="AD64" i="4"/>
  <c r="AD76" i="3"/>
  <c r="AE47" i="3"/>
  <c r="AD57" i="4"/>
  <c r="AE22" i="4"/>
  <c r="AC10" i="2"/>
  <c r="AC45" i="2" s="1"/>
  <c r="AC87" i="2" s="1"/>
  <c r="AD7" i="2"/>
  <c r="AD10" i="2" s="1"/>
  <c r="AD45" i="2" s="1"/>
  <c r="AD87" i="2" s="1"/>
  <c r="AD79" i="3" l="1"/>
  <c r="AD18" i="4"/>
  <c r="AE16" i="4"/>
  <c r="AD60" i="4"/>
  <c r="AE12" i="4"/>
  <c r="AF7" i="4"/>
  <c r="AD107" i="4"/>
  <c r="AE64" i="4"/>
  <c r="AE76" i="3"/>
  <c r="AF47" i="3"/>
  <c r="AF76" i="3" s="1"/>
  <c r="AE40" i="3"/>
  <c r="AE43" i="3" s="1"/>
  <c r="AE79" i="3" s="1"/>
  <c r="AF19" i="3"/>
  <c r="AF40" i="3" s="1"/>
  <c r="AF43" i="3" s="1"/>
  <c r="AF79" i="3" s="1"/>
  <c r="AE57" i="4"/>
  <c r="AF22" i="4"/>
  <c r="AC110" i="4"/>
  <c r="AE107" i="4" l="1"/>
  <c r="AF64" i="4"/>
  <c r="AF57" i="4"/>
  <c r="AG22" i="4"/>
  <c r="AG57" i="4" s="1"/>
  <c r="AG7" i="4"/>
  <c r="AG12" i="4" s="1"/>
  <c r="AF12" i="4"/>
  <c r="AD110" i="4"/>
  <c r="AF16" i="4"/>
  <c r="AE18" i="4"/>
  <c r="AE60" i="4" s="1"/>
  <c r="AE110" i="4" s="1"/>
  <c r="AF107" i="4" l="1"/>
  <c r="AG64" i="4"/>
  <c r="AG107" i="4" s="1"/>
  <c r="AG16" i="4"/>
  <c r="AG18" i="4" s="1"/>
  <c r="AG60" i="4" s="1"/>
  <c r="AG110" i="4" s="1"/>
  <c r="AF18" i="4"/>
  <c r="AF60" i="4" s="1"/>
  <c r="AF110" i="4" s="1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<sst xmlns="http://schemas.openxmlformats.org/spreadsheetml/2006/main" count="9284" uniqueCount="200">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</sst>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50"/>
  <sheetViews>
    <sheetView tabSelected="1" workbookViewId="0">
      <selection activeCell="F1399" sqref="F1399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0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0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0</v>
      </c>
      <c r="G631">
        <v>0</v>
      </c>
      <c r="H631" s="2">
        <f t="shared" si="18"/>
        <v>0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0</v>
      </c>
      <c r="G632">
        <v>0</v>
      </c>
      <c r="H632" s="2">
        <f t="shared" si="18"/>
        <v>0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0</v>
      </c>
      <c r="G634">
        <v>0</v>
      </c>
      <c r="H634" s="2">
        <f t="shared" si="18"/>
        <v>0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0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0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0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0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0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0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0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0</v>
      </c>
      <c r="G684">
        <v>0</v>
      </c>
      <c r="H684" s="2">
        <f t="shared" si="20"/>
        <v>0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0</v>
      </c>
      <c r="G685">
        <v>0</v>
      </c>
      <c r="H685" s="2">
        <f t="shared" si="20"/>
        <v>0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22554.76</v>
      </c>
      <c r="G713">
        <v>23300</v>
      </c>
      <c r="H713" s="2">
        <f t="shared" si="22"/>
        <v>22554.76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582.98</v>
      </c>
      <c r="G714">
        <v>374.2</v>
      </c>
      <c r="H714" s="2">
        <f t="shared" si="22"/>
        <v>582.98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776649.41</v>
      </c>
      <c r="G719">
        <v>0</v>
      </c>
      <c r="H719" s="2">
        <f t="shared" si="22"/>
        <v>776649.41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59157.63</v>
      </c>
      <c r="G721">
        <v>0</v>
      </c>
      <c r="H721" s="2">
        <f t="shared" si="22"/>
        <v>59157.63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11216.13</v>
      </c>
      <c r="G730">
        <v>-2477.5100000000002</v>
      </c>
      <c r="H730" s="2">
        <f t="shared" si="22"/>
        <v>11216.13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39349.03</v>
      </c>
      <c r="G732">
        <v>-4301.84</v>
      </c>
      <c r="H732" s="2">
        <f t="shared" si="22"/>
        <v>39349.03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109218.57</v>
      </c>
      <c r="G733">
        <v>98308</v>
      </c>
      <c r="H733" s="2">
        <f t="shared" si="22"/>
        <v>109218.57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0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224306.87</v>
      </c>
      <c r="G751">
        <v>106209.22</v>
      </c>
      <c r="H751" s="2">
        <f t="shared" si="22"/>
        <v>224306.87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5169.95</v>
      </c>
      <c r="G753">
        <v>8404.2000000000007</v>
      </c>
      <c r="H753" s="2">
        <f t="shared" si="22"/>
        <v>5169.95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30819.25</v>
      </c>
      <c r="G755">
        <v>-42216.76</v>
      </c>
      <c r="H755" s="2">
        <f t="shared" si="22"/>
        <v>30819.25</v>
      </c>
      <c r="I755" s="1">
        <f t="shared" si="23"/>
        <v>45046</v>
      </c>
    </row>
    <row r="756" spans="1:9" hidden="1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2483055.52</v>
      </c>
      <c r="G771">
        <v>0</v>
      </c>
      <c r="H771" s="2">
        <f t="shared" si="24"/>
        <v>2483055.52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263223.18</v>
      </c>
      <c r="G772">
        <v>0</v>
      </c>
      <c r="H772" s="2">
        <f t="shared" si="24"/>
        <v>263223.18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0</v>
      </c>
      <c r="G773">
        <v>0</v>
      </c>
      <c r="H773" s="2">
        <f t="shared" si="24"/>
        <v>0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23300</v>
      </c>
      <c r="G800">
        <v>52232.03</v>
      </c>
      <c r="H800" s="2">
        <f t="shared" si="24"/>
        <v>23300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374.2</v>
      </c>
      <c r="G801">
        <v>449.38</v>
      </c>
      <c r="H801" s="2">
        <f t="shared" si="24"/>
        <v>374.2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84649.57</v>
      </c>
      <c r="G806">
        <v>0</v>
      </c>
      <c r="H806" s="2">
        <f t="shared" si="24"/>
        <v>84649.57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53004.4</v>
      </c>
      <c r="G808">
        <v>0</v>
      </c>
      <c r="H808" s="2">
        <f t="shared" si="24"/>
        <v>53004.4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-2477.5100000000002</v>
      </c>
      <c r="G817">
        <v>2524.84</v>
      </c>
      <c r="H817" s="2">
        <f t="shared" si="24"/>
        <v>-2477.5100000000002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-4301.84</v>
      </c>
      <c r="G819">
        <v>8832.24</v>
      </c>
      <c r="H819" s="2">
        <f t="shared" si="24"/>
        <v>-4301.84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98308</v>
      </c>
      <c r="G820">
        <v>121658</v>
      </c>
      <c r="H820" s="2">
        <f t="shared" si="24"/>
        <v>98308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7350.33</v>
      </c>
      <c r="G825">
        <v>8823.9</v>
      </c>
      <c r="H825" s="2">
        <f t="shared" si="24"/>
        <v>7350.33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106209.22</v>
      </c>
      <c r="G838">
        <v>222525.45</v>
      </c>
      <c r="H838" s="2">
        <f t="shared" si="26"/>
        <v>106209.22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8404.2000000000007</v>
      </c>
      <c r="G840">
        <v>5264.82</v>
      </c>
      <c r="H840" s="2">
        <f t="shared" si="26"/>
        <v>8404.2000000000007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-42216.76</v>
      </c>
      <c r="G842">
        <v>1.08</v>
      </c>
      <c r="H842" s="2">
        <f t="shared" si="26"/>
        <v>-42216.76</v>
      </c>
      <c r="I842" s="1">
        <f t="shared" si="27"/>
        <v>45077</v>
      </c>
    </row>
    <row r="843" spans="1:9" hidden="1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3193925.31</v>
      </c>
      <c r="G858">
        <v>0</v>
      </c>
      <c r="H858" s="2">
        <f t="shared" si="26"/>
        <v>3193925.31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111322.42</v>
      </c>
      <c r="G859">
        <v>0</v>
      </c>
      <c r="H859" s="2">
        <f t="shared" si="26"/>
        <v>111322.42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78.260000000000005</v>
      </c>
      <c r="G860">
        <v>0</v>
      </c>
      <c r="H860" s="2">
        <f t="shared" si="26"/>
        <v>78.260000000000005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52232.03</v>
      </c>
      <c r="G887">
        <v>39589.129999999997</v>
      </c>
      <c r="H887" s="2">
        <f t="shared" si="26"/>
        <v>52232.03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449.38</v>
      </c>
      <c r="G888">
        <v>516.95000000000005</v>
      </c>
      <c r="H888" s="2">
        <f t="shared" si="26"/>
        <v>449.38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1189.57</v>
      </c>
      <c r="G892">
        <v>0</v>
      </c>
      <c r="H892" s="2">
        <f t="shared" si="26"/>
        <v>1189.57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149683.76999999999</v>
      </c>
      <c r="G893">
        <v>0</v>
      </c>
      <c r="H893" s="2">
        <f t="shared" si="26"/>
        <v>149683.76999999999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50267.62</v>
      </c>
      <c r="G895">
        <v>0</v>
      </c>
      <c r="H895" s="2">
        <f t="shared" si="26"/>
        <v>50267.62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2524.84</v>
      </c>
      <c r="G904">
        <v>0</v>
      </c>
      <c r="H904" s="2">
        <f t="shared" si="28"/>
        <v>2524.84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8832.24</v>
      </c>
      <c r="G906">
        <v>0</v>
      </c>
      <c r="H906" s="2">
        <f t="shared" si="28"/>
        <v>8832.24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4000</v>
      </c>
      <c r="G908">
        <v>4200</v>
      </c>
      <c r="H908" s="2">
        <f t="shared" si="28"/>
        <v>4000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8823.9</v>
      </c>
      <c r="G912">
        <v>10741.66</v>
      </c>
      <c r="H912" s="2">
        <f t="shared" si="28"/>
        <v>8823.9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222525.45</v>
      </c>
      <c r="G925">
        <v>393902.07</v>
      </c>
      <c r="H925" s="2">
        <f t="shared" si="28"/>
        <v>222525.45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5264.82</v>
      </c>
      <c r="G927">
        <v>10523.82</v>
      </c>
      <c r="H927" s="2">
        <f t="shared" si="28"/>
        <v>5264.82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1.08</v>
      </c>
      <c r="G929">
        <v>0</v>
      </c>
      <c r="H929" s="2">
        <f t="shared" si="28"/>
        <v>1.08</v>
      </c>
      <c r="I929" s="1">
        <f t="shared" si="29"/>
        <v>45107</v>
      </c>
    </row>
    <row r="930" spans="1:9" hidden="1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328.38</v>
      </c>
      <c r="G934">
        <v>366.14</v>
      </c>
      <c r="H934" s="2">
        <f t="shared" si="28"/>
        <v>328.38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3793437.38</v>
      </c>
      <c r="G945">
        <v>0</v>
      </c>
      <c r="H945" s="2">
        <f t="shared" si="28"/>
        <v>3793437.38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61021.919999999998</v>
      </c>
      <c r="G946">
        <v>0</v>
      </c>
      <c r="H946" s="2">
        <f t="shared" si="28"/>
        <v>61021.919999999998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2170.4499999999998</v>
      </c>
      <c r="G947">
        <v>0</v>
      </c>
      <c r="H947" s="2">
        <f t="shared" si="28"/>
        <v>2170.4499999999998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0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39589.129999999997</v>
      </c>
      <c r="G974">
        <v>26226.57</v>
      </c>
      <c r="H974" s="2">
        <f t="shared" si="30"/>
        <v>39589.129999999997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516.95000000000005</v>
      </c>
      <c r="G975">
        <v>644.16999999999996</v>
      </c>
      <c r="H975" s="2">
        <f t="shared" si="30"/>
        <v>516.95000000000005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1440.87</v>
      </c>
      <c r="G979">
        <v>0</v>
      </c>
      <c r="H979" s="2">
        <f t="shared" si="30"/>
        <v>1440.87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328611.84000000003</v>
      </c>
      <c r="G980">
        <v>0</v>
      </c>
      <c r="H980" s="2">
        <f t="shared" si="30"/>
        <v>328611.84000000003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40224.74</v>
      </c>
      <c r="G982">
        <v>0</v>
      </c>
      <c r="H982" s="2">
        <f t="shared" si="30"/>
        <v>40224.74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4200</v>
      </c>
      <c r="G995">
        <v>0</v>
      </c>
      <c r="H995" s="2">
        <f t="shared" si="30"/>
        <v>4200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10741.66</v>
      </c>
      <c r="G999">
        <v>10459.969999999999</v>
      </c>
      <c r="H999" s="2">
        <f t="shared" si="30"/>
        <v>10741.66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393902.07</v>
      </c>
      <c r="G1012">
        <v>259590.93</v>
      </c>
      <c r="H1012" s="2">
        <f t="shared" si="30"/>
        <v>393902.07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10523.82</v>
      </c>
      <c r="G1014">
        <v>15190</v>
      </c>
      <c r="H1014" s="2">
        <f t="shared" si="30"/>
        <v>10523.82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2684636.77</v>
      </c>
      <c r="G1032">
        <v>0</v>
      </c>
      <c r="H1032" s="2">
        <f t="shared" si="32"/>
        <v>2684636.77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28694.560000000001</v>
      </c>
      <c r="G1033">
        <v>0</v>
      </c>
      <c r="H1033" s="2">
        <f t="shared" si="32"/>
        <v>28694.560000000001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8882.14</v>
      </c>
      <c r="G1034">
        <v>0</v>
      </c>
      <c r="H1034" s="2">
        <f t="shared" si="32"/>
        <v>8882.14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14689.94</v>
      </c>
      <c r="G1036">
        <v>0</v>
      </c>
      <c r="H1036" s="2">
        <f t="shared" si="32"/>
        <v>14689.94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hidden="1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26226.57</v>
      </c>
      <c r="G1061">
        <v>5439.56</v>
      </c>
      <c r="H1061" s="2">
        <f t="shared" si="32"/>
        <v>26226.57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644.16999999999996</v>
      </c>
      <c r="G1062">
        <v>390.11</v>
      </c>
      <c r="H1062" s="2">
        <f t="shared" si="32"/>
        <v>644.16999999999996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1483.14</v>
      </c>
      <c r="G1066">
        <v>0</v>
      </c>
      <c r="H1066" s="2">
        <f t="shared" si="32"/>
        <v>1483.14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75191</v>
      </c>
      <c r="G1067">
        <v>0</v>
      </c>
      <c r="H1067" s="2">
        <f t="shared" si="32"/>
        <v>75191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79865.240000000005</v>
      </c>
      <c r="G1069">
        <v>0</v>
      </c>
      <c r="H1069" s="2">
        <f t="shared" si="32"/>
        <v>79865.240000000005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121658</v>
      </c>
      <c r="G1081">
        <v>122083</v>
      </c>
      <c r="H1081" s="2">
        <f t="shared" si="32"/>
        <v>121658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10459.969999999999</v>
      </c>
      <c r="G1086">
        <v>10516.5</v>
      </c>
      <c r="H1086" s="2">
        <f t="shared" si="32"/>
        <v>10459.969999999999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259590.93</v>
      </c>
      <c r="G1099">
        <v>241364.67</v>
      </c>
      <c r="H1099" s="2">
        <f t="shared" si="34"/>
        <v>259590.93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15190</v>
      </c>
      <c r="G1101">
        <v>12954.16</v>
      </c>
      <c r="H1101" s="2">
        <f t="shared" si="34"/>
        <v>15190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37500</v>
      </c>
      <c r="G1104">
        <v>30491.94</v>
      </c>
      <c r="H1104" s="2">
        <f t="shared" si="34"/>
        <v>37500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0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3233584.29</v>
      </c>
      <c r="G1119">
        <v>0</v>
      </c>
      <c r="H1119" s="2">
        <f t="shared" si="34"/>
        <v>3233584.29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24793.88</v>
      </c>
      <c r="G1120">
        <v>0</v>
      </c>
      <c r="H1120" s="2">
        <f t="shared" si="34"/>
        <v>24793.88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107.39</v>
      </c>
      <c r="G1121">
        <v>0</v>
      </c>
      <c r="H1121" s="2">
        <f t="shared" si="34"/>
        <v>107.39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0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0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0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0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0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5439.56</v>
      </c>
      <c r="G1148">
        <v>500</v>
      </c>
      <c r="H1148" s="2">
        <f t="shared" si="34"/>
        <v>5439.56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390.11</v>
      </c>
      <c r="G1149">
        <v>256.55</v>
      </c>
      <c r="H1149" s="2">
        <f t="shared" si="34"/>
        <v>390.11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76169.75</v>
      </c>
      <c r="G1154">
        <v>0</v>
      </c>
      <c r="H1154" s="2">
        <f t="shared" ref="H1154:H1217" si="36">IF(F1154=0, G1154, F1154)</f>
        <v>76169.75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47477.81</v>
      </c>
      <c r="G1156">
        <v>0</v>
      </c>
      <c r="H1156" s="2">
        <f t="shared" si="36"/>
        <v>47477.81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0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0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122083</v>
      </c>
      <c r="G1168">
        <v>128833</v>
      </c>
      <c r="H1168" s="2">
        <f t="shared" si="36"/>
        <v>122083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10516.5</v>
      </c>
      <c r="G1173">
        <v>13224.43</v>
      </c>
      <c r="H1173" s="2">
        <f t="shared" si="36"/>
        <v>10516.5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241364.67</v>
      </c>
      <c r="G1186">
        <v>291385.94</v>
      </c>
      <c r="H1186" s="2">
        <f t="shared" si="36"/>
        <v>241364.67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0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12954.16</v>
      </c>
      <c r="G1188">
        <v>15149.62</v>
      </c>
      <c r="H1188" s="2">
        <f t="shared" si="36"/>
        <v>12954.16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0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30491.94</v>
      </c>
      <c r="G1191">
        <v>14500</v>
      </c>
      <c r="H1191" s="2">
        <f t="shared" si="36"/>
        <v>30491.94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343456.51</v>
      </c>
      <c r="G1202">
        <v>650395.63</v>
      </c>
      <c r="H1202" s="2">
        <f t="shared" si="36"/>
        <v>343456.51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0</v>
      </c>
      <c r="G1203">
        <v>0</v>
      </c>
      <c r="H1203" s="2">
        <f t="shared" si="36"/>
        <v>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1998124.14</v>
      </c>
      <c r="G1206">
        <v>0</v>
      </c>
      <c r="H1206" s="2">
        <f t="shared" si="36"/>
        <v>1998124.14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43415.97</v>
      </c>
      <c r="G1207">
        <v>0</v>
      </c>
      <c r="H1207" s="2">
        <f t="shared" si="36"/>
        <v>43415.97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3776.28</v>
      </c>
      <c r="G1208">
        <v>0</v>
      </c>
      <c r="H1208" s="2">
        <f t="shared" si="36"/>
        <v>3776.28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134265.54</v>
      </c>
      <c r="G1209">
        <v>316983.01</v>
      </c>
      <c r="H1209" s="2">
        <f t="shared" si="36"/>
        <v>134265.54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30020</v>
      </c>
      <c r="G1210">
        <v>16847</v>
      </c>
      <c r="H1210" s="2">
        <f t="shared" si="36"/>
        <v>30020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314994.21999999997</v>
      </c>
      <c r="G1217">
        <v>274749.93</v>
      </c>
      <c r="H1217" s="2">
        <f t="shared" si="36"/>
        <v>314994.21999999997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403347.95</v>
      </c>
      <c r="G1219">
        <v>1025053.74</v>
      </c>
      <c r="H1219" s="2">
        <f t="shared" si="38"/>
        <v>403347.95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0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28180.7</v>
      </c>
      <c r="G1223">
        <v>34057.67</v>
      </c>
      <c r="H1223" s="2">
        <f t="shared" si="38"/>
        <v>28180.7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hidden="1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6821304.3600000003</v>
      </c>
      <c r="G1230">
        <v>13012260.880000001</v>
      </c>
      <c r="H1230" s="2">
        <f t="shared" si="38"/>
        <v>6821304.3600000003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256.55</v>
      </c>
      <c r="G1237">
        <v>0</v>
      </c>
      <c r="H1237" s="2">
        <f t="shared" si="38"/>
        <v>256.55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63191.31</v>
      </c>
      <c r="G1243">
        <v>0</v>
      </c>
      <c r="H1243" s="2">
        <f t="shared" si="38"/>
        <v>63191.31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-2784.8</v>
      </c>
      <c r="G1245">
        <v>0</v>
      </c>
      <c r="H1245" s="2">
        <f t="shared" si="38"/>
        <v>-2784.8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833.84</v>
      </c>
      <c r="G1255">
        <v>0</v>
      </c>
      <c r="H1255" s="2">
        <f t="shared" si="38"/>
        <v>833.84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1094.18</v>
      </c>
      <c r="G1257">
        <v>0</v>
      </c>
      <c r="H1257" s="2">
        <f t="shared" si="38"/>
        <v>1094.18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128833</v>
      </c>
      <c r="G1258">
        <v>0</v>
      </c>
      <c r="H1258" s="2">
        <f t="shared" si="38"/>
        <v>128833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0</v>
      </c>
      <c r="G1259">
        <v>0</v>
      </c>
      <c r="H1259" s="2">
        <f t="shared" si="38"/>
        <v>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13224.43</v>
      </c>
      <c r="G1263">
        <v>0</v>
      </c>
      <c r="H1263" s="2">
        <f t="shared" si="38"/>
        <v>13224.43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291385.94</v>
      </c>
      <c r="G1276">
        <v>0</v>
      </c>
      <c r="H1276" s="2">
        <f t="shared" si="38"/>
        <v>291385.94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4142.54</v>
      </c>
      <c r="G1278">
        <v>0</v>
      </c>
      <c r="H1278" s="2">
        <f t="shared" si="38"/>
        <v>4142.54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15149.62</v>
      </c>
      <c r="G1279">
        <v>0</v>
      </c>
      <c r="H1279" s="2">
        <f t="shared" si="38"/>
        <v>15149.62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9078.59</v>
      </c>
      <c r="G1282">
        <v>0</v>
      </c>
      <c r="H1282" s="2">
        <f t="shared" ref="H1282:H1345" si="40">IF(F1282=0, G1282, F1282)</f>
        <v>9078.59</v>
      </c>
      <c r="I1282" s="1">
        <f t="shared" ref="I1282:I1345" si="41">E1282+0</f>
        <v>45230</v>
      </c>
    </row>
    <row r="1283" spans="1:9" hidden="1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14500</v>
      </c>
      <c r="G1283">
        <v>0</v>
      </c>
      <c r="H1283" s="2">
        <f t="shared" si="40"/>
        <v>14500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650395.63</v>
      </c>
      <c r="G1295">
        <v>801743.85</v>
      </c>
      <c r="H1295" s="2">
        <f t="shared" si="40"/>
        <v>650395.63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100</v>
      </c>
      <c r="G1296">
        <v>0</v>
      </c>
      <c r="H1296" s="2">
        <f t="shared" si="40"/>
        <v>100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4150526.94</v>
      </c>
      <c r="G1299">
        <v>0</v>
      </c>
      <c r="H1299" s="2">
        <f t="shared" si="40"/>
        <v>4150526.94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10445.36</v>
      </c>
      <c r="G1300">
        <v>0</v>
      </c>
      <c r="H1300" s="2">
        <f t="shared" si="40"/>
        <v>10445.36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5743.47</v>
      </c>
      <c r="G1301">
        <v>0</v>
      </c>
      <c r="H1301" s="2">
        <f t="shared" si="40"/>
        <v>5743.47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316983.01</v>
      </c>
      <c r="G1302">
        <v>391504.98</v>
      </c>
      <c r="H1302" s="2">
        <f t="shared" si="40"/>
        <v>316983.01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16847</v>
      </c>
      <c r="G1304">
        <v>0</v>
      </c>
      <c r="H1304" s="2">
        <f t="shared" si="40"/>
        <v>16847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7250</v>
      </c>
      <c r="G1307">
        <v>7250</v>
      </c>
      <c r="H1307" s="2">
        <f t="shared" si="40"/>
        <v>7250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274749.93</v>
      </c>
      <c r="G1313">
        <v>624952.38</v>
      </c>
      <c r="H1313" s="2">
        <f t="shared" si="40"/>
        <v>274749.93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1025053.74</v>
      </c>
      <c r="G1316">
        <v>100000</v>
      </c>
      <c r="H1316" s="2">
        <f t="shared" si="40"/>
        <v>1025053.74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26106.19</v>
      </c>
      <c r="G1322">
        <v>0</v>
      </c>
      <c r="H1322" s="2">
        <f t="shared" si="40"/>
        <v>26106.19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34057.67</v>
      </c>
      <c r="G1323">
        <v>0</v>
      </c>
      <c r="H1323" s="2">
        <f t="shared" si="40"/>
        <v>34057.67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13012260.880000001</v>
      </c>
      <c r="G1334">
        <v>2864830.43</v>
      </c>
      <c r="H1334" s="2">
        <f t="shared" si="40"/>
        <v>13012260.880000001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hidden="1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500</v>
      </c>
      <c r="G1342">
        <v>0</v>
      </c>
      <c r="H1342" s="2">
        <f t="shared" si="40"/>
        <v>500</v>
      </c>
      <c r="I1342" s="1">
        <f t="shared" si="41"/>
        <v>45260</v>
      </c>
    </row>
    <row r="1343" spans="1:9" hidden="1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369.15</v>
      </c>
      <c r="G1343">
        <v>0</v>
      </c>
      <c r="H1343" s="2">
        <f t="shared" si="40"/>
        <v>369.15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hidden="1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hidden="1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hidden="1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hidden="1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12352.28</v>
      </c>
      <c r="G1353">
        <v>0</v>
      </c>
      <c r="H1353" s="2">
        <f t="shared" si="42"/>
        <v>12352.28</v>
      </c>
      <c r="I1353" s="1">
        <f t="shared" si="43"/>
        <v>45260</v>
      </c>
    </row>
    <row r="1354" spans="1:9" hidden="1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hidden="1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47156.78</v>
      </c>
      <c r="G1355">
        <v>0</v>
      </c>
      <c r="H1355" s="2">
        <f t="shared" si="42"/>
        <v>47156.78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hidden="1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5700</v>
      </c>
      <c r="G1357">
        <v>0</v>
      </c>
      <c r="H1357" s="2">
        <f t="shared" si="42"/>
        <v>5700</v>
      </c>
      <c r="I1357" s="1">
        <f t="shared" si="43"/>
        <v>45260</v>
      </c>
    </row>
    <row r="1358" spans="1:9" hidden="1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12147.19</v>
      </c>
      <c r="G1361">
        <v>0</v>
      </c>
      <c r="H1361" s="2">
        <f t="shared" si="42"/>
        <v>12147.19</v>
      </c>
      <c r="I1361" s="1">
        <f t="shared" si="43"/>
        <v>45260</v>
      </c>
    </row>
    <row r="1362" spans="1:9" hidden="1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342091.9</v>
      </c>
      <c r="G1374">
        <v>0</v>
      </c>
      <c r="H1374" s="2">
        <f t="shared" si="42"/>
        <v>342091.9</v>
      </c>
      <c r="I1374" s="1">
        <f t="shared" si="43"/>
        <v>45260</v>
      </c>
    </row>
    <row r="1375" spans="1:9" hidden="1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9670.93</v>
      </c>
      <c r="G1375">
        <v>0</v>
      </c>
      <c r="H1375" s="2">
        <f t="shared" si="42"/>
        <v>9670.93</v>
      </c>
      <c r="I1375" s="1">
        <f t="shared" si="43"/>
        <v>45260</v>
      </c>
    </row>
    <row r="1376" spans="1:9" hidden="1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19033.8</v>
      </c>
      <c r="G1376">
        <v>0</v>
      </c>
      <c r="H1376" s="2">
        <f t="shared" si="42"/>
        <v>19033.8</v>
      </c>
      <c r="I1376" s="1">
        <f t="shared" si="43"/>
        <v>45260</v>
      </c>
    </row>
    <row r="1377" spans="1:9" hidden="1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hidden="1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32138.13</v>
      </c>
      <c r="G1379">
        <v>0</v>
      </c>
      <c r="H1379" s="2">
        <f t="shared" si="42"/>
        <v>32138.13</v>
      </c>
      <c r="I1379" s="1">
        <f t="shared" si="43"/>
        <v>45260</v>
      </c>
    </row>
    <row r="1380" spans="1:9" hidden="1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366.14</v>
      </c>
      <c r="G1383">
        <v>0</v>
      </c>
      <c r="H1383" s="2">
        <f t="shared" si="42"/>
        <v>366.14</v>
      </c>
      <c r="I1383" s="1">
        <f t="shared" si="43"/>
        <v>45260</v>
      </c>
    </row>
    <row r="1384" spans="1:9" hidden="1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hidden="1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hidden="1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hidden="1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44920.98</v>
      </c>
      <c r="G1395">
        <v>0</v>
      </c>
      <c r="H1395" s="2">
        <f t="shared" si="42"/>
        <v>44920.98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4396.05</v>
      </c>
      <c r="G1397">
        <v>0</v>
      </c>
      <c r="H1397" s="2">
        <f t="shared" si="42"/>
        <v>4396.05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5221094.5199999996</v>
      </c>
      <c r="G1399">
        <v>0</v>
      </c>
      <c r="H1399" s="2">
        <f t="shared" si="42"/>
        <v>5221094.5199999996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2652.6</v>
      </c>
      <c r="G1400">
        <v>0</v>
      </c>
      <c r="H1400" s="2">
        <f t="shared" si="42"/>
        <v>2652.6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1652.17</v>
      </c>
      <c r="G1401">
        <v>0</v>
      </c>
      <c r="H1401" s="2">
        <f t="shared" si="42"/>
        <v>1652.17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11750</v>
      </c>
      <c r="G1406">
        <v>7250</v>
      </c>
      <c r="H1406" s="2">
        <f t="shared" si="42"/>
        <v>11750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hidden="1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hidden="1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hidden="1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hidden="1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hidden="1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0</v>
      </c>
      <c r="G1432">
        <v>12650000</v>
      </c>
      <c r="H1432" s="2">
        <f t="shared" si="44"/>
        <v>12650000</v>
      </c>
      <c r="I1432" s="1">
        <f t="shared" si="45"/>
        <v>45260</v>
      </c>
    </row>
    <row r="1433" spans="1:9" hidden="1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hidden="1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hidden="1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hidden="1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hidden="1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hidden="1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hidden="1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hidden="1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hidden="1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hidden="1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hidden="1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hidden="1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hidden="1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hidden="1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hidden="1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hidden="1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hidden="1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hidden="1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hidden="1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hidden="1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hidden="1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hidden="1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hidden="1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hidden="1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hidden="1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hidden="1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hidden="1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hidden="1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hidden="1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hidden="1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hidden="1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hidden="1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hidden="1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hidden="1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hidden="1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hidden="1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hidden="1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hidden="1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hidden="1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hidden="1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hidden="1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hidden="1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hidden="1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hidden="1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hidden="1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hidden="1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hidden="1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hidden="1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hidden="1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hidden="1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hidden="1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hidden="1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hidden="1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hidden="1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hidden="1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hidden="1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hidden="1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hidden="1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hidden="1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hidden="1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hidden="1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hidden="1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hidden="1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hidden="1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hidden="1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hidden="1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hidden="1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hidden="1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hidden="1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hidden="1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hidden="1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hidden="1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hidden="1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hidden="1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hidden="1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hidden="1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hidden="1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hidden="1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hidden="1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hidden="1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hidden="1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hidden="1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hidden="1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hidden="1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hidden="1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hidden="1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hidden="1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hidden="1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hidden="1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hidden="1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hidden="1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hidden="1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hidden="1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hidden="1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hidden="1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hidden="1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hidden="1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hidden="1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hidden="1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hidden="1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hidden="1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hidden="1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hidden="1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hidden="1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hidden="1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hidden="1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hidden="1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hidden="1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hidden="1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hidden="1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hidden="1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hidden="1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hidden="1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hidden="1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hidden="1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hidden="1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hidden="1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hidden="1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hidden="1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hidden="1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hidden="1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hidden="1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hidden="1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hidden="1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hidden="1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hidden="1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hidden="1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hidden="1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hidden="1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hidden="1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hidden="1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hidden="1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hidden="1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hidden="1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hidden="1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hidden="1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hidden="1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hidden="1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hidden="1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hidden="1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hidden="1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hidden="1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hidden="1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hidden="1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hidden="1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hidden="1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hidden="1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hidden="1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hidden="1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hidden="1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hidden="1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hidden="1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hidden="1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hidden="1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hidden="1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hidden="1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hidden="1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hidden="1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hidden="1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hidden="1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hidden="1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hidden="1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hidden="1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hidden="1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hidden="1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hidden="1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hidden="1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266186.51</v>
      </c>
      <c r="H1627" s="2">
        <f t="shared" si="50"/>
        <v>266186.51</v>
      </c>
      <c r="I1627" s="1">
        <f t="shared" si="51"/>
        <v>45443</v>
      </c>
    </row>
    <row r="1628" spans="1:9" hidden="1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71053.34</v>
      </c>
      <c r="H1628" s="2">
        <f t="shared" si="50"/>
        <v>71053.34</v>
      </c>
      <c r="I1628" s="1">
        <f t="shared" si="51"/>
        <v>45443</v>
      </c>
    </row>
    <row r="1629" spans="1:9" hidden="1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hidden="1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hidden="1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hidden="1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hidden="1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hidden="1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hidden="1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hidden="1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hidden="1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hidden="1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hidden="1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hidden="1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hidden="1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hidden="1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hidden="1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1314591.31</v>
      </c>
      <c r="H1643" s="2">
        <f t="shared" si="50"/>
        <v>1314591.31</v>
      </c>
      <c r="I1643" s="1">
        <f t="shared" si="51"/>
        <v>45443</v>
      </c>
    </row>
    <row r="1644" spans="1:9" hidden="1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hidden="1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hidden="1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hidden="1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741743.85</v>
      </c>
      <c r="H1648" s="2">
        <f t="shared" si="50"/>
        <v>741743.85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hidden="1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hidden="1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hidden="1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361504.98</v>
      </c>
      <c r="H1652" s="2">
        <f t="shared" si="50"/>
        <v>361504.98</v>
      </c>
      <c r="I1652" s="1">
        <f t="shared" si="51"/>
        <v>45443</v>
      </c>
    </row>
    <row r="1653" spans="1:9" hidden="1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hidden="1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hidden="1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hidden="1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hidden="1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hidden="1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hidden="1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hidden="1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hidden="1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hidden="1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hidden="1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hidden="1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hidden="1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hidden="1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hidden="1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hidden="1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hidden="1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3550743.49</v>
      </c>
      <c r="H1670" s="2">
        <f t="shared" si="52"/>
        <v>3550743.49</v>
      </c>
      <c r="I1670" s="1">
        <f t="shared" si="53"/>
        <v>45443</v>
      </c>
    </row>
    <row r="1671" spans="1:9" hidden="1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hidden="1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hidden="1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hidden="1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hidden="1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hidden="1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hidden="1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hidden="1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hidden="1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-116691.87</v>
      </c>
      <c r="H1679" s="2">
        <f t="shared" si="52"/>
        <v>-116691.87</v>
      </c>
      <c r="I1679" s="1">
        <f t="shared" si="53"/>
        <v>45473</v>
      </c>
    </row>
    <row r="1680" spans="1:9" hidden="1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hidden="1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hidden="1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hidden="1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hidden="1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hidden="1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hidden="1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hidden="1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hidden="1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hidden="1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hidden="1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hidden="1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hidden="1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hidden="1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hidden="1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hidden="1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hidden="1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hidden="1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hidden="1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hidden="1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hidden="1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hidden="1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hidden="1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hidden="1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hidden="1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hidden="1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hidden="1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hidden="1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hidden="1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hidden="1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hidden="1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hidden="1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hidden="1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hidden="1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hidden="1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hidden="1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hidden="1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hidden="1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hidden="1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hidden="1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hidden="1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hidden="1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hidden="1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hidden="1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hidden="1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hidden="1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hidden="1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hidden="1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hidden="1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hidden="1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hidden="1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hidden="1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autoFilter ref="A1:I1750" xr:uid="{00000000-0001-0000-0000-000000000000}">
    <filterColumn colId="0">
      <filters>
        <filter val="COS - Heron View - Construc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74308782.610000014</v>
      </c>
      <c r="AD8" s="2">
        <f>AC8+SUMIFS(data!$H$1:$H$1750, data!$A$1:$A$1750, 'Heron Fields'!$A8, data!$D$1:$D$1750, 'Heron Fields'!$A$2, data!$E$1:$E$1750, 'Heron Fields'!AD$5)</f>
        <v>74308782.610000014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74553318.850000009</v>
      </c>
      <c r="AD10" s="6">
        <f t="shared" si="0"/>
        <v>74553318.850000009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1027986.07</v>
      </c>
      <c r="Q14" s="2">
        <f>P14+SUMIFS(data!$H$1:$H$1750, data!$A$1:$A$1750, 'Heron Fields'!$A14, data!$D$1:$D$1750, 'Heron Fields'!$A$2, data!$E$1:$E$1750, 'Heron Fields'!Q$5)</f>
        <v>1134195.29</v>
      </c>
      <c r="R14" s="2">
        <f>Q14+SUMIFS(data!$H$1:$H$1750, data!$A$1:$A$1750, 'Heron Fields'!$A14, data!$D$1:$D$1750, 'Heron Fields'!$A$2, data!$E$1:$E$1750, 'Heron Fields'!R$5)</f>
        <v>1356720.74</v>
      </c>
      <c r="S14" s="2">
        <f>R14+SUMIFS(data!$H$1:$H$1750, data!$A$1:$A$1750, 'Heron Fields'!$A14, data!$D$1:$D$1750, 'Heron Fields'!$A$2, data!$E$1:$E$1750, 'Heron Fields'!S$5)</f>
        <v>1750622.81</v>
      </c>
      <c r="T14" s="2">
        <f>S14+SUMIFS(data!$H$1:$H$1750, data!$A$1:$A$1750, 'Heron Fields'!$A14, data!$D$1:$D$1750, 'Heron Fields'!$A$2, data!$E$1:$E$1750, 'Heron Fields'!T$5)</f>
        <v>2010213.74</v>
      </c>
      <c r="U14" s="2">
        <f>T14+SUMIFS(data!$H$1:$H$1750, data!$A$1:$A$1750, 'Heron Fields'!$A14, data!$D$1:$D$1750, 'Heron Fields'!$A$2, data!$E$1:$E$1750, 'Heron Fields'!U$5)</f>
        <v>2251578.41</v>
      </c>
      <c r="V14" s="2">
        <f>U14+SUMIFS(data!$H$1:$H$1750, data!$A$1:$A$1750, 'Heron Fields'!$A14, data!$D$1:$D$1750, 'Heron Fields'!$A$2, data!$E$1:$E$1750, 'Heron Fields'!V$5)</f>
        <v>2542964.35</v>
      </c>
      <c r="W14" s="2">
        <f>V14+SUMIFS(data!$H$1:$H$1750, data!$A$1:$A$1750, 'Heron Fields'!$A14, data!$D$1:$D$1750, 'Heron Fields'!$A$2, data!$E$1:$E$1750, 'Heron Fields'!W$5)</f>
        <v>2885056.25</v>
      </c>
      <c r="X14" s="2">
        <f>W14+SUMIFS(data!$H$1:$H$1750, data!$A$1:$A$1750, 'Heron Fields'!$A14, data!$D$1:$D$1750, 'Heron Fields'!$A$2, data!$E$1:$E$1750, 'Heron Fields'!X$5)</f>
        <v>2885056.25</v>
      </c>
      <c r="Y14" s="2">
        <f>X14+SUMIFS(data!$H$1:$H$1750, data!$A$1:$A$1750, 'Heron Fields'!$A14, data!$D$1:$D$1750, 'Heron Fields'!$A$2, data!$E$1:$E$1750, 'Heron Fields'!Y$5)</f>
        <v>2885056.25</v>
      </c>
      <c r="Z14" s="2">
        <f>Y14+SUMIFS(data!$H$1:$H$1750, data!$A$1:$A$1750, 'Heron Fields'!$A14, data!$D$1:$D$1750, 'Heron Fields'!$A$2, data!$E$1:$E$1750, 'Heron Fields'!Z$5)</f>
        <v>2885056.25</v>
      </c>
      <c r="AA14" s="2">
        <f>Z14+SUMIFS(data!$H$1:$H$1750, data!$A$1:$A$1750, 'Heron Fields'!$A14, data!$D$1:$D$1750, 'Heron Fields'!$A$2, data!$E$1:$E$1750, 'Heron Fields'!AA$5)</f>
        <v>3109357.57</v>
      </c>
      <c r="AB14" s="2">
        <f>AA14+SUMIFS(data!$H$1:$H$1750, data!$A$1:$A$1750, 'Heron Fields'!$A14, data!$D$1:$D$1750, 'Heron Fields'!$A$2, data!$E$1:$E$1750, 'Heron Fields'!AB$5)</f>
        <v>3215566.79</v>
      </c>
      <c r="AC14" s="2">
        <f>AB14+SUMIFS(data!$H$1:$H$1750, data!$A$1:$A$1750, 'Heron Fields'!$A14, data!$D$1:$D$1750, 'Heron Fields'!$A$2, data!$E$1:$E$1750, 'Heron Fields'!AC$5)</f>
        <v>3438092.24</v>
      </c>
      <c r="AD14" s="2">
        <f>AC14+SUMIFS(data!$H$1:$H$1750, data!$A$1:$A$1750, 'Heron Fields'!$A14, data!$D$1:$D$1750, 'Heron Fields'!$A$2, data!$E$1:$E$1750, 'Heron Fields'!AD$5)</f>
        <v>3831994.31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75000</v>
      </c>
      <c r="U15" s="2">
        <f>T15+SUMIFS(data!$H$1:$H$1750, data!$A$1:$A$1750, 'Heron Fields'!$A15, data!$D$1:$D$1750, 'Heron Fields'!$A$2, data!$E$1:$E$1750, 'Heron Fields'!U$5)</f>
        <v>105491.94</v>
      </c>
      <c r="V15" s="2">
        <f>U15+SUMIFS(data!$H$1:$H$1750, data!$A$1:$A$1750, 'Heron Fields'!$A15, data!$D$1:$D$1750, 'Heron Fields'!$A$2, data!$E$1:$E$1750, 'Heron Fields'!V$5)</f>
        <v>119991.94</v>
      </c>
      <c r="W15" s="2">
        <f>V15+SUMIFS(data!$H$1:$H$1750, data!$A$1:$A$1750, 'Heron Fields'!$A15, data!$D$1:$D$1750, 'Heron Fields'!$A$2, data!$E$1:$E$1750, 'Heron Fields'!W$5)</f>
        <v>152130.07</v>
      </c>
      <c r="X15" s="2">
        <f>W15+SUMIFS(data!$H$1:$H$1750, data!$A$1:$A$1750, 'Heron Fields'!$A15, data!$D$1:$D$1750, 'Heron Fields'!$A$2, data!$E$1:$E$1750, 'Heron Fields'!X$5)</f>
        <v>152130.07</v>
      </c>
      <c r="Y15" s="2">
        <f>X15+SUMIFS(data!$H$1:$H$1750, data!$A$1:$A$1750, 'Heron Fields'!$A15, data!$D$1:$D$1750, 'Heron Fields'!$A$2, data!$E$1:$E$1750, 'Heron Fields'!Y$5)</f>
        <v>152130.07</v>
      </c>
      <c r="Z15" s="2">
        <f>Y15+SUMIFS(data!$H$1:$H$1750, data!$A$1:$A$1750, 'Heron Fields'!$A15, data!$D$1:$D$1750, 'Heron Fields'!$A$2, data!$E$1:$E$1750, 'Heron Fields'!Z$5)</f>
        <v>152130.07</v>
      </c>
      <c r="AA15" s="2">
        <f>Z15+SUMIFS(data!$H$1:$H$1750, data!$A$1:$A$1750, 'Heron Fields'!$A15, data!$D$1:$D$1750, 'Heron Fields'!$A$2, data!$E$1:$E$1750, 'Heron Fields'!AA$5)</f>
        <v>152130.07</v>
      </c>
      <c r="AB15" s="2">
        <f>AA15+SUMIFS(data!$H$1:$H$1750, data!$A$1:$A$1750, 'Heron Fields'!$A15, data!$D$1:$D$1750, 'Heron Fields'!$A$2, data!$E$1:$E$1750, 'Heron Fields'!AB$5)</f>
        <v>152130.07</v>
      </c>
      <c r="AC15" s="2">
        <f>AB15+SUMIFS(data!$H$1:$H$1750, data!$A$1:$A$1750, 'Heron Fields'!$A15, data!$D$1:$D$1750, 'Heron Fields'!$A$2, data!$E$1:$E$1750, 'Heron Fields'!AC$5)</f>
        <v>152130.07</v>
      </c>
      <c r="AD15" s="2">
        <f>AC15+SUMIFS(data!$H$1:$H$1750, data!$A$1:$A$1750, 'Heron Fields'!$A15, data!$D$1:$D$1750, 'Heron Fields'!$A$2, data!$E$1:$E$1750, 'Heron Fields'!AD$5)</f>
        <v>152130.07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1027986.07</v>
      </c>
      <c r="Q16" s="6">
        <f t="shared" si="1"/>
        <v>1134195.29</v>
      </c>
      <c r="R16" s="6">
        <f t="shared" si="1"/>
        <v>1356720.74</v>
      </c>
      <c r="S16" s="6">
        <f t="shared" si="1"/>
        <v>1788122.81</v>
      </c>
      <c r="T16" s="6">
        <f t="shared" si="1"/>
        <v>2085213.74</v>
      </c>
      <c r="U16" s="6">
        <f t="shared" si="1"/>
        <v>2357070.35</v>
      </c>
      <c r="V16" s="6">
        <f t="shared" si="1"/>
        <v>2662956.29</v>
      </c>
      <c r="W16" s="6">
        <f t="shared" si="1"/>
        <v>3037186.32</v>
      </c>
      <c r="X16" s="6">
        <f t="shared" si="1"/>
        <v>3037186.32</v>
      </c>
      <c r="Y16" s="6">
        <f t="shared" si="1"/>
        <v>3037186.32</v>
      </c>
      <c r="Z16" s="6">
        <f t="shared" si="1"/>
        <v>3037186.32</v>
      </c>
      <c r="AA16" s="6">
        <f t="shared" si="1"/>
        <v>3261487.6399999997</v>
      </c>
      <c r="AB16" s="6">
        <f t="shared" si="1"/>
        <v>3367696.86</v>
      </c>
      <c r="AC16" s="6">
        <f t="shared" si="1"/>
        <v>3590222.31</v>
      </c>
      <c r="AD16" s="6">
        <f t="shared" si="1"/>
        <v>3984124.38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3715439.13</v>
      </c>
      <c r="AD21" s="2">
        <f>AC21+SUMIFS(data!$H$1:$H$1750, data!$A$1:$A$1750, 'Heron Fields'!$A21, data!$D$1:$D$1750, 'Heron Fields'!$A$2, data!$E$1:$E$1750, 'Heron Fields'!AD$5)</f>
        <v>3715439.13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0</v>
      </c>
      <c r="T25" s="2">
        <f>S25+SUMIFS(data!$H$1:$H$1750, data!$A$1:$A$1750, 'Heron Fields'!$A25, data!$D$1:$D$1750, 'Heron Fields'!$A$2, data!$E$1:$E$1750, 'Heron Fields'!T$5)</f>
        <v>0</v>
      </c>
      <c r="U25" s="2">
        <f>T25+SUMIFS(data!$H$1:$H$1750, data!$A$1:$A$1750, 'Heron Fields'!$A25, data!$D$1:$D$1750, 'Heron Fields'!$A$2, data!$E$1:$E$1750, 'Heron Fields'!U$5)</f>
        <v>0</v>
      </c>
      <c r="V25" s="2">
        <f>U25+SUMIFS(data!$H$1:$H$1750, data!$A$1:$A$1750, 'Heron Fields'!$A25, data!$D$1:$D$1750, 'Heron Fields'!$A$2, data!$E$1:$E$1750, 'Heron Fields'!V$5)</f>
        <v>0</v>
      </c>
      <c r="W25" s="2">
        <f>V25+SUMIFS(data!$H$1:$H$1750, data!$A$1:$A$1750, 'Heron Fields'!$A25, data!$D$1:$D$1750, 'Heron Fields'!$A$2, data!$E$1:$E$1750, 'Heron Fields'!W$5)</f>
        <v>0</v>
      </c>
      <c r="X25" s="2">
        <f>W25+SUMIFS(data!$H$1:$H$1750, data!$A$1:$A$1750, 'Heron Fields'!$A25, data!$D$1:$D$1750, 'Heron Fields'!$A$2, data!$E$1:$E$1750, 'Heron Fields'!X$5)</f>
        <v>0</v>
      </c>
      <c r="Y25" s="2">
        <f>X25+SUMIFS(data!$H$1:$H$1750, data!$A$1:$A$1750, 'Heron Fields'!$A25, data!$D$1:$D$1750, 'Heron Fields'!$A$2, data!$E$1:$E$1750, 'Heron Fields'!Y$5)</f>
        <v>0</v>
      </c>
      <c r="Z25" s="2">
        <f>Y25+SUMIFS(data!$H$1:$H$1750, data!$A$1:$A$1750, 'Heron Fields'!$A25, data!$D$1:$D$1750, 'Heron Fields'!$A$2, data!$E$1:$E$1750, 'Heron Fields'!Z$5)</f>
        <v>0</v>
      </c>
      <c r="AA25" s="2">
        <f>Z25+SUMIFS(data!$H$1:$H$1750, data!$A$1:$A$1750, 'Heron Fields'!$A25, data!$D$1:$D$1750, 'Heron Fields'!$A$2, data!$E$1:$E$1750, 'Heron Fields'!AA$5)</f>
        <v>750</v>
      </c>
      <c r="AB25" s="2">
        <f>AA25+SUMIFS(data!$H$1:$H$1750, data!$A$1:$A$1750, 'Heron Fields'!$A25, data!$D$1:$D$1750, 'Heron Fields'!$A$2, data!$E$1:$E$1750, 'Heron Fields'!AB$5)</f>
        <v>750</v>
      </c>
      <c r="AC25" s="2">
        <f>AB25+SUMIFS(data!$H$1:$H$1750, data!$A$1:$A$1750, 'Heron Fields'!$A25, data!$D$1:$D$1750, 'Heron Fields'!$A$2, data!$E$1:$E$1750, 'Heron Fields'!AC$5)</f>
        <v>750</v>
      </c>
      <c r="AD25" s="2">
        <f>AC25+SUMIFS(data!$H$1:$H$1750, data!$A$1:$A$1750, 'Heron Fields'!$A25, data!$D$1:$D$1750, 'Heron Fields'!$A$2, data!$E$1:$E$1750, 'Heron Fields'!AD$5)</f>
        <v>750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7880.91</v>
      </c>
      <c r="P26" s="2">
        <f>O26+SUMIFS(data!$H$1:$H$1750, data!$A$1:$A$1750, 'Heron Fields'!$A26, data!$D$1:$D$1750, 'Heron Fields'!$A$2, data!$E$1:$E$1750, 'Heron Fields'!P$5)</f>
        <v>9070.48</v>
      </c>
      <c r="Q26" s="2">
        <f>P26+SUMIFS(data!$H$1:$H$1750, data!$A$1:$A$1750, 'Heron Fields'!$A26, data!$D$1:$D$1750, 'Heron Fields'!$A$2, data!$E$1:$E$1750, 'Heron Fields'!Q$5)</f>
        <v>10260.049999999999</v>
      </c>
      <c r="R26" s="2">
        <f>Q26+SUMIFS(data!$H$1:$H$1750, data!$A$1:$A$1750, 'Heron Fields'!$A26, data!$D$1:$D$1750, 'Heron Fields'!$A$2, data!$E$1:$E$1750, 'Heron Fields'!R$5)</f>
        <v>11449.619999999999</v>
      </c>
      <c r="S26" s="2">
        <f>R26+SUMIFS(data!$H$1:$H$1750, data!$A$1:$A$1750, 'Heron Fields'!$A26, data!$D$1:$D$1750, 'Heron Fields'!$A$2, data!$E$1:$E$1750, 'Heron Fields'!S$5)</f>
        <v>12890.489999999998</v>
      </c>
      <c r="T26" s="2">
        <f>S26+SUMIFS(data!$H$1:$H$1750, data!$A$1:$A$1750, 'Heron Fields'!$A26, data!$D$1:$D$1750, 'Heron Fields'!$A$2, data!$E$1:$E$1750, 'Heron Fields'!T$5)</f>
        <v>14373.629999999997</v>
      </c>
      <c r="U26" s="2">
        <f>T26+SUMIFS(data!$H$1:$H$1750, data!$A$1:$A$1750, 'Heron Fields'!$A26, data!$D$1:$D$1750, 'Heron Fields'!$A$2, data!$E$1:$E$1750, 'Heron Fields'!U$5)</f>
        <v>16171.019999999997</v>
      </c>
      <c r="V26" s="2">
        <f>U26+SUMIFS(data!$H$1:$H$1750, data!$A$1:$A$1750, 'Heron Fields'!$A26, data!$D$1:$D$1750, 'Heron Fields'!$A$2, data!$E$1:$E$1750, 'Heron Fields'!V$5)</f>
        <v>17968.409999999996</v>
      </c>
      <c r="W26" s="2">
        <f>V26+SUMIFS(data!$H$1:$H$1750, data!$A$1:$A$1750, 'Heron Fields'!$A26, data!$D$1:$D$1750, 'Heron Fields'!$A$2, data!$E$1:$E$1750, 'Heron Fields'!W$5)</f>
        <v>17968.409999999996</v>
      </c>
      <c r="X26" s="2">
        <f>W26+SUMIFS(data!$H$1:$H$1750, data!$A$1:$A$1750, 'Heron Fields'!$A26, data!$D$1:$D$1750, 'Heron Fields'!$A$2, data!$E$1:$E$1750, 'Heron Fields'!X$5)</f>
        <v>17968.409999999996</v>
      </c>
      <c r="Y26" s="2">
        <f>X26+SUMIFS(data!$H$1:$H$1750, data!$A$1:$A$1750, 'Heron Fields'!$A26, data!$D$1:$D$1750, 'Heron Fields'!$A$2, data!$E$1:$E$1750, 'Heron Fields'!Y$5)</f>
        <v>17968.409999999996</v>
      </c>
      <c r="Z26" s="2">
        <f>Y26+SUMIFS(data!$H$1:$H$1750, data!$A$1:$A$1750, 'Heron Fields'!$A26, data!$D$1:$D$1750, 'Heron Fields'!$A$2, data!$E$1:$E$1750, 'Heron Fields'!Z$5)</f>
        <v>17968.409999999996</v>
      </c>
      <c r="AA26" s="2">
        <f>Z26+SUMIFS(data!$H$1:$H$1750, data!$A$1:$A$1750, 'Heron Fields'!$A26, data!$D$1:$D$1750, 'Heron Fields'!$A$2, data!$E$1:$E$1750, 'Heron Fields'!AA$5)</f>
        <v>17968.409999999996</v>
      </c>
      <c r="AB26" s="2">
        <f>AA26+SUMIFS(data!$H$1:$H$1750, data!$A$1:$A$1750, 'Heron Fields'!$A26, data!$D$1:$D$1750, 'Heron Fields'!$A$2, data!$E$1:$E$1750, 'Heron Fields'!AB$5)</f>
        <v>17968.409999999996</v>
      </c>
      <c r="AC26" s="2">
        <f>AB26+SUMIFS(data!$H$1:$H$1750, data!$A$1:$A$1750, 'Heron Fields'!$A26, data!$D$1:$D$1750, 'Heron Fields'!$A$2, data!$E$1:$E$1750, 'Heron Fields'!AC$5)</f>
        <v>17968.409999999996</v>
      </c>
      <c r="AD26" s="2">
        <f>AC26+SUMIFS(data!$H$1:$H$1750, data!$A$1:$A$1750, 'Heron Fields'!$A26, data!$D$1:$D$1750, 'Heron Fields'!$A$2, data!$E$1:$E$1750, 'Heron Fields'!AD$5)</f>
        <v>17968.409999999996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31638299.07</v>
      </c>
      <c r="P27" s="2">
        <f>O27+SUMIFS(data!$H$1:$H$1750, data!$A$1:$A$1750, 'Heron Fields'!$A27, data!$D$1:$D$1750, 'Heron Fields'!$A$2, data!$E$1:$E$1750, 'Heron Fields'!P$5)</f>
        <v>32414948.48</v>
      </c>
      <c r="Q27" s="2">
        <f>P27+SUMIFS(data!$H$1:$H$1750, data!$A$1:$A$1750, 'Heron Fields'!$A27, data!$D$1:$D$1750, 'Heron Fields'!$A$2, data!$E$1:$E$1750, 'Heron Fields'!Q$5)</f>
        <v>32499598.050000001</v>
      </c>
      <c r="R27" s="2">
        <f>Q27+SUMIFS(data!$H$1:$H$1750, data!$A$1:$A$1750, 'Heron Fields'!$A27, data!$D$1:$D$1750, 'Heron Fields'!$A$2, data!$E$1:$E$1750, 'Heron Fields'!R$5)</f>
        <v>32649281.82</v>
      </c>
      <c r="S27" s="2">
        <f>R27+SUMIFS(data!$H$1:$H$1750, data!$A$1:$A$1750, 'Heron Fields'!$A27, data!$D$1:$D$1750, 'Heron Fields'!$A$2, data!$E$1:$E$1750, 'Heron Fields'!S$5)</f>
        <v>32977893.66</v>
      </c>
      <c r="T27" s="2">
        <f>S27+SUMIFS(data!$H$1:$H$1750, data!$A$1:$A$1750, 'Heron Fields'!$A27, data!$D$1:$D$1750, 'Heron Fields'!$A$2, data!$E$1:$E$1750, 'Heron Fields'!T$5)</f>
        <v>33053084.66</v>
      </c>
      <c r="U27" s="2">
        <f>T27+SUMIFS(data!$H$1:$H$1750, data!$A$1:$A$1750, 'Heron Fields'!$A27, data!$D$1:$D$1750, 'Heron Fields'!$A$2, data!$E$1:$E$1750, 'Heron Fields'!U$5)</f>
        <v>33129254.41</v>
      </c>
      <c r="V27" s="2">
        <f>U27+SUMIFS(data!$H$1:$H$1750, data!$A$1:$A$1750, 'Heron Fields'!$A27, data!$D$1:$D$1750, 'Heron Fields'!$A$2, data!$E$1:$E$1750, 'Heron Fields'!V$5)</f>
        <v>33192445.719999999</v>
      </c>
      <c r="W27" s="2">
        <f>V27+SUMIFS(data!$H$1:$H$1750, data!$A$1:$A$1750, 'Heron Fields'!$A27, data!$D$1:$D$1750, 'Heron Fields'!$A$2, data!$E$1:$E$1750, 'Heron Fields'!W$5)</f>
        <v>33192445.719999999</v>
      </c>
      <c r="X27" s="2">
        <f>W27+SUMIFS(data!$H$1:$H$1750, data!$A$1:$A$1750, 'Heron Fields'!$A27, data!$D$1:$D$1750, 'Heron Fields'!$A$2, data!$E$1:$E$1750, 'Heron Fields'!X$5)</f>
        <v>33192445.719999999</v>
      </c>
      <c r="Y27" s="2">
        <f>X27+SUMIFS(data!$H$1:$H$1750, data!$A$1:$A$1750, 'Heron Fields'!$A27, data!$D$1:$D$1750, 'Heron Fields'!$A$2, data!$E$1:$E$1750, 'Heron Fields'!Y$5)</f>
        <v>33192445.719999999</v>
      </c>
      <c r="Z27" s="2">
        <f>Y27+SUMIFS(data!$H$1:$H$1750, data!$A$1:$A$1750, 'Heron Fields'!$A27, data!$D$1:$D$1750, 'Heron Fields'!$A$2, data!$E$1:$E$1750, 'Heron Fields'!Z$5)</f>
        <v>33192445.719999999</v>
      </c>
      <c r="AA27" s="2">
        <f>Z27+SUMIFS(data!$H$1:$H$1750, data!$A$1:$A$1750, 'Heron Fields'!$A27, data!$D$1:$D$1750, 'Heron Fields'!$A$2, data!$E$1:$E$1750, 'Heron Fields'!AA$5)</f>
        <v>33192445.719999999</v>
      </c>
      <c r="AB27" s="2">
        <f>AA27+SUMIFS(data!$H$1:$H$1750, data!$A$1:$A$1750, 'Heron Fields'!$A27, data!$D$1:$D$1750, 'Heron Fields'!$A$2, data!$E$1:$E$1750, 'Heron Fields'!AB$5)</f>
        <v>33192445.719999999</v>
      </c>
      <c r="AC27" s="2">
        <f>AB27+SUMIFS(data!$H$1:$H$1750, data!$A$1:$A$1750, 'Heron Fields'!$A27, data!$D$1:$D$1750, 'Heron Fields'!$A$2, data!$E$1:$E$1750, 'Heron Fields'!AC$5)</f>
        <v>33192445.719999999</v>
      </c>
      <c r="AD27" s="2">
        <f>AC27+SUMIFS(data!$H$1:$H$1750, data!$A$1:$A$1750, 'Heron Fields'!$A27, data!$D$1:$D$1750, 'Heron Fields'!$A$2, data!$E$1:$E$1750, 'Heron Fields'!AD$5)</f>
        <v>33192445.719999999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22286.3</v>
      </c>
      <c r="R28" s="2">
        <f>Q28+SUMIFS(data!$H$1:$H$1750, data!$A$1:$A$1750, 'Heron Fields'!$A28, data!$D$1:$D$1750, 'Heron Fields'!$A$2, data!$E$1:$E$1750, 'Heron Fields'!R$5)</f>
        <v>22286.3</v>
      </c>
      <c r="S28" s="2">
        <f>R28+SUMIFS(data!$H$1:$H$1750, data!$A$1:$A$1750, 'Heron Fields'!$A28, data!$D$1:$D$1750, 'Heron Fields'!$A$2, data!$E$1:$E$1750, 'Heron Fields'!S$5)</f>
        <v>22286.3</v>
      </c>
      <c r="T28" s="2">
        <f>S28+SUMIFS(data!$H$1:$H$1750, data!$A$1:$A$1750, 'Heron Fields'!$A28, data!$D$1:$D$1750, 'Heron Fields'!$A$2, data!$E$1:$E$1750, 'Heron Fields'!T$5)</f>
        <v>22286.3</v>
      </c>
      <c r="U28" s="2">
        <f>T28+SUMIFS(data!$H$1:$H$1750, data!$A$1:$A$1750, 'Heron Fields'!$A28, data!$D$1:$D$1750, 'Heron Fields'!$A$2, data!$E$1:$E$1750, 'Heron Fields'!U$5)</f>
        <v>22286.3</v>
      </c>
      <c r="V28" s="2">
        <f>U28+SUMIFS(data!$H$1:$H$1750, data!$A$1:$A$1750, 'Heron Fields'!$A28, data!$D$1:$D$1750, 'Heron Fields'!$A$2, data!$E$1:$E$1750, 'Heron Fields'!V$5)</f>
        <v>22286.3</v>
      </c>
      <c r="W28" s="2">
        <f>V28+SUMIFS(data!$H$1:$H$1750, data!$A$1:$A$1750, 'Heron Fields'!$A28, data!$D$1:$D$1750, 'Heron Fields'!$A$2, data!$E$1:$E$1750, 'Heron Fields'!W$5)</f>
        <v>22286.3</v>
      </c>
      <c r="X28" s="2">
        <f>W28+SUMIFS(data!$H$1:$H$1750, data!$A$1:$A$1750, 'Heron Fields'!$A28, data!$D$1:$D$1750, 'Heron Fields'!$A$2, data!$E$1:$E$1750, 'Heron Fields'!X$5)</f>
        <v>22286.3</v>
      </c>
      <c r="Y28" s="2">
        <f>X28+SUMIFS(data!$H$1:$H$1750, data!$A$1:$A$1750, 'Heron Fields'!$A28, data!$D$1:$D$1750, 'Heron Fields'!$A$2, data!$E$1:$E$1750, 'Heron Fields'!Y$5)</f>
        <v>22286.3</v>
      </c>
      <c r="Z28" s="2">
        <f>Y28+SUMIFS(data!$H$1:$H$1750, data!$A$1:$A$1750, 'Heron Fields'!$A28, data!$D$1:$D$1750, 'Heron Fields'!$A$2, data!$E$1:$E$1750, 'Heron Fields'!Z$5)</f>
        <v>22286.3</v>
      </c>
      <c r="AA28" s="2">
        <f>Z28+SUMIFS(data!$H$1:$H$1750, data!$A$1:$A$1750, 'Heron Fields'!$A28, data!$D$1:$D$1750, 'Heron Fields'!$A$2, data!$E$1:$E$1750, 'Heron Fields'!AA$5)</f>
        <v>22286.3</v>
      </c>
      <c r="AB28" s="2">
        <f>AA28+SUMIFS(data!$H$1:$H$1750, data!$A$1:$A$1750, 'Heron Fields'!$A28, data!$D$1:$D$1750, 'Heron Fields'!$A$2, data!$E$1:$E$1750, 'Heron Fields'!AB$5)</f>
        <v>22286.3</v>
      </c>
      <c r="AC28" s="2">
        <f>AB28+SUMIFS(data!$H$1:$H$1750, data!$A$1:$A$1750, 'Heron Fields'!$A28, data!$D$1:$D$1750, 'Heron Fields'!$A$2, data!$E$1:$E$1750, 'Heron Fields'!AC$5)</f>
        <v>22286.3</v>
      </c>
      <c r="AD28" s="2">
        <f>AC28+SUMIFS(data!$H$1:$H$1750, data!$A$1:$A$1750, 'Heron Fields'!$A28, data!$D$1:$D$1750, 'Heron Fields'!$A$2, data!$E$1:$E$1750, 'Heron Fields'!AD$5)</f>
        <v>22286.3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2918802.41</v>
      </c>
      <c r="P29" s="2">
        <f>O29+SUMIFS(data!$H$1:$H$1750, data!$A$1:$A$1750, 'Heron Fields'!$A29, data!$D$1:$D$1750, 'Heron Fields'!$A$2, data!$E$1:$E$1750, 'Heron Fields'!P$5)</f>
        <v>2977960.04</v>
      </c>
      <c r="Q29" s="2">
        <f>P29+SUMIFS(data!$H$1:$H$1750, data!$A$1:$A$1750, 'Heron Fields'!$A29, data!$D$1:$D$1750, 'Heron Fields'!$A$2, data!$E$1:$E$1750, 'Heron Fields'!Q$5)</f>
        <v>3030964.44</v>
      </c>
      <c r="R29" s="2">
        <f>Q29+SUMIFS(data!$H$1:$H$1750, data!$A$1:$A$1750, 'Heron Fields'!$A29, data!$D$1:$D$1750, 'Heron Fields'!$A$2, data!$E$1:$E$1750, 'Heron Fields'!R$5)</f>
        <v>3081232.06</v>
      </c>
      <c r="S29" s="2">
        <f>R29+SUMIFS(data!$H$1:$H$1750, data!$A$1:$A$1750, 'Heron Fields'!$A29, data!$D$1:$D$1750, 'Heron Fields'!$A$2, data!$E$1:$E$1750, 'Heron Fields'!S$5)</f>
        <v>3121456.8000000003</v>
      </c>
      <c r="T29" s="2">
        <f>S29+SUMIFS(data!$H$1:$H$1750, data!$A$1:$A$1750, 'Heron Fields'!$A29, data!$D$1:$D$1750, 'Heron Fields'!$A$2, data!$E$1:$E$1750, 'Heron Fields'!T$5)</f>
        <v>3201322.0400000005</v>
      </c>
      <c r="U29" s="2">
        <f>T29+SUMIFS(data!$H$1:$H$1750, data!$A$1:$A$1750, 'Heron Fields'!$A29, data!$D$1:$D$1750, 'Heron Fields'!$A$2, data!$E$1:$E$1750, 'Heron Fields'!U$5)</f>
        <v>3248799.8500000006</v>
      </c>
      <c r="V29" s="2">
        <f>U29+SUMIFS(data!$H$1:$H$1750, data!$A$1:$A$1750, 'Heron Fields'!$A29, data!$D$1:$D$1750, 'Heron Fields'!$A$2, data!$E$1:$E$1750, 'Heron Fields'!V$5)</f>
        <v>3246015.0500000007</v>
      </c>
      <c r="W29" s="2">
        <f>V29+SUMIFS(data!$H$1:$H$1750, data!$A$1:$A$1750, 'Heron Fields'!$A29, data!$D$1:$D$1750, 'Heron Fields'!$A$2, data!$E$1:$E$1750, 'Heron Fields'!W$5)</f>
        <v>3246015.0500000007</v>
      </c>
      <c r="X29" s="2">
        <f>W29+SUMIFS(data!$H$1:$H$1750, data!$A$1:$A$1750, 'Heron Fields'!$A29, data!$D$1:$D$1750, 'Heron Fields'!$A$2, data!$E$1:$E$1750, 'Heron Fields'!X$5)</f>
        <v>3246015.0500000007</v>
      </c>
      <c r="Y29" s="2">
        <f>X29+SUMIFS(data!$H$1:$H$1750, data!$A$1:$A$1750, 'Heron Fields'!$A29, data!$D$1:$D$1750, 'Heron Fields'!$A$2, data!$E$1:$E$1750, 'Heron Fields'!Y$5)</f>
        <v>3246015.0500000007</v>
      </c>
      <c r="Z29" s="2">
        <f>Y29+SUMIFS(data!$H$1:$H$1750, data!$A$1:$A$1750, 'Heron Fields'!$A29, data!$D$1:$D$1750, 'Heron Fields'!$A$2, data!$E$1:$E$1750, 'Heron Fields'!Z$5)</f>
        <v>3246015.0500000007</v>
      </c>
      <c r="AA29" s="2">
        <f>Z29+SUMIFS(data!$H$1:$H$1750, data!$A$1:$A$1750, 'Heron Fields'!$A29, data!$D$1:$D$1750, 'Heron Fields'!$A$2, data!$E$1:$E$1750, 'Heron Fields'!AA$5)</f>
        <v>3246015.0500000007</v>
      </c>
      <c r="AB29" s="2">
        <f>AA29+SUMIFS(data!$H$1:$H$1750, data!$A$1:$A$1750, 'Heron Fields'!$A29, data!$D$1:$D$1750, 'Heron Fields'!$A$2, data!$E$1:$E$1750, 'Heron Fields'!AB$5)</f>
        <v>3246015.0500000007</v>
      </c>
      <c r="AC29" s="2">
        <f>AB29+SUMIFS(data!$H$1:$H$1750, data!$A$1:$A$1750, 'Heron Fields'!$A29, data!$D$1:$D$1750, 'Heron Fields'!$A$2, data!$E$1:$E$1750, 'Heron Fields'!AC$5)</f>
        <v>3246015.0500000007</v>
      </c>
      <c r="AD29" s="2">
        <f>AC29+SUMIFS(data!$H$1:$H$1750, data!$A$1:$A$1750, 'Heron Fields'!$A29, data!$D$1:$D$1750, 'Heron Fields'!$A$2, data!$E$1:$E$1750, 'Heron Fields'!AD$5)</f>
        <v>3246015.0500000007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3439.6600000000003</v>
      </c>
      <c r="S30" s="2">
        <f>R30+SUMIFS(data!$H$1:$H$1750, data!$A$1:$A$1750, 'Heron Fields'!$A30, data!$D$1:$D$1750, 'Heron Fields'!$A$2, data!$E$1:$E$1750, 'Heron Fields'!S$5)</f>
        <v>3439.6600000000003</v>
      </c>
      <c r="T30" s="2">
        <f>S30+SUMIFS(data!$H$1:$H$1750, data!$A$1:$A$1750, 'Heron Fields'!$A30, data!$D$1:$D$1750, 'Heron Fields'!$A$2, data!$E$1:$E$1750, 'Heron Fields'!T$5)</f>
        <v>3439.6600000000003</v>
      </c>
      <c r="U30" s="2">
        <f>T30+SUMIFS(data!$H$1:$H$1750, data!$A$1:$A$1750, 'Heron Fields'!$A30, data!$D$1:$D$1750, 'Heron Fields'!$A$2, data!$E$1:$E$1750, 'Heron Fields'!U$5)</f>
        <v>3439.6600000000003</v>
      </c>
      <c r="V30" s="2">
        <f>U30+SUMIFS(data!$H$1:$H$1750, data!$A$1:$A$1750, 'Heron Fields'!$A30, data!$D$1:$D$1750, 'Heron Fields'!$A$2, data!$E$1:$E$1750, 'Heron Fields'!V$5)</f>
        <v>3439.6600000000003</v>
      </c>
      <c r="W30" s="2">
        <f>V30+SUMIFS(data!$H$1:$H$1750, data!$A$1:$A$1750, 'Heron Fields'!$A30, data!$D$1:$D$1750, 'Heron Fields'!$A$2, data!$E$1:$E$1750, 'Heron Fields'!W$5)</f>
        <v>3439.6600000000003</v>
      </c>
      <c r="X30" s="2">
        <f>W30+SUMIFS(data!$H$1:$H$1750, data!$A$1:$A$1750, 'Heron Fields'!$A30, data!$D$1:$D$1750, 'Heron Fields'!$A$2, data!$E$1:$E$1750, 'Heron Fields'!X$5)</f>
        <v>3439.6600000000003</v>
      </c>
      <c r="Y30" s="2">
        <f>X30+SUMIFS(data!$H$1:$H$1750, data!$A$1:$A$1750, 'Heron Fields'!$A30, data!$D$1:$D$1750, 'Heron Fields'!$A$2, data!$E$1:$E$1750, 'Heron Fields'!Y$5)</f>
        <v>3439.6600000000003</v>
      </c>
      <c r="Z30" s="2">
        <f>Y30+SUMIFS(data!$H$1:$H$1750, data!$A$1:$A$1750, 'Heron Fields'!$A30, data!$D$1:$D$1750, 'Heron Fields'!$A$2, data!$E$1:$E$1750, 'Heron Fields'!Z$5)</f>
        <v>3439.6600000000003</v>
      </c>
      <c r="AA30" s="2">
        <f>Z30+SUMIFS(data!$H$1:$H$1750, data!$A$1:$A$1750, 'Heron Fields'!$A30, data!$D$1:$D$1750, 'Heron Fields'!$A$2, data!$E$1:$E$1750, 'Heron Fields'!AA$5)</f>
        <v>3439.6600000000003</v>
      </c>
      <c r="AB30" s="2">
        <f>AA30+SUMIFS(data!$H$1:$H$1750, data!$A$1:$A$1750, 'Heron Fields'!$A30, data!$D$1:$D$1750, 'Heron Fields'!$A$2, data!$E$1:$E$1750, 'Heron Fields'!AB$5)</f>
        <v>3439.6600000000003</v>
      </c>
      <c r="AC30" s="2">
        <f>AB30+SUMIFS(data!$H$1:$H$1750, data!$A$1:$A$1750, 'Heron Fields'!$A30, data!$D$1:$D$1750, 'Heron Fields'!$A$2, data!$E$1:$E$1750, 'Heron Fields'!AC$5)</f>
        <v>3439.6600000000003</v>
      </c>
      <c r="AD30" s="2">
        <f>AC30+SUMIFS(data!$H$1:$H$1750, data!$A$1:$A$1750, 'Heron Fields'!$A30, data!$D$1:$D$1750, 'Heron Fields'!$A$2, data!$E$1:$E$1750, 'Heron Fields'!AD$5)</f>
        <v>3439.6600000000003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2403932.0899999994</v>
      </c>
      <c r="AD34" s="2">
        <f>AC34+SUMIFS(data!$H$1:$H$1750, data!$A$1:$A$1750, 'Heron Fields'!$A34, data!$D$1:$D$1750, 'Heron Fields'!$A$2, data!$E$1:$E$1750, 'Heron Fields'!AD$5)</f>
        <v>2403932.0899999994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38439389.869999982</v>
      </c>
      <c r="P42" s="6">
        <f t="shared" si="2"/>
        <v>39947928.109999985</v>
      </c>
      <c r="Q42" s="6">
        <f t="shared" si="2"/>
        <v>40948005.489999987</v>
      </c>
      <c r="R42" s="6">
        <f t="shared" si="2"/>
        <v>41736505.019999996</v>
      </c>
      <c r="S42" s="6">
        <f t="shared" si="2"/>
        <v>42268272.569999985</v>
      </c>
      <c r="T42" s="6">
        <f t="shared" si="2"/>
        <v>42607912.25999999</v>
      </c>
      <c r="U42" s="6">
        <f t="shared" si="2"/>
        <v>43010166.419999994</v>
      </c>
      <c r="V42" s="6">
        <f t="shared" si="2"/>
        <v>91694310.350000009</v>
      </c>
      <c r="W42" s="6">
        <f t="shared" si="2"/>
        <v>91823296.239999995</v>
      </c>
      <c r="X42" s="6">
        <f t="shared" si="2"/>
        <v>92109897.38000001</v>
      </c>
      <c r="Y42" s="6">
        <f t="shared" si="2"/>
        <v>92293896.239999995</v>
      </c>
      <c r="Z42" s="6">
        <f t="shared" si="2"/>
        <v>92477895.099999994</v>
      </c>
      <c r="AA42" s="6">
        <f t="shared" si="2"/>
        <v>91741040.86999999</v>
      </c>
      <c r="AB42" s="6">
        <f t="shared" si="2"/>
        <v>91925039.730000004</v>
      </c>
      <c r="AC42" s="6">
        <f t="shared" si="2"/>
        <v>92262279.579999998</v>
      </c>
      <c r="AD42" s="6">
        <f t="shared" si="2"/>
        <v>94333862.730000004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8105725.8700000197</v>
      </c>
      <c r="P45" s="7">
        <f t="shared" si="3"/>
        <v>16030010.740000017</v>
      </c>
      <c r="Q45" s="7">
        <f t="shared" si="3"/>
        <v>25462592.580000013</v>
      </c>
      <c r="R45" s="7">
        <f t="shared" si="3"/>
        <v>29813777.439999998</v>
      </c>
      <c r="S45" s="7">
        <f t="shared" si="3"/>
        <v>30964545.20000001</v>
      </c>
      <c r="T45" s="7">
        <f t="shared" si="3"/>
        <v>32244429.690000013</v>
      </c>
      <c r="U45" s="7">
        <f t="shared" si="3"/>
        <v>32051427.790000014</v>
      </c>
      <c r="V45" s="7">
        <f t="shared" si="3"/>
        <v>-15012238.889999986</v>
      </c>
      <c r="W45" s="7">
        <f t="shared" si="3"/>
        <v>-13523603.449999988</v>
      </c>
      <c r="X45" s="7">
        <f t="shared" si="3"/>
        <v>-12495613.280000001</v>
      </c>
      <c r="Y45" s="7">
        <f t="shared" si="3"/>
        <v>-11365020.829999983</v>
      </c>
      <c r="Z45" s="7">
        <f t="shared" si="3"/>
        <v>-17983684.889999986</v>
      </c>
      <c r="AA45" s="7">
        <f t="shared" si="3"/>
        <v>-15697073.969999984</v>
      </c>
      <c r="AB45" s="7">
        <f t="shared" si="3"/>
        <v>-15318615.329999998</v>
      </c>
      <c r="AC45" s="7">
        <f t="shared" si="3"/>
        <v>-14118738.419999987</v>
      </c>
      <c r="AD45" s="7">
        <f t="shared" si="3"/>
        <v>-15796419.5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159525.64000000001</v>
      </c>
      <c r="Q53" s="2">
        <f>P53+SUMIFS(data!$H$1:$H$1750, data!$A$1:$A$1750, 'Heron Fields'!$A53, data!$D$1:$D$1750, 'Heron Fields'!$A$2, data!$E$1:$E$1750, 'Heron Fields'!Q$5)</f>
        <v>182825.64</v>
      </c>
      <c r="R53" s="2">
        <f>Q53+SUMIFS(data!$H$1:$H$1750, data!$A$1:$A$1750, 'Heron Fields'!$A53, data!$D$1:$D$1750, 'Heron Fields'!$A$2, data!$E$1:$E$1750, 'Heron Fields'!R$5)</f>
        <v>235057.67</v>
      </c>
      <c r="S53" s="2">
        <f>R53+SUMIFS(data!$H$1:$H$1750, data!$A$1:$A$1750, 'Heron Fields'!$A53, data!$D$1:$D$1750, 'Heron Fields'!$A$2, data!$E$1:$E$1750, 'Heron Fields'!S$5)</f>
        <v>274646.8</v>
      </c>
      <c r="T53" s="2">
        <f>S53+SUMIFS(data!$H$1:$H$1750, data!$A$1:$A$1750, 'Heron Fields'!$A53, data!$D$1:$D$1750, 'Heron Fields'!$A$2, data!$E$1:$E$1750, 'Heron Fields'!T$5)</f>
        <v>300873.37</v>
      </c>
      <c r="U53" s="2">
        <f>T53+SUMIFS(data!$H$1:$H$1750, data!$A$1:$A$1750, 'Heron Fields'!$A53, data!$D$1:$D$1750, 'Heron Fields'!$A$2, data!$E$1:$E$1750, 'Heron Fields'!U$5)</f>
        <v>306312.93</v>
      </c>
      <c r="V53" s="2">
        <f>U53+SUMIFS(data!$H$1:$H$1750, data!$A$1:$A$1750, 'Heron Fields'!$A53, data!$D$1:$D$1750, 'Heron Fields'!$A$2, data!$E$1:$E$1750, 'Heron Fields'!V$5)</f>
        <v>306812.93</v>
      </c>
      <c r="W53" s="2">
        <f>V53+SUMIFS(data!$H$1:$H$1750, data!$A$1:$A$1750, 'Heron Fields'!$A53, data!$D$1:$D$1750, 'Heron Fields'!$A$2, data!$E$1:$E$1750, 'Heron Fields'!W$5)</f>
        <v>307312.93</v>
      </c>
      <c r="X53" s="2">
        <f>W53+SUMIFS(data!$H$1:$H$1750, data!$A$1:$A$1750, 'Heron Fields'!$A53, data!$D$1:$D$1750, 'Heron Fields'!$A$2, data!$E$1:$E$1750, 'Heron Fields'!X$5)</f>
        <v>307312.93</v>
      </c>
      <c r="Y53" s="2">
        <f>X53+SUMIFS(data!$H$1:$H$1750, data!$A$1:$A$1750, 'Heron Fields'!$A53, data!$D$1:$D$1750, 'Heron Fields'!$A$2, data!$E$1:$E$1750, 'Heron Fields'!Y$5)</f>
        <v>307312.93</v>
      </c>
      <c r="Z53" s="2">
        <f>Y53+SUMIFS(data!$H$1:$H$1750, data!$A$1:$A$1750, 'Heron Fields'!$A53, data!$D$1:$D$1750, 'Heron Fields'!$A$2, data!$E$1:$E$1750, 'Heron Fields'!Z$5)</f>
        <v>307312.93</v>
      </c>
      <c r="AA53" s="2">
        <f>Z53+SUMIFS(data!$H$1:$H$1750, data!$A$1:$A$1750, 'Heron Fields'!$A53, data!$D$1:$D$1750, 'Heron Fields'!$A$2, data!$E$1:$E$1750, 'Heron Fields'!AA$5)</f>
        <v>354842.69</v>
      </c>
      <c r="AB53" s="2">
        <f>AA53+SUMIFS(data!$H$1:$H$1750, data!$A$1:$A$1750, 'Heron Fields'!$A53, data!$D$1:$D$1750, 'Heron Fields'!$A$2, data!$E$1:$E$1750, 'Heron Fields'!AB$5)</f>
        <v>378142.69</v>
      </c>
      <c r="AC53" s="2">
        <f>AB53+SUMIFS(data!$H$1:$H$1750, data!$A$1:$A$1750, 'Heron Fields'!$A53, data!$D$1:$D$1750, 'Heron Fields'!$A$2, data!$E$1:$E$1750, 'Heron Fields'!AC$5)</f>
        <v>373094.96</v>
      </c>
      <c r="AD53" s="2">
        <f>AC53+SUMIFS(data!$H$1:$H$1750, data!$A$1:$A$1750, 'Heron Fields'!$A53, data!$D$1:$D$1750, 'Heron Fields'!$A$2, data!$E$1:$E$1750, 'Heron Fields'!AD$5)</f>
        <v>412684.09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8764.6999999999989</v>
      </c>
      <c r="Q54" s="2">
        <f>P54+SUMIFS(data!$H$1:$H$1750, data!$A$1:$A$1750, 'Heron Fields'!$A54, data!$D$1:$D$1750, 'Heron Fields'!$A$2, data!$E$1:$E$1750, 'Heron Fields'!Q$5)</f>
        <v>9138.9</v>
      </c>
      <c r="R54" s="2">
        <f>Q54+SUMIFS(data!$H$1:$H$1750, data!$A$1:$A$1750, 'Heron Fields'!$A54, data!$D$1:$D$1750, 'Heron Fields'!$A$2, data!$E$1:$E$1750, 'Heron Fields'!R$5)</f>
        <v>9588.2799999999988</v>
      </c>
      <c r="S54" s="2">
        <f>R54+SUMIFS(data!$H$1:$H$1750, data!$A$1:$A$1750, 'Heron Fields'!$A54, data!$D$1:$D$1750, 'Heron Fields'!$A$2, data!$E$1:$E$1750, 'Heron Fields'!S$5)</f>
        <v>10105.23</v>
      </c>
      <c r="T54" s="2">
        <f>S54+SUMIFS(data!$H$1:$H$1750, data!$A$1:$A$1750, 'Heron Fields'!$A54, data!$D$1:$D$1750, 'Heron Fields'!$A$2, data!$E$1:$E$1750, 'Heron Fields'!T$5)</f>
        <v>10749.4</v>
      </c>
      <c r="U54" s="2">
        <f>T54+SUMIFS(data!$H$1:$H$1750, data!$A$1:$A$1750, 'Heron Fields'!$A54, data!$D$1:$D$1750, 'Heron Fields'!$A$2, data!$E$1:$E$1750, 'Heron Fields'!U$5)</f>
        <v>11139.51</v>
      </c>
      <c r="V54" s="2">
        <f>U54+SUMIFS(data!$H$1:$H$1750, data!$A$1:$A$1750, 'Heron Fields'!$A54, data!$D$1:$D$1750, 'Heron Fields'!$A$2, data!$E$1:$E$1750, 'Heron Fields'!V$5)</f>
        <v>11396.06</v>
      </c>
      <c r="W54" s="2">
        <f>V54+SUMIFS(data!$H$1:$H$1750, data!$A$1:$A$1750, 'Heron Fields'!$A54, data!$D$1:$D$1750, 'Heron Fields'!$A$2, data!$E$1:$E$1750, 'Heron Fields'!W$5)</f>
        <v>11765.21</v>
      </c>
      <c r="X54" s="2">
        <f>W54+SUMIFS(data!$H$1:$H$1750, data!$A$1:$A$1750, 'Heron Fields'!$A54, data!$D$1:$D$1750, 'Heron Fields'!$A$2, data!$E$1:$E$1750, 'Heron Fields'!X$5)</f>
        <v>11765.21</v>
      </c>
      <c r="Y54" s="2">
        <f>X54+SUMIFS(data!$H$1:$H$1750, data!$A$1:$A$1750, 'Heron Fields'!$A54, data!$D$1:$D$1750, 'Heron Fields'!$A$2, data!$E$1:$E$1750, 'Heron Fields'!Y$5)</f>
        <v>11765.21</v>
      </c>
      <c r="Z54" s="2">
        <f>Y54+SUMIFS(data!$H$1:$H$1750, data!$A$1:$A$1750, 'Heron Fields'!$A54, data!$D$1:$D$1750, 'Heron Fields'!$A$2, data!$E$1:$E$1750, 'Heron Fields'!Z$5)</f>
        <v>11765.21</v>
      </c>
      <c r="AA54" s="2">
        <f>Z54+SUMIFS(data!$H$1:$H$1750, data!$A$1:$A$1750, 'Heron Fields'!$A54, data!$D$1:$D$1750, 'Heron Fields'!$A$2, data!$E$1:$E$1750, 'Heron Fields'!AA$5)</f>
        <v>12348.189999999999</v>
      </c>
      <c r="AB54" s="2">
        <f>AA54+SUMIFS(data!$H$1:$H$1750, data!$A$1:$A$1750, 'Heron Fields'!$A54, data!$D$1:$D$1750, 'Heron Fields'!$A$2, data!$E$1:$E$1750, 'Heron Fields'!AB$5)</f>
        <v>12722.39</v>
      </c>
      <c r="AC54" s="2">
        <f>AB54+SUMIFS(data!$H$1:$H$1750, data!$A$1:$A$1750, 'Heron Fields'!$A54, data!$D$1:$D$1750, 'Heron Fields'!$A$2, data!$E$1:$E$1750, 'Heron Fields'!AC$5)</f>
        <v>13171.769999999999</v>
      </c>
      <c r="AD54" s="2">
        <f>AC54+SUMIFS(data!$H$1:$H$1750, data!$A$1:$A$1750, 'Heron Fields'!$A54, data!$D$1:$D$1750, 'Heron Fields'!$A$2, data!$E$1:$E$1750, 'Heron Fields'!AD$5)</f>
        <v>13688.72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54262.96</v>
      </c>
      <c r="Q55" s="2">
        <f>P55+SUMIFS(data!$H$1:$H$1750, data!$A$1:$A$1750, 'Heron Fields'!$A55, data!$D$1:$D$1750, 'Heron Fields'!$A$2, data!$E$1:$E$1750, 'Heron Fields'!Q$5)</f>
        <v>51785.45</v>
      </c>
      <c r="R55" s="2">
        <f>Q55+SUMIFS(data!$H$1:$H$1750, data!$A$1:$A$1750, 'Heron Fields'!$A55, data!$D$1:$D$1750, 'Heron Fields'!$A$2, data!$E$1:$E$1750, 'Heron Fields'!R$5)</f>
        <v>54310.289999999994</v>
      </c>
      <c r="S55" s="2">
        <f>R55+SUMIFS(data!$H$1:$H$1750, data!$A$1:$A$1750, 'Heron Fields'!$A55, data!$D$1:$D$1750, 'Heron Fields'!$A$2, data!$E$1:$E$1750, 'Heron Fields'!S$5)</f>
        <v>54310.289999999994</v>
      </c>
      <c r="T55" s="2">
        <f>S55+SUMIFS(data!$H$1:$H$1750, data!$A$1:$A$1750, 'Heron Fields'!$A55, data!$D$1:$D$1750, 'Heron Fields'!$A$2, data!$E$1:$E$1750, 'Heron Fields'!T$5)</f>
        <v>54310.289999999994</v>
      </c>
      <c r="U55" s="2">
        <f>T55+SUMIFS(data!$H$1:$H$1750, data!$A$1:$A$1750, 'Heron Fields'!$A55, data!$D$1:$D$1750, 'Heron Fields'!$A$2, data!$E$1:$E$1750, 'Heron Fields'!U$5)</f>
        <v>55144.12999999999</v>
      </c>
      <c r="V55" s="2">
        <f>U55+SUMIFS(data!$H$1:$H$1750, data!$A$1:$A$1750, 'Heron Fields'!$A55, data!$D$1:$D$1750, 'Heron Fields'!$A$2, data!$E$1:$E$1750, 'Heron Fields'!V$5)</f>
        <v>55977.969999999987</v>
      </c>
      <c r="W55" s="2">
        <f>V55+SUMIFS(data!$H$1:$H$1750, data!$A$1:$A$1750, 'Heron Fields'!$A55, data!$D$1:$D$1750, 'Heron Fields'!$A$2, data!$E$1:$E$1750, 'Heron Fields'!W$5)</f>
        <v>68330.249999999985</v>
      </c>
      <c r="X55" s="2">
        <f>W55+SUMIFS(data!$H$1:$H$1750, data!$A$1:$A$1750, 'Heron Fields'!$A55, data!$D$1:$D$1750, 'Heron Fields'!$A$2, data!$E$1:$E$1750, 'Heron Fields'!X$5)</f>
        <v>68330.249999999985</v>
      </c>
      <c r="Y55" s="2">
        <f>X55+SUMIFS(data!$H$1:$H$1750, data!$A$1:$A$1750, 'Heron Fields'!$A55, data!$D$1:$D$1750, 'Heron Fields'!$A$2, data!$E$1:$E$1750, 'Heron Fields'!Y$5)</f>
        <v>68330.249999999985</v>
      </c>
      <c r="Z55" s="2">
        <f>Y55+SUMIFS(data!$H$1:$H$1750, data!$A$1:$A$1750, 'Heron Fields'!$A55, data!$D$1:$D$1750, 'Heron Fields'!$A$2, data!$E$1:$E$1750, 'Heron Fields'!Z$5)</f>
        <v>68330.249999999985</v>
      </c>
      <c r="AA55" s="2">
        <f>Z55+SUMIFS(data!$H$1:$H$1750, data!$A$1:$A$1750, 'Heron Fields'!$A55, data!$D$1:$D$1750, 'Heron Fields'!$A$2, data!$E$1:$E$1750, 'Heron Fields'!AA$5)</f>
        <v>79546.37999999999</v>
      </c>
      <c r="AB55" s="2">
        <f>AA55+SUMIFS(data!$H$1:$H$1750, data!$A$1:$A$1750, 'Heron Fields'!$A55, data!$D$1:$D$1750, 'Heron Fields'!$A$2, data!$E$1:$E$1750, 'Heron Fields'!AB$5)</f>
        <v>77068.87</v>
      </c>
      <c r="AC55" s="2">
        <f>AB55+SUMIFS(data!$H$1:$H$1750, data!$A$1:$A$1750, 'Heron Fields'!$A55, data!$D$1:$D$1750, 'Heron Fields'!$A$2, data!$E$1:$E$1750, 'Heron Fields'!AC$5)</f>
        <v>79593.709999999992</v>
      </c>
      <c r="AD55" s="2">
        <f>AC55+SUMIFS(data!$H$1:$H$1750, data!$A$1:$A$1750, 'Heron Fields'!$A55, data!$D$1:$D$1750, 'Heron Fields'!$A$2, data!$E$1:$E$1750, 'Heron Fields'!AD$5)</f>
        <v>79593.709999999992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156328.79999999999</v>
      </c>
      <c r="Q57" s="2">
        <f>P57+SUMIFS(data!$H$1:$H$1750, data!$A$1:$A$1750, 'Heron Fields'!$A57, data!$D$1:$D$1750, 'Heron Fields'!$A$2, data!$E$1:$E$1750, 'Heron Fields'!Q$5)</f>
        <v>152026.96</v>
      </c>
      <c r="R57" s="2">
        <f>Q57+SUMIFS(data!$H$1:$H$1750, data!$A$1:$A$1750, 'Heron Fields'!$A57, data!$D$1:$D$1750, 'Heron Fields'!$A$2, data!$E$1:$E$1750, 'Heron Fields'!R$5)</f>
        <v>160859.19999999998</v>
      </c>
      <c r="S57" s="2">
        <f>R57+SUMIFS(data!$H$1:$H$1750, data!$A$1:$A$1750, 'Heron Fields'!$A57, data!$D$1:$D$1750, 'Heron Fields'!$A$2, data!$E$1:$E$1750, 'Heron Fields'!S$5)</f>
        <v>160859.19999999998</v>
      </c>
      <c r="T57" s="2">
        <f>S57+SUMIFS(data!$H$1:$H$1750, data!$A$1:$A$1750, 'Heron Fields'!$A57, data!$D$1:$D$1750, 'Heron Fields'!$A$2, data!$E$1:$E$1750, 'Heron Fields'!T$5)</f>
        <v>160859.19999999998</v>
      </c>
      <c r="U57" s="2">
        <f>T57+SUMIFS(data!$H$1:$H$1750, data!$A$1:$A$1750, 'Heron Fields'!$A57, data!$D$1:$D$1750, 'Heron Fields'!$A$2, data!$E$1:$E$1750, 'Heron Fields'!U$5)</f>
        <v>161953.37999999998</v>
      </c>
      <c r="V57" s="2">
        <f>U57+SUMIFS(data!$H$1:$H$1750, data!$A$1:$A$1750, 'Heron Fields'!$A57, data!$D$1:$D$1750, 'Heron Fields'!$A$2, data!$E$1:$E$1750, 'Heron Fields'!V$5)</f>
        <v>163047.55999999997</v>
      </c>
      <c r="W57" s="2">
        <f>V57+SUMIFS(data!$H$1:$H$1750, data!$A$1:$A$1750, 'Heron Fields'!$A57, data!$D$1:$D$1750, 'Heron Fields'!$A$2, data!$E$1:$E$1750, 'Heron Fields'!W$5)</f>
        <v>210204.33999999997</v>
      </c>
      <c r="X57" s="2">
        <f>W57+SUMIFS(data!$H$1:$H$1750, data!$A$1:$A$1750, 'Heron Fields'!$A57, data!$D$1:$D$1750, 'Heron Fields'!$A$2, data!$E$1:$E$1750, 'Heron Fields'!X$5)</f>
        <v>210204.33999999997</v>
      </c>
      <c r="Y57" s="2">
        <f>X57+SUMIFS(data!$H$1:$H$1750, data!$A$1:$A$1750, 'Heron Fields'!$A57, data!$D$1:$D$1750, 'Heron Fields'!$A$2, data!$E$1:$E$1750, 'Heron Fields'!Y$5)</f>
        <v>210204.33999999997</v>
      </c>
      <c r="Z57" s="2">
        <f>Y57+SUMIFS(data!$H$1:$H$1750, data!$A$1:$A$1750, 'Heron Fields'!$A57, data!$D$1:$D$1750, 'Heron Fields'!$A$2, data!$E$1:$E$1750, 'Heron Fields'!Z$5)</f>
        <v>210204.33999999997</v>
      </c>
      <c r="AA57" s="2">
        <f>Z57+SUMIFS(data!$H$1:$H$1750, data!$A$1:$A$1750, 'Heron Fields'!$A57, data!$D$1:$D$1750, 'Heron Fields'!$A$2, data!$E$1:$E$1750, 'Heron Fields'!AA$5)</f>
        <v>249553.36999999997</v>
      </c>
      <c r="AB57" s="2">
        <f>AA57+SUMIFS(data!$H$1:$H$1750, data!$A$1:$A$1750, 'Heron Fields'!$A57, data!$D$1:$D$1750, 'Heron Fields'!$A$2, data!$E$1:$E$1750, 'Heron Fields'!AB$5)</f>
        <v>245251.52999999997</v>
      </c>
      <c r="AC57" s="2">
        <f>AB57+SUMIFS(data!$H$1:$H$1750, data!$A$1:$A$1750, 'Heron Fields'!$A57, data!$D$1:$D$1750, 'Heron Fields'!$A$2, data!$E$1:$E$1750, 'Heron Fields'!AC$5)</f>
        <v>254083.76999999996</v>
      </c>
      <c r="AD57" s="2">
        <f>AC57+SUMIFS(data!$H$1:$H$1750, data!$A$1:$A$1750, 'Heron Fields'!$A57, data!$D$1:$D$1750, 'Heron Fields'!$A$2, data!$E$1:$E$1750, 'Heron Fields'!AD$5)</f>
        <v>254083.76999999996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88000</v>
      </c>
      <c r="S58" s="2">
        <f>R58+SUMIFS(data!$H$1:$H$1750, data!$A$1:$A$1750, 'Heron Fields'!$A58, data!$D$1:$D$1750, 'Heron Fields'!$A$2, data!$E$1:$E$1750, 'Heron Fields'!S$5)</f>
        <v>92200</v>
      </c>
      <c r="T58" s="2">
        <f>S58+SUMIFS(data!$H$1:$H$1750, data!$A$1:$A$1750, 'Heron Fields'!$A58, data!$D$1:$D$1750, 'Heron Fields'!$A$2, data!$E$1:$E$1750, 'Heron Fields'!T$5)</f>
        <v>92200</v>
      </c>
      <c r="U58" s="2">
        <f>T58+SUMIFS(data!$H$1:$H$1750, data!$A$1:$A$1750, 'Heron Fields'!$A58, data!$D$1:$D$1750, 'Heron Fields'!$A$2, data!$E$1:$E$1750, 'Heron Fields'!U$5)</f>
        <v>96400</v>
      </c>
      <c r="V58" s="2">
        <f>U58+SUMIFS(data!$H$1:$H$1750, data!$A$1:$A$1750, 'Heron Fields'!$A58, data!$D$1:$D$1750, 'Heron Fields'!$A$2, data!$E$1:$E$1750, 'Heron Fields'!V$5)</f>
        <v>96400</v>
      </c>
      <c r="W58" s="2">
        <f>V58+SUMIFS(data!$H$1:$H$1750, data!$A$1:$A$1750, 'Heron Fields'!$A58, data!$D$1:$D$1750, 'Heron Fields'!$A$2, data!$E$1:$E$1750, 'Heron Fields'!W$5)</f>
        <v>102100</v>
      </c>
      <c r="X58" s="2">
        <f>W58+SUMIFS(data!$H$1:$H$1750, data!$A$1:$A$1750, 'Heron Fields'!$A58, data!$D$1:$D$1750, 'Heron Fields'!$A$2, data!$E$1:$E$1750, 'Heron Fields'!X$5)</f>
        <v>102100</v>
      </c>
      <c r="Y58" s="2">
        <f>X58+SUMIFS(data!$H$1:$H$1750, data!$A$1:$A$1750, 'Heron Fields'!$A58, data!$D$1:$D$1750, 'Heron Fields'!$A$2, data!$E$1:$E$1750, 'Heron Fields'!Y$5)</f>
        <v>102100</v>
      </c>
      <c r="Z58" s="2">
        <f>Y58+SUMIFS(data!$H$1:$H$1750, data!$A$1:$A$1750, 'Heron Fields'!$A58, data!$D$1:$D$1750, 'Heron Fields'!$A$2, data!$E$1:$E$1750, 'Heron Fields'!Z$5)</f>
        <v>102100</v>
      </c>
      <c r="AA58" s="2">
        <f>Z58+SUMIFS(data!$H$1:$H$1750, data!$A$1:$A$1750, 'Heron Fields'!$A58, data!$D$1:$D$1750, 'Heron Fields'!$A$2, data!$E$1:$E$1750, 'Heron Fields'!AA$5)</f>
        <v>102100</v>
      </c>
      <c r="AB58" s="2">
        <f>AA58+SUMIFS(data!$H$1:$H$1750, data!$A$1:$A$1750, 'Heron Fields'!$A58, data!$D$1:$D$1750, 'Heron Fields'!$A$2, data!$E$1:$E$1750, 'Heron Fields'!AB$5)</f>
        <v>106100</v>
      </c>
      <c r="AC58" s="2">
        <f>AB58+SUMIFS(data!$H$1:$H$1750, data!$A$1:$A$1750, 'Heron Fields'!$A58, data!$D$1:$D$1750, 'Heron Fields'!$A$2, data!$E$1:$E$1750, 'Heron Fields'!AC$5)</f>
        <v>110100</v>
      </c>
      <c r="AD58" s="2">
        <f>AC58+SUMIFS(data!$H$1:$H$1750, data!$A$1:$A$1750, 'Heron Fields'!$A58, data!$D$1:$D$1750, 'Heron Fields'!$A$2, data!$E$1:$E$1750, 'Heron Fields'!AD$5)</f>
        <v>114300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41129.990000000005</v>
      </c>
      <c r="R62" s="2">
        <f>Q62+SUMIFS(data!$H$1:$H$1750, data!$A$1:$A$1750, 'Heron Fields'!$A62, data!$D$1:$D$1750, 'Heron Fields'!$A$2, data!$E$1:$E$1750, 'Heron Fields'!R$5)</f>
        <v>49953.890000000007</v>
      </c>
      <c r="S62" s="2">
        <f>R62+SUMIFS(data!$H$1:$H$1750, data!$A$1:$A$1750, 'Heron Fields'!$A62, data!$D$1:$D$1750, 'Heron Fields'!$A$2, data!$E$1:$E$1750, 'Heron Fields'!S$5)</f>
        <v>60695.55</v>
      </c>
      <c r="T62" s="2">
        <f>S62+SUMIFS(data!$H$1:$H$1750, data!$A$1:$A$1750, 'Heron Fields'!$A62, data!$D$1:$D$1750, 'Heron Fields'!$A$2, data!$E$1:$E$1750, 'Heron Fields'!T$5)</f>
        <v>71155.520000000004</v>
      </c>
      <c r="U62" s="2">
        <f>T62+SUMIFS(data!$H$1:$H$1750, data!$A$1:$A$1750, 'Heron Fields'!$A62, data!$D$1:$D$1750, 'Heron Fields'!$A$2, data!$E$1:$E$1750, 'Heron Fields'!U$5)</f>
        <v>81672.02</v>
      </c>
      <c r="V62" s="2">
        <f>U62+SUMIFS(data!$H$1:$H$1750, data!$A$1:$A$1750, 'Heron Fields'!$A62, data!$D$1:$D$1750, 'Heron Fields'!$A$2, data!$E$1:$E$1750, 'Heron Fields'!V$5)</f>
        <v>94896.450000000012</v>
      </c>
      <c r="W62" s="2">
        <f>V62+SUMIFS(data!$H$1:$H$1750, data!$A$1:$A$1750, 'Heron Fields'!$A62, data!$D$1:$D$1750, 'Heron Fields'!$A$2, data!$E$1:$E$1750, 'Heron Fields'!W$5)</f>
        <v>107043.64000000001</v>
      </c>
      <c r="X62" s="2">
        <f>W62+SUMIFS(data!$H$1:$H$1750, data!$A$1:$A$1750, 'Heron Fields'!$A62, data!$D$1:$D$1750, 'Heron Fields'!$A$2, data!$E$1:$E$1750, 'Heron Fields'!X$5)</f>
        <v>107043.64000000001</v>
      </c>
      <c r="Y62" s="2">
        <f>X62+SUMIFS(data!$H$1:$H$1750, data!$A$1:$A$1750, 'Heron Fields'!$A62, data!$D$1:$D$1750, 'Heron Fields'!$A$2, data!$E$1:$E$1750, 'Heron Fields'!Y$5)</f>
        <v>107043.64000000001</v>
      </c>
      <c r="Z62" s="2">
        <f>Y62+SUMIFS(data!$H$1:$H$1750, data!$A$1:$A$1750, 'Heron Fields'!$A62, data!$D$1:$D$1750, 'Heron Fields'!$A$2, data!$E$1:$E$1750, 'Heron Fields'!Z$5)</f>
        <v>107043.64000000001</v>
      </c>
      <c r="AA62" s="2">
        <f>Z62+SUMIFS(data!$H$1:$H$1750, data!$A$1:$A$1750, 'Heron Fields'!$A62, data!$D$1:$D$1750, 'Heron Fields'!$A$2, data!$E$1:$E$1750, 'Heron Fields'!AA$5)</f>
        <v>107043.64000000001</v>
      </c>
      <c r="AB62" s="2">
        <f>AA62+SUMIFS(data!$H$1:$H$1750, data!$A$1:$A$1750, 'Heron Fields'!$A62, data!$D$1:$D$1750, 'Heron Fields'!$A$2, data!$E$1:$E$1750, 'Heron Fields'!AB$5)</f>
        <v>114393.97000000002</v>
      </c>
      <c r="AC62" s="2">
        <f>AB62+SUMIFS(data!$H$1:$H$1750, data!$A$1:$A$1750, 'Heron Fields'!$A62, data!$D$1:$D$1750, 'Heron Fields'!$A$2, data!$E$1:$E$1750, 'Heron Fields'!AC$5)</f>
        <v>123217.87000000001</v>
      </c>
      <c r="AD62" s="2">
        <f>AC62+SUMIFS(data!$H$1:$H$1750, data!$A$1:$A$1750, 'Heron Fields'!$A62, data!$D$1:$D$1750, 'Heron Fields'!$A$2, data!$E$1:$E$1750, 'Heron Fields'!AD$5)</f>
        <v>133959.53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-1171612.2400000002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8285.08</v>
      </c>
      <c r="W76" s="2">
        <f>V76+SUMIFS(data!$H$1:$H$1750, data!$A$1:$A$1750, 'Heron Fields'!$A76, data!$D$1:$D$1750, 'Heron Fields'!$A$2, data!$E$1:$E$1750, 'Heron Fields'!W$5)</f>
        <v>17956.010000000002</v>
      </c>
      <c r="X76" s="2">
        <f>W76+SUMIFS(data!$H$1:$H$1750, data!$A$1:$A$1750, 'Heron Fields'!$A76, data!$D$1:$D$1750, 'Heron Fields'!$A$2, data!$E$1:$E$1750, 'Heron Fields'!X$5)</f>
        <v>17956.010000000002</v>
      </c>
      <c r="Y76" s="2">
        <f>X76+SUMIFS(data!$H$1:$H$1750, data!$A$1:$A$1750, 'Heron Fields'!$A76, data!$D$1:$D$1750, 'Heron Fields'!$A$2, data!$E$1:$E$1750, 'Heron Fields'!Y$5)</f>
        <v>17956.010000000002</v>
      </c>
      <c r="Z76" s="2">
        <f>Y76+SUMIFS(data!$H$1:$H$1750, data!$A$1:$A$1750, 'Heron Fields'!$A76, data!$D$1:$D$1750, 'Heron Fields'!$A$2, data!$E$1:$E$1750, 'Heron Fields'!Z$5)</f>
        <v>17956.010000000002</v>
      </c>
      <c r="AA76" s="2">
        <f>Z76+SUMIFS(data!$H$1:$H$1750, data!$A$1:$A$1750, 'Heron Fields'!$A76, data!$D$1:$D$1750, 'Heron Fields'!$A$2, data!$E$1:$E$1750, 'Heron Fields'!AA$5)</f>
        <v>17956.010000000002</v>
      </c>
      <c r="AB76" s="2">
        <f>AA76+SUMIFS(data!$H$1:$H$1750, data!$A$1:$A$1750, 'Heron Fields'!$A76, data!$D$1:$D$1750, 'Heron Fields'!$A$2, data!$E$1:$E$1750, 'Heron Fields'!AB$5)</f>
        <v>17956.010000000002</v>
      </c>
      <c r="AC76" s="2">
        <f>AB76+SUMIFS(data!$H$1:$H$1750, data!$A$1:$A$1750, 'Heron Fields'!$A76, data!$D$1:$D$1750, 'Heron Fields'!$A$2, data!$E$1:$E$1750, 'Heron Fields'!AC$5)</f>
        <v>17956.010000000002</v>
      </c>
      <c r="AD76" s="2">
        <f>AC76+SUMIFS(data!$H$1:$H$1750, data!$A$1:$A$1750, 'Heron Fields'!$A76, data!$D$1:$D$1750, 'Heron Fields'!$A$2, data!$E$1:$E$1750, 'Heron Fields'!AD$5)</f>
        <v>17956.010000000002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-33810.69</v>
      </c>
      <c r="Q77" s="2">
        <f>P77+SUMIFS(data!$H$1:$H$1750, data!$A$1:$A$1750, 'Heron Fields'!$A77, data!$D$1:$D$1750, 'Heron Fields'!$A$2, data!$E$1:$E$1750, 'Heron Fields'!Q$5)</f>
        <v>-25406.49</v>
      </c>
      <c r="R77" s="2">
        <f>Q77+SUMIFS(data!$H$1:$H$1750, data!$A$1:$A$1750, 'Heron Fields'!$A77, data!$D$1:$D$1750, 'Heron Fields'!$A$2, data!$E$1:$E$1750, 'Heron Fields'!R$5)</f>
        <v>-20141.670000000002</v>
      </c>
      <c r="S77" s="2">
        <f>R77+SUMIFS(data!$H$1:$H$1750, data!$A$1:$A$1750, 'Heron Fields'!$A77, data!$D$1:$D$1750, 'Heron Fields'!$A$2, data!$E$1:$E$1750, 'Heron Fields'!S$5)</f>
        <v>-9617.8500000000022</v>
      </c>
      <c r="T77" s="2">
        <f>S77+SUMIFS(data!$H$1:$H$1750, data!$A$1:$A$1750, 'Heron Fields'!$A77, data!$D$1:$D$1750, 'Heron Fields'!$A$2, data!$E$1:$E$1750, 'Heron Fields'!T$5)</f>
        <v>5572.1499999999978</v>
      </c>
      <c r="U77" s="2">
        <f>T77+SUMIFS(data!$H$1:$H$1750, data!$A$1:$A$1750, 'Heron Fields'!$A77, data!$D$1:$D$1750, 'Heron Fields'!$A$2, data!$E$1:$E$1750, 'Heron Fields'!U$5)</f>
        <v>18526.309999999998</v>
      </c>
      <c r="V77" s="2">
        <f>U77+SUMIFS(data!$H$1:$H$1750, data!$A$1:$A$1750, 'Heron Fields'!$A77, data!$D$1:$D$1750, 'Heron Fields'!$A$2, data!$E$1:$E$1750, 'Heron Fields'!V$5)</f>
        <v>33675.93</v>
      </c>
      <c r="W77" s="2">
        <f>V77+SUMIFS(data!$H$1:$H$1750, data!$A$1:$A$1750, 'Heron Fields'!$A77, data!$D$1:$D$1750, 'Heron Fields'!$A$2, data!$E$1:$E$1750, 'Heron Fields'!W$5)</f>
        <v>52709.729999999996</v>
      </c>
      <c r="X77" s="2">
        <f>W77+SUMIFS(data!$H$1:$H$1750, data!$A$1:$A$1750, 'Heron Fields'!$A77, data!$D$1:$D$1750, 'Heron Fields'!$A$2, data!$E$1:$E$1750, 'Heron Fields'!X$5)</f>
        <v>52709.729999999996</v>
      </c>
      <c r="Y77" s="2">
        <f>X77+SUMIFS(data!$H$1:$H$1750, data!$A$1:$A$1750, 'Heron Fields'!$A77, data!$D$1:$D$1750, 'Heron Fields'!$A$2, data!$E$1:$E$1750, 'Heron Fields'!Y$5)</f>
        <v>52709.729999999996</v>
      </c>
      <c r="Z77" s="2">
        <f>Y77+SUMIFS(data!$H$1:$H$1750, data!$A$1:$A$1750, 'Heron Fields'!$A77, data!$D$1:$D$1750, 'Heron Fields'!$A$2, data!$E$1:$E$1750, 'Heron Fields'!Z$5)</f>
        <v>52709.729999999996</v>
      </c>
      <c r="AA77" s="2">
        <f>Z77+SUMIFS(data!$H$1:$H$1750, data!$A$1:$A$1750, 'Heron Fields'!$A77, data!$D$1:$D$1750, 'Heron Fields'!$A$2, data!$E$1:$E$1750, 'Heron Fields'!AA$5)</f>
        <v>57879.369999999995</v>
      </c>
      <c r="AB77" s="2">
        <f>AA77+SUMIFS(data!$H$1:$H$1750, data!$A$1:$A$1750, 'Heron Fields'!$A77, data!$D$1:$D$1750, 'Heron Fields'!$A$2, data!$E$1:$E$1750, 'Heron Fields'!AB$5)</f>
        <v>66283.569999999992</v>
      </c>
      <c r="AC77" s="2">
        <f>AB77+SUMIFS(data!$H$1:$H$1750, data!$A$1:$A$1750, 'Heron Fields'!$A77, data!$D$1:$D$1750, 'Heron Fields'!$A$2, data!$E$1:$E$1750, 'Heron Fields'!AC$5)</f>
        <v>71548.389999999985</v>
      </c>
      <c r="AD77" s="2">
        <f>AC77+SUMIFS(data!$H$1:$H$1750, data!$A$1:$A$1750, 'Heron Fields'!$A77, data!$D$1:$D$1750, 'Heron Fields'!$A$2, data!$E$1:$E$1750, 'Heron Fields'!AD$5)</f>
        <v>82072.209999999992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97521.299999999988</v>
      </c>
      <c r="Q79" s="2">
        <f>P79+SUMIFS(data!$H$1:$H$1750, data!$A$1:$A$1750, 'Heron Fields'!$A79, data!$D$1:$D$1750, 'Heron Fields'!$A$2, data!$E$1:$E$1750, 'Heron Fields'!Q$5)</f>
        <v>55304.539999999986</v>
      </c>
      <c r="R79" s="2">
        <f>Q79+SUMIFS(data!$H$1:$H$1750, data!$A$1:$A$1750, 'Heron Fields'!$A79, data!$D$1:$D$1750, 'Heron Fields'!$A$2, data!$E$1:$E$1750, 'Heron Fields'!R$5)</f>
        <v>55305.619999999988</v>
      </c>
      <c r="S79" s="2">
        <f>R79+SUMIFS(data!$H$1:$H$1750, data!$A$1:$A$1750, 'Heron Fields'!$A79, data!$D$1:$D$1750, 'Heron Fields'!$A$2, data!$E$1:$E$1750, 'Heron Fields'!S$5)</f>
        <v>55305.619999999988</v>
      </c>
      <c r="T79" s="2">
        <f>S79+SUMIFS(data!$H$1:$H$1750, data!$A$1:$A$1750, 'Heron Fields'!$A79, data!$D$1:$D$1750, 'Heron Fields'!$A$2, data!$E$1:$E$1750, 'Heron Fields'!T$5)</f>
        <v>55305.619999999988</v>
      </c>
      <c r="U79" s="2">
        <f>T79+SUMIFS(data!$H$1:$H$1750, data!$A$1:$A$1750, 'Heron Fields'!$A79, data!$D$1:$D$1750, 'Heron Fields'!$A$2, data!$E$1:$E$1750, 'Heron Fields'!U$5)</f>
        <v>64384.209999999992</v>
      </c>
      <c r="V79" s="2">
        <f>U79+SUMIFS(data!$H$1:$H$1750, data!$A$1:$A$1750, 'Heron Fields'!$A79, data!$D$1:$D$1750, 'Heron Fields'!$A$2, data!$E$1:$E$1750, 'Heron Fields'!V$5)</f>
        <v>73462.799999999988</v>
      </c>
      <c r="W79" s="2">
        <f>V79+SUMIFS(data!$H$1:$H$1750, data!$A$1:$A$1750, 'Heron Fields'!$A79, data!$D$1:$D$1750, 'Heron Fields'!$A$2, data!$E$1:$E$1750, 'Heron Fields'!W$5)</f>
        <v>73462.799999999988</v>
      </c>
      <c r="X79" s="2">
        <f>W79+SUMIFS(data!$H$1:$H$1750, data!$A$1:$A$1750, 'Heron Fields'!$A79, data!$D$1:$D$1750, 'Heron Fields'!$A$2, data!$E$1:$E$1750, 'Heron Fields'!X$5)</f>
        <v>73462.799999999988</v>
      </c>
      <c r="Y79" s="2">
        <f>X79+SUMIFS(data!$H$1:$H$1750, data!$A$1:$A$1750, 'Heron Fields'!$A79, data!$D$1:$D$1750, 'Heron Fields'!$A$2, data!$E$1:$E$1750, 'Heron Fields'!Y$5)</f>
        <v>73462.799999999988</v>
      </c>
      <c r="Z79" s="2">
        <f>Y79+SUMIFS(data!$H$1:$H$1750, data!$A$1:$A$1750, 'Heron Fields'!$A79, data!$D$1:$D$1750, 'Heron Fields'!$A$2, data!$E$1:$E$1750, 'Heron Fields'!Z$5)</f>
        <v>73462.799999999988</v>
      </c>
      <c r="AA79" s="2">
        <f>Z79+SUMIFS(data!$H$1:$H$1750, data!$A$1:$A$1750, 'Heron Fields'!$A79, data!$D$1:$D$1750, 'Heron Fields'!$A$2, data!$E$1:$E$1750, 'Heron Fields'!AA$5)</f>
        <v>104282.04999999999</v>
      </c>
      <c r="AB79" s="2">
        <f>AA79+SUMIFS(data!$H$1:$H$1750, data!$A$1:$A$1750, 'Heron Fields'!$A79, data!$D$1:$D$1750, 'Heron Fields'!$A$2, data!$E$1:$E$1750, 'Heron Fields'!AB$5)</f>
        <v>62065.289999999986</v>
      </c>
      <c r="AC79" s="2">
        <f>AB79+SUMIFS(data!$H$1:$H$1750, data!$A$1:$A$1750, 'Heron Fields'!$A79, data!$D$1:$D$1750, 'Heron Fields'!$A$2, data!$E$1:$E$1750, 'Heron Fields'!AC$5)</f>
        <v>62065.289999999986</v>
      </c>
      <c r="AD79" s="2">
        <f>AC79+SUMIFS(data!$H$1:$H$1750, data!$A$1:$A$1750, 'Heron Fields'!$A79, data!$D$1:$D$1750, 'Heron Fields'!$A$2, data!$E$1:$E$1750, 'Heron Fields'!AD$5)</f>
        <v>62065.289999999986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6891.3100000000013</v>
      </c>
      <c r="S81" s="2">
        <f>R81+SUMIFS(data!$H$1:$H$1750, data!$A$1:$A$1750, 'Heron Fields'!$A81, data!$D$1:$D$1750, 'Heron Fields'!$A$2, data!$E$1:$E$1750, 'Heron Fields'!S$5)</f>
        <v>7257.4500000000016</v>
      </c>
      <c r="T81" s="2">
        <f>S81+SUMIFS(data!$H$1:$H$1750, data!$A$1:$A$1750, 'Heron Fields'!$A81, data!$D$1:$D$1750, 'Heron Fields'!$A$2, data!$E$1:$E$1750, 'Heron Fields'!T$5)</f>
        <v>7623.590000000002</v>
      </c>
      <c r="U81" s="2">
        <f>T81+SUMIFS(data!$H$1:$H$1750, data!$A$1:$A$1750, 'Heron Fields'!$A81, data!$D$1:$D$1750, 'Heron Fields'!$A$2, data!$E$1:$E$1750, 'Heron Fields'!U$5)</f>
        <v>7989.7300000000023</v>
      </c>
      <c r="V81" s="2">
        <f>U81+SUMIFS(data!$H$1:$H$1750, data!$A$1:$A$1750, 'Heron Fields'!$A81, data!$D$1:$D$1750, 'Heron Fields'!$A$2, data!$E$1:$E$1750, 'Heron Fields'!V$5)</f>
        <v>8355.8700000000026</v>
      </c>
      <c r="W81" s="2">
        <f>V81+SUMIFS(data!$H$1:$H$1750, data!$A$1:$A$1750, 'Heron Fields'!$A81, data!$D$1:$D$1750, 'Heron Fields'!$A$2, data!$E$1:$E$1750, 'Heron Fields'!W$5)</f>
        <v>8722.010000000002</v>
      </c>
      <c r="X81" s="2">
        <f>W81+SUMIFS(data!$H$1:$H$1750, data!$A$1:$A$1750, 'Heron Fields'!$A81, data!$D$1:$D$1750, 'Heron Fields'!$A$2, data!$E$1:$E$1750, 'Heron Fields'!X$5)</f>
        <v>8722.010000000002</v>
      </c>
      <c r="Y81" s="2">
        <f>X81+SUMIFS(data!$H$1:$H$1750, data!$A$1:$A$1750, 'Heron Fields'!$A81, data!$D$1:$D$1750, 'Heron Fields'!$A$2, data!$E$1:$E$1750, 'Heron Fields'!Y$5)</f>
        <v>8722.010000000002</v>
      </c>
      <c r="Z81" s="2">
        <f>Y81+SUMIFS(data!$H$1:$H$1750, data!$A$1:$A$1750, 'Heron Fields'!$A81, data!$D$1:$D$1750, 'Heron Fields'!$A$2, data!$E$1:$E$1750, 'Heron Fields'!Z$5)</f>
        <v>8722.010000000002</v>
      </c>
      <c r="AA81" s="2">
        <f>Z81+SUMIFS(data!$H$1:$H$1750, data!$A$1:$A$1750, 'Heron Fields'!$A81, data!$D$1:$D$1750, 'Heron Fields'!$A$2, data!$E$1:$E$1750, 'Heron Fields'!AA$5)</f>
        <v>9050.3900000000012</v>
      </c>
      <c r="AB81" s="2">
        <f>AA81+SUMIFS(data!$H$1:$H$1750, data!$A$1:$A$1750, 'Heron Fields'!$A81, data!$D$1:$D$1750, 'Heron Fields'!$A$2, data!$E$1:$E$1750, 'Heron Fields'!AB$5)</f>
        <v>9378.77</v>
      </c>
      <c r="AC81" s="2">
        <f>AB81+SUMIFS(data!$H$1:$H$1750, data!$A$1:$A$1750, 'Heron Fields'!$A81, data!$D$1:$D$1750, 'Heron Fields'!$A$2, data!$E$1:$E$1750, 'Heron Fields'!AC$5)</f>
        <v>9707.15</v>
      </c>
      <c r="AD81" s="2">
        <f>AC81+SUMIFS(data!$H$1:$H$1750, data!$A$1:$A$1750, 'Heron Fields'!$A81, data!$D$1:$D$1750, 'Heron Fields'!$A$2, data!$E$1:$E$1750, 'Heron Fields'!AD$5)</f>
        <v>10073.289999999999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10352935.040000001</v>
      </c>
      <c r="Q84" s="6">
        <f t="shared" si="4"/>
        <v>12260739.640000001</v>
      </c>
      <c r="R84" s="6">
        <f t="shared" si="4"/>
        <v>13051046.739999998</v>
      </c>
      <c r="S84" s="6">
        <f t="shared" si="4"/>
        <v>13827537.599999998</v>
      </c>
      <c r="T84" s="6">
        <f t="shared" si="4"/>
        <v>14423279.369999999</v>
      </c>
      <c r="U84" s="6">
        <f t="shared" si="4"/>
        <v>14484764.9</v>
      </c>
      <c r="V84" s="6">
        <f t="shared" si="4"/>
        <v>12917667.889999999</v>
      </c>
      <c r="W84" s="6">
        <f t="shared" si="4"/>
        <v>13293084.119999997</v>
      </c>
      <c r="X84" s="6">
        <f t="shared" si="4"/>
        <v>13522889.589999998</v>
      </c>
      <c r="Y84" s="6">
        <f t="shared" si="4"/>
        <v>13752695.060000001</v>
      </c>
      <c r="Z84" s="6">
        <f t="shared" si="4"/>
        <v>13982500.530000001</v>
      </c>
      <c r="AA84" s="6">
        <f t="shared" si="4"/>
        <v>14709370.290000001</v>
      </c>
      <c r="AB84" s="6">
        <f t="shared" si="4"/>
        <v>15400069.449999999</v>
      </c>
      <c r="AC84" s="6">
        <f t="shared" si="4"/>
        <v>15624300.140000001</v>
      </c>
      <c r="AD84" s="6">
        <f t="shared" si="4"/>
        <v>15587803.27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-684733.44999998063</v>
      </c>
      <c r="P87" s="8">
        <f t="shared" si="5"/>
        <v>5677075.700000016</v>
      </c>
      <c r="Q87" s="8">
        <f t="shared" si="5"/>
        <v>13201852.940000013</v>
      </c>
      <c r="R87" s="8">
        <f t="shared" si="5"/>
        <v>16762730.699999999</v>
      </c>
      <c r="S87" s="8">
        <f t="shared" si="5"/>
        <v>17137007.600000013</v>
      </c>
      <c r="T87" s="8">
        <f t="shared" si="5"/>
        <v>17821150.320000015</v>
      </c>
      <c r="U87" s="8">
        <f t="shared" si="5"/>
        <v>17566662.890000015</v>
      </c>
      <c r="V87" s="8">
        <f t="shared" si="5"/>
        <v>-27929906.779999986</v>
      </c>
      <c r="W87" s="8">
        <f t="shared" si="5"/>
        <v>-26816687.569999985</v>
      </c>
      <c r="X87" s="8">
        <f t="shared" si="5"/>
        <v>-26018502.869999997</v>
      </c>
      <c r="Y87" s="8">
        <f t="shared" si="5"/>
        <v>-25117715.889999986</v>
      </c>
      <c r="Z87" s="8">
        <f t="shared" si="5"/>
        <v>-31966185.419999987</v>
      </c>
      <c r="AA87" s="8">
        <f t="shared" si="5"/>
        <v>-30406444.259999983</v>
      </c>
      <c r="AB87" s="8">
        <f t="shared" si="5"/>
        <v>-30718684.779999997</v>
      </c>
      <c r="AC87" s="8">
        <f t="shared" si="5"/>
        <v>-29743038.559999987</v>
      </c>
      <c r="AD87" s="8">
        <f t="shared" si="5"/>
        <v>-31384222.77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13981739.15</v>
      </c>
      <c r="V8" s="2">
        <f>U8+SUMIFS(data!$H$1:$H$1750, data!$A$1:$A$1750, 'Heron View'!$A8, data!$D$1:$D$1750, 'Heron View'!$A$2, data!$E$1:$E$1750, 'Heron View'!V$5)</f>
        <v>26994000.030000001</v>
      </c>
      <c r="W8" s="2">
        <f>V8+SUMIFS(data!$H$1:$H$1750, data!$A$1:$A$1750, 'Heron View'!$A8, data!$D$1:$D$1750, 'Heron View'!$A$2, data!$E$1:$E$1750, 'Heron View'!W$5)</f>
        <v>39644000.030000001</v>
      </c>
      <c r="X8" s="2">
        <f>W8+SUMIFS(data!$H$1:$H$1750, data!$A$1:$A$1750, 'Heron View'!$A8, data!$D$1:$D$1750, 'Heron View'!$A$2, data!$E$1:$E$1750, 'Heron View'!X$5)</f>
        <v>44507317.049999997</v>
      </c>
      <c r="Y8" s="2">
        <f>X8+SUMIFS(data!$H$1:$H$1750, data!$A$1:$A$1750, 'Heron View'!$A8, data!$D$1:$D$1750, 'Heron View'!$A$2, data!$E$1:$E$1750, 'Heron View'!Y$5)</f>
        <v>58101577.919999994</v>
      </c>
      <c r="Z8" s="2">
        <f>Y8+SUMIFS(data!$H$1:$H$1750, data!$A$1:$A$1750, 'Heron View'!$A8, data!$D$1:$D$1750, 'Heron View'!$A$2, data!$E$1:$E$1750, 'Heron View'!Z$5)</f>
        <v>96784872.399999991</v>
      </c>
      <c r="AA8" s="2">
        <f>Z8+SUMIFS(data!$H$1:$H$1750, data!$A$1:$A$1750, 'Heron View'!$A8, data!$D$1:$D$1750, 'Heron View'!$A$2, data!$E$1:$E$1750, 'Heron View'!AA$5)</f>
        <v>117806834.39999999</v>
      </c>
      <c r="AB8" s="2">
        <f>AA8+SUMIFS(data!$H$1:$H$1750, data!$A$1:$A$1750, 'Heron View'!$A8, data!$D$1:$D$1750, 'Heron View'!$A$2, data!$E$1:$E$1750, 'Heron View'!AB$5)</f>
        <v>135856834.39999998</v>
      </c>
      <c r="AC8" s="2">
        <f>AB8+SUMIFS(data!$H$1:$H$1750, data!$A$1:$A$1750, 'Heron View'!$A8, data!$D$1:$D$1750, 'Heron View'!$A$2, data!$E$1:$E$1750, 'Heron View'!AC$5)</f>
        <v>139407577.88999999</v>
      </c>
      <c r="AD8" s="2">
        <f>AC8+SUMIFS(data!$H$1:$H$1750, data!$A$1:$A$1750, 'Heron View'!$A8, data!$D$1:$D$1750, 'Heron View'!$A$2, data!$E$1:$E$1750, 'Heron View'!AD$5)</f>
        <v>161507577.88999999</v>
      </c>
      <c r="AE8" s="2">
        <f>AD8+SUMIFS(data!$H$1:$H$1750, data!$A$1:$A$1750, 'Heron View'!$A8, data!$D$1:$D$1750, 'Heron View'!$A$2, data!$E$1:$E$1750, 'Heron View'!AE$5)</f>
        <v>205207577.88999999</v>
      </c>
      <c r="AF8" s="2">
        <f>AE8+SUMIFS(data!$H$1:$H$1750, data!$A$1:$A$1750, 'Heron View'!$A8, data!$D$1:$D$1750, 'Heron View'!$A$2, data!$E$1:$E$1750, 'Heron View'!AF$5)</f>
        <v>232707577.88999999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14017352.050000001</v>
      </c>
      <c r="V9" s="6">
        <f t="shared" si="0"/>
        <v>27090632.280000001</v>
      </c>
      <c r="W9" s="6">
        <f t="shared" si="0"/>
        <v>39740632.280000001</v>
      </c>
      <c r="X9" s="6">
        <f t="shared" si="0"/>
        <v>44603949.299999997</v>
      </c>
      <c r="Y9" s="6">
        <f t="shared" si="0"/>
        <v>58198210.169999994</v>
      </c>
      <c r="Z9" s="6">
        <f t="shared" si="0"/>
        <v>96881504.649999991</v>
      </c>
      <c r="AA9" s="6">
        <f t="shared" si="0"/>
        <v>117903466.64999999</v>
      </c>
      <c r="AB9" s="6">
        <f t="shared" si="0"/>
        <v>135953466.64999998</v>
      </c>
      <c r="AC9" s="6">
        <f t="shared" si="0"/>
        <v>139504210.13999999</v>
      </c>
      <c r="AD9" s="6">
        <f t="shared" si="0"/>
        <v>161604210.13999999</v>
      </c>
      <c r="AE9" s="6">
        <f t="shared" si="0"/>
        <v>205304210.13999999</v>
      </c>
      <c r="AF9" s="6">
        <f t="shared" si="0"/>
        <v>232804210.13999999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686913.02</v>
      </c>
      <c r="V19" s="2">
        <f>U19+SUMIFS(data!$H$1:$H$1750, data!$A$1:$A$1750, 'Heron View'!$A19, data!$D$1:$D$1750, 'Heron View'!$A$2, data!$E$1:$E$1750, 'Heron View'!V$5)</f>
        <v>1337308.6499999999</v>
      </c>
      <c r="W19" s="2">
        <f>V19+SUMIFS(data!$H$1:$H$1750, data!$A$1:$A$1750, 'Heron View'!$A19, data!$D$1:$D$1750, 'Heron View'!$A$2, data!$E$1:$E$1750, 'Heron View'!W$5)</f>
        <v>2139052.5</v>
      </c>
      <c r="X19" s="2">
        <f>W19+SUMIFS(data!$H$1:$H$1750, data!$A$1:$A$1750, 'Heron View'!$A19, data!$D$1:$D$1750, 'Heron View'!$A$2, data!$E$1:$E$1750, 'Heron View'!X$5)</f>
        <v>2580796.35</v>
      </c>
      <c r="Y19" s="2">
        <f>X19+SUMIFS(data!$H$1:$H$1750, data!$A$1:$A$1750, 'Heron View'!$A19, data!$D$1:$D$1750, 'Heron View'!$A$2, data!$E$1:$E$1750, 'Heron View'!Y$5)</f>
        <v>3670463.1</v>
      </c>
      <c r="Z19" s="2">
        <f>Y19+SUMIFS(data!$H$1:$H$1750, data!$A$1:$A$1750, 'Heron View'!$A19, data!$D$1:$D$1750, 'Heron View'!$A$2, data!$E$1:$E$1750, 'Heron View'!Z$5)</f>
        <v>4952206.95</v>
      </c>
      <c r="AA19" s="2">
        <f>Z19+SUMIFS(data!$H$1:$H$1750, data!$A$1:$A$1750, 'Heron View'!$A19, data!$D$1:$D$1750, 'Heron View'!$A$2, data!$E$1:$E$1750, 'Heron View'!AA$5)</f>
        <v>6713950.8000000007</v>
      </c>
      <c r="AB19" s="2">
        <f>AA19+SUMIFS(data!$H$1:$H$1750, data!$A$1:$A$1750, 'Heron View'!$A19, data!$D$1:$D$1750, 'Heron View'!$A$2, data!$E$1:$E$1750, 'Heron View'!AB$5)</f>
        <v>7755694.6500000004</v>
      </c>
      <c r="AC19" s="2">
        <f>AB19+SUMIFS(data!$H$1:$H$1750, data!$A$1:$A$1750, 'Heron View'!$A19, data!$D$1:$D$1750, 'Heron View'!$A$2, data!$E$1:$E$1750, 'Heron View'!AC$5)</f>
        <v>8497438.5</v>
      </c>
      <c r="AD19" s="2">
        <f>AC19+SUMIFS(data!$H$1:$H$1750, data!$A$1:$A$1750, 'Heron View'!$A19, data!$D$1:$D$1750, 'Heron View'!$A$2, data!$E$1:$E$1750, 'Heron View'!AD$5)</f>
        <v>9719182.3499999996</v>
      </c>
      <c r="AE19" s="2">
        <f>AD19+SUMIFS(data!$H$1:$H$1750, data!$A$1:$A$1750, 'Heron View'!$A19, data!$D$1:$D$1750, 'Heron View'!$A$2, data!$E$1:$E$1750, 'Heron View'!AE$5)</f>
        <v>10157969.24</v>
      </c>
      <c r="AF19" s="2">
        <f>AE19+SUMIFS(data!$H$1:$H$1750, data!$A$1:$A$1750, 'Heron View'!$A19, data!$D$1:$D$1750, 'Heron View'!$A$2, data!$E$1:$E$1750, 'Heron View'!AF$5)</f>
        <v>11619713.040000001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0</v>
      </c>
      <c r="V20" s="2">
        <f>U20+SUMIFS(data!$H$1:$H$1750, data!$A$1:$A$1750, 'Heron View'!$A20, data!$D$1:$D$1750, 'Heron View'!$A$2, data!$E$1:$E$1750, 'Heron View'!V$5)</f>
        <v>100</v>
      </c>
      <c r="W20" s="2">
        <f>V20+SUMIFS(data!$H$1:$H$1750, data!$A$1:$A$1750, 'Heron View'!$A20, data!$D$1:$D$1750, 'Heron View'!$A$2, data!$E$1:$E$1750, 'Heron View'!W$5)</f>
        <v>186.95999999999998</v>
      </c>
      <c r="X20" s="2">
        <f>W20+SUMIFS(data!$H$1:$H$1750, data!$A$1:$A$1750, 'Heron View'!$A20, data!$D$1:$D$1750, 'Heron View'!$A$2, data!$E$1:$E$1750, 'Heron View'!X$5)</f>
        <v>186.95999999999998</v>
      </c>
      <c r="Y20" s="2">
        <f>X20+SUMIFS(data!$H$1:$H$1750, data!$A$1:$A$1750, 'Heron View'!$A20, data!$D$1:$D$1750, 'Heron View'!$A$2, data!$E$1:$E$1750, 'Heron View'!Y$5)</f>
        <v>186.95999999999998</v>
      </c>
      <c r="Z20" s="2">
        <f>Y20+SUMIFS(data!$H$1:$H$1750, data!$A$1:$A$1750, 'Heron View'!$A20, data!$D$1:$D$1750, 'Heron View'!$A$2, data!$E$1:$E$1750, 'Heron View'!Z$5)</f>
        <v>186.95999999999998</v>
      </c>
      <c r="AA20" s="2">
        <f>Z20+SUMIFS(data!$H$1:$H$1750, data!$A$1:$A$1750, 'Heron View'!$A20, data!$D$1:$D$1750, 'Heron View'!$A$2, data!$E$1:$E$1750, 'Heron View'!AA$5)</f>
        <v>186.95999999999998</v>
      </c>
      <c r="AB20" s="2">
        <f>AA20+SUMIFS(data!$H$1:$H$1750, data!$A$1:$A$1750, 'Heron View'!$A20, data!$D$1:$D$1750, 'Heron View'!$A$2, data!$E$1:$E$1750, 'Heron View'!AB$5)</f>
        <v>186.95999999999998</v>
      </c>
      <c r="AC20" s="2">
        <f>AB20+SUMIFS(data!$H$1:$H$1750, data!$A$1:$A$1750, 'Heron View'!$A20, data!$D$1:$D$1750, 'Heron View'!$A$2, data!$E$1:$E$1750, 'Heron View'!AC$5)</f>
        <v>186.95999999999998</v>
      </c>
      <c r="AD20" s="2">
        <f>AC20+SUMIFS(data!$H$1:$H$1750, data!$A$1:$A$1750, 'Heron View'!$A20, data!$D$1:$D$1750, 'Heron View'!$A$2, data!$E$1:$E$1750, 'Heron View'!AD$5)</f>
        <v>186.95999999999998</v>
      </c>
      <c r="AE20" s="2">
        <f>AD20+SUMIFS(data!$H$1:$H$1750, data!$A$1:$A$1750, 'Heron View'!$A20, data!$D$1:$D$1750, 'Heron View'!$A$2, data!$E$1:$E$1750, 'Heron View'!AE$5)</f>
        <v>186.95999999999998</v>
      </c>
      <c r="AF20" s="2">
        <f>AE20+SUMIFS(data!$H$1:$H$1750, data!$A$1:$A$1750, 'Heron View'!$A20, data!$D$1:$D$1750, 'Heron View'!$A$2, data!$E$1:$E$1750, 'Heron View'!AF$5)</f>
        <v>186.95999999999998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44920.98</v>
      </c>
      <c r="X24" s="2">
        <f>W24+SUMIFS(data!$H$1:$H$1750, data!$A$1:$A$1750, 'Heron View'!$A24, data!$D$1:$D$1750, 'Heron View'!$A$2, data!$E$1:$E$1750, 'Heron View'!X$5)</f>
        <v>44920.98</v>
      </c>
      <c r="Y24" s="2">
        <f>X24+SUMIFS(data!$H$1:$H$1750, data!$A$1:$A$1750, 'Heron View'!$A24, data!$D$1:$D$1750, 'Heron View'!$A$2, data!$E$1:$E$1750, 'Heron View'!Y$5)</f>
        <v>44920.98</v>
      </c>
      <c r="Z24" s="2">
        <f>Y24+SUMIFS(data!$H$1:$H$1750, data!$A$1:$A$1750, 'Heron View'!$A24, data!$D$1:$D$1750, 'Heron View'!$A$2, data!$E$1:$E$1750, 'Heron View'!Z$5)</f>
        <v>44920.98</v>
      </c>
      <c r="AA24" s="2">
        <f>Z24+SUMIFS(data!$H$1:$H$1750, data!$A$1:$A$1750, 'Heron View'!$A24, data!$D$1:$D$1750, 'Heron View'!$A$2, data!$E$1:$E$1750, 'Heron View'!AA$5)</f>
        <v>44920.98</v>
      </c>
      <c r="AB24" s="2">
        <f>AA24+SUMIFS(data!$H$1:$H$1750, data!$A$1:$A$1750, 'Heron View'!$A24, data!$D$1:$D$1750, 'Heron View'!$A$2, data!$E$1:$E$1750, 'Heron View'!AB$5)</f>
        <v>44920.98</v>
      </c>
      <c r="AC24" s="2">
        <f>AB24+SUMIFS(data!$H$1:$H$1750, data!$A$1:$A$1750, 'Heron View'!$A24, data!$D$1:$D$1750, 'Heron View'!$A$2, data!$E$1:$E$1750, 'Heron View'!AC$5)</f>
        <v>44920.98</v>
      </c>
      <c r="AD24" s="2">
        <f>AC24+SUMIFS(data!$H$1:$H$1750, data!$A$1:$A$1750, 'Heron View'!$A24, data!$D$1:$D$1750, 'Heron View'!$A$2, data!$E$1:$E$1750, 'Heron View'!AD$5)</f>
        <v>44920.98</v>
      </c>
      <c r="AE24" s="2">
        <f>AD24+SUMIFS(data!$H$1:$H$1750, data!$A$1:$A$1750, 'Heron View'!$A24, data!$D$1:$D$1750, 'Heron View'!$A$2, data!$E$1:$E$1750, 'Heron View'!AE$5)</f>
        <v>44920.98</v>
      </c>
      <c r="AF24" s="2">
        <f>AE24+SUMIFS(data!$H$1:$H$1750, data!$A$1:$A$1750, 'Heron View'!$A24, data!$D$1:$D$1750, 'Heron View'!$A$2, data!$E$1:$E$1750, 'Heron View'!AF$5)</f>
        <v>44920.98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4396.05</v>
      </c>
      <c r="X26" s="2">
        <f>W26+SUMIFS(data!$H$1:$H$1750, data!$A$1:$A$1750, 'Heron View'!$A26, data!$D$1:$D$1750, 'Heron View'!$A$2, data!$E$1:$E$1750, 'Heron View'!X$5)</f>
        <v>4396.05</v>
      </c>
      <c r="Y26" s="2">
        <f>X26+SUMIFS(data!$H$1:$H$1750, data!$A$1:$A$1750, 'Heron View'!$A26, data!$D$1:$D$1750, 'Heron View'!$A$2, data!$E$1:$E$1750, 'Heron View'!Y$5)</f>
        <v>4396.05</v>
      </c>
      <c r="Z26" s="2">
        <f>Y26+SUMIFS(data!$H$1:$H$1750, data!$A$1:$A$1750, 'Heron View'!$A26, data!$D$1:$D$1750, 'Heron View'!$A$2, data!$E$1:$E$1750, 'Heron View'!Z$5)</f>
        <v>4396.05</v>
      </c>
      <c r="AA26" s="2">
        <f>Z26+SUMIFS(data!$H$1:$H$1750, data!$A$1:$A$1750, 'Heron View'!$A26, data!$D$1:$D$1750, 'Heron View'!$A$2, data!$E$1:$E$1750, 'Heron View'!AA$5)</f>
        <v>4396.05</v>
      </c>
      <c r="AB26" s="2">
        <f>AA26+SUMIFS(data!$H$1:$H$1750, data!$A$1:$A$1750, 'Heron View'!$A26, data!$D$1:$D$1750, 'Heron View'!$A$2, data!$E$1:$E$1750, 'Heron View'!AB$5)</f>
        <v>4396.05</v>
      </c>
      <c r="AC26" s="2">
        <f>AB26+SUMIFS(data!$H$1:$H$1750, data!$A$1:$A$1750, 'Heron View'!$A26, data!$D$1:$D$1750, 'Heron View'!$A$2, data!$E$1:$E$1750, 'Heron View'!AC$5)</f>
        <v>4396.05</v>
      </c>
      <c r="AD26" s="2">
        <f>AC26+SUMIFS(data!$H$1:$H$1750, data!$A$1:$A$1750, 'Heron View'!$A26, data!$D$1:$D$1750, 'Heron View'!$A$2, data!$E$1:$E$1750, 'Heron View'!AD$5)</f>
        <v>4396.05</v>
      </c>
      <c r="AE26" s="2">
        <f>AD26+SUMIFS(data!$H$1:$H$1750, data!$A$1:$A$1750, 'Heron View'!$A26, data!$D$1:$D$1750, 'Heron View'!$A$2, data!$E$1:$E$1750, 'Heron View'!AE$5)</f>
        <v>4396.05</v>
      </c>
      <c r="AF26" s="2">
        <f>AE26+SUMIFS(data!$H$1:$H$1750, data!$A$1:$A$1750, 'Heron View'!$A26, data!$D$1:$D$1750, 'Heron View'!$A$2, data!$E$1:$E$1750, 'Heron View'!AF$5)</f>
        <v>4396.05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6565647.2199999997</v>
      </c>
      <c r="P30" s="2">
        <f>O30+SUMIFS(data!$H$1:$H$1750, data!$A$1:$A$1750, 'Heron View'!$A30, data!$D$1:$D$1750, 'Heron View'!$A$2, data!$E$1:$E$1750, 'Heron View'!P$5)</f>
        <v>9048702.7400000002</v>
      </c>
      <c r="Q30" s="2">
        <f>P30+SUMIFS(data!$H$1:$H$1750, data!$A$1:$A$1750, 'Heron View'!$A30, data!$D$1:$D$1750, 'Heron View'!$A$2, data!$E$1:$E$1750, 'Heron View'!Q$5)</f>
        <v>12242628.050000001</v>
      </c>
      <c r="R30" s="2">
        <f>Q30+SUMIFS(data!$H$1:$H$1750, data!$A$1:$A$1750, 'Heron View'!$A30, data!$D$1:$D$1750, 'Heron View'!$A$2, data!$E$1:$E$1750, 'Heron View'!R$5)</f>
        <v>16036065.43</v>
      </c>
      <c r="S30" s="2">
        <f>R30+SUMIFS(data!$H$1:$H$1750, data!$A$1:$A$1750, 'Heron View'!$A30, data!$D$1:$D$1750, 'Heron View'!$A$2, data!$E$1:$E$1750, 'Heron View'!S$5)</f>
        <v>18720702.199999999</v>
      </c>
      <c r="T30" s="2">
        <f>S30+SUMIFS(data!$H$1:$H$1750, data!$A$1:$A$1750, 'Heron View'!$A30, data!$D$1:$D$1750, 'Heron View'!$A$2, data!$E$1:$E$1750, 'Heron View'!T$5)</f>
        <v>21954286.489999998</v>
      </c>
      <c r="U30" s="2">
        <f>T30+SUMIFS(data!$H$1:$H$1750, data!$A$1:$A$1750, 'Heron View'!$A30, data!$D$1:$D$1750, 'Heron View'!$A$2, data!$E$1:$E$1750, 'Heron View'!U$5)</f>
        <v>23952410.629999999</v>
      </c>
      <c r="V30" s="2">
        <f>U30+SUMIFS(data!$H$1:$H$1750, data!$A$1:$A$1750, 'Heron View'!$A30, data!$D$1:$D$1750, 'Heron View'!$A$2, data!$E$1:$E$1750, 'Heron View'!V$5)</f>
        <v>28102937.57</v>
      </c>
      <c r="W30" s="2">
        <f>V30+SUMIFS(data!$H$1:$H$1750, data!$A$1:$A$1750, 'Heron View'!$A30, data!$D$1:$D$1750, 'Heron View'!$A$2, data!$E$1:$E$1750, 'Heron View'!W$5)</f>
        <v>33324032.09</v>
      </c>
      <c r="X30" s="2">
        <f>W30+SUMIFS(data!$H$1:$H$1750, data!$A$1:$A$1750, 'Heron View'!$A30, data!$D$1:$D$1750, 'Heron View'!$A$2, data!$E$1:$E$1750, 'Heron View'!X$5)</f>
        <v>33324032.09</v>
      </c>
      <c r="Y30" s="2">
        <f>X30+SUMIFS(data!$H$1:$H$1750, data!$A$1:$A$1750, 'Heron View'!$A30, data!$D$1:$D$1750, 'Heron View'!$A$2, data!$E$1:$E$1750, 'Heron View'!Y$5)</f>
        <v>33324032.09</v>
      </c>
      <c r="Z30" s="2">
        <f>Y30+SUMIFS(data!$H$1:$H$1750, data!$A$1:$A$1750, 'Heron View'!$A30, data!$D$1:$D$1750, 'Heron View'!$A$2, data!$E$1:$E$1750, 'Heron View'!Z$5)</f>
        <v>33324032.09</v>
      </c>
      <c r="AA30" s="2">
        <f>Z30+SUMIFS(data!$H$1:$H$1750, data!$A$1:$A$1750, 'Heron View'!$A30, data!$D$1:$D$1750, 'Heron View'!$A$2, data!$E$1:$E$1750, 'Heron View'!AA$5)</f>
        <v>35807087.609999999</v>
      </c>
      <c r="AB30" s="2">
        <f>AA30+SUMIFS(data!$H$1:$H$1750, data!$A$1:$A$1750, 'Heron View'!$A30, data!$D$1:$D$1750, 'Heron View'!$A$2, data!$E$1:$E$1750, 'Heron View'!AB$5)</f>
        <v>39001012.920000002</v>
      </c>
      <c r="AC30" s="2">
        <f>AB30+SUMIFS(data!$H$1:$H$1750, data!$A$1:$A$1750, 'Heron View'!$A30, data!$D$1:$D$1750, 'Heron View'!$A$2, data!$E$1:$E$1750, 'Heron View'!AC$5)</f>
        <v>42794450.300000004</v>
      </c>
      <c r="AD30" s="2">
        <f>AC30+SUMIFS(data!$H$1:$H$1750, data!$A$1:$A$1750, 'Heron View'!$A30, data!$D$1:$D$1750, 'Heron View'!$A$2, data!$E$1:$E$1750, 'Heron View'!AD$5)</f>
        <v>45483212.070000008</v>
      </c>
      <c r="AE30" s="2">
        <f>AD30+SUMIFS(data!$H$1:$H$1750, data!$A$1:$A$1750, 'Heron View'!$A30, data!$D$1:$D$1750, 'Heron View'!$A$2, data!$E$1:$E$1750, 'Heron View'!AE$5)</f>
        <v>48616066.260000005</v>
      </c>
      <c r="AF30" s="2">
        <f>AE30+SUMIFS(data!$H$1:$H$1750, data!$A$1:$A$1750, 'Heron View'!$A30, data!$D$1:$D$1750, 'Heron View'!$A$2, data!$E$1:$E$1750, 'Heron View'!AF$5)</f>
        <v>109793968.41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303151.86999999994</v>
      </c>
      <c r="P31" s="2">
        <f>O31+SUMIFS(data!$H$1:$H$1750, data!$A$1:$A$1750, 'Heron View'!$A31, data!$D$1:$D$1750, 'Heron View'!$A$2, data!$E$1:$E$1750, 'Heron View'!P$5)</f>
        <v>566375.04999999993</v>
      </c>
      <c r="Q31" s="2">
        <f>P31+SUMIFS(data!$H$1:$H$1750, data!$A$1:$A$1750, 'Heron View'!$A31, data!$D$1:$D$1750, 'Heron View'!$A$2, data!$E$1:$E$1750, 'Heron View'!Q$5)</f>
        <v>677697.47</v>
      </c>
      <c r="R31" s="2">
        <f>Q31+SUMIFS(data!$H$1:$H$1750, data!$A$1:$A$1750, 'Heron View'!$A31, data!$D$1:$D$1750, 'Heron View'!$A$2, data!$E$1:$E$1750, 'Heron View'!R$5)</f>
        <v>738719.39</v>
      </c>
      <c r="S31" s="2">
        <f>R31+SUMIFS(data!$H$1:$H$1750, data!$A$1:$A$1750, 'Heron View'!$A31, data!$D$1:$D$1750, 'Heron View'!$A$2, data!$E$1:$E$1750, 'Heron View'!S$5)</f>
        <v>767413.95000000007</v>
      </c>
      <c r="T31" s="2">
        <f>S31+SUMIFS(data!$H$1:$H$1750, data!$A$1:$A$1750, 'Heron View'!$A31, data!$D$1:$D$1750, 'Heron View'!$A$2, data!$E$1:$E$1750, 'Heron View'!T$5)</f>
        <v>792207.83000000007</v>
      </c>
      <c r="U31" s="2">
        <f>T31+SUMIFS(data!$H$1:$H$1750, data!$A$1:$A$1750, 'Heron View'!$A31, data!$D$1:$D$1750, 'Heron View'!$A$2, data!$E$1:$E$1750, 'Heron View'!U$5)</f>
        <v>835623.8</v>
      </c>
      <c r="V31" s="2">
        <f>U31+SUMIFS(data!$H$1:$H$1750, data!$A$1:$A$1750, 'Heron View'!$A31, data!$D$1:$D$1750, 'Heron View'!$A$2, data!$E$1:$E$1750, 'Heron View'!V$5)</f>
        <v>846069.16</v>
      </c>
      <c r="W31" s="2">
        <f>V31+SUMIFS(data!$H$1:$H$1750, data!$A$1:$A$1750, 'Heron View'!$A31, data!$D$1:$D$1750, 'Heron View'!$A$2, data!$E$1:$E$1750, 'Heron View'!W$5)</f>
        <v>848721.76</v>
      </c>
      <c r="X31" s="2">
        <f>W31+SUMIFS(data!$H$1:$H$1750, data!$A$1:$A$1750, 'Heron View'!$A31, data!$D$1:$D$1750, 'Heron View'!$A$2, data!$E$1:$E$1750, 'Heron View'!X$5)</f>
        <v>848721.76</v>
      </c>
      <c r="Y31" s="2">
        <f>X31+SUMIFS(data!$H$1:$H$1750, data!$A$1:$A$1750, 'Heron View'!$A31, data!$D$1:$D$1750, 'Heron View'!$A$2, data!$E$1:$E$1750, 'Heron View'!Y$5)</f>
        <v>848721.76</v>
      </c>
      <c r="Z31" s="2">
        <f>Y31+SUMIFS(data!$H$1:$H$1750, data!$A$1:$A$1750, 'Heron View'!$A31, data!$D$1:$D$1750, 'Heron View'!$A$2, data!$E$1:$E$1750, 'Heron View'!Z$5)</f>
        <v>848721.76</v>
      </c>
      <c r="AA31" s="2">
        <f>Z31+SUMIFS(data!$H$1:$H$1750, data!$A$1:$A$1750, 'Heron View'!$A31, data!$D$1:$D$1750, 'Heron View'!$A$2, data!$E$1:$E$1750, 'Heron View'!AA$5)</f>
        <v>1111944.94</v>
      </c>
      <c r="AB31" s="2">
        <f>AA31+SUMIFS(data!$H$1:$H$1750, data!$A$1:$A$1750, 'Heron View'!$A31, data!$D$1:$D$1750, 'Heron View'!$A$2, data!$E$1:$E$1750, 'Heron View'!AB$5)</f>
        <v>1223267.3599999999</v>
      </c>
      <c r="AC31" s="2">
        <f>AB31+SUMIFS(data!$H$1:$H$1750, data!$A$1:$A$1750, 'Heron View'!$A31, data!$D$1:$D$1750, 'Heron View'!$A$2, data!$E$1:$E$1750, 'Heron View'!AC$5)</f>
        <v>1284289.2799999998</v>
      </c>
      <c r="AD31" s="2">
        <f>AC31+SUMIFS(data!$H$1:$H$1750, data!$A$1:$A$1750, 'Heron View'!$A31, data!$D$1:$D$1750, 'Heron View'!$A$2, data!$E$1:$E$1750, 'Heron View'!AD$5)</f>
        <v>1307543.8399999999</v>
      </c>
      <c r="AE31" s="2">
        <f>AD31+SUMIFS(data!$H$1:$H$1750, data!$A$1:$A$1750, 'Heron View'!$A31, data!$D$1:$D$1750, 'Heron View'!$A$2, data!$E$1:$E$1750, 'Heron View'!AE$5)</f>
        <v>1332633.8399999999</v>
      </c>
      <c r="AF31" s="2">
        <f>AE31+SUMIFS(data!$H$1:$H$1750, data!$A$1:$A$1750, 'Heron View'!$A31, data!$D$1:$D$1750, 'Heron View'!$A$2, data!$E$1:$E$1750, 'Heron View'!AF$5)</f>
        <v>1332633.8399999999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4300.41</v>
      </c>
      <c r="Q32" s="2">
        <f>P32+SUMIFS(data!$H$1:$H$1750, data!$A$1:$A$1750, 'Heron View'!$A32, data!$D$1:$D$1750, 'Heron View'!$A$2, data!$E$1:$E$1750, 'Heron View'!Q$5)</f>
        <v>4378.67</v>
      </c>
      <c r="R32" s="2">
        <f>Q32+SUMIFS(data!$H$1:$H$1750, data!$A$1:$A$1750, 'Heron View'!$A32, data!$D$1:$D$1750, 'Heron View'!$A$2, data!$E$1:$E$1750, 'Heron View'!R$5)</f>
        <v>6549.12</v>
      </c>
      <c r="S32" s="2">
        <f>R32+SUMIFS(data!$H$1:$H$1750, data!$A$1:$A$1750, 'Heron View'!$A32, data!$D$1:$D$1750, 'Heron View'!$A$2, data!$E$1:$E$1750, 'Heron View'!S$5)</f>
        <v>15431.259999999998</v>
      </c>
      <c r="T32" s="2">
        <f>S32+SUMIFS(data!$H$1:$H$1750, data!$A$1:$A$1750, 'Heron View'!$A32, data!$D$1:$D$1750, 'Heron View'!$A$2, data!$E$1:$E$1750, 'Heron View'!T$5)</f>
        <v>15538.649999999998</v>
      </c>
      <c r="U32" s="2">
        <f>T32+SUMIFS(data!$H$1:$H$1750, data!$A$1:$A$1750, 'Heron View'!$A32, data!$D$1:$D$1750, 'Heron View'!$A$2, data!$E$1:$E$1750, 'Heron View'!U$5)</f>
        <v>19314.929999999997</v>
      </c>
      <c r="V32" s="2">
        <f>U32+SUMIFS(data!$H$1:$H$1750, data!$A$1:$A$1750, 'Heron View'!$A32, data!$D$1:$D$1750, 'Heron View'!$A$2, data!$E$1:$E$1750, 'Heron View'!V$5)</f>
        <v>25058.399999999998</v>
      </c>
      <c r="W32" s="2">
        <f>V32+SUMIFS(data!$H$1:$H$1750, data!$A$1:$A$1750, 'Heron View'!$A32, data!$D$1:$D$1750, 'Heron View'!$A$2, data!$E$1:$E$1750, 'Heron View'!W$5)</f>
        <v>26710.57</v>
      </c>
      <c r="X32" s="2">
        <f>W32+SUMIFS(data!$H$1:$H$1750, data!$A$1:$A$1750, 'Heron View'!$A32, data!$D$1:$D$1750, 'Heron View'!$A$2, data!$E$1:$E$1750, 'Heron View'!X$5)</f>
        <v>26710.57</v>
      </c>
      <c r="Y32" s="2">
        <f>X32+SUMIFS(data!$H$1:$H$1750, data!$A$1:$A$1750, 'Heron View'!$A32, data!$D$1:$D$1750, 'Heron View'!$A$2, data!$E$1:$E$1750, 'Heron View'!Y$5)</f>
        <v>26710.57</v>
      </c>
      <c r="Z32" s="2">
        <f>Y32+SUMIFS(data!$H$1:$H$1750, data!$A$1:$A$1750, 'Heron View'!$A32, data!$D$1:$D$1750, 'Heron View'!$A$2, data!$E$1:$E$1750, 'Heron View'!Z$5)</f>
        <v>26710.57</v>
      </c>
      <c r="AA32" s="2">
        <f>Z32+SUMIFS(data!$H$1:$H$1750, data!$A$1:$A$1750, 'Heron View'!$A32, data!$D$1:$D$1750, 'Heron View'!$A$2, data!$E$1:$E$1750, 'Heron View'!AA$5)</f>
        <v>26710.57</v>
      </c>
      <c r="AB32" s="2">
        <f>AA32+SUMIFS(data!$H$1:$H$1750, data!$A$1:$A$1750, 'Heron View'!$A32, data!$D$1:$D$1750, 'Heron View'!$A$2, data!$E$1:$E$1750, 'Heron View'!AB$5)</f>
        <v>26788.829999999998</v>
      </c>
      <c r="AC32" s="2">
        <f>AB32+SUMIFS(data!$H$1:$H$1750, data!$A$1:$A$1750, 'Heron View'!$A32, data!$D$1:$D$1750, 'Heron View'!$A$2, data!$E$1:$E$1750, 'Heron View'!AC$5)</f>
        <v>28959.279999999999</v>
      </c>
      <c r="AD32" s="2">
        <f>AC32+SUMIFS(data!$H$1:$H$1750, data!$A$1:$A$1750, 'Heron View'!$A32, data!$D$1:$D$1750, 'Heron View'!$A$2, data!$E$1:$E$1750, 'Heron View'!AD$5)</f>
        <v>37841.42</v>
      </c>
      <c r="AE32" s="2">
        <f>AD32+SUMIFS(data!$H$1:$H$1750, data!$A$1:$A$1750, 'Heron View'!$A32, data!$D$1:$D$1750, 'Heron View'!$A$2, data!$E$1:$E$1750, 'Heron View'!AE$5)</f>
        <v>37948.81</v>
      </c>
      <c r="AF32" s="2">
        <f>AE32+SUMIFS(data!$H$1:$H$1750, data!$A$1:$A$1750, 'Heron View'!$A32, data!$D$1:$D$1750, 'Heron View'!$A$2, data!$E$1:$E$1750, 'Heron View'!AF$5)</f>
        <v>37948.81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268531.08</v>
      </c>
      <c r="V33" s="2">
        <f>U33+SUMIFS(data!$H$1:$H$1750, data!$A$1:$A$1750, 'Heron View'!$A33, data!$D$1:$D$1750, 'Heron View'!$A$2, data!$E$1:$E$1750, 'Heron View'!V$5)</f>
        <v>585514.09000000008</v>
      </c>
      <c r="W33" s="2">
        <f>V33+SUMIFS(data!$H$1:$H$1750, data!$A$1:$A$1750, 'Heron View'!$A33, data!$D$1:$D$1750, 'Heron View'!$A$2, data!$E$1:$E$1750, 'Heron View'!W$5)</f>
        <v>977019.07000000007</v>
      </c>
      <c r="X33" s="2">
        <f>W33+SUMIFS(data!$H$1:$H$1750, data!$A$1:$A$1750, 'Heron View'!$A33, data!$D$1:$D$1750, 'Heron View'!$A$2, data!$E$1:$E$1750, 'Heron View'!X$5)</f>
        <v>1188524.05</v>
      </c>
      <c r="Y33" s="2">
        <f>X33+SUMIFS(data!$H$1:$H$1750, data!$A$1:$A$1750, 'Heron View'!$A33, data!$D$1:$D$1750, 'Heron View'!$A$2, data!$E$1:$E$1750, 'Heron View'!Y$5)</f>
        <v>1550029.03</v>
      </c>
      <c r="Z33" s="2">
        <f>Y33+SUMIFS(data!$H$1:$H$1750, data!$A$1:$A$1750, 'Heron View'!$A33, data!$D$1:$D$1750, 'Heron View'!$A$2, data!$E$1:$E$1750, 'Heron View'!Z$5)</f>
        <v>2181534.0099999998</v>
      </c>
      <c r="AA33" s="2">
        <f>Z33+SUMIFS(data!$H$1:$H$1750, data!$A$1:$A$1750, 'Heron View'!$A33, data!$D$1:$D$1750, 'Heron View'!$A$2, data!$E$1:$E$1750, 'Heron View'!AA$5)</f>
        <v>3053038.9899999998</v>
      </c>
      <c r="AB33" s="2">
        <f>AA33+SUMIFS(data!$H$1:$H$1750, data!$A$1:$A$1750, 'Heron View'!$A33, data!$D$1:$D$1750, 'Heron View'!$A$2, data!$E$1:$E$1750, 'Heron View'!AB$5)</f>
        <v>3564543.9699999997</v>
      </c>
      <c r="AC33" s="2">
        <f>AB33+SUMIFS(data!$H$1:$H$1750, data!$A$1:$A$1750, 'Heron View'!$A33, data!$D$1:$D$1750, 'Heron View'!$A$2, data!$E$1:$E$1750, 'Heron View'!AC$5)</f>
        <v>3926048.9499999997</v>
      </c>
      <c r="AD33" s="2">
        <f>AC33+SUMIFS(data!$H$1:$H$1750, data!$A$1:$A$1750, 'Heron View'!$A33, data!$D$1:$D$1750, 'Heron View'!$A$2, data!$E$1:$E$1750, 'Heron View'!AD$5)</f>
        <v>4527553.93</v>
      </c>
      <c r="AE33" s="2">
        <f>AD33+SUMIFS(data!$H$1:$H$1750, data!$A$1:$A$1750, 'Heron View'!$A33, data!$D$1:$D$1750, 'Heron View'!$A$2, data!$E$1:$E$1750, 'Heron View'!AE$5)</f>
        <v>4753463.51</v>
      </c>
      <c r="AF33" s="2">
        <f>AE33+SUMIFS(data!$H$1:$H$1750, data!$A$1:$A$1750, 'Heron View'!$A33, data!$D$1:$D$1750, 'Heron View'!$A$2, data!$E$1:$E$1750, 'Heron View'!AF$5)</f>
        <v>5474968.4499999993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29379.88</v>
      </c>
      <c r="T34" s="2">
        <f>S34+SUMIFS(data!$H$1:$H$1750, data!$A$1:$A$1750, 'Heron View'!$A34, data!$D$1:$D$1750, 'Heron View'!$A$2, data!$E$1:$E$1750, 'Heron View'!T$5)</f>
        <v>59399.880000000005</v>
      </c>
      <c r="U34" s="2">
        <f>T34+SUMIFS(data!$H$1:$H$1750, data!$A$1:$A$1750, 'Heron View'!$A34, data!$D$1:$D$1750, 'Heron View'!$A$2, data!$E$1:$E$1750, 'Heron View'!U$5)</f>
        <v>89419.88</v>
      </c>
      <c r="V34" s="2">
        <f>U34+SUMIFS(data!$H$1:$H$1750, data!$A$1:$A$1750, 'Heron View'!$A34, data!$D$1:$D$1750, 'Heron View'!$A$2, data!$E$1:$E$1750, 'Heron View'!V$5)</f>
        <v>106266.88</v>
      </c>
      <c r="W34" s="2">
        <f>V34+SUMIFS(data!$H$1:$H$1750, data!$A$1:$A$1750, 'Heron View'!$A34, data!$D$1:$D$1750, 'Heron View'!$A$2, data!$E$1:$E$1750, 'Heron View'!W$5)</f>
        <v>106266.88</v>
      </c>
      <c r="X34" s="2">
        <f>W34+SUMIFS(data!$H$1:$H$1750, data!$A$1:$A$1750, 'Heron View'!$A34, data!$D$1:$D$1750, 'Heron View'!$A$2, data!$E$1:$E$1750, 'Heron View'!X$5)</f>
        <v>106266.88</v>
      </c>
      <c r="Y34" s="2">
        <f>X34+SUMIFS(data!$H$1:$H$1750, data!$A$1:$A$1750, 'Heron View'!$A34, data!$D$1:$D$1750, 'Heron View'!$A$2, data!$E$1:$E$1750, 'Heron View'!Y$5)</f>
        <v>106266.88</v>
      </c>
      <c r="Z34" s="2">
        <f>Y34+SUMIFS(data!$H$1:$H$1750, data!$A$1:$A$1750, 'Heron View'!$A34, data!$D$1:$D$1750, 'Heron View'!$A$2, data!$E$1:$E$1750, 'Heron View'!Z$5)</f>
        <v>106266.88</v>
      </c>
      <c r="AA34" s="2">
        <f>Z34+SUMIFS(data!$H$1:$H$1750, data!$A$1:$A$1750, 'Heron View'!$A34, data!$D$1:$D$1750, 'Heron View'!$A$2, data!$E$1:$E$1750, 'Heron View'!AA$5)</f>
        <v>106266.88</v>
      </c>
      <c r="AB34" s="2">
        <f>AA34+SUMIFS(data!$H$1:$H$1750, data!$A$1:$A$1750, 'Heron View'!$A34, data!$D$1:$D$1750, 'Heron View'!$A$2, data!$E$1:$E$1750, 'Heron View'!AB$5)</f>
        <v>106266.88</v>
      </c>
      <c r="AC34" s="2">
        <f>AB34+SUMIFS(data!$H$1:$H$1750, data!$A$1:$A$1750, 'Heron View'!$A34, data!$D$1:$D$1750, 'Heron View'!$A$2, data!$E$1:$E$1750, 'Heron View'!AC$5)</f>
        <v>106266.88</v>
      </c>
      <c r="AD34" s="2">
        <f>AC34+SUMIFS(data!$H$1:$H$1750, data!$A$1:$A$1750, 'Heron View'!$A34, data!$D$1:$D$1750, 'Heron View'!$A$2, data!$E$1:$E$1750, 'Heron View'!AD$5)</f>
        <v>106266.88</v>
      </c>
      <c r="AE34" s="2">
        <f>AD34+SUMIFS(data!$H$1:$H$1750, data!$A$1:$A$1750, 'Heron View'!$A34, data!$D$1:$D$1750, 'Heron View'!$A$2, data!$E$1:$E$1750, 'Heron View'!AE$5)</f>
        <v>106266.88</v>
      </c>
      <c r="AF34" s="2">
        <f>AE34+SUMIFS(data!$H$1:$H$1750, data!$A$1:$A$1750, 'Heron View'!$A34, data!$D$1:$D$1750, 'Heron View'!$A$2, data!$E$1:$E$1750, 'Heron View'!AF$5)</f>
        <v>106266.88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6884947.21</v>
      </c>
      <c r="P40" s="6">
        <f t="shared" si="2"/>
        <v>9631225.910000002</v>
      </c>
      <c r="Q40" s="6">
        <f t="shared" si="2"/>
        <v>12936551.900000002</v>
      </c>
      <c r="R40" s="6">
        <f t="shared" si="2"/>
        <v>16807871.590000004</v>
      </c>
      <c r="S40" s="6">
        <f t="shared" si="2"/>
        <v>19595956.09</v>
      </c>
      <c r="T40" s="6">
        <f t="shared" si="2"/>
        <v>23413364.789999992</v>
      </c>
      <c r="U40" s="6">
        <f t="shared" si="2"/>
        <v>25966423.229999997</v>
      </c>
      <c r="V40" s="6">
        <f t="shared" si="2"/>
        <v>60225933.709999993</v>
      </c>
      <c r="W40" s="6">
        <f t="shared" si="2"/>
        <v>68202735.393000007</v>
      </c>
      <c r="X40" s="6">
        <f t="shared" si="2"/>
        <v>70362936.406000003</v>
      </c>
      <c r="Y40" s="6">
        <f t="shared" si="2"/>
        <v>73321060.319000006</v>
      </c>
      <c r="Z40" s="6">
        <f t="shared" si="2"/>
        <v>76741261.332000002</v>
      </c>
      <c r="AA40" s="6">
        <f t="shared" si="2"/>
        <v>83627741.045000017</v>
      </c>
      <c r="AB40" s="6">
        <f t="shared" si="2"/>
        <v>89993268.048000008</v>
      </c>
      <c r="AC40" s="6">
        <f t="shared" si="2"/>
        <v>96460098.811000019</v>
      </c>
      <c r="AD40" s="6">
        <f t="shared" si="2"/>
        <v>102511198.29400001</v>
      </c>
      <c r="AE40" s="6">
        <f t="shared" si="2"/>
        <v>107840898.52700001</v>
      </c>
      <c r="AF40" s="6">
        <f t="shared" si="2"/>
        <v>172709001.60000002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-6884947.21</v>
      </c>
      <c r="P43" s="7">
        <f t="shared" si="3"/>
        <v>-9631225.910000002</v>
      </c>
      <c r="Q43" s="7">
        <f t="shared" si="3"/>
        <v>-12936551.900000002</v>
      </c>
      <c r="R43" s="7">
        <f t="shared" si="3"/>
        <v>-16807871.590000004</v>
      </c>
      <c r="S43" s="7">
        <f t="shared" si="3"/>
        <v>-19256825.66</v>
      </c>
      <c r="T43" s="7">
        <f t="shared" si="3"/>
        <v>-16235123.549999991</v>
      </c>
      <c r="U43" s="7">
        <f t="shared" si="3"/>
        <v>-11949071.179999996</v>
      </c>
      <c r="V43" s="7">
        <f t="shared" si="3"/>
        <v>-33135301.429999992</v>
      </c>
      <c r="W43" s="7">
        <f t="shared" si="3"/>
        <v>-28448220.113000005</v>
      </c>
      <c r="X43" s="7">
        <f t="shared" si="3"/>
        <v>-25745104.106000006</v>
      </c>
      <c r="Y43" s="7">
        <f t="shared" si="3"/>
        <v>-15108967.149000011</v>
      </c>
      <c r="Z43" s="7">
        <f t="shared" si="3"/>
        <v>20154126.317999989</v>
      </c>
      <c r="AA43" s="7">
        <f t="shared" si="3"/>
        <v>34289608.604999974</v>
      </c>
      <c r="AB43" s="7">
        <f t="shared" si="3"/>
        <v>46080290.821999967</v>
      </c>
      <c r="AC43" s="7">
        <f t="shared" si="3"/>
        <v>43386728.998999953</v>
      </c>
      <c r="AD43" s="7">
        <f t="shared" si="3"/>
        <v>59039737.255999967</v>
      </c>
      <c r="AE43" s="7">
        <f t="shared" si="3"/>
        <v>97410037.022999972</v>
      </c>
      <c r="AF43" s="7">
        <f t="shared" si="3"/>
        <v>60041933.949999958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36250</v>
      </c>
      <c r="W53" s="2">
        <f>V53+SUMIFS(data!$H$1:$H$1750, data!$A$1:$A$1750, 'Heron View'!$A53, data!$D$1:$D$1750, 'Heron View'!$A$2, data!$E$1:$E$1750, 'Heron View'!W$5)</f>
        <v>48000</v>
      </c>
      <c r="X53" s="2">
        <f>W53+SUMIFS(data!$H$1:$H$1750, data!$A$1:$A$1750, 'Heron View'!$A53, data!$D$1:$D$1750, 'Heron View'!$A$2, data!$E$1:$E$1750, 'Heron View'!X$5)</f>
        <v>55250</v>
      </c>
      <c r="Y53" s="2">
        <f>X53+SUMIFS(data!$H$1:$H$1750, data!$A$1:$A$1750, 'Heron View'!$A53, data!$D$1:$D$1750, 'Heron View'!$A$2, data!$E$1:$E$1750, 'Heron View'!Y$5)</f>
        <v>62500</v>
      </c>
      <c r="Z53" s="2">
        <f>Y53+SUMIFS(data!$H$1:$H$1750, data!$A$1:$A$1750, 'Heron View'!$A53, data!$D$1:$D$1750, 'Heron View'!$A$2, data!$E$1:$E$1750, 'Heron View'!Z$5)</f>
        <v>69750</v>
      </c>
      <c r="AA53" s="2">
        <f>Z53+SUMIFS(data!$H$1:$H$1750, data!$A$1:$A$1750, 'Heron View'!$A53, data!$D$1:$D$1750, 'Heron View'!$A$2, data!$E$1:$E$1750, 'Heron View'!AA$5)</f>
        <v>73750</v>
      </c>
      <c r="AB53" s="2">
        <f>AA53+SUMIFS(data!$H$1:$H$1750, data!$A$1:$A$1750, 'Heron View'!$A53, data!$D$1:$D$1750, 'Heron View'!$A$2, data!$E$1:$E$1750, 'Heron View'!AB$5)</f>
        <v>77750</v>
      </c>
      <c r="AC53" s="2">
        <f>AB53+SUMIFS(data!$H$1:$H$1750, data!$A$1:$A$1750, 'Heron View'!$A53, data!$D$1:$D$1750, 'Heron View'!$A$2, data!$E$1:$E$1750, 'Heron View'!AC$5)</f>
        <v>81750</v>
      </c>
      <c r="AD53" s="2">
        <f>AC53+SUMIFS(data!$H$1:$H$1750, data!$A$1:$A$1750, 'Heron View'!$A53, data!$D$1:$D$1750, 'Heron View'!$A$2, data!$E$1:$E$1750, 'Heron View'!AD$5)</f>
        <v>85950</v>
      </c>
      <c r="AE53" s="2">
        <f>AD53+SUMIFS(data!$H$1:$H$1750, data!$A$1:$A$1750, 'Heron View'!$A53, data!$D$1:$D$1750, 'Heron View'!$A$2, data!$E$1:$E$1750, 'Heron View'!AE$5)</f>
        <v>85950</v>
      </c>
      <c r="AF53" s="2">
        <f>AE53+SUMIFS(data!$H$1:$H$1750, data!$A$1:$A$1750, 'Heron View'!$A53, data!$D$1:$D$1750, 'Heron View'!$A$2, data!$E$1:$E$1750, 'Heron View'!AF$5)</f>
        <v>85950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629988.43999999994</v>
      </c>
      <c r="V58" s="2">
        <f>U58+SUMIFS(data!$H$1:$H$1750, data!$A$1:$A$1750, 'Heron View'!$A58, data!$D$1:$D$1750, 'Heron View'!$A$2, data!$E$1:$E$1750, 'Heron View'!V$5)</f>
        <v>904738.36999999988</v>
      </c>
      <c r="W58" s="2">
        <f>V58+SUMIFS(data!$H$1:$H$1750, data!$A$1:$A$1750, 'Heron View'!$A58, data!$D$1:$D$1750, 'Heron View'!$A$2, data!$E$1:$E$1750, 'Heron View'!W$5)</f>
        <v>1529690.75</v>
      </c>
      <c r="X58" s="2">
        <f>W58+SUMIFS(data!$H$1:$H$1750, data!$A$1:$A$1750, 'Heron View'!$A58, data!$D$1:$D$1750, 'Heron View'!$A$2, data!$E$1:$E$1750, 'Heron View'!X$5)</f>
        <v>2154643.13</v>
      </c>
      <c r="Y58" s="2">
        <f>X58+SUMIFS(data!$H$1:$H$1750, data!$A$1:$A$1750, 'Heron View'!$A58, data!$D$1:$D$1750, 'Heron View'!$A$2, data!$E$1:$E$1750, 'Heron View'!Y$5)</f>
        <v>5029595.51</v>
      </c>
      <c r="Z58" s="2">
        <f>Y58+SUMIFS(data!$H$1:$H$1750, data!$A$1:$A$1750, 'Heron View'!$A58, data!$D$1:$D$1750, 'Heron View'!$A$2, data!$E$1:$E$1750, 'Heron View'!Z$5)</f>
        <v>7904547.8899999997</v>
      </c>
      <c r="AA58" s="2">
        <f>Z58+SUMIFS(data!$H$1:$H$1750, data!$A$1:$A$1750, 'Heron View'!$A58, data!$D$1:$D$1750, 'Heron View'!$A$2, data!$E$1:$E$1750, 'Heron View'!AA$5)</f>
        <v>8469876.9800000004</v>
      </c>
      <c r="AB58" s="2">
        <f>AA58+SUMIFS(data!$H$1:$H$1750, data!$A$1:$A$1750, 'Heron View'!$A58, data!$D$1:$D$1750, 'Heron View'!$A$2, data!$E$1:$E$1750, 'Heron View'!AB$5)</f>
        <v>11244829.359999999</v>
      </c>
      <c r="AC58" s="2">
        <f>AB58+SUMIFS(data!$H$1:$H$1750, data!$A$1:$A$1750, 'Heron View'!$A58, data!$D$1:$D$1750, 'Heron View'!$A$2, data!$E$1:$E$1750, 'Heron View'!AC$5)</f>
        <v>14085332.41</v>
      </c>
      <c r="AD58" s="2">
        <f>AC58+SUMIFS(data!$H$1:$H$1750, data!$A$1:$A$1750, 'Heron View'!$A58, data!$D$1:$D$1750, 'Heron View'!$A$2, data!$E$1:$E$1750, 'Heron View'!AD$5)</f>
        <v>16990387.449999999</v>
      </c>
      <c r="AE58" s="2">
        <f>AD58+SUMIFS(data!$H$1:$H$1750, data!$A$1:$A$1750, 'Heron View'!$A58, data!$D$1:$D$1750, 'Heron View'!$A$2, data!$E$1:$E$1750, 'Heron View'!AE$5)</f>
        <v>19865339.829999998</v>
      </c>
      <c r="AF58" s="2">
        <f>AE58+SUMIFS(data!$H$1:$H$1750, data!$A$1:$A$1750, 'Heron View'!$A58, data!$D$1:$D$1750, 'Heron View'!$A$2, data!$E$1:$E$1750, 'Heron View'!AF$5)</f>
        <v>22740292.579999998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806695.9</v>
      </c>
      <c r="V61" s="2">
        <f>U61+SUMIFS(data!$H$1:$H$1750, data!$A$1:$A$1750, 'Heron View'!$A61, data!$D$1:$D$1750, 'Heron View'!$A$2, data!$E$1:$E$1750, 'Heron View'!V$5)</f>
        <v>1831749.6400000001</v>
      </c>
      <c r="W61" s="2">
        <f>V61+SUMIFS(data!$H$1:$H$1750, data!$A$1:$A$1750, 'Heron View'!$A61, data!$D$1:$D$1750, 'Heron View'!$A$2, data!$E$1:$E$1750, 'Heron View'!W$5)</f>
        <v>1931749.6400000001</v>
      </c>
      <c r="X61" s="2">
        <f>W61+SUMIFS(data!$H$1:$H$1750, data!$A$1:$A$1750, 'Heron View'!$A61, data!$D$1:$D$1750, 'Heron View'!$A$2, data!$E$1:$E$1750, 'Heron View'!X$5)</f>
        <v>2031749.6400000001</v>
      </c>
      <c r="Y61" s="2">
        <f>X61+SUMIFS(data!$H$1:$H$1750, data!$A$1:$A$1750, 'Heron View'!$A61, data!$D$1:$D$1750, 'Heron View'!$A$2, data!$E$1:$E$1750, 'Heron View'!Y$5)</f>
        <v>2131749.64</v>
      </c>
      <c r="Z61" s="2">
        <f>Y61+SUMIFS(data!$H$1:$H$1750, data!$A$1:$A$1750, 'Heron View'!$A61, data!$D$1:$D$1750, 'Heron View'!$A$2, data!$E$1:$E$1750, 'Heron View'!Z$5)</f>
        <v>2231749.64</v>
      </c>
      <c r="AA61" s="2">
        <f>Z61+SUMIFS(data!$H$1:$H$1750, data!$A$1:$A$1750, 'Heron View'!$A61, data!$D$1:$D$1750, 'Heron View'!$A$2, data!$E$1:$E$1750, 'Heron View'!AA$5)</f>
        <v>2874768.8200000003</v>
      </c>
      <c r="AB61" s="2">
        <f>AA61+SUMIFS(data!$H$1:$H$1750, data!$A$1:$A$1750, 'Heron View'!$A61, data!$D$1:$D$1750, 'Heron View'!$A$2, data!$E$1:$E$1750, 'Heron View'!AB$5)</f>
        <v>4329587.99</v>
      </c>
      <c r="AC61" s="2">
        <f>AB61+SUMIFS(data!$H$1:$H$1750, data!$A$1:$A$1750, 'Heron View'!$A61, data!$D$1:$D$1750, 'Heron View'!$A$2, data!$E$1:$E$1750, 'Heron View'!AC$5)</f>
        <v>4544552.37</v>
      </c>
      <c r="AD61" s="2">
        <f>AC61+SUMIFS(data!$H$1:$H$1750, data!$A$1:$A$1750, 'Heron View'!$A61, data!$D$1:$D$1750, 'Heron View'!$A$2, data!$E$1:$E$1750, 'Heron View'!AD$5)</f>
        <v>4644552.37</v>
      </c>
      <c r="AE61" s="2">
        <f>AD61+SUMIFS(data!$H$1:$H$1750, data!$A$1:$A$1750, 'Heron View'!$A61, data!$D$1:$D$1750, 'Heron View'!$A$2, data!$E$1:$E$1750, 'Heron View'!AE$5)</f>
        <v>4744552.37</v>
      </c>
      <c r="AF61" s="2">
        <f>AE61+SUMIFS(data!$H$1:$H$1750, data!$A$1:$A$1750, 'Heron View'!$A61, data!$D$1:$D$1750, 'Heron View'!$A$2, data!$E$1:$E$1750, 'Heron View'!AF$5)</f>
        <v>4844552.37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52212.38</v>
      </c>
      <c r="W67" s="2">
        <f>V67+SUMIFS(data!$H$1:$H$1750, data!$A$1:$A$1750, 'Heron View'!$A67, data!$D$1:$D$1750, 'Heron View'!$A$2, data!$E$1:$E$1750, 'Heron View'!W$5)</f>
        <v>52212.38</v>
      </c>
      <c r="X67" s="2">
        <f>W67+SUMIFS(data!$H$1:$H$1750, data!$A$1:$A$1750, 'Heron View'!$A67, data!$D$1:$D$1750, 'Heron View'!$A$2, data!$E$1:$E$1750, 'Heron View'!X$5)</f>
        <v>52212.38</v>
      </c>
      <c r="Y67" s="2">
        <f>X67+SUMIFS(data!$H$1:$H$1750, data!$A$1:$A$1750, 'Heron View'!$A67, data!$D$1:$D$1750, 'Heron View'!$A$2, data!$E$1:$E$1750, 'Heron View'!Y$5)</f>
        <v>52212.38</v>
      </c>
      <c r="Z67" s="2">
        <f>Y67+SUMIFS(data!$H$1:$H$1750, data!$A$1:$A$1750, 'Heron View'!$A67, data!$D$1:$D$1750, 'Heron View'!$A$2, data!$E$1:$E$1750, 'Heron View'!Z$5)</f>
        <v>52212.38</v>
      </c>
      <c r="AA67" s="2">
        <f>Z67+SUMIFS(data!$H$1:$H$1750, data!$A$1:$A$1750, 'Heron View'!$A67, data!$D$1:$D$1750, 'Heron View'!$A$2, data!$E$1:$E$1750, 'Heron View'!AA$5)</f>
        <v>52212.38</v>
      </c>
      <c r="AB67" s="2">
        <f>AA67+SUMIFS(data!$H$1:$H$1750, data!$A$1:$A$1750, 'Heron View'!$A67, data!$D$1:$D$1750, 'Heron View'!$A$2, data!$E$1:$E$1750, 'Heron View'!AB$5)</f>
        <v>52212.38</v>
      </c>
      <c r="AC67" s="2">
        <f>AB67+SUMIFS(data!$H$1:$H$1750, data!$A$1:$A$1750, 'Heron View'!$A67, data!$D$1:$D$1750, 'Heron View'!$A$2, data!$E$1:$E$1750, 'Heron View'!AC$5)</f>
        <v>52212.38</v>
      </c>
      <c r="AD67" s="2">
        <f>AC67+SUMIFS(data!$H$1:$H$1750, data!$A$1:$A$1750, 'Heron View'!$A67, data!$D$1:$D$1750, 'Heron View'!$A$2, data!$E$1:$E$1750, 'Heron View'!AD$5)</f>
        <v>52212.38</v>
      </c>
      <c r="AE67" s="2">
        <f>AD67+SUMIFS(data!$H$1:$H$1750, data!$A$1:$A$1750, 'Heron View'!$A67, data!$D$1:$D$1750, 'Heron View'!$A$2, data!$E$1:$E$1750, 'Heron View'!AE$5)</f>
        <v>52212.38</v>
      </c>
      <c r="AF67" s="2">
        <f>AE67+SUMIFS(data!$H$1:$H$1750, data!$A$1:$A$1750, 'Heron View'!$A67, data!$D$1:$D$1750, 'Heron View'!$A$2, data!$E$1:$E$1750, 'Heron View'!AF$5)</f>
        <v>52212.38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56361.4</v>
      </c>
      <c r="V68" s="2">
        <f>U68+SUMIFS(data!$H$1:$H$1750, data!$A$1:$A$1750, 'Heron View'!$A68, data!$D$1:$D$1750, 'Heron View'!$A$2, data!$E$1:$E$1750, 'Heron View'!V$5)</f>
        <v>90419.07</v>
      </c>
      <c r="W68" s="2">
        <f>V68+SUMIFS(data!$H$1:$H$1750, data!$A$1:$A$1750, 'Heron View'!$A68, data!$D$1:$D$1750, 'Heron View'!$A$2, data!$E$1:$E$1750, 'Heron View'!W$5)</f>
        <v>90419.07</v>
      </c>
      <c r="X68" s="2">
        <f>W68+SUMIFS(data!$H$1:$H$1750, data!$A$1:$A$1750, 'Heron View'!$A68, data!$D$1:$D$1750, 'Heron View'!$A$2, data!$E$1:$E$1750, 'Heron View'!X$5)</f>
        <v>90419.07</v>
      </c>
      <c r="Y68" s="2">
        <f>X68+SUMIFS(data!$H$1:$H$1750, data!$A$1:$A$1750, 'Heron View'!$A68, data!$D$1:$D$1750, 'Heron View'!$A$2, data!$E$1:$E$1750, 'Heron View'!Y$5)</f>
        <v>90419.07</v>
      </c>
      <c r="Z68" s="2">
        <f>Y68+SUMIFS(data!$H$1:$H$1750, data!$A$1:$A$1750, 'Heron View'!$A68, data!$D$1:$D$1750, 'Heron View'!$A$2, data!$E$1:$E$1750, 'Heron View'!Z$5)</f>
        <v>90419.07</v>
      </c>
      <c r="AA68" s="2">
        <f>Z68+SUMIFS(data!$H$1:$H$1750, data!$A$1:$A$1750, 'Heron View'!$A68, data!$D$1:$D$1750, 'Heron View'!$A$2, data!$E$1:$E$1750, 'Heron View'!AA$5)</f>
        <v>90419.07</v>
      </c>
      <c r="AB68" s="2">
        <f>AA68+SUMIFS(data!$H$1:$H$1750, data!$A$1:$A$1750, 'Heron View'!$A68, data!$D$1:$D$1750, 'Heron View'!$A$2, data!$E$1:$E$1750, 'Heron View'!AB$5)</f>
        <v>90419.07</v>
      </c>
      <c r="AC68" s="2">
        <f>AB68+SUMIFS(data!$H$1:$H$1750, data!$A$1:$A$1750, 'Heron View'!$A68, data!$D$1:$D$1750, 'Heron View'!$A$2, data!$E$1:$E$1750, 'Heron View'!AC$5)</f>
        <v>90419.07</v>
      </c>
      <c r="AD68" s="2">
        <f>AC68+SUMIFS(data!$H$1:$H$1750, data!$A$1:$A$1750, 'Heron View'!$A68, data!$D$1:$D$1750, 'Heron View'!$A$2, data!$E$1:$E$1750, 'Heron View'!AD$5)</f>
        <v>90419.07</v>
      </c>
      <c r="AE68" s="2">
        <f>AD68+SUMIFS(data!$H$1:$H$1750, data!$A$1:$A$1750, 'Heron View'!$A68, data!$D$1:$D$1750, 'Heron View'!$A$2, data!$E$1:$E$1750, 'Heron View'!AE$5)</f>
        <v>90419.07</v>
      </c>
      <c r="AF68" s="2">
        <f>AE68+SUMIFS(data!$H$1:$H$1750, data!$A$1:$A$1750, 'Heron View'!$A68, data!$D$1:$D$1750, 'Heron View'!$A$2, data!$E$1:$E$1750, 'Heron View'!AF$5)</f>
        <v>90419.07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1965272.64</v>
      </c>
      <c r="V76" s="6">
        <f t="shared" si="4"/>
        <v>3991824.2499999995</v>
      </c>
      <c r="W76" s="6">
        <f t="shared" si="4"/>
        <v>5446733.5600000005</v>
      </c>
      <c r="X76" s="6">
        <f t="shared" si="4"/>
        <v>6879535.9399999995</v>
      </c>
      <c r="Y76" s="6">
        <f t="shared" si="4"/>
        <v>10562338.320000004</v>
      </c>
      <c r="Z76" s="6">
        <f t="shared" si="4"/>
        <v>14245140.700000005</v>
      </c>
      <c r="AA76" s="6">
        <f t="shared" si="4"/>
        <v>16062268.440000007</v>
      </c>
      <c r="AB76" s="6">
        <f t="shared" si="4"/>
        <v>20649866.399999999</v>
      </c>
      <c r="AC76" s="6">
        <f t="shared" si="4"/>
        <v>24184394.800000001</v>
      </c>
      <c r="AD76" s="6">
        <f t="shared" si="4"/>
        <v>27540711.040000003</v>
      </c>
      <c r="AE76" s="6">
        <f t="shared" si="4"/>
        <v>31215663.420000002</v>
      </c>
      <c r="AF76" s="6">
        <f t="shared" si="4"/>
        <v>34890616.169999994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-6980241.7400000002</v>
      </c>
      <c r="P79" s="8">
        <f t="shared" si="5"/>
        <v>-9752095.4400000013</v>
      </c>
      <c r="Q79" s="8">
        <f t="shared" si="5"/>
        <v>-13063658.930000002</v>
      </c>
      <c r="R79" s="8">
        <f t="shared" si="5"/>
        <v>-16948466.120000005</v>
      </c>
      <c r="S79" s="8">
        <f t="shared" si="5"/>
        <v>-19411165.940000001</v>
      </c>
      <c r="T79" s="8">
        <f t="shared" si="5"/>
        <v>-17215651.659999993</v>
      </c>
      <c r="U79" s="8">
        <f t="shared" si="5"/>
        <v>-13914343.819999997</v>
      </c>
      <c r="V79" s="8">
        <f t="shared" si="5"/>
        <v>-37127125.679999992</v>
      </c>
      <c r="W79" s="8">
        <f t="shared" si="5"/>
        <v>-33894953.673000008</v>
      </c>
      <c r="X79" s="8">
        <f t="shared" si="5"/>
        <v>-32624640.046000004</v>
      </c>
      <c r="Y79" s="8">
        <f t="shared" si="5"/>
        <v>-25671305.469000015</v>
      </c>
      <c r="Z79" s="8">
        <f t="shared" si="5"/>
        <v>5908985.617999984</v>
      </c>
      <c r="AA79" s="8">
        <f t="shared" si="5"/>
        <v>18227340.164999969</v>
      </c>
      <c r="AB79" s="8">
        <f t="shared" si="5"/>
        <v>25430424.421999969</v>
      </c>
      <c r="AC79" s="8">
        <f t="shared" si="5"/>
        <v>19202334.198999953</v>
      </c>
      <c r="AD79" s="8">
        <f t="shared" si="5"/>
        <v>31499026.215999965</v>
      </c>
      <c r="AE79" s="8">
        <f t="shared" si="5"/>
        <v>66194373.60299997</v>
      </c>
      <c r="AF79" s="8">
        <f t="shared" si="5"/>
        <v>25151317.779999964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74308782.610000014</v>
      </c>
      <c r="AD8" s="2">
        <f>AC8+SUMIFS(data!$H$1:$H$1750, data!$A$1:$A$1750, Heron!$A8,  data!$E$1:$E$1750, Heron!AD$5)</f>
        <v>74308782.610000014</v>
      </c>
      <c r="AE8" s="2">
        <f>AD8+SUMIFS(data!$H$1:$H$1750, data!$A$1:$A$1750, Heron!$A8,  data!$E$1:$E$1750, Heron!AE$5)</f>
        <v>74308782.610000014</v>
      </c>
      <c r="AF8" s="2">
        <f>AE8+SUMIFS(data!$H$1:$H$1750, data!$A$1:$A$1750, Heron!$A8,  data!$E$1:$E$1750, Heron!AF$5)</f>
        <v>74308782.610000014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74308782.610000014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13981739.15</v>
      </c>
      <c r="V11" s="2">
        <f>U11+SUMIFS(data!$H$1:$H$1750, data!$A$1:$A$1750, Heron!$A11,  data!$E$1:$E$1750, Heron!V$5)</f>
        <v>26994000.030000001</v>
      </c>
      <c r="W11" s="2">
        <f>V11+SUMIFS(data!$H$1:$H$1750, data!$A$1:$A$1750, Heron!$A11,  data!$E$1:$E$1750, Heron!W$5)</f>
        <v>39644000.030000001</v>
      </c>
      <c r="X11" s="2">
        <f>W11+SUMIFS(data!$H$1:$H$1750, data!$A$1:$A$1750, Heron!$A11,  data!$E$1:$E$1750, Heron!X$5)</f>
        <v>44507317.049999997</v>
      </c>
      <c r="Y11" s="2">
        <f>X11+SUMIFS(data!$H$1:$H$1750, data!$A$1:$A$1750, Heron!$A11,  data!$E$1:$E$1750, Heron!Y$5)</f>
        <v>58101577.919999994</v>
      </c>
      <c r="Z11" s="2">
        <f>Y11+SUMIFS(data!$H$1:$H$1750, data!$A$1:$A$1750, Heron!$A11,  data!$E$1:$E$1750, Heron!Z$5)</f>
        <v>96784872.399999991</v>
      </c>
      <c r="AA11" s="2">
        <f>Z11+SUMIFS(data!$H$1:$H$1750, data!$A$1:$A$1750, Heron!$A11,  data!$E$1:$E$1750, Heron!AA$5)</f>
        <v>117806834.39999999</v>
      </c>
      <c r="AB11" s="2">
        <f>AA11+SUMIFS(data!$H$1:$H$1750, data!$A$1:$A$1750, Heron!$A11,  data!$E$1:$E$1750, Heron!AB$5)</f>
        <v>135856834.39999998</v>
      </c>
      <c r="AC11" s="2">
        <f>AB11+SUMIFS(data!$H$1:$H$1750, data!$A$1:$A$1750, Heron!$A11,  data!$E$1:$E$1750, Heron!AC$5)</f>
        <v>139407577.88999999</v>
      </c>
      <c r="AD11" s="2">
        <f>AC11+SUMIFS(data!$H$1:$H$1750, data!$A$1:$A$1750, Heron!$A11,  data!$E$1:$E$1750, Heron!AD$5)</f>
        <v>161507577.88999999</v>
      </c>
      <c r="AE11" s="2">
        <f>AD11+SUMIFS(data!$H$1:$H$1750, data!$A$1:$A$1750, Heron!$A11,  data!$E$1:$E$1750, Heron!AE$5)</f>
        <v>205207577.88999999</v>
      </c>
      <c r="AF11" s="2">
        <f>AE11+SUMIFS(data!$H$1:$H$1750, data!$A$1:$A$1750, Heron!$A11,  data!$E$1:$E$1750, Heron!AF$5)</f>
        <v>232707577.88999999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232707577.88999999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86721875.910000026</v>
      </c>
      <c r="V12" s="6">
        <f t="shared" si="0"/>
        <v>101109747.45000002</v>
      </c>
      <c r="W12" s="6">
        <f t="shared" si="0"/>
        <v>115003138.75000001</v>
      </c>
      <c r="X12" s="6">
        <f t="shared" si="0"/>
        <v>121181047.08000001</v>
      </c>
      <c r="Y12" s="6">
        <f t="shared" si="0"/>
        <v>136089899.26000002</v>
      </c>
      <c r="Z12" s="6">
        <f t="shared" si="0"/>
        <v>168338528.54000002</v>
      </c>
      <c r="AA12" s="6">
        <f t="shared" si="0"/>
        <v>190685945.91</v>
      </c>
      <c r="AB12" s="6">
        <f t="shared" si="0"/>
        <v>209192194.19</v>
      </c>
      <c r="AC12" s="6">
        <f t="shared" si="0"/>
        <v>214057528.99000001</v>
      </c>
      <c r="AD12" s="6">
        <f t="shared" si="0"/>
        <v>236157528.99000001</v>
      </c>
      <c r="AE12" s="6">
        <f t="shared" si="0"/>
        <v>279857528.99000001</v>
      </c>
      <c r="AF12" s="6">
        <f t="shared" si="0"/>
        <v>307357528.99000001</v>
      </c>
      <c r="AG12" s="6">
        <f t="shared" si="0"/>
        <v>307357528.99000001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1027986.07</v>
      </c>
      <c r="Q16" s="2">
        <f>P16+SUMIFS(data!$H$1:$H$1750, data!$A$1:$A$1750, Heron!$A16,  data!$E$1:$E$1750, Heron!Q$5)</f>
        <v>1134195.29</v>
      </c>
      <c r="R16" s="2">
        <f>Q16+SUMIFS(data!$H$1:$H$1750, data!$A$1:$A$1750, Heron!$A16,  data!$E$1:$E$1750, Heron!R$5)</f>
        <v>1356720.74</v>
      </c>
      <c r="S16" s="2">
        <f>R16+SUMIFS(data!$H$1:$H$1750, data!$A$1:$A$1750, Heron!$A16,  data!$E$1:$E$1750, Heron!S$5)</f>
        <v>1750622.81</v>
      </c>
      <c r="T16" s="2">
        <f>S16+SUMIFS(data!$H$1:$H$1750, data!$A$1:$A$1750, Heron!$A16,  data!$E$1:$E$1750, Heron!T$5)</f>
        <v>2010213.74</v>
      </c>
      <c r="U16" s="2">
        <f>T16+SUMIFS(data!$H$1:$H$1750, data!$A$1:$A$1750, Heron!$A16,  data!$E$1:$E$1750, Heron!U$5)</f>
        <v>2251578.41</v>
      </c>
      <c r="V16" s="2">
        <f>U16+SUMIFS(data!$H$1:$H$1750, data!$A$1:$A$1750, Heron!$A16,  data!$E$1:$E$1750, Heron!V$5)</f>
        <v>2542964.35</v>
      </c>
      <c r="W16" s="2">
        <f>V16+SUMIFS(data!$H$1:$H$1750, data!$A$1:$A$1750, Heron!$A16,  data!$E$1:$E$1750, Heron!W$5)</f>
        <v>2885056.25</v>
      </c>
      <c r="X16" s="2">
        <f>W16+SUMIFS(data!$H$1:$H$1750, data!$A$1:$A$1750, Heron!$A16,  data!$E$1:$E$1750, Heron!X$5)</f>
        <v>2885056.25</v>
      </c>
      <c r="Y16" s="2">
        <f>X16+SUMIFS(data!$H$1:$H$1750, data!$A$1:$A$1750, Heron!$A16,  data!$E$1:$E$1750, Heron!Y$5)</f>
        <v>2885056.25</v>
      </c>
      <c r="Z16" s="2">
        <f>Y16+SUMIFS(data!$H$1:$H$1750, data!$A$1:$A$1750, Heron!$A16,  data!$E$1:$E$1750, Heron!Z$5)</f>
        <v>2885056.25</v>
      </c>
      <c r="AA16" s="2">
        <f>Z16+SUMIFS(data!$H$1:$H$1750, data!$A$1:$A$1750, Heron!$A16,  data!$E$1:$E$1750, Heron!AA$5)</f>
        <v>3109357.57</v>
      </c>
      <c r="AB16" s="2">
        <f>AA16+SUMIFS(data!$H$1:$H$1750, data!$A$1:$A$1750, Heron!$A16,  data!$E$1:$E$1750, Heron!AB$5)</f>
        <v>3321776.01</v>
      </c>
      <c r="AC16" s="2">
        <f>AB16+SUMIFS(data!$H$1:$H$1750, data!$A$1:$A$1750, Heron!$A16,  data!$E$1:$E$1750, Heron!AC$5)</f>
        <v>3766826.9099999997</v>
      </c>
      <c r="AD16" s="2">
        <f>AC16+SUMIFS(data!$H$1:$H$1750, data!$A$1:$A$1750, Heron!$A16,  data!$E$1:$E$1750, Heron!AD$5)</f>
        <v>3764836.7199999997</v>
      </c>
      <c r="AE16" s="2">
        <f>AD16+SUMIFS(data!$H$1:$H$1750, data!$A$1:$A$1750, Heron!$A16,  data!$E$1:$E$1750, Heron!AE$5)</f>
        <v>3764836.7199999997</v>
      </c>
      <c r="AF16" s="2">
        <f>AE16+SUMIFS(data!$H$1:$H$1750, data!$A$1:$A$1750, Heron!$A16,  data!$E$1:$E$1750, Heron!AF$5)</f>
        <v>3764836.7199999997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3764836.7199999997</v>
      </c>
    </row>
    <row r="17" spans="1:33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75000</v>
      </c>
      <c r="U17" s="2">
        <f>T17+SUMIFS(data!$H$1:$H$1750, data!$A$1:$A$1750, Heron!$A17,  data!$E$1:$E$1750, Heron!U$5)</f>
        <v>105491.94</v>
      </c>
      <c r="V17" s="2">
        <f>U17+SUMIFS(data!$H$1:$H$1750, data!$A$1:$A$1750, Heron!$A17,  data!$E$1:$E$1750, Heron!V$5)</f>
        <v>119991.94</v>
      </c>
      <c r="W17" s="2">
        <f>V17+SUMIFS(data!$H$1:$H$1750, data!$A$1:$A$1750, Heron!$A17,  data!$E$1:$E$1750, Heron!W$5)</f>
        <v>166013.07</v>
      </c>
      <c r="X17" s="2">
        <f>W17+SUMIFS(data!$H$1:$H$1750, data!$A$1:$A$1750, Heron!$A17,  data!$E$1:$E$1750, Heron!X$5)</f>
        <v>166013.07</v>
      </c>
      <c r="Y17" s="2">
        <f>X17+SUMIFS(data!$H$1:$H$1750, data!$A$1:$A$1750, Heron!$A17,  data!$E$1:$E$1750, Heron!Y$5)</f>
        <v>166013.07</v>
      </c>
      <c r="Z17" s="2">
        <f>Y17+SUMIFS(data!$H$1:$H$1750, data!$A$1:$A$1750, Heron!$A17,  data!$E$1:$E$1750, Heron!Z$5)</f>
        <v>166013.07</v>
      </c>
      <c r="AA17" s="2">
        <f>Z17+SUMIFS(data!$H$1:$H$1750, data!$A$1:$A$1750, Heron!$A17,  data!$E$1:$E$1750, Heron!AA$5)</f>
        <v>166013.07</v>
      </c>
      <c r="AB17" s="2">
        <f>AA17+SUMIFS(data!$H$1:$H$1750, data!$A$1:$A$1750, Heron!$A17,  data!$E$1:$E$1750, Heron!AB$5)</f>
        <v>166013.07</v>
      </c>
      <c r="AC17" s="2">
        <f>AB17+SUMIFS(data!$H$1:$H$1750, data!$A$1:$A$1750, Heron!$A17,  data!$E$1:$E$1750, Heron!AC$5)</f>
        <v>166013.07</v>
      </c>
      <c r="AD17" s="2">
        <f>AC17+SUMIFS(data!$H$1:$H$1750, data!$A$1:$A$1750, Heron!$A17,  data!$E$1:$E$1750, Heron!AD$5)</f>
        <v>166013.07</v>
      </c>
      <c r="AE17" s="2">
        <f>AD17+SUMIFS(data!$H$1:$H$1750, data!$A$1:$A$1750, Heron!$A17,  data!$E$1:$E$1750, Heron!AE$5)</f>
        <v>166013.07</v>
      </c>
      <c r="AF17" s="2">
        <f>AE17+SUMIFS(data!$H$1:$H$1750, data!$A$1:$A$1750, Heron!$A17,  data!$E$1:$E$1750, Heron!AF$5)</f>
        <v>166013.07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166013.07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1027986.07</v>
      </c>
      <c r="Q18" s="6">
        <f t="shared" si="1"/>
        <v>1134195.29</v>
      </c>
      <c r="R18" s="6">
        <f t="shared" si="1"/>
        <v>1356720.74</v>
      </c>
      <c r="S18" s="6">
        <f t="shared" si="1"/>
        <v>1788122.81</v>
      </c>
      <c r="T18" s="6">
        <f t="shared" si="1"/>
        <v>2085213.74</v>
      </c>
      <c r="U18" s="6">
        <f t="shared" si="1"/>
        <v>2357070.35</v>
      </c>
      <c r="V18" s="6">
        <f t="shared" si="1"/>
        <v>2662956.29</v>
      </c>
      <c r="W18" s="6">
        <f t="shared" si="1"/>
        <v>3051069.32</v>
      </c>
      <c r="X18" s="6">
        <f t="shared" si="1"/>
        <v>3051069.32</v>
      </c>
      <c r="Y18" s="6">
        <f t="shared" si="1"/>
        <v>3051069.32</v>
      </c>
      <c r="Z18" s="6">
        <f t="shared" si="1"/>
        <v>3051069.32</v>
      </c>
      <c r="AA18" s="6">
        <f t="shared" si="1"/>
        <v>3275370.6399999997</v>
      </c>
      <c r="AB18" s="6">
        <f t="shared" si="1"/>
        <v>3487789.0799999996</v>
      </c>
      <c r="AC18" s="6">
        <f t="shared" si="1"/>
        <v>3932839.9799999995</v>
      </c>
      <c r="AD18" s="6">
        <f t="shared" si="1"/>
        <v>3930849.7899999996</v>
      </c>
      <c r="AE18" s="6">
        <f t="shared" si="1"/>
        <v>3930849.7899999996</v>
      </c>
      <c r="AF18" s="6">
        <f t="shared" si="1"/>
        <v>3930849.7899999996</v>
      </c>
      <c r="AG18" s="6">
        <f t="shared" si="1"/>
        <v>3930849.7899999996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3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3715439.13</v>
      </c>
      <c r="AD23" s="2">
        <f>AC23+SUMIFS(data!$H$1:$H$1750, data!$A$1:$A$1750, Heron!$A23,  data!$E$1:$E$1750, Heron!AD$5)</f>
        <v>3715439.13</v>
      </c>
      <c r="AE23" s="2">
        <f>AD23+SUMIFS(data!$H$1:$H$1750, data!$A$1:$A$1750, Heron!$A23,  data!$E$1:$E$1750, Heron!AE$5)</f>
        <v>3715439.13</v>
      </c>
      <c r="AF23" s="2">
        <f>AE23+SUMIFS(data!$H$1:$H$1750, data!$A$1:$A$1750, Heron!$A23,  data!$E$1:$E$1750, Heron!AF$5)</f>
        <v>3715439.13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3715439.13</v>
      </c>
    </row>
    <row r="24" spans="1:33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686913.02</v>
      </c>
      <c r="V24" s="2">
        <f>U24+SUMIFS(data!$H$1:$H$1750, data!$A$1:$A$1750, Heron!$A24,  data!$E$1:$E$1750, Heron!V$5)</f>
        <v>1337308.6499999999</v>
      </c>
      <c r="W24" s="2">
        <f>V24+SUMIFS(data!$H$1:$H$1750, data!$A$1:$A$1750, Heron!$A24,  data!$E$1:$E$1750, Heron!W$5)</f>
        <v>2139052.5</v>
      </c>
      <c r="X24" s="2">
        <f>W24+SUMIFS(data!$H$1:$H$1750, data!$A$1:$A$1750, Heron!$A24,  data!$E$1:$E$1750, Heron!X$5)</f>
        <v>2580796.35</v>
      </c>
      <c r="Y24" s="2">
        <f>X24+SUMIFS(data!$H$1:$H$1750, data!$A$1:$A$1750, Heron!$A24,  data!$E$1:$E$1750, Heron!Y$5)</f>
        <v>3670463.1</v>
      </c>
      <c r="Z24" s="2">
        <f>Y24+SUMIFS(data!$H$1:$H$1750, data!$A$1:$A$1750, Heron!$A24,  data!$E$1:$E$1750, Heron!Z$5)</f>
        <v>4952206.95</v>
      </c>
      <c r="AA24" s="2">
        <f>Z24+SUMIFS(data!$H$1:$H$1750, data!$A$1:$A$1750, Heron!$A24,  data!$E$1:$E$1750, Heron!AA$5)</f>
        <v>6713950.8000000007</v>
      </c>
      <c r="AB24" s="2">
        <f>AA24+SUMIFS(data!$H$1:$H$1750, data!$A$1:$A$1750, Heron!$A24,  data!$E$1:$E$1750, Heron!AB$5)</f>
        <v>7755694.6500000004</v>
      </c>
      <c r="AC24" s="2">
        <f>AB24+SUMIFS(data!$H$1:$H$1750, data!$A$1:$A$1750, Heron!$A24,  data!$E$1:$E$1750, Heron!AC$5)</f>
        <v>8497438.5</v>
      </c>
      <c r="AD24" s="2">
        <f>AC24+SUMIFS(data!$H$1:$H$1750, data!$A$1:$A$1750, Heron!$A24,  data!$E$1:$E$1750, Heron!AD$5)</f>
        <v>9719182.3499999996</v>
      </c>
      <c r="AE24" s="2">
        <f>AD24+SUMIFS(data!$H$1:$H$1750, data!$A$1:$A$1750, Heron!$A24,  data!$E$1:$E$1750, Heron!AE$5)</f>
        <v>10157969.24</v>
      </c>
      <c r="AF24" s="2">
        <f>AE24+SUMIFS(data!$H$1:$H$1750, data!$A$1:$A$1750, Heron!$A24,  data!$E$1:$E$1750, Heron!AF$5)</f>
        <v>11619713.040000001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11619713.040000001</v>
      </c>
    </row>
    <row r="25" spans="1:33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1000</v>
      </c>
      <c r="V27" s="2">
        <f>U27+SUMIFS(data!$H$1:$H$1750, data!$A$1:$A$1750, Heron!$A27,  data!$E$1:$E$1750, Heron!V$5)</f>
        <v>1100</v>
      </c>
      <c r="W27" s="2">
        <f>V27+SUMIFS(data!$H$1:$H$1750, data!$A$1:$A$1750, Heron!$A27,  data!$E$1:$E$1750, Heron!W$5)</f>
        <v>1186.96</v>
      </c>
      <c r="X27" s="2">
        <f>W27+SUMIFS(data!$H$1:$H$1750, data!$A$1:$A$1750, Heron!$A27,  data!$E$1:$E$1750, Heron!X$5)</f>
        <v>1186.96</v>
      </c>
      <c r="Y27" s="2">
        <f>X27+SUMIFS(data!$H$1:$H$1750, data!$A$1:$A$1750, Heron!$A27,  data!$E$1:$E$1750, Heron!Y$5)</f>
        <v>1186.96</v>
      </c>
      <c r="Z27" s="2">
        <f>Y27+SUMIFS(data!$H$1:$H$1750, data!$A$1:$A$1750, Heron!$A27,  data!$E$1:$E$1750, Heron!Z$5)</f>
        <v>1186.96</v>
      </c>
      <c r="AA27" s="2">
        <f>Z27+SUMIFS(data!$H$1:$H$1750, data!$A$1:$A$1750, Heron!$A27,  data!$E$1:$E$1750, Heron!AA$5)</f>
        <v>1186.96</v>
      </c>
      <c r="AB27" s="2">
        <f>AA27+SUMIFS(data!$H$1:$H$1750, data!$A$1:$A$1750, Heron!$A27,  data!$E$1:$E$1750, Heron!AB$5)</f>
        <v>1186.96</v>
      </c>
      <c r="AC27" s="2">
        <f>AB27+SUMIFS(data!$H$1:$H$1750, data!$A$1:$A$1750, Heron!$A27,  data!$E$1:$E$1750, Heron!AC$5)</f>
        <v>1186.96</v>
      </c>
      <c r="AD27" s="2">
        <f>AC27+SUMIFS(data!$H$1:$H$1750, data!$A$1:$A$1750, Heron!$A27,  data!$E$1:$E$1750, Heron!AD$5)</f>
        <v>1186.96</v>
      </c>
      <c r="AE27" s="2">
        <f>AD27+SUMIFS(data!$H$1:$H$1750, data!$A$1:$A$1750, Heron!$A27,  data!$E$1:$E$1750, Heron!AE$5)</f>
        <v>1186.96</v>
      </c>
      <c r="AF27" s="2">
        <f>AE27+SUMIFS(data!$H$1:$H$1750, data!$A$1:$A$1750, Heron!$A27,  data!$E$1:$E$1750, Heron!AF$5)</f>
        <v>1186.96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1186.96</v>
      </c>
    </row>
    <row r="28" spans="1:33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0</v>
      </c>
      <c r="T28" s="2">
        <f>S28+SUMIFS(data!$H$1:$H$1750, data!$A$1:$A$1750, Heron!$A28,  data!$E$1:$E$1750, Heron!T$5)</f>
        <v>0</v>
      </c>
      <c r="U28" s="2">
        <f>T28+SUMIFS(data!$H$1:$H$1750, data!$A$1:$A$1750, Heron!$A28,  data!$E$1:$E$1750, Heron!U$5)</f>
        <v>0</v>
      </c>
      <c r="V28" s="2">
        <f>U28+SUMIFS(data!$H$1:$H$1750, data!$A$1:$A$1750, Heron!$A28,  data!$E$1:$E$1750, Heron!V$5)</f>
        <v>0</v>
      </c>
      <c r="W28" s="2">
        <f>V28+SUMIFS(data!$H$1:$H$1750, data!$A$1:$A$1750, Heron!$A28,  data!$E$1:$E$1750, Heron!W$5)</f>
        <v>0</v>
      </c>
      <c r="X28" s="2">
        <f>W28+SUMIFS(data!$H$1:$H$1750, data!$A$1:$A$1750, Heron!$A28,  data!$E$1:$E$1750, Heron!X$5)</f>
        <v>0</v>
      </c>
      <c r="Y28" s="2">
        <f>X28+SUMIFS(data!$H$1:$H$1750, data!$A$1:$A$1750, Heron!$A28,  data!$E$1:$E$1750, Heron!Y$5)</f>
        <v>0</v>
      </c>
      <c r="Z28" s="2">
        <f>Y28+SUMIFS(data!$H$1:$H$1750, data!$A$1:$A$1750, Heron!$A28,  data!$E$1:$E$1750, Heron!Z$5)</f>
        <v>0</v>
      </c>
      <c r="AA28" s="2">
        <f>Z28+SUMIFS(data!$H$1:$H$1750, data!$A$1:$A$1750, Heron!$A28,  data!$E$1:$E$1750, Heron!AA$5)</f>
        <v>750</v>
      </c>
      <c r="AB28" s="2">
        <f>AA28+SUMIFS(data!$H$1:$H$1750, data!$A$1:$A$1750, Heron!$A28,  data!$E$1:$E$1750, Heron!AB$5)</f>
        <v>750</v>
      </c>
      <c r="AC28" s="2">
        <f>AB28+SUMIFS(data!$H$1:$H$1750, data!$A$1:$A$1750, Heron!$A28,  data!$E$1:$E$1750, Heron!AC$5)</f>
        <v>750</v>
      </c>
      <c r="AD28" s="2">
        <f>AC28+SUMIFS(data!$H$1:$H$1750, data!$A$1:$A$1750, Heron!$A28,  data!$E$1:$E$1750, Heron!AD$5)</f>
        <v>750</v>
      </c>
      <c r="AE28" s="2">
        <f>AD28+SUMIFS(data!$H$1:$H$1750, data!$A$1:$A$1750, Heron!$A28,  data!$E$1:$E$1750, Heron!AE$5)</f>
        <v>750</v>
      </c>
      <c r="AF28" s="2">
        <f>AE28+SUMIFS(data!$H$1:$H$1750, data!$A$1:$A$1750, Heron!$A28,  data!$E$1:$E$1750, Heron!AF$5)</f>
        <v>750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750</v>
      </c>
    </row>
    <row r="29" spans="1:33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</row>
    <row r="30" spans="1:33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7880.91</v>
      </c>
      <c r="P30" s="2">
        <f>O30+SUMIFS(data!$H$1:$H$1750, data!$A$1:$A$1750, Heron!$A30,  data!$E$1:$E$1750, Heron!P$5)</f>
        <v>9070.48</v>
      </c>
      <c r="Q30" s="2">
        <f>P30+SUMIFS(data!$H$1:$H$1750, data!$A$1:$A$1750, Heron!$A30,  data!$E$1:$E$1750, Heron!Q$5)</f>
        <v>10260.049999999999</v>
      </c>
      <c r="R30" s="2">
        <f>Q30+SUMIFS(data!$H$1:$H$1750, data!$A$1:$A$1750, Heron!$A30,  data!$E$1:$E$1750, Heron!R$5)</f>
        <v>11449.619999999999</v>
      </c>
      <c r="S30" s="2">
        <f>R30+SUMIFS(data!$H$1:$H$1750, data!$A$1:$A$1750, Heron!$A30,  data!$E$1:$E$1750, Heron!S$5)</f>
        <v>12890.489999999998</v>
      </c>
      <c r="T30" s="2">
        <f>S30+SUMIFS(data!$H$1:$H$1750, data!$A$1:$A$1750, Heron!$A30,  data!$E$1:$E$1750, Heron!T$5)</f>
        <v>14373.629999999997</v>
      </c>
      <c r="U30" s="2">
        <f>T30+SUMIFS(data!$H$1:$H$1750, data!$A$1:$A$1750, Heron!$A30,  data!$E$1:$E$1750, Heron!U$5)</f>
        <v>16171.019999999997</v>
      </c>
      <c r="V30" s="2">
        <f>U30+SUMIFS(data!$H$1:$H$1750, data!$A$1:$A$1750, Heron!$A30,  data!$E$1:$E$1750, Heron!V$5)</f>
        <v>17968.409999999996</v>
      </c>
      <c r="W30" s="2">
        <f>V30+SUMIFS(data!$H$1:$H$1750, data!$A$1:$A$1750, Heron!$A30,  data!$E$1:$E$1750, Heron!W$5)</f>
        <v>19765.799999999996</v>
      </c>
      <c r="X30" s="2">
        <f>W30+SUMIFS(data!$H$1:$H$1750, data!$A$1:$A$1750, Heron!$A30,  data!$E$1:$E$1750, Heron!X$5)</f>
        <v>19765.799999999996</v>
      </c>
      <c r="Y30" s="2">
        <f>X30+SUMIFS(data!$H$1:$H$1750, data!$A$1:$A$1750, Heron!$A30,  data!$E$1:$E$1750, Heron!Y$5)</f>
        <v>19765.799999999996</v>
      </c>
      <c r="Z30" s="2">
        <f>Y30+SUMIFS(data!$H$1:$H$1750, data!$A$1:$A$1750, Heron!$A30,  data!$E$1:$E$1750, Heron!Z$5)</f>
        <v>19765.799999999996</v>
      </c>
      <c r="AA30" s="2">
        <f>Z30+SUMIFS(data!$H$1:$H$1750, data!$A$1:$A$1750, Heron!$A30,  data!$E$1:$E$1750, Heron!AA$5)</f>
        <v>19765.799999999996</v>
      </c>
      <c r="AB30" s="2">
        <f>AA30+SUMIFS(data!$H$1:$H$1750, data!$A$1:$A$1750, Heron!$A30,  data!$E$1:$E$1750, Heron!AB$5)</f>
        <v>19765.799999999996</v>
      </c>
      <c r="AC30" s="2">
        <f>AB30+SUMIFS(data!$H$1:$H$1750, data!$A$1:$A$1750, Heron!$A30,  data!$E$1:$E$1750, Heron!AC$5)</f>
        <v>19765.799999999996</v>
      </c>
      <c r="AD30" s="2">
        <f>AC30+SUMIFS(data!$H$1:$H$1750, data!$A$1:$A$1750, Heron!$A30,  data!$E$1:$E$1750, Heron!AD$5)</f>
        <v>19765.799999999996</v>
      </c>
      <c r="AE30" s="2">
        <f>AD30+SUMIFS(data!$H$1:$H$1750, data!$A$1:$A$1750, Heron!$A30,  data!$E$1:$E$1750, Heron!AE$5)</f>
        <v>19765.799999999996</v>
      </c>
      <c r="AF30" s="2">
        <f>AE30+SUMIFS(data!$H$1:$H$1750, data!$A$1:$A$1750, Heron!$A30,  data!$E$1:$E$1750, Heron!AF$5)</f>
        <v>19765.799999999996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31638299.07</v>
      </c>
      <c r="P31" s="2">
        <f>O31+SUMIFS(data!$H$1:$H$1750, data!$A$1:$A$1750, Heron!$A31,  data!$E$1:$E$1750, Heron!P$5)</f>
        <v>32414948.48</v>
      </c>
      <c r="Q31" s="2">
        <f>P31+SUMIFS(data!$H$1:$H$1750, data!$A$1:$A$1750, Heron!$A31,  data!$E$1:$E$1750, Heron!Q$5)</f>
        <v>32499598.050000001</v>
      </c>
      <c r="R31" s="2">
        <f>Q31+SUMIFS(data!$H$1:$H$1750, data!$A$1:$A$1750, Heron!$A31,  data!$E$1:$E$1750, Heron!R$5)</f>
        <v>32649281.82</v>
      </c>
      <c r="S31" s="2">
        <f>R31+SUMIFS(data!$H$1:$H$1750, data!$A$1:$A$1750, Heron!$A31,  data!$E$1:$E$1750, Heron!S$5)</f>
        <v>32977893.66</v>
      </c>
      <c r="T31" s="2">
        <f>S31+SUMIFS(data!$H$1:$H$1750, data!$A$1:$A$1750, Heron!$A31,  data!$E$1:$E$1750, Heron!T$5)</f>
        <v>33053084.66</v>
      </c>
      <c r="U31" s="2">
        <f>T31+SUMIFS(data!$H$1:$H$1750, data!$A$1:$A$1750, Heron!$A31,  data!$E$1:$E$1750, Heron!U$5)</f>
        <v>33129254.41</v>
      </c>
      <c r="V31" s="2">
        <f>U31+SUMIFS(data!$H$1:$H$1750, data!$A$1:$A$1750, Heron!$A31,  data!$E$1:$E$1750, Heron!V$5)</f>
        <v>33192445.719999999</v>
      </c>
      <c r="W31" s="2">
        <f>V31+SUMIFS(data!$H$1:$H$1750, data!$A$1:$A$1750, Heron!$A31,  data!$E$1:$E$1750, Heron!W$5)</f>
        <v>33237366.699999999</v>
      </c>
      <c r="X31" s="2">
        <f>W31+SUMIFS(data!$H$1:$H$1750, data!$A$1:$A$1750, Heron!$A31,  data!$E$1:$E$1750, Heron!X$5)</f>
        <v>33237366.699999999</v>
      </c>
      <c r="Y31" s="2">
        <f>X31+SUMIFS(data!$H$1:$H$1750, data!$A$1:$A$1750, Heron!$A31,  data!$E$1:$E$1750, Heron!Y$5)</f>
        <v>33237366.699999999</v>
      </c>
      <c r="Z31" s="2">
        <f>Y31+SUMIFS(data!$H$1:$H$1750, data!$A$1:$A$1750, Heron!$A31,  data!$E$1:$E$1750, Heron!Z$5)</f>
        <v>33237366.699999999</v>
      </c>
      <c r="AA31" s="2">
        <f>Z31+SUMIFS(data!$H$1:$H$1750, data!$A$1:$A$1750, Heron!$A31,  data!$E$1:$E$1750, Heron!AA$5)</f>
        <v>33237366.699999999</v>
      </c>
      <c r="AB31" s="2">
        <f>AA31+SUMIFS(data!$H$1:$H$1750, data!$A$1:$A$1750, Heron!$A31,  data!$E$1:$E$1750, Heron!AB$5)</f>
        <v>33237366.699999999</v>
      </c>
      <c r="AC31" s="2">
        <f>AB31+SUMIFS(data!$H$1:$H$1750, data!$A$1:$A$1750, Heron!$A31,  data!$E$1:$E$1750, Heron!AC$5)</f>
        <v>33237366.699999999</v>
      </c>
      <c r="AD31" s="2">
        <f>AC31+SUMIFS(data!$H$1:$H$1750, data!$A$1:$A$1750, Heron!$A31,  data!$E$1:$E$1750, Heron!AD$5)</f>
        <v>33237366.699999999</v>
      </c>
      <c r="AE31" s="2">
        <f>AD31+SUMIFS(data!$H$1:$H$1750, data!$A$1:$A$1750, Heron!$A31,  data!$E$1:$E$1750, Heron!AE$5)</f>
        <v>33237366.699999999</v>
      </c>
      <c r="AF31" s="2">
        <f>AE31+SUMIFS(data!$H$1:$H$1750, data!$A$1:$A$1750, Heron!$A31,  data!$E$1:$E$1750, Heron!AF$5)</f>
        <v>33237366.699999999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33237366.699999999</v>
      </c>
    </row>
    <row r="32" spans="1:33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22286.3</v>
      </c>
      <c r="R32" s="2">
        <f>Q32+SUMIFS(data!$H$1:$H$1750, data!$A$1:$A$1750, Heron!$A32,  data!$E$1:$E$1750, Heron!R$5)</f>
        <v>22286.3</v>
      </c>
      <c r="S32" s="2">
        <f>R32+SUMIFS(data!$H$1:$H$1750, data!$A$1:$A$1750, Heron!$A32,  data!$E$1:$E$1750, Heron!S$5)</f>
        <v>22286.3</v>
      </c>
      <c r="T32" s="2">
        <f>S32+SUMIFS(data!$H$1:$H$1750, data!$A$1:$A$1750, Heron!$A32,  data!$E$1:$E$1750, Heron!T$5)</f>
        <v>22286.3</v>
      </c>
      <c r="U32" s="2">
        <f>T32+SUMIFS(data!$H$1:$H$1750, data!$A$1:$A$1750, Heron!$A32,  data!$E$1:$E$1750, Heron!U$5)</f>
        <v>22286.3</v>
      </c>
      <c r="V32" s="2">
        <f>U32+SUMIFS(data!$H$1:$H$1750, data!$A$1:$A$1750, Heron!$A32,  data!$E$1:$E$1750, Heron!V$5)</f>
        <v>22286.3</v>
      </c>
      <c r="W32" s="2">
        <f>V32+SUMIFS(data!$H$1:$H$1750, data!$A$1:$A$1750, Heron!$A32,  data!$E$1:$E$1750, Heron!W$5)</f>
        <v>22286.3</v>
      </c>
      <c r="X32" s="2">
        <f>W32+SUMIFS(data!$H$1:$H$1750, data!$A$1:$A$1750, Heron!$A32,  data!$E$1:$E$1750, Heron!X$5)</f>
        <v>22286.3</v>
      </c>
      <c r="Y32" s="2">
        <f>X32+SUMIFS(data!$H$1:$H$1750, data!$A$1:$A$1750, Heron!$A32,  data!$E$1:$E$1750, Heron!Y$5)</f>
        <v>22286.3</v>
      </c>
      <c r="Z32" s="2">
        <f>Y32+SUMIFS(data!$H$1:$H$1750, data!$A$1:$A$1750, Heron!$A32,  data!$E$1:$E$1750, Heron!Z$5)</f>
        <v>22286.3</v>
      </c>
      <c r="AA32" s="2">
        <f>Z32+SUMIFS(data!$H$1:$H$1750, data!$A$1:$A$1750, Heron!$A32,  data!$E$1:$E$1750, Heron!AA$5)</f>
        <v>22286.3</v>
      </c>
      <c r="AB32" s="2">
        <f>AA32+SUMIFS(data!$H$1:$H$1750, data!$A$1:$A$1750, Heron!$A32,  data!$E$1:$E$1750, Heron!AB$5)</f>
        <v>22286.3</v>
      </c>
      <c r="AC32" s="2">
        <f>AB32+SUMIFS(data!$H$1:$H$1750, data!$A$1:$A$1750, Heron!$A32,  data!$E$1:$E$1750, Heron!AC$5)</f>
        <v>22286.3</v>
      </c>
      <c r="AD32" s="2">
        <f>AC32+SUMIFS(data!$H$1:$H$1750, data!$A$1:$A$1750, Heron!$A32,  data!$E$1:$E$1750, Heron!AD$5)</f>
        <v>22286.3</v>
      </c>
      <c r="AE32" s="2">
        <f>AD32+SUMIFS(data!$H$1:$H$1750, data!$A$1:$A$1750, Heron!$A32,  data!$E$1:$E$1750, Heron!AE$5)</f>
        <v>22286.3</v>
      </c>
      <c r="AF32" s="2">
        <f>AE32+SUMIFS(data!$H$1:$H$1750, data!$A$1:$A$1750, Heron!$A32,  data!$E$1:$E$1750, Heron!AF$5)</f>
        <v>22286.3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22286.3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2918802.41</v>
      </c>
      <c r="P33" s="2">
        <f>O33+SUMIFS(data!$H$1:$H$1750, data!$A$1:$A$1750, Heron!$A33,  data!$E$1:$E$1750, Heron!P$5)</f>
        <v>2977960.04</v>
      </c>
      <c r="Q33" s="2">
        <f>P33+SUMIFS(data!$H$1:$H$1750, data!$A$1:$A$1750, Heron!$A33,  data!$E$1:$E$1750, Heron!Q$5)</f>
        <v>3030964.44</v>
      </c>
      <c r="R33" s="2">
        <f>Q33+SUMIFS(data!$H$1:$H$1750, data!$A$1:$A$1750, Heron!$A33,  data!$E$1:$E$1750, Heron!R$5)</f>
        <v>3081232.06</v>
      </c>
      <c r="S33" s="2">
        <f>R33+SUMIFS(data!$H$1:$H$1750, data!$A$1:$A$1750, Heron!$A33,  data!$E$1:$E$1750, Heron!S$5)</f>
        <v>3121456.8000000003</v>
      </c>
      <c r="T33" s="2">
        <f>S33+SUMIFS(data!$H$1:$H$1750, data!$A$1:$A$1750, Heron!$A33,  data!$E$1:$E$1750, Heron!T$5)</f>
        <v>3201322.0400000005</v>
      </c>
      <c r="U33" s="2">
        <f>T33+SUMIFS(data!$H$1:$H$1750, data!$A$1:$A$1750, Heron!$A33,  data!$E$1:$E$1750, Heron!U$5)</f>
        <v>3248799.8500000006</v>
      </c>
      <c r="V33" s="2">
        <f>U33+SUMIFS(data!$H$1:$H$1750, data!$A$1:$A$1750, Heron!$A33,  data!$E$1:$E$1750, Heron!V$5)</f>
        <v>3246015.0500000007</v>
      </c>
      <c r="W33" s="2">
        <f>V33+SUMIFS(data!$H$1:$H$1750, data!$A$1:$A$1750, Heron!$A33,  data!$E$1:$E$1750, Heron!W$5)</f>
        <v>3250411.1000000006</v>
      </c>
      <c r="X33" s="2">
        <f>W33+SUMIFS(data!$H$1:$H$1750, data!$A$1:$A$1750, Heron!$A33,  data!$E$1:$E$1750, Heron!X$5)</f>
        <v>3250411.1000000006</v>
      </c>
      <c r="Y33" s="2">
        <f>X33+SUMIFS(data!$H$1:$H$1750, data!$A$1:$A$1750, Heron!$A33,  data!$E$1:$E$1750, Heron!Y$5)</f>
        <v>3250411.1000000006</v>
      </c>
      <c r="Z33" s="2">
        <f>Y33+SUMIFS(data!$H$1:$H$1750, data!$A$1:$A$1750, Heron!$A33,  data!$E$1:$E$1750, Heron!Z$5)</f>
        <v>3250411.1000000006</v>
      </c>
      <c r="AA33" s="2">
        <f>Z33+SUMIFS(data!$H$1:$H$1750, data!$A$1:$A$1750, Heron!$A33,  data!$E$1:$E$1750, Heron!AA$5)</f>
        <v>3250411.1000000006</v>
      </c>
      <c r="AB33" s="2">
        <f>AA33+SUMIFS(data!$H$1:$H$1750, data!$A$1:$A$1750, Heron!$A33,  data!$E$1:$E$1750, Heron!AB$5)</f>
        <v>3250411.1000000006</v>
      </c>
      <c r="AC33" s="2">
        <f>AB33+SUMIFS(data!$H$1:$H$1750, data!$A$1:$A$1750, Heron!$A33,  data!$E$1:$E$1750, Heron!AC$5)</f>
        <v>3250411.1000000006</v>
      </c>
      <c r="AD33" s="2">
        <f>AC33+SUMIFS(data!$H$1:$H$1750, data!$A$1:$A$1750, Heron!$A33,  data!$E$1:$E$1750, Heron!AD$5)</f>
        <v>3250411.1000000006</v>
      </c>
      <c r="AE33" s="2">
        <f>AD33+SUMIFS(data!$H$1:$H$1750, data!$A$1:$A$1750, Heron!$A33,  data!$E$1:$E$1750, Heron!AE$5)</f>
        <v>3250411.1000000006</v>
      </c>
      <c r="AF33" s="2">
        <f>AE33+SUMIFS(data!$H$1:$H$1750, data!$A$1:$A$1750, Heron!$A33,  data!$E$1:$E$1750, Heron!AF$5)</f>
        <v>3250411.1000000006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3439.6600000000003</v>
      </c>
      <c r="S34" s="2">
        <f>R34+SUMIFS(data!$H$1:$H$1750, data!$A$1:$A$1750, Heron!$A34,  data!$E$1:$E$1750, Heron!S$5)</f>
        <v>3439.6600000000003</v>
      </c>
      <c r="T34" s="2">
        <f>S34+SUMIFS(data!$H$1:$H$1750, data!$A$1:$A$1750, Heron!$A34,  data!$E$1:$E$1750, Heron!T$5)</f>
        <v>3439.6600000000003</v>
      </c>
      <c r="U34" s="2">
        <f>T34+SUMIFS(data!$H$1:$H$1750, data!$A$1:$A$1750, Heron!$A34,  data!$E$1:$E$1750, Heron!U$5)</f>
        <v>3439.6600000000003</v>
      </c>
      <c r="V34" s="2">
        <f>U34+SUMIFS(data!$H$1:$H$1750, data!$A$1:$A$1750, Heron!$A34,  data!$E$1:$E$1750, Heron!V$5)</f>
        <v>3439.6600000000003</v>
      </c>
      <c r="W34" s="2">
        <f>V34+SUMIFS(data!$H$1:$H$1750, data!$A$1:$A$1750, Heron!$A34,  data!$E$1:$E$1750, Heron!W$5)</f>
        <v>3439.6600000000003</v>
      </c>
      <c r="X34" s="2">
        <f>W34+SUMIFS(data!$H$1:$H$1750, data!$A$1:$A$1750, Heron!$A34,  data!$E$1:$E$1750, Heron!X$5)</f>
        <v>3439.6600000000003</v>
      </c>
      <c r="Y34" s="2">
        <f>X34+SUMIFS(data!$H$1:$H$1750, data!$A$1:$A$1750, Heron!$A34,  data!$E$1:$E$1750, Heron!Y$5)</f>
        <v>3439.6600000000003</v>
      </c>
      <c r="Z34" s="2">
        <f>Y34+SUMIFS(data!$H$1:$H$1750, data!$A$1:$A$1750, Heron!$A34,  data!$E$1:$E$1750, Heron!Z$5)</f>
        <v>3439.6600000000003</v>
      </c>
      <c r="AA34" s="2">
        <f>Z34+SUMIFS(data!$H$1:$H$1750, data!$A$1:$A$1750, Heron!$A34,  data!$E$1:$E$1750, Heron!AA$5)</f>
        <v>3439.6600000000003</v>
      </c>
      <c r="AB34" s="2">
        <f>AA34+SUMIFS(data!$H$1:$H$1750, data!$A$1:$A$1750, Heron!$A34,  data!$E$1:$E$1750, Heron!AB$5)</f>
        <v>3439.6600000000003</v>
      </c>
      <c r="AC34" s="2">
        <f>AB34+SUMIFS(data!$H$1:$H$1750, data!$A$1:$A$1750, Heron!$A34,  data!$E$1:$E$1750, Heron!AC$5)</f>
        <v>3439.6600000000003</v>
      </c>
      <c r="AD34" s="2">
        <f>AC34+SUMIFS(data!$H$1:$H$1750, data!$A$1:$A$1750, Heron!$A34,  data!$E$1:$E$1750, Heron!AD$5)</f>
        <v>3439.6600000000003</v>
      </c>
      <c r="AE34" s="2">
        <f>AD34+SUMIFS(data!$H$1:$H$1750, data!$A$1:$A$1750, Heron!$A34,  data!$E$1:$E$1750, Heron!AE$5)</f>
        <v>3439.6600000000003</v>
      </c>
      <c r="AF34" s="2">
        <f>AE34+SUMIFS(data!$H$1:$H$1750, data!$A$1:$A$1750, Heron!$A34,  data!$E$1:$E$1750, Heron!AF$5)</f>
        <v>3439.6600000000003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3439.6600000000003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6565647.2199999997</v>
      </c>
      <c r="P38" s="2">
        <f>O38+SUMIFS(data!$H$1:$H$1750, data!$A$1:$A$1750, Heron!$A38,  data!$E$1:$E$1750, Heron!P$5)</f>
        <v>9048702.7400000002</v>
      </c>
      <c r="Q38" s="2">
        <f>P38+SUMIFS(data!$H$1:$H$1750, data!$A$1:$A$1750, Heron!$A38,  data!$E$1:$E$1750, Heron!Q$5)</f>
        <v>12242628.050000001</v>
      </c>
      <c r="R38" s="2">
        <f>Q38+SUMIFS(data!$H$1:$H$1750, data!$A$1:$A$1750, Heron!$A38,  data!$E$1:$E$1750, Heron!R$5)</f>
        <v>16036065.43</v>
      </c>
      <c r="S38" s="2">
        <f>R38+SUMIFS(data!$H$1:$H$1750, data!$A$1:$A$1750, Heron!$A38,  data!$E$1:$E$1750, Heron!S$5)</f>
        <v>18720702.199999999</v>
      </c>
      <c r="T38" s="2">
        <f>S38+SUMIFS(data!$H$1:$H$1750, data!$A$1:$A$1750, Heron!$A38,  data!$E$1:$E$1750, Heron!T$5)</f>
        <v>21954286.489999998</v>
      </c>
      <c r="U38" s="2">
        <f>T38+SUMIFS(data!$H$1:$H$1750, data!$A$1:$A$1750, Heron!$A38,  data!$E$1:$E$1750, Heron!U$5)</f>
        <v>23952410.629999999</v>
      </c>
      <c r="V38" s="2">
        <f>U38+SUMIFS(data!$H$1:$H$1750, data!$A$1:$A$1750, Heron!$A38,  data!$E$1:$E$1750, Heron!V$5)</f>
        <v>28102937.57</v>
      </c>
      <c r="W38" s="2">
        <f>V38+SUMIFS(data!$H$1:$H$1750, data!$A$1:$A$1750, Heron!$A38,  data!$E$1:$E$1750, Heron!W$5)</f>
        <v>33324032.09</v>
      </c>
      <c r="X38" s="2">
        <f>W38+SUMIFS(data!$H$1:$H$1750, data!$A$1:$A$1750, Heron!$A38,  data!$E$1:$E$1750, Heron!X$5)</f>
        <v>33324032.09</v>
      </c>
      <c r="Y38" s="2">
        <f>X38+SUMIFS(data!$H$1:$H$1750, data!$A$1:$A$1750, Heron!$A38,  data!$E$1:$E$1750, Heron!Y$5)</f>
        <v>33324032.09</v>
      </c>
      <c r="Z38" s="2">
        <f>Y38+SUMIFS(data!$H$1:$H$1750, data!$A$1:$A$1750, Heron!$A38,  data!$E$1:$E$1750, Heron!Z$5)</f>
        <v>33324032.09</v>
      </c>
      <c r="AA38" s="2">
        <f>Z38+SUMIFS(data!$H$1:$H$1750, data!$A$1:$A$1750, Heron!$A38,  data!$E$1:$E$1750, Heron!AA$5)</f>
        <v>35807087.609999999</v>
      </c>
      <c r="AB38" s="2">
        <f>AA38+SUMIFS(data!$H$1:$H$1750, data!$A$1:$A$1750, Heron!$A38,  data!$E$1:$E$1750, Heron!AB$5)</f>
        <v>39001012.920000002</v>
      </c>
      <c r="AC38" s="2">
        <f>AB38+SUMIFS(data!$H$1:$H$1750, data!$A$1:$A$1750, Heron!$A38,  data!$E$1:$E$1750, Heron!AC$5)</f>
        <v>42794450.300000004</v>
      </c>
      <c r="AD38" s="2">
        <f>AC38+SUMIFS(data!$H$1:$H$1750, data!$A$1:$A$1750, Heron!$A38,  data!$E$1:$E$1750, Heron!AD$5)</f>
        <v>45483212.070000008</v>
      </c>
      <c r="AE38" s="2">
        <f>AD38+SUMIFS(data!$H$1:$H$1750, data!$A$1:$A$1750, Heron!$A38,  data!$E$1:$E$1750, Heron!AE$5)</f>
        <v>48616066.260000005</v>
      </c>
      <c r="AF38" s="2">
        <f>AE38+SUMIFS(data!$H$1:$H$1750, data!$A$1:$A$1750, Heron!$A38,  data!$E$1:$E$1750, Heron!AF$5)</f>
        <v>109793968.41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109793968.41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303151.86999999994</v>
      </c>
      <c r="P39" s="2">
        <f>O39+SUMIFS(data!$H$1:$H$1750, data!$A$1:$A$1750, Heron!$A39,  data!$E$1:$E$1750, Heron!P$5)</f>
        <v>566375.04999999993</v>
      </c>
      <c r="Q39" s="2">
        <f>P39+SUMIFS(data!$H$1:$H$1750, data!$A$1:$A$1750, Heron!$A39,  data!$E$1:$E$1750, Heron!Q$5)</f>
        <v>677697.47</v>
      </c>
      <c r="R39" s="2">
        <f>Q39+SUMIFS(data!$H$1:$H$1750, data!$A$1:$A$1750, Heron!$A39,  data!$E$1:$E$1750, Heron!R$5)</f>
        <v>738719.39</v>
      </c>
      <c r="S39" s="2">
        <f>R39+SUMIFS(data!$H$1:$H$1750, data!$A$1:$A$1750, Heron!$A39,  data!$E$1:$E$1750, Heron!S$5)</f>
        <v>767413.95000000007</v>
      </c>
      <c r="T39" s="2">
        <f>S39+SUMIFS(data!$H$1:$H$1750, data!$A$1:$A$1750, Heron!$A39,  data!$E$1:$E$1750, Heron!T$5)</f>
        <v>792207.83000000007</v>
      </c>
      <c r="U39" s="2">
        <f>T39+SUMIFS(data!$H$1:$H$1750, data!$A$1:$A$1750, Heron!$A39,  data!$E$1:$E$1750, Heron!U$5)</f>
        <v>835623.8</v>
      </c>
      <c r="V39" s="2">
        <f>U39+SUMIFS(data!$H$1:$H$1750, data!$A$1:$A$1750, Heron!$A39,  data!$E$1:$E$1750, Heron!V$5)</f>
        <v>846069.16</v>
      </c>
      <c r="W39" s="2">
        <f>V39+SUMIFS(data!$H$1:$H$1750, data!$A$1:$A$1750, Heron!$A39,  data!$E$1:$E$1750, Heron!W$5)</f>
        <v>848721.76</v>
      </c>
      <c r="X39" s="2">
        <f>W39+SUMIFS(data!$H$1:$H$1750, data!$A$1:$A$1750, Heron!$A39,  data!$E$1:$E$1750, Heron!X$5)</f>
        <v>848721.76</v>
      </c>
      <c r="Y39" s="2">
        <f>X39+SUMIFS(data!$H$1:$H$1750, data!$A$1:$A$1750, Heron!$A39,  data!$E$1:$E$1750, Heron!Y$5)</f>
        <v>848721.76</v>
      </c>
      <c r="Z39" s="2">
        <f>Y39+SUMIFS(data!$H$1:$H$1750, data!$A$1:$A$1750, Heron!$A39,  data!$E$1:$E$1750, Heron!Z$5)</f>
        <v>848721.76</v>
      </c>
      <c r="AA39" s="2">
        <f>Z39+SUMIFS(data!$H$1:$H$1750, data!$A$1:$A$1750, Heron!$A39,  data!$E$1:$E$1750, Heron!AA$5)</f>
        <v>1111944.94</v>
      </c>
      <c r="AB39" s="2">
        <f>AA39+SUMIFS(data!$H$1:$H$1750, data!$A$1:$A$1750, Heron!$A39,  data!$E$1:$E$1750, Heron!AB$5)</f>
        <v>1223267.3599999999</v>
      </c>
      <c r="AC39" s="2">
        <f>AB39+SUMIFS(data!$H$1:$H$1750, data!$A$1:$A$1750, Heron!$A39,  data!$E$1:$E$1750, Heron!AC$5)</f>
        <v>1284289.2799999998</v>
      </c>
      <c r="AD39" s="2">
        <f>AC39+SUMIFS(data!$H$1:$H$1750, data!$A$1:$A$1750, Heron!$A39,  data!$E$1:$E$1750, Heron!AD$5)</f>
        <v>1307543.8399999999</v>
      </c>
      <c r="AE39" s="2">
        <f>AD39+SUMIFS(data!$H$1:$H$1750, data!$A$1:$A$1750, Heron!$A39,  data!$E$1:$E$1750, Heron!AE$5)</f>
        <v>1332633.8399999999</v>
      </c>
      <c r="AF39" s="2">
        <f>AE39+SUMIFS(data!$H$1:$H$1750, data!$A$1:$A$1750, Heron!$A39,  data!$E$1:$E$1750, Heron!AF$5)</f>
        <v>1332633.8399999999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4300.41</v>
      </c>
      <c r="Q40" s="2">
        <f>P40+SUMIFS(data!$H$1:$H$1750, data!$A$1:$A$1750, Heron!$A40,  data!$E$1:$E$1750, Heron!Q$5)</f>
        <v>4378.67</v>
      </c>
      <c r="R40" s="2">
        <f>Q40+SUMIFS(data!$H$1:$H$1750, data!$A$1:$A$1750, Heron!$A40,  data!$E$1:$E$1750, Heron!R$5)</f>
        <v>6549.12</v>
      </c>
      <c r="S40" s="2">
        <f>R40+SUMIFS(data!$H$1:$H$1750, data!$A$1:$A$1750, Heron!$A40,  data!$E$1:$E$1750, Heron!S$5)</f>
        <v>15431.259999999998</v>
      </c>
      <c r="T40" s="2">
        <f>S40+SUMIFS(data!$H$1:$H$1750, data!$A$1:$A$1750, Heron!$A40,  data!$E$1:$E$1750, Heron!T$5)</f>
        <v>15538.649999999998</v>
      </c>
      <c r="U40" s="2">
        <f>T40+SUMIFS(data!$H$1:$H$1750, data!$A$1:$A$1750, Heron!$A40,  data!$E$1:$E$1750, Heron!U$5)</f>
        <v>19314.929999999997</v>
      </c>
      <c r="V40" s="2">
        <f>U40+SUMIFS(data!$H$1:$H$1750, data!$A$1:$A$1750, Heron!$A40,  data!$E$1:$E$1750, Heron!V$5)</f>
        <v>25058.399999999998</v>
      </c>
      <c r="W40" s="2">
        <f>V40+SUMIFS(data!$H$1:$H$1750, data!$A$1:$A$1750, Heron!$A40,  data!$E$1:$E$1750, Heron!W$5)</f>
        <v>26710.57</v>
      </c>
      <c r="X40" s="2">
        <f>W40+SUMIFS(data!$H$1:$H$1750, data!$A$1:$A$1750, Heron!$A40,  data!$E$1:$E$1750, Heron!X$5)</f>
        <v>26710.57</v>
      </c>
      <c r="Y40" s="2">
        <f>X40+SUMIFS(data!$H$1:$H$1750, data!$A$1:$A$1750, Heron!$A40,  data!$E$1:$E$1750, Heron!Y$5)</f>
        <v>26710.57</v>
      </c>
      <c r="Z40" s="2">
        <f>Y40+SUMIFS(data!$H$1:$H$1750, data!$A$1:$A$1750, Heron!$A40,  data!$E$1:$E$1750, Heron!Z$5)</f>
        <v>26710.57</v>
      </c>
      <c r="AA40" s="2">
        <f>Z40+SUMIFS(data!$H$1:$H$1750, data!$A$1:$A$1750, Heron!$A40,  data!$E$1:$E$1750, Heron!AA$5)</f>
        <v>26710.57</v>
      </c>
      <c r="AB40" s="2">
        <f>AA40+SUMIFS(data!$H$1:$H$1750, data!$A$1:$A$1750, Heron!$A40,  data!$E$1:$E$1750, Heron!AB$5)</f>
        <v>26788.829999999998</v>
      </c>
      <c r="AC40" s="2">
        <f>AB40+SUMIFS(data!$H$1:$H$1750, data!$A$1:$A$1750, Heron!$A40,  data!$E$1:$E$1750, Heron!AC$5)</f>
        <v>28959.279999999999</v>
      </c>
      <c r="AD40" s="2">
        <f>AC40+SUMIFS(data!$H$1:$H$1750, data!$A$1:$A$1750, Heron!$A40,  data!$E$1:$E$1750, Heron!AD$5)</f>
        <v>37841.42</v>
      </c>
      <c r="AE40" s="2">
        <f>AD40+SUMIFS(data!$H$1:$H$1750, data!$A$1:$A$1750, Heron!$A40,  data!$E$1:$E$1750, Heron!AE$5)</f>
        <v>37948.81</v>
      </c>
      <c r="AF40" s="2">
        <f>AE40+SUMIFS(data!$H$1:$H$1750, data!$A$1:$A$1750, Heron!$A40,  data!$E$1:$E$1750, Heron!AF$5)</f>
        <v>37948.81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37948.81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2035730.6599999997</v>
      </c>
      <c r="V43" s="2">
        <f>U43+SUMIFS(data!$H$1:$H$1750, data!$A$1:$A$1750, Heron!$A43,  data!$E$1:$E$1750, Heron!V$5)</f>
        <v>2423767.0099999998</v>
      </c>
      <c r="W43" s="2">
        <f>V43+SUMIFS(data!$H$1:$H$1750, data!$A$1:$A$1750, Heron!$A43,  data!$E$1:$E$1750, Heron!W$5)</f>
        <v>2852028.84</v>
      </c>
      <c r="X43" s="2">
        <f>W43+SUMIFS(data!$H$1:$H$1750, data!$A$1:$A$1750, Heron!$A43,  data!$E$1:$E$1750, Heron!X$5)</f>
        <v>3237189.44</v>
      </c>
      <c r="Y43" s="2">
        <f>X43+SUMIFS(data!$H$1:$H$1750, data!$A$1:$A$1750, Heron!$A43,  data!$E$1:$E$1750, Heron!Y$5)</f>
        <v>3669747.76</v>
      </c>
      <c r="Z43" s="2">
        <f>Y43+SUMIFS(data!$H$1:$H$1750, data!$A$1:$A$1750, Heron!$A43,  data!$E$1:$E$1750, Heron!Z$5)</f>
        <v>4372306.08</v>
      </c>
      <c r="AA43" s="2">
        <f>Z43+SUMIFS(data!$H$1:$H$1750, data!$A$1:$A$1750, Heron!$A43,  data!$E$1:$E$1750, Heron!AA$5)</f>
        <v>5314864.4000000004</v>
      </c>
      <c r="AB43" s="2">
        <f>AA43+SUMIFS(data!$H$1:$H$1750, data!$A$1:$A$1750, Heron!$A43,  data!$E$1:$E$1750, Heron!AB$5)</f>
        <v>5897422.7200000007</v>
      </c>
      <c r="AC43" s="2">
        <f>AB43+SUMIFS(data!$H$1:$H$1750, data!$A$1:$A$1750, Heron!$A43,  data!$E$1:$E$1750, Heron!AC$5)</f>
        <v>6329981.040000001</v>
      </c>
      <c r="AD43" s="2">
        <f>AC43+SUMIFS(data!$H$1:$H$1750, data!$A$1:$A$1750, Heron!$A43,  data!$E$1:$E$1750, Heron!AD$5)</f>
        <v>6931486.0200000014</v>
      </c>
      <c r="AE43" s="2">
        <f>AD43+SUMIFS(data!$H$1:$H$1750, data!$A$1:$A$1750, Heron!$A43,  data!$E$1:$E$1750, Heron!AE$5)</f>
        <v>7157395.6000000015</v>
      </c>
      <c r="AF43" s="2">
        <f>AE43+SUMIFS(data!$H$1:$H$1750, data!$A$1:$A$1750, Heron!$A43,  data!$E$1:$E$1750, Heron!AF$5)</f>
        <v>7878900.540000001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7878900.540000001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29379.88</v>
      </c>
      <c r="T44" s="2">
        <f>S44+SUMIFS(data!$H$1:$H$1750, data!$A$1:$A$1750, Heron!$A44,  data!$E$1:$E$1750, Heron!T$5)</f>
        <v>59399.880000000005</v>
      </c>
      <c r="U44" s="2">
        <f>T44+SUMIFS(data!$H$1:$H$1750, data!$A$1:$A$1750, Heron!$A44,  data!$E$1:$E$1750, Heron!U$5)</f>
        <v>89419.88</v>
      </c>
      <c r="V44" s="2">
        <f>U44+SUMIFS(data!$H$1:$H$1750, data!$A$1:$A$1750, Heron!$A44,  data!$E$1:$E$1750, Heron!V$5)</f>
        <v>106266.88</v>
      </c>
      <c r="W44" s="2">
        <f>V44+SUMIFS(data!$H$1:$H$1750, data!$A$1:$A$1750, Heron!$A44,  data!$E$1:$E$1750, Heron!W$5)</f>
        <v>106266.88</v>
      </c>
      <c r="X44" s="2">
        <f>W44+SUMIFS(data!$H$1:$H$1750, data!$A$1:$A$1750, Heron!$A44,  data!$E$1:$E$1750, Heron!X$5)</f>
        <v>106266.88</v>
      </c>
      <c r="Y44" s="2">
        <f>X44+SUMIFS(data!$H$1:$H$1750, data!$A$1:$A$1750, Heron!$A44,  data!$E$1:$E$1750, Heron!Y$5)</f>
        <v>106266.88</v>
      </c>
      <c r="Z44" s="2">
        <f>Y44+SUMIFS(data!$H$1:$H$1750, data!$A$1:$A$1750, Heron!$A44,  data!$E$1:$E$1750, Heron!Z$5)</f>
        <v>106266.88</v>
      </c>
      <c r="AA44" s="2">
        <f>Z44+SUMIFS(data!$H$1:$H$1750, data!$A$1:$A$1750, Heron!$A44,  data!$E$1:$E$1750, Heron!AA$5)</f>
        <v>106266.88</v>
      </c>
      <c r="AB44" s="2">
        <f>AA44+SUMIFS(data!$H$1:$H$1750, data!$A$1:$A$1750, Heron!$A44,  data!$E$1:$E$1750, Heron!AB$5)</f>
        <v>106266.88</v>
      </c>
      <c r="AC44" s="2">
        <f>AB44+SUMIFS(data!$H$1:$H$1750, data!$A$1:$A$1750, Heron!$A44,  data!$E$1:$E$1750, Heron!AC$5)</f>
        <v>106266.88</v>
      </c>
      <c r="AD44" s="2">
        <f>AC44+SUMIFS(data!$H$1:$H$1750, data!$A$1:$A$1750, Heron!$A44,  data!$E$1:$E$1750, Heron!AD$5)</f>
        <v>106266.88</v>
      </c>
      <c r="AE44" s="2">
        <f>AD44+SUMIFS(data!$H$1:$H$1750, data!$A$1:$A$1750, Heron!$A44,  data!$E$1:$E$1750, Heron!AE$5)</f>
        <v>106266.88</v>
      </c>
      <c r="AF44" s="2">
        <f>AE44+SUMIFS(data!$H$1:$H$1750, data!$A$1:$A$1750, Heron!$A44,  data!$E$1:$E$1750, Heron!AF$5)</f>
        <v>106266.88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106266.88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45324337.079999976</v>
      </c>
      <c r="P57" s="6">
        <f t="shared" si="2"/>
        <v>49579154.019999981</v>
      </c>
      <c r="Q57" s="6">
        <f t="shared" si="2"/>
        <v>53884557.389999993</v>
      </c>
      <c r="R57" s="6">
        <f t="shared" si="2"/>
        <v>58544376.609999992</v>
      </c>
      <c r="S57" s="6">
        <f t="shared" si="2"/>
        <v>61864228.659999989</v>
      </c>
      <c r="T57" s="6">
        <f t="shared" si="2"/>
        <v>66021277.04999999</v>
      </c>
      <c r="U57" s="6">
        <f t="shared" si="2"/>
        <v>68976589.649999976</v>
      </c>
      <c r="V57" s="6">
        <f t="shared" si="2"/>
        <v>151920244.05999997</v>
      </c>
      <c r="W57" s="6">
        <f t="shared" si="2"/>
        <v>160026031.63299999</v>
      </c>
      <c r="X57" s="6">
        <f t="shared" si="2"/>
        <v>162472833.78599998</v>
      </c>
      <c r="Y57" s="6">
        <f t="shared" si="2"/>
        <v>165614956.55899999</v>
      </c>
      <c r="Z57" s="6">
        <f t="shared" si="2"/>
        <v>169219156.43199998</v>
      </c>
      <c r="AA57" s="6">
        <f t="shared" si="2"/>
        <v>175368781.91499996</v>
      </c>
      <c r="AB57" s="6">
        <f t="shared" si="2"/>
        <v>181918307.77799997</v>
      </c>
      <c r="AC57" s="6">
        <f t="shared" si="2"/>
        <v>188722378.391</v>
      </c>
      <c r="AD57" s="6">
        <f t="shared" si="2"/>
        <v>196845061.02399999</v>
      </c>
      <c r="AE57" s="6">
        <f t="shared" si="2"/>
        <v>202174761.257</v>
      </c>
      <c r="AF57" s="6">
        <f t="shared" si="2"/>
        <v>267042864.32999995</v>
      </c>
      <c r="AG57" s="6">
        <f t="shared" si="2"/>
        <v>267042864.32999995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1220778.6600000262</v>
      </c>
      <c r="P60" s="7">
        <f t="shared" si="3"/>
        <v>6398784.8300000206</v>
      </c>
      <c r="Q60" s="7">
        <f t="shared" si="3"/>
        <v>12526040.680000007</v>
      </c>
      <c r="R60" s="7">
        <f t="shared" si="3"/>
        <v>13005905.850000001</v>
      </c>
      <c r="S60" s="7">
        <f t="shared" si="3"/>
        <v>11707719.540000014</v>
      </c>
      <c r="T60" s="7">
        <f t="shared" si="3"/>
        <v>16009306.140000023</v>
      </c>
      <c r="U60" s="7">
        <f t="shared" si="3"/>
        <v>20102356.610000044</v>
      </c>
      <c r="V60" s="7">
        <f t="shared" si="3"/>
        <v>-48147540.319999948</v>
      </c>
      <c r="W60" s="7">
        <f t="shared" si="3"/>
        <v>-41971823.562999979</v>
      </c>
      <c r="X60" s="7">
        <f t="shared" si="3"/>
        <v>-38240717.385999978</v>
      </c>
      <c r="Y60" s="7">
        <f t="shared" si="3"/>
        <v>-26473987.978999972</v>
      </c>
      <c r="Z60" s="7">
        <f t="shared" si="3"/>
        <v>2170441.4280000329</v>
      </c>
      <c r="AA60" s="7">
        <f t="shared" si="3"/>
        <v>18592534.63500002</v>
      </c>
      <c r="AB60" s="7">
        <f t="shared" si="3"/>
        <v>30761675.492000043</v>
      </c>
      <c r="AC60" s="7">
        <f t="shared" si="3"/>
        <v>29267990.578999996</v>
      </c>
      <c r="AD60" s="7">
        <f t="shared" si="3"/>
        <v>43243317.756000012</v>
      </c>
      <c r="AE60" s="7">
        <f t="shared" si="3"/>
        <v>81613617.523000032</v>
      </c>
      <c r="AF60" s="7">
        <f t="shared" si="3"/>
        <v>44245514.450000077</v>
      </c>
      <c r="AG60" s="7">
        <f t="shared" si="3"/>
        <v>44245514.450000077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2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2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2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2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231500.64</v>
      </c>
      <c r="Q71" s="2">
        <f>P71+SUMIFS(data!$H$1:$H$1750, data!$A$1:$A$1750, Heron!$A71,  data!$E$1:$E$1750, Heron!Q$5)</f>
        <v>260438.14</v>
      </c>
      <c r="R71" s="2">
        <f>Q71+SUMIFS(data!$H$1:$H$1750, data!$A$1:$A$1750, Heron!$A71,  data!$E$1:$E$1750, Heron!R$5)</f>
        <v>318307.67000000004</v>
      </c>
      <c r="S71" s="2">
        <f>R71+SUMIFS(data!$H$1:$H$1750, data!$A$1:$A$1750, Heron!$A71,  data!$E$1:$E$1750, Heron!S$5)</f>
        <v>359190.55000000005</v>
      </c>
      <c r="T71" s="2">
        <f>S71+SUMIFS(data!$H$1:$H$1750, data!$A$1:$A$1750, Heron!$A71,  data!$E$1:$E$1750, Heron!T$5)</f>
        <v>393122.12000000005</v>
      </c>
      <c r="U71" s="2">
        <f>T71+SUMIFS(data!$H$1:$H$1750, data!$A$1:$A$1750, Heron!$A71,  data!$E$1:$E$1750, Heron!U$5)</f>
        <v>408311.68000000005</v>
      </c>
      <c r="V71" s="2">
        <f>U71+SUMIFS(data!$H$1:$H$1750, data!$A$1:$A$1750, Heron!$A71,  data!$E$1:$E$1750, Heron!V$5)</f>
        <v>418561.68000000005</v>
      </c>
      <c r="W71" s="2">
        <f>V71+SUMIFS(data!$H$1:$H$1750, data!$A$1:$A$1750, Heron!$A71,  data!$E$1:$E$1750, Heron!W$5)</f>
        <v>420561.68000000005</v>
      </c>
      <c r="X71" s="2">
        <f>W71+SUMIFS(data!$H$1:$H$1750, data!$A$1:$A$1750, Heron!$A71,  data!$E$1:$E$1750, Heron!X$5)</f>
        <v>420561.68000000005</v>
      </c>
      <c r="Y71" s="2">
        <f>X71+SUMIFS(data!$H$1:$H$1750, data!$A$1:$A$1750, Heron!$A71,  data!$E$1:$E$1750, Heron!Y$5)</f>
        <v>420561.68000000005</v>
      </c>
      <c r="Z71" s="2">
        <f>Y71+SUMIFS(data!$H$1:$H$1750, data!$A$1:$A$1750, Heron!$A71,  data!$E$1:$E$1750, Heron!Z$5)</f>
        <v>420561.68000000005</v>
      </c>
      <c r="AA71" s="2">
        <f>Z71+SUMIFS(data!$H$1:$H$1750, data!$A$1:$A$1750, Heron!$A71,  data!$E$1:$E$1750, Heron!AA$5)</f>
        <v>515621.20000000007</v>
      </c>
      <c r="AB71" s="2">
        <f>AA71+SUMIFS(data!$H$1:$H$1750, data!$A$1:$A$1750, Heron!$A71,  data!$E$1:$E$1750, Heron!AB$5)</f>
        <v>562221.20000000007</v>
      </c>
      <c r="AC71" s="2">
        <f>AB71+SUMIFS(data!$H$1:$H$1750, data!$A$1:$A$1750, Heron!$A71,  data!$E$1:$E$1750, Heron!AC$5)</f>
        <v>615043.00000000012</v>
      </c>
      <c r="AD71" s="2">
        <f>AC71+SUMIFS(data!$H$1:$H$1750, data!$A$1:$A$1750, Heron!$A71,  data!$E$1:$E$1750, Heron!AD$5)</f>
        <v>694221.26000000013</v>
      </c>
      <c r="AE71" s="2">
        <f>AD71+SUMIFS(data!$H$1:$H$1750, data!$A$1:$A$1750, Heron!$A71,  data!$E$1:$E$1750, Heron!AE$5)</f>
        <v>694221.26000000013</v>
      </c>
      <c r="AF71" s="2">
        <f>AE71+SUMIFS(data!$H$1:$H$1750, data!$A$1:$A$1750, Heron!$A71,  data!$E$1:$E$1750, Heron!AF$5)</f>
        <v>694221.26000000013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694221.26000000013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8764.6999999999989</v>
      </c>
      <c r="Q72" s="2">
        <f>P72+SUMIFS(data!$H$1:$H$1750, data!$A$1:$A$1750, Heron!$A72,  data!$E$1:$E$1750, Heron!Q$5)</f>
        <v>9138.9</v>
      </c>
      <c r="R72" s="2">
        <f>Q72+SUMIFS(data!$H$1:$H$1750, data!$A$1:$A$1750, Heron!$A72,  data!$E$1:$E$1750, Heron!R$5)</f>
        <v>9588.2799999999988</v>
      </c>
      <c r="S72" s="2">
        <f>R72+SUMIFS(data!$H$1:$H$1750, data!$A$1:$A$1750, Heron!$A72,  data!$E$1:$E$1750, Heron!S$5)</f>
        <v>10105.23</v>
      </c>
      <c r="T72" s="2">
        <f>S72+SUMIFS(data!$H$1:$H$1750, data!$A$1:$A$1750, Heron!$A72,  data!$E$1:$E$1750, Heron!T$5)</f>
        <v>10749.4</v>
      </c>
      <c r="U72" s="2">
        <f>T72+SUMIFS(data!$H$1:$H$1750, data!$A$1:$A$1750, Heron!$A72,  data!$E$1:$E$1750, Heron!U$5)</f>
        <v>11139.51</v>
      </c>
      <c r="V72" s="2">
        <f>U72+SUMIFS(data!$H$1:$H$1750, data!$A$1:$A$1750, Heron!$A72,  data!$E$1:$E$1750, Heron!V$5)</f>
        <v>11396.06</v>
      </c>
      <c r="W72" s="2">
        <f>V72+SUMIFS(data!$H$1:$H$1750, data!$A$1:$A$1750, Heron!$A72,  data!$E$1:$E$1750, Heron!W$5)</f>
        <v>11765.21</v>
      </c>
      <c r="X72" s="2">
        <f>W72+SUMIFS(data!$H$1:$H$1750, data!$A$1:$A$1750, Heron!$A72,  data!$E$1:$E$1750, Heron!X$5)</f>
        <v>11765.21</v>
      </c>
      <c r="Y72" s="2">
        <f>X72+SUMIFS(data!$H$1:$H$1750, data!$A$1:$A$1750, Heron!$A72,  data!$E$1:$E$1750, Heron!Y$5)</f>
        <v>11765.21</v>
      </c>
      <c r="Z72" s="2">
        <f>Y72+SUMIFS(data!$H$1:$H$1750, data!$A$1:$A$1750, Heron!$A72,  data!$E$1:$E$1750, Heron!Z$5)</f>
        <v>11765.21</v>
      </c>
      <c r="AA72" s="2">
        <f>Z72+SUMIFS(data!$H$1:$H$1750, data!$A$1:$A$1750, Heron!$A72,  data!$E$1:$E$1750, Heron!AA$5)</f>
        <v>12348.189999999999</v>
      </c>
      <c r="AB72" s="2">
        <f>AA72+SUMIFS(data!$H$1:$H$1750, data!$A$1:$A$1750, Heron!$A72,  data!$E$1:$E$1750, Heron!AB$5)</f>
        <v>12722.39</v>
      </c>
      <c r="AC72" s="2">
        <f>AB72+SUMIFS(data!$H$1:$H$1750, data!$A$1:$A$1750, Heron!$A72,  data!$E$1:$E$1750, Heron!AC$5)</f>
        <v>13171.769999999999</v>
      </c>
      <c r="AD72" s="2">
        <f>AC72+SUMIFS(data!$H$1:$H$1750, data!$A$1:$A$1750, Heron!$A72,  data!$E$1:$E$1750, Heron!AD$5)</f>
        <v>13688.72</v>
      </c>
      <c r="AE72" s="2">
        <f>AD72+SUMIFS(data!$H$1:$H$1750, data!$A$1:$A$1750, Heron!$A72,  data!$E$1:$E$1750, Heron!AE$5)</f>
        <v>13688.72</v>
      </c>
      <c r="AF72" s="2">
        <f>AE72+SUMIFS(data!$H$1:$H$1750, data!$A$1:$A$1750, Heron!$A72,  data!$E$1:$E$1750, Heron!AF$5)</f>
        <v>13688.72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13688.72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54262.96</v>
      </c>
      <c r="Q73" s="2">
        <f>P73+SUMIFS(data!$H$1:$H$1750, data!$A$1:$A$1750, Heron!$A73,  data!$E$1:$E$1750, Heron!Q$5)</f>
        <v>51785.45</v>
      </c>
      <c r="R73" s="2">
        <f>Q73+SUMIFS(data!$H$1:$H$1750, data!$A$1:$A$1750, Heron!$A73,  data!$E$1:$E$1750, Heron!R$5)</f>
        <v>54310.289999999994</v>
      </c>
      <c r="S73" s="2">
        <f>R73+SUMIFS(data!$H$1:$H$1750, data!$A$1:$A$1750, Heron!$A73,  data!$E$1:$E$1750, Heron!S$5)</f>
        <v>54310.289999999994</v>
      </c>
      <c r="T73" s="2">
        <f>S73+SUMIFS(data!$H$1:$H$1750, data!$A$1:$A$1750, Heron!$A73,  data!$E$1:$E$1750, Heron!T$5)</f>
        <v>54310.289999999994</v>
      </c>
      <c r="U73" s="2">
        <f>T73+SUMIFS(data!$H$1:$H$1750, data!$A$1:$A$1750, Heron!$A73,  data!$E$1:$E$1750, Heron!U$5)</f>
        <v>55144.12999999999</v>
      </c>
      <c r="V73" s="2">
        <f>U73+SUMIFS(data!$H$1:$H$1750, data!$A$1:$A$1750, Heron!$A73,  data!$E$1:$E$1750, Heron!V$5)</f>
        <v>55977.969999999987</v>
      </c>
      <c r="W73" s="2">
        <f>V73+SUMIFS(data!$H$1:$H$1750, data!$A$1:$A$1750, Heron!$A73,  data!$E$1:$E$1750, Heron!W$5)</f>
        <v>68330.249999999985</v>
      </c>
      <c r="X73" s="2">
        <f>W73+SUMIFS(data!$H$1:$H$1750, data!$A$1:$A$1750, Heron!$A73,  data!$E$1:$E$1750, Heron!X$5)</f>
        <v>68330.249999999985</v>
      </c>
      <c r="Y73" s="2">
        <f>X73+SUMIFS(data!$H$1:$H$1750, data!$A$1:$A$1750, Heron!$A73,  data!$E$1:$E$1750, Heron!Y$5)</f>
        <v>68330.249999999985</v>
      </c>
      <c r="Z73" s="2">
        <f>Y73+SUMIFS(data!$H$1:$H$1750, data!$A$1:$A$1750, Heron!$A73,  data!$E$1:$E$1750, Heron!Z$5)</f>
        <v>68330.249999999985</v>
      </c>
      <c r="AA73" s="2">
        <f>Z73+SUMIFS(data!$H$1:$H$1750, data!$A$1:$A$1750, Heron!$A73,  data!$E$1:$E$1750, Heron!AA$5)</f>
        <v>79546.37999999999</v>
      </c>
      <c r="AB73" s="2">
        <f>AA73+SUMIFS(data!$H$1:$H$1750, data!$A$1:$A$1750, Heron!$A73,  data!$E$1:$E$1750, Heron!AB$5)</f>
        <v>77068.87</v>
      </c>
      <c r="AC73" s="2">
        <f>AB73+SUMIFS(data!$H$1:$H$1750, data!$A$1:$A$1750, Heron!$A73,  data!$E$1:$E$1750, Heron!AC$5)</f>
        <v>79593.709999999992</v>
      </c>
      <c r="AD73" s="2">
        <f>AC73+SUMIFS(data!$H$1:$H$1750, data!$A$1:$A$1750, Heron!$A73,  data!$E$1:$E$1750, Heron!AD$5)</f>
        <v>79593.709999999992</v>
      </c>
      <c r="AE73" s="2">
        <f>AD73+SUMIFS(data!$H$1:$H$1750, data!$A$1:$A$1750, Heron!$A73,  data!$E$1:$E$1750, Heron!AE$5)</f>
        <v>79593.709999999992</v>
      </c>
      <c r="AF73" s="2">
        <f>AE73+SUMIFS(data!$H$1:$H$1750, data!$A$1:$A$1750, Heron!$A73,  data!$E$1:$E$1750, Heron!AF$5)</f>
        <v>79593.709999999992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79593.709999999992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156328.79999999999</v>
      </c>
      <c r="Q75" s="2">
        <f>P75+SUMIFS(data!$H$1:$H$1750, data!$A$1:$A$1750, Heron!$A75,  data!$E$1:$E$1750, Heron!Q$5)</f>
        <v>152026.96</v>
      </c>
      <c r="R75" s="2">
        <f>Q75+SUMIFS(data!$H$1:$H$1750, data!$A$1:$A$1750, Heron!$A75,  data!$E$1:$E$1750, Heron!R$5)</f>
        <v>160859.19999999998</v>
      </c>
      <c r="S75" s="2">
        <f>R75+SUMIFS(data!$H$1:$H$1750, data!$A$1:$A$1750, Heron!$A75,  data!$E$1:$E$1750, Heron!S$5)</f>
        <v>160859.19999999998</v>
      </c>
      <c r="T75" s="2">
        <f>S75+SUMIFS(data!$H$1:$H$1750, data!$A$1:$A$1750, Heron!$A75,  data!$E$1:$E$1750, Heron!T$5)</f>
        <v>160859.19999999998</v>
      </c>
      <c r="U75" s="2">
        <f>T75+SUMIFS(data!$H$1:$H$1750, data!$A$1:$A$1750, Heron!$A75,  data!$E$1:$E$1750, Heron!U$5)</f>
        <v>161953.37999999998</v>
      </c>
      <c r="V75" s="2">
        <f>U75+SUMIFS(data!$H$1:$H$1750, data!$A$1:$A$1750, Heron!$A75,  data!$E$1:$E$1750, Heron!V$5)</f>
        <v>163047.55999999997</v>
      </c>
      <c r="W75" s="2">
        <f>V75+SUMIFS(data!$H$1:$H$1750, data!$A$1:$A$1750, Heron!$A75,  data!$E$1:$E$1750, Heron!W$5)</f>
        <v>210204.33999999997</v>
      </c>
      <c r="X75" s="2">
        <f>W75+SUMIFS(data!$H$1:$H$1750, data!$A$1:$A$1750, Heron!$A75,  data!$E$1:$E$1750, Heron!X$5)</f>
        <v>210204.33999999997</v>
      </c>
      <c r="Y75" s="2">
        <f>X75+SUMIFS(data!$H$1:$H$1750, data!$A$1:$A$1750, Heron!$A75,  data!$E$1:$E$1750, Heron!Y$5)</f>
        <v>210204.33999999997</v>
      </c>
      <c r="Z75" s="2">
        <f>Y75+SUMIFS(data!$H$1:$H$1750, data!$A$1:$A$1750, Heron!$A75,  data!$E$1:$E$1750, Heron!Z$5)</f>
        <v>210204.33999999997</v>
      </c>
      <c r="AA75" s="2">
        <f>Z75+SUMIFS(data!$H$1:$H$1750, data!$A$1:$A$1750, Heron!$A75,  data!$E$1:$E$1750, Heron!AA$5)</f>
        <v>249553.36999999997</v>
      </c>
      <c r="AB75" s="2">
        <f>AA75+SUMIFS(data!$H$1:$H$1750, data!$A$1:$A$1750, Heron!$A75,  data!$E$1:$E$1750, Heron!AB$5)</f>
        <v>245251.52999999997</v>
      </c>
      <c r="AC75" s="2">
        <f>AB75+SUMIFS(data!$H$1:$H$1750, data!$A$1:$A$1750, Heron!$A75,  data!$E$1:$E$1750, Heron!AC$5)</f>
        <v>254083.76999999996</v>
      </c>
      <c r="AD75" s="2">
        <f>AC75+SUMIFS(data!$H$1:$H$1750, data!$A$1:$A$1750, Heron!$A75,  data!$E$1:$E$1750, Heron!AD$5)</f>
        <v>254083.76999999996</v>
      </c>
      <c r="AE75" s="2">
        <f>AD75+SUMIFS(data!$H$1:$H$1750, data!$A$1:$A$1750, Heron!$A75,  data!$E$1:$E$1750, Heron!AE$5)</f>
        <v>254083.76999999996</v>
      </c>
      <c r="AF75" s="2">
        <f>AE75+SUMIFS(data!$H$1:$H$1750, data!$A$1:$A$1750, Heron!$A75,  data!$E$1:$E$1750, Heron!AF$5)</f>
        <v>254083.76999999996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254083.76999999996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95250</v>
      </c>
      <c r="S76" s="2">
        <f>R76+SUMIFS(data!$H$1:$H$1750, data!$A$1:$A$1750, Heron!$A76,  data!$E$1:$E$1750, Heron!S$5)</f>
        <v>106700</v>
      </c>
      <c r="T76" s="2">
        <f>S76+SUMIFS(data!$H$1:$H$1750, data!$A$1:$A$1750, Heron!$A76,  data!$E$1:$E$1750, Heron!T$5)</f>
        <v>113950</v>
      </c>
      <c r="U76" s="2">
        <f>T76+SUMIFS(data!$H$1:$H$1750, data!$A$1:$A$1750, Heron!$A76,  data!$E$1:$E$1750, Heron!U$5)</f>
        <v>125400</v>
      </c>
      <c r="V76" s="2">
        <f>U76+SUMIFS(data!$H$1:$H$1750, data!$A$1:$A$1750, Heron!$A76,  data!$E$1:$E$1750, Heron!V$5)</f>
        <v>132650</v>
      </c>
      <c r="W76" s="2">
        <f>V76+SUMIFS(data!$H$1:$H$1750, data!$A$1:$A$1750, Heron!$A76,  data!$E$1:$E$1750, Heron!W$5)</f>
        <v>150100</v>
      </c>
      <c r="X76" s="2">
        <f>W76+SUMIFS(data!$H$1:$H$1750, data!$A$1:$A$1750, Heron!$A76,  data!$E$1:$E$1750, Heron!X$5)</f>
        <v>157350</v>
      </c>
      <c r="Y76" s="2">
        <f>X76+SUMIFS(data!$H$1:$H$1750, data!$A$1:$A$1750, Heron!$A76,  data!$E$1:$E$1750, Heron!Y$5)</f>
        <v>164600</v>
      </c>
      <c r="Z76" s="2">
        <f>Y76+SUMIFS(data!$H$1:$H$1750, data!$A$1:$A$1750, Heron!$A76,  data!$E$1:$E$1750, Heron!Z$5)</f>
        <v>171850</v>
      </c>
      <c r="AA76" s="2">
        <f>Z76+SUMIFS(data!$H$1:$H$1750, data!$A$1:$A$1750, Heron!$A76,  data!$E$1:$E$1750, Heron!AA$5)</f>
        <v>175850</v>
      </c>
      <c r="AB76" s="2">
        <f>AA76+SUMIFS(data!$H$1:$H$1750, data!$A$1:$A$1750, Heron!$A76,  data!$E$1:$E$1750, Heron!AB$5)</f>
        <v>183850</v>
      </c>
      <c r="AC76" s="2">
        <f>AB76+SUMIFS(data!$H$1:$H$1750, data!$A$1:$A$1750, Heron!$A76,  data!$E$1:$E$1750, Heron!AC$5)</f>
        <v>191850</v>
      </c>
      <c r="AD76" s="2">
        <f>AC76+SUMIFS(data!$H$1:$H$1750, data!$A$1:$A$1750, Heron!$A76,  data!$E$1:$E$1750, Heron!AD$5)</f>
        <v>200250</v>
      </c>
      <c r="AE76" s="2">
        <f>AD76+SUMIFS(data!$H$1:$H$1750, data!$A$1:$A$1750, Heron!$A76,  data!$E$1:$E$1750, Heron!AE$5)</f>
        <v>200250</v>
      </c>
      <c r="AF76" s="2">
        <f>AE76+SUMIFS(data!$H$1:$H$1750, data!$A$1:$A$1750, Heron!$A76,  data!$E$1:$E$1750, Heron!AF$5)</f>
        <v>200250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200250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41129.990000000005</v>
      </c>
      <c r="R80" s="2">
        <f>Q80+SUMIFS(data!$H$1:$H$1750, data!$A$1:$A$1750, Heron!$A80,  data!$E$1:$E$1750, Heron!R$5)</f>
        <v>49953.890000000007</v>
      </c>
      <c r="S80" s="2">
        <f>R80+SUMIFS(data!$H$1:$H$1750, data!$A$1:$A$1750, Heron!$A80,  data!$E$1:$E$1750, Heron!S$5)</f>
        <v>60695.55</v>
      </c>
      <c r="T80" s="2">
        <f>S80+SUMIFS(data!$H$1:$H$1750, data!$A$1:$A$1750, Heron!$A80,  data!$E$1:$E$1750, Heron!T$5)</f>
        <v>71155.520000000004</v>
      </c>
      <c r="U80" s="2">
        <f>T80+SUMIFS(data!$H$1:$H$1750, data!$A$1:$A$1750, Heron!$A80,  data!$E$1:$E$1750, Heron!U$5)</f>
        <v>81672.02</v>
      </c>
      <c r="V80" s="2">
        <f>U80+SUMIFS(data!$H$1:$H$1750, data!$A$1:$A$1750, Heron!$A80,  data!$E$1:$E$1750, Heron!V$5)</f>
        <v>94896.450000000012</v>
      </c>
      <c r="W80" s="2">
        <f>V80+SUMIFS(data!$H$1:$H$1750, data!$A$1:$A$1750, Heron!$A80,  data!$E$1:$E$1750, Heron!W$5)</f>
        <v>107043.64000000001</v>
      </c>
      <c r="X80" s="2">
        <f>W80+SUMIFS(data!$H$1:$H$1750, data!$A$1:$A$1750, Heron!$A80,  data!$E$1:$E$1750, Heron!X$5)</f>
        <v>107043.64000000001</v>
      </c>
      <c r="Y80" s="2">
        <f>X80+SUMIFS(data!$H$1:$H$1750, data!$A$1:$A$1750, Heron!$A80,  data!$E$1:$E$1750, Heron!Y$5)</f>
        <v>107043.64000000001</v>
      </c>
      <c r="Z80" s="2">
        <f>Y80+SUMIFS(data!$H$1:$H$1750, data!$A$1:$A$1750, Heron!$A80,  data!$E$1:$E$1750, Heron!Z$5)</f>
        <v>107043.64000000001</v>
      </c>
      <c r="AA80" s="2">
        <f>Z80+SUMIFS(data!$H$1:$H$1750, data!$A$1:$A$1750, Heron!$A80,  data!$E$1:$E$1750, Heron!AA$5)</f>
        <v>114393.97000000002</v>
      </c>
      <c r="AB80" s="2">
        <f>AA80+SUMIFS(data!$H$1:$H$1750, data!$A$1:$A$1750, Heron!$A80,  data!$E$1:$E$1750, Heron!AB$5)</f>
        <v>129094.63000000002</v>
      </c>
      <c r="AC80" s="2">
        <f>AB80+SUMIFS(data!$H$1:$H$1750, data!$A$1:$A$1750, Heron!$A80,  data!$E$1:$E$1750, Heron!AC$5)</f>
        <v>146742.43000000002</v>
      </c>
      <c r="AD80" s="2">
        <f>AC80+SUMIFS(data!$H$1:$H$1750, data!$A$1:$A$1750, Heron!$A80,  data!$E$1:$E$1750, Heron!AD$5)</f>
        <v>168225.75000000003</v>
      </c>
      <c r="AE80" s="2">
        <f>AD80+SUMIFS(data!$H$1:$H$1750, data!$A$1:$A$1750, Heron!$A80,  data!$E$1:$E$1750, Heron!AE$5)</f>
        <v>168225.75000000003</v>
      </c>
      <c r="AF80" s="2">
        <f>AE80+SUMIFS(data!$H$1:$H$1750, data!$A$1:$A$1750, Heron!$A80,  data!$E$1:$E$1750, Heron!AF$5)</f>
        <v>168225.75000000003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168225.75000000003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1443496.93</v>
      </c>
      <c r="V85" s="2">
        <f>U85+SUMIFS(data!$H$1:$H$1750, data!$A$1:$A$1750, Heron!$A85,  data!$E$1:$E$1750, Heron!V$5)</f>
        <v>1471452.3299999998</v>
      </c>
      <c r="W85" s="2">
        <f>V85+SUMIFS(data!$H$1:$H$1750, data!$A$1:$A$1750, Heron!$A85,  data!$E$1:$E$1750, Heron!W$5)</f>
        <v>1849610.1799999997</v>
      </c>
      <c r="X85" s="2">
        <f>W85+SUMIFS(data!$H$1:$H$1750, data!$A$1:$A$1750, Heron!$A85,  data!$E$1:$E$1750, Heron!X$5)</f>
        <v>2227768.0299999998</v>
      </c>
      <c r="Y85" s="2">
        <f>X85+SUMIFS(data!$H$1:$H$1750, data!$A$1:$A$1750, Heron!$A85,  data!$E$1:$E$1750, Heron!Y$5)</f>
        <v>4855925.88</v>
      </c>
      <c r="Z85" s="2">
        <f>Y85+SUMIFS(data!$H$1:$H$1750, data!$A$1:$A$1750, Heron!$A85,  data!$E$1:$E$1750, Heron!Z$5)</f>
        <v>7484083.7300000004</v>
      </c>
      <c r="AA85" s="2">
        <f>Z85+SUMIFS(data!$H$1:$H$1750, data!$A$1:$A$1750, Heron!$A85,  data!$E$1:$E$1750, Heron!AA$5)</f>
        <v>7842995</v>
      </c>
      <c r="AB85" s="2">
        <f>AA85+SUMIFS(data!$H$1:$H$1750, data!$A$1:$A$1750, Heron!$A85,  data!$E$1:$E$1750, Heron!AB$5)</f>
        <v>10371152.85</v>
      </c>
      <c r="AC85" s="2">
        <f>AB85+SUMIFS(data!$H$1:$H$1750, data!$A$1:$A$1750, Heron!$A85,  data!$E$1:$E$1750, Heron!AC$5)</f>
        <v>13030412.039999999</v>
      </c>
      <c r="AD85" s="2">
        <f>AC85+SUMIFS(data!$H$1:$H$1750, data!$A$1:$A$1750, Heron!$A85,  data!$E$1:$E$1750, Heron!AD$5)</f>
        <v>15818775.209999999</v>
      </c>
      <c r="AE85" s="2">
        <f>AD85+SUMIFS(data!$H$1:$H$1750, data!$A$1:$A$1750, Heron!$A85,  data!$E$1:$E$1750, Heron!AE$5)</f>
        <v>18693727.59</v>
      </c>
      <c r="AF85" s="2">
        <f>AE85+SUMIFS(data!$H$1:$H$1750, data!$A$1:$A$1750, Heron!$A85,  data!$E$1:$E$1750, Heron!AF$5)</f>
        <v>21568680.34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21568680.34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10387919.719999999</v>
      </c>
      <c r="V88" s="2">
        <f>U88+SUMIFS(data!$H$1:$H$1750, data!$A$1:$A$1750, Heron!$A88,  data!$E$1:$E$1750, Heron!V$5)</f>
        <v>10013879.599999998</v>
      </c>
      <c r="W88" s="2">
        <f>V88+SUMIFS(data!$H$1:$H$1750, data!$A$1:$A$1750, Heron!$A88,  data!$E$1:$E$1750, Heron!W$5)</f>
        <v>10525660.429999998</v>
      </c>
      <c r="X88" s="2">
        <f>W88+SUMIFS(data!$H$1:$H$1750, data!$A$1:$A$1750, Heron!$A88,  data!$E$1:$E$1750, Heron!X$5)</f>
        <v>11037441.259999998</v>
      </c>
      <c r="Y88" s="2">
        <f>X88+SUMIFS(data!$H$1:$H$1750, data!$A$1:$A$1750, Heron!$A88,  data!$E$1:$E$1750, Heron!Y$5)</f>
        <v>11549222.089999998</v>
      </c>
      <c r="Z88" s="2">
        <f>Y88+SUMIFS(data!$H$1:$H$1750, data!$A$1:$A$1750, Heron!$A88,  data!$E$1:$E$1750, Heron!Z$5)</f>
        <v>12061002.919999998</v>
      </c>
      <c r="AA88" s="2">
        <f>Z88+SUMIFS(data!$H$1:$H$1750, data!$A$1:$A$1750, Heron!$A88,  data!$E$1:$E$1750, Heron!AA$5)</f>
        <v>13347041.279999997</v>
      </c>
      <c r="AB88" s="2">
        <f>AA88+SUMIFS(data!$H$1:$H$1750, data!$A$1:$A$1750, Heron!$A88,  data!$E$1:$E$1750, Heron!AB$5)</f>
        <v>15516296.009999998</v>
      </c>
      <c r="AC88" s="2">
        <f>AB88+SUMIFS(data!$H$1:$H$1750, data!$A$1:$A$1750, Heron!$A88,  data!$E$1:$E$1750, Heron!AC$5)</f>
        <v>15946224.769999998</v>
      </c>
      <c r="AD88" s="2">
        <f>AC88+SUMIFS(data!$H$1:$H$1750, data!$A$1:$A$1750, Heron!$A88,  data!$E$1:$E$1750, Heron!AD$5)</f>
        <v>16046224.769999998</v>
      </c>
      <c r="AE88" s="2">
        <f>AD88+SUMIFS(data!$H$1:$H$1750, data!$A$1:$A$1750, Heron!$A88,  data!$E$1:$E$1750, Heron!AE$5)</f>
        <v>16146224.769999998</v>
      </c>
      <c r="AF88" s="2">
        <f>AE88+SUMIFS(data!$H$1:$H$1750, data!$A$1:$A$1750, Heron!$A88,  data!$E$1:$E$1750, Heron!AF$5)</f>
        <v>16246224.769999998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16246224.769999998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68757.59</v>
      </c>
      <c r="W94" s="2">
        <f>V94+SUMIFS(data!$H$1:$H$1750, data!$A$1:$A$1750, Heron!$A94,  data!$E$1:$E$1750, Heron!W$5)</f>
        <v>74272.66</v>
      </c>
      <c r="X94" s="2">
        <f>W94+SUMIFS(data!$H$1:$H$1750, data!$A$1:$A$1750, Heron!$A94,  data!$E$1:$E$1750, Heron!X$5)</f>
        <v>79787.73000000001</v>
      </c>
      <c r="Y94" s="2">
        <f>X94+SUMIFS(data!$H$1:$H$1750, data!$A$1:$A$1750, Heron!$A94,  data!$E$1:$E$1750, Heron!Y$5)</f>
        <v>85302.800000000017</v>
      </c>
      <c r="Z94" s="2">
        <f>Y94+SUMIFS(data!$H$1:$H$1750, data!$A$1:$A$1750, Heron!$A94,  data!$E$1:$E$1750, Heron!Z$5)</f>
        <v>90817.870000000024</v>
      </c>
      <c r="AA94" s="2">
        <f>Z94+SUMIFS(data!$H$1:$H$1750, data!$A$1:$A$1750, Heron!$A94,  data!$E$1:$E$1750, Heron!AA$5)</f>
        <v>90817.870000000024</v>
      </c>
      <c r="AB94" s="2">
        <f>AA94+SUMIFS(data!$H$1:$H$1750, data!$A$1:$A$1750, Heron!$A94,  data!$E$1:$E$1750, Heron!AB$5)</f>
        <v>90817.870000000024</v>
      </c>
      <c r="AC94" s="2">
        <f>AB94+SUMIFS(data!$H$1:$H$1750, data!$A$1:$A$1750, Heron!$A94,  data!$E$1:$E$1750, Heron!AC$5)</f>
        <v>90817.870000000024</v>
      </c>
      <c r="AD94" s="2">
        <f>AC94+SUMIFS(data!$H$1:$H$1750, data!$A$1:$A$1750, Heron!$A94,  data!$E$1:$E$1750, Heron!AD$5)</f>
        <v>90817.870000000024</v>
      </c>
      <c r="AE94" s="2">
        <f>AD94+SUMIFS(data!$H$1:$H$1750, data!$A$1:$A$1750, Heron!$A94,  data!$E$1:$E$1750, Heron!AE$5)</f>
        <v>90817.870000000024</v>
      </c>
      <c r="AF94" s="2">
        <f>AE94+SUMIFS(data!$H$1:$H$1750, data!$A$1:$A$1750, Heron!$A94,  data!$E$1:$E$1750, Heron!AF$5)</f>
        <v>90817.870000000024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90817.870000000024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57544.959999999999</v>
      </c>
      <c r="V95" s="2">
        <f>U95+SUMIFS(data!$H$1:$H$1750, data!$A$1:$A$1750, Heron!$A95,  data!$E$1:$E$1750, Heron!V$5)</f>
        <v>92194.41</v>
      </c>
      <c r="W95" s="2">
        <f>V95+SUMIFS(data!$H$1:$H$1750, data!$A$1:$A$1750, Heron!$A95,  data!$E$1:$E$1750, Heron!W$5)</f>
        <v>92786.19</v>
      </c>
      <c r="X95" s="2">
        <f>W95+SUMIFS(data!$H$1:$H$1750, data!$A$1:$A$1750, Heron!$A95,  data!$E$1:$E$1750, Heron!X$5)</f>
        <v>93377.97</v>
      </c>
      <c r="Y95" s="2">
        <f>X95+SUMIFS(data!$H$1:$H$1750, data!$A$1:$A$1750, Heron!$A95,  data!$E$1:$E$1750, Heron!Y$5)</f>
        <v>93969.75</v>
      </c>
      <c r="Z95" s="2">
        <f>Y95+SUMIFS(data!$H$1:$H$1750, data!$A$1:$A$1750, Heron!$A95,  data!$E$1:$E$1750, Heron!Z$5)</f>
        <v>94561.53</v>
      </c>
      <c r="AA95" s="2">
        <f>Z95+SUMIFS(data!$H$1:$H$1750, data!$A$1:$A$1750, Heron!$A95,  data!$E$1:$E$1750, Heron!AA$5)</f>
        <v>94561.53</v>
      </c>
      <c r="AB95" s="2">
        <f>AA95+SUMIFS(data!$H$1:$H$1750, data!$A$1:$A$1750, Heron!$A95,  data!$E$1:$E$1750, Heron!AB$5)</f>
        <v>94561.53</v>
      </c>
      <c r="AC95" s="2">
        <f>AB95+SUMIFS(data!$H$1:$H$1750, data!$A$1:$A$1750, Heron!$A95,  data!$E$1:$E$1750, Heron!AC$5)</f>
        <v>94561.53</v>
      </c>
      <c r="AD95" s="2">
        <f>AC95+SUMIFS(data!$H$1:$H$1750, data!$A$1:$A$1750, Heron!$A95,  data!$E$1:$E$1750, Heron!AD$5)</f>
        <v>94561.53</v>
      </c>
      <c r="AE95" s="2">
        <f>AD95+SUMIFS(data!$H$1:$H$1750, data!$A$1:$A$1750, Heron!$A95,  data!$E$1:$E$1750, Heron!AE$5)</f>
        <v>94561.53</v>
      </c>
      <c r="AF95" s="2">
        <f>AE95+SUMIFS(data!$H$1:$H$1750, data!$A$1:$A$1750, Heron!$A95,  data!$E$1:$E$1750, Heron!AF$5)</f>
        <v>94561.53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94561.53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8285.08</v>
      </c>
      <c r="W98" s="2">
        <f>V98+SUMIFS(data!$H$1:$H$1750, data!$A$1:$A$1750, Heron!$A98,  data!$E$1:$E$1750, Heron!W$5)</f>
        <v>17956.010000000002</v>
      </c>
      <c r="X98" s="2">
        <f>W98+SUMIFS(data!$H$1:$H$1750, data!$A$1:$A$1750, Heron!$A98,  data!$E$1:$E$1750, Heron!X$5)</f>
        <v>17956.010000000002</v>
      </c>
      <c r="Y98" s="2">
        <f>X98+SUMIFS(data!$H$1:$H$1750, data!$A$1:$A$1750, Heron!$A98,  data!$E$1:$E$1750, Heron!Y$5)</f>
        <v>17956.010000000002</v>
      </c>
      <c r="Z98" s="2">
        <f>Y98+SUMIFS(data!$H$1:$H$1750, data!$A$1:$A$1750, Heron!$A98,  data!$E$1:$E$1750, Heron!Z$5)</f>
        <v>17956.010000000002</v>
      </c>
      <c r="AA98" s="2">
        <f>Z98+SUMIFS(data!$H$1:$H$1750, data!$A$1:$A$1750, Heron!$A98,  data!$E$1:$E$1750, Heron!AA$5)</f>
        <v>17956.010000000002</v>
      </c>
      <c r="AB98" s="2">
        <f>AA98+SUMIFS(data!$H$1:$H$1750, data!$A$1:$A$1750, Heron!$A98,  data!$E$1:$E$1750, Heron!AB$5)</f>
        <v>17956.010000000002</v>
      </c>
      <c r="AC98" s="2">
        <f>AB98+SUMIFS(data!$H$1:$H$1750, data!$A$1:$A$1750, Heron!$A98,  data!$E$1:$E$1750, Heron!AC$5)</f>
        <v>17956.010000000002</v>
      </c>
      <c r="AD98" s="2">
        <f>AC98+SUMIFS(data!$H$1:$H$1750, data!$A$1:$A$1750, Heron!$A98,  data!$E$1:$E$1750, Heron!AD$5)</f>
        <v>17956.010000000002</v>
      </c>
      <c r="AE98" s="2">
        <f>AD98+SUMIFS(data!$H$1:$H$1750, data!$A$1:$A$1750, Heron!$A98,  data!$E$1:$E$1750, Heron!AE$5)</f>
        <v>17956.010000000002</v>
      </c>
      <c r="AF98" s="2">
        <f>AE98+SUMIFS(data!$H$1:$H$1750, data!$A$1:$A$1750, Heron!$A98,  data!$E$1:$E$1750, Heron!AF$5)</f>
        <v>17956.010000000002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17956.010000000002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-33810.69</v>
      </c>
      <c r="Q99" s="2">
        <f>P99+SUMIFS(data!$H$1:$H$1750, data!$A$1:$A$1750, Heron!$A99,  data!$E$1:$E$1750, Heron!Q$5)</f>
        <v>-25406.49</v>
      </c>
      <c r="R99" s="2">
        <f>Q99+SUMIFS(data!$H$1:$H$1750, data!$A$1:$A$1750, Heron!$A99,  data!$E$1:$E$1750, Heron!R$5)</f>
        <v>-20141.670000000002</v>
      </c>
      <c r="S99" s="2">
        <f>R99+SUMIFS(data!$H$1:$H$1750, data!$A$1:$A$1750, Heron!$A99,  data!$E$1:$E$1750, Heron!S$5)</f>
        <v>-9617.8500000000022</v>
      </c>
      <c r="T99" s="2">
        <f>S99+SUMIFS(data!$H$1:$H$1750, data!$A$1:$A$1750, Heron!$A99,  data!$E$1:$E$1750, Heron!T$5)</f>
        <v>5572.1499999999978</v>
      </c>
      <c r="U99" s="2">
        <f>T99+SUMIFS(data!$H$1:$H$1750, data!$A$1:$A$1750, Heron!$A99,  data!$E$1:$E$1750, Heron!U$5)</f>
        <v>18526.309999999998</v>
      </c>
      <c r="V99" s="2">
        <f>U99+SUMIFS(data!$H$1:$H$1750, data!$A$1:$A$1750, Heron!$A99,  data!$E$1:$E$1750, Heron!V$5)</f>
        <v>33675.93</v>
      </c>
      <c r="W99" s="2">
        <f>V99+SUMIFS(data!$H$1:$H$1750, data!$A$1:$A$1750, Heron!$A99,  data!$E$1:$E$1750, Heron!W$5)</f>
        <v>52709.729999999996</v>
      </c>
      <c r="X99" s="2">
        <f>W99+SUMIFS(data!$H$1:$H$1750, data!$A$1:$A$1750, Heron!$A99,  data!$E$1:$E$1750, Heron!X$5)</f>
        <v>52709.729999999996</v>
      </c>
      <c r="Y99" s="2">
        <f>X99+SUMIFS(data!$H$1:$H$1750, data!$A$1:$A$1750, Heron!$A99,  data!$E$1:$E$1750, Heron!Y$5)</f>
        <v>52709.729999999996</v>
      </c>
      <c r="Z99" s="2">
        <f>Y99+SUMIFS(data!$H$1:$H$1750, data!$A$1:$A$1750, Heron!$A99,  data!$E$1:$E$1750, Heron!Z$5)</f>
        <v>52709.729999999996</v>
      </c>
      <c r="AA99" s="2">
        <f>Z99+SUMIFS(data!$H$1:$H$1750, data!$A$1:$A$1750, Heron!$A99,  data!$E$1:$E$1750, Heron!AA$5)</f>
        <v>63049.009999999995</v>
      </c>
      <c r="AB99" s="2">
        <f>AA99+SUMIFS(data!$H$1:$H$1750, data!$A$1:$A$1750, Heron!$A99,  data!$E$1:$E$1750, Heron!AB$5)</f>
        <v>79857.41</v>
      </c>
      <c r="AC99" s="2">
        <f>AB99+SUMIFS(data!$H$1:$H$1750, data!$A$1:$A$1750, Heron!$A99,  data!$E$1:$E$1750, Heron!AC$5)</f>
        <v>90387.05</v>
      </c>
      <c r="AD99" s="2">
        <f>AC99+SUMIFS(data!$H$1:$H$1750, data!$A$1:$A$1750, Heron!$A99,  data!$E$1:$E$1750, Heron!AD$5)</f>
        <v>111434.69</v>
      </c>
      <c r="AE99" s="2">
        <f>AD99+SUMIFS(data!$H$1:$H$1750, data!$A$1:$A$1750, Heron!$A99,  data!$E$1:$E$1750, Heron!AE$5)</f>
        <v>111434.69</v>
      </c>
      <c r="AF99" s="2">
        <f>AE99+SUMIFS(data!$H$1:$H$1750, data!$A$1:$A$1750, Heron!$A99,  data!$E$1:$E$1750, Heron!AF$5)</f>
        <v>111434.69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111434.69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97521.299999999988</v>
      </c>
      <c r="Q102" s="2">
        <f>P102+SUMIFS(data!$H$1:$H$1750, data!$A$1:$A$1750, Heron!$A102,  data!$E$1:$E$1750, Heron!Q$5)</f>
        <v>55304.539999999986</v>
      </c>
      <c r="R102" s="2">
        <f>Q102+SUMIFS(data!$H$1:$H$1750, data!$A$1:$A$1750, Heron!$A102,  data!$E$1:$E$1750, Heron!R$5)</f>
        <v>55305.619999999988</v>
      </c>
      <c r="S102" s="2">
        <f>R102+SUMIFS(data!$H$1:$H$1750, data!$A$1:$A$1750, Heron!$A102,  data!$E$1:$E$1750, Heron!S$5)</f>
        <v>55305.619999999988</v>
      </c>
      <c r="T102" s="2">
        <f>S102+SUMIFS(data!$H$1:$H$1750, data!$A$1:$A$1750, Heron!$A102,  data!$E$1:$E$1750, Heron!T$5)</f>
        <v>55305.619999999988</v>
      </c>
      <c r="U102" s="2">
        <f>T102+SUMIFS(data!$H$1:$H$1750, data!$A$1:$A$1750, Heron!$A102,  data!$E$1:$E$1750, Heron!U$5)</f>
        <v>64384.209999999992</v>
      </c>
      <c r="V102" s="2">
        <f>U102+SUMIFS(data!$H$1:$H$1750, data!$A$1:$A$1750, Heron!$A102,  data!$E$1:$E$1750, Heron!V$5)</f>
        <v>73462.799999999988</v>
      </c>
      <c r="W102" s="2">
        <f>V102+SUMIFS(data!$H$1:$H$1750, data!$A$1:$A$1750, Heron!$A102,  data!$E$1:$E$1750, Heron!W$5)</f>
        <v>73462.799999999988</v>
      </c>
      <c r="X102" s="2">
        <f>W102+SUMIFS(data!$H$1:$H$1750, data!$A$1:$A$1750, Heron!$A102,  data!$E$1:$E$1750, Heron!X$5)</f>
        <v>73462.799999999988</v>
      </c>
      <c r="Y102" s="2">
        <f>X102+SUMIFS(data!$H$1:$H$1750, data!$A$1:$A$1750, Heron!$A102,  data!$E$1:$E$1750, Heron!Y$5)</f>
        <v>73462.799999999988</v>
      </c>
      <c r="Z102" s="2">
        <f>Y102+SUMIFS(data!$H$1:$H$1750, data!$A$1:$A$1750, Heron!$A102,  data!$E$1:$E$1750, Heron!Z$5)</f>
        <v>73462.799999999988</v>
      </c>
      <c r="AA102" s="2">
        <f>Z102+SUMIFS(data!$H$1:$H$1750, data!$A$1:$A$1750, Heron!$A102,  data!$E$1:$E$1750, Heron!AA$5)</f>
        <v>104282.04999999999</v>
      </c>
      <c r="AB102" s="2">
        <f>AA102+SUMIFS(data!$H$1:$H$1750, data!$A$1:$A$1750, Heron!$A102,  data!$E$1:$E$1750, Heron!AB$5)</f>
        <v>62065.289999999986</v>
      </c>
      <c r="AC102" s="2">
        <f>AB102+SUMIFS(data!$H$1:$H$1750, data!$A$1:$A$1750, Heron!$A102,  data!$E$1:$E$1750, Heron!AC$5)</f>
        <v>62065.289999999986</v>
      </c>
      <c r="AD102" s="2">
        <f>AC102+SUMIFS(data!$H$1:$H$1750, data!$A$1:$A$1750, Heron!$A102,  data!$E$1:$E$1750, Heron!AD$5)</f>
        <v>62065.289999999986</v>
      </c>
      <c r="AE102" s="2">
        <f>AD102+SUMIFS(data!$H$1:$H$1750, data!$A$1:$A$1750, Heron!$A102,  data!$E$1:$E$1750, Heron!AE$5)</f>
        <v>62065.289999999986</v>
      </c>
      <c r="AF102" s="2">
        <f>AE102+SUMIFS(data!$H$1:$H$1750, data!$A$1:$A$1750, Heron!$A102,  data!$E$1:$E$1750, Heron!AF$5)</f>
        <v>62065.289999999986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62065.289999999986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6891.3100000000013</v>
      </c>
      <c r="S104" s="2">
        <f>R104+SUMIFS(data!$H$1:$H$1750, data!$A$1:$A$1750, Heron!$A104,  data!$E$1:$E$1750, Heron!S$5)</f>
        <v>7257.4500000000016</v>
      </c>
      <c r="T104" s="2">
        <f>S104+SUMIFS(data!$H$1:$H$1750, data!$A$1:$A$1750, Heron!$A104,  data!$E$1:$E$1750, Heron!T$5)</f>
        <v>7623.590000000002</v>
      </c>
      <c r="U104" s="2">
        <f>T104+SUMIFS(data!$H$1:$H$1750, data!$A$1:$A$1750, Heron!$A104,  data!$E$1:$E$1750, Heron!U$5)</f>
        <v>7989.7300000000023</v>
      </c>
      <c r="V104" s="2">
        <f>U104+SUMIFS(data!$H$1:$H$1750, data!$A$1:$A$1750, Heron!$A104,  data!$E$1:$E$1750, Heron!V$5)</f>
        <v>8355.8700000000026</v>
      </c>
      <c r="W104" s="2">
        <f>V104+SUMIFS(data!$H$1:$H$1750, data!$A$1:$A$1750, Heron!$A104,  data!$E$1:$E$1750, Heron!W$5)</f>
        <v>8722.010000000002</v>
      </c>
      <c r="X104" s="2">
        <f>W104+SUMIFS(data!$H$1:$H$1750, data!$A$1:$A$1750, Heron!$A104,  data!$E$1:$E$1750, Heron!X$5)</f>
        <v>8722.010000000002</v>
      </c>
      <c r="Y104" s="2">
        <f>X104+SUMIFS(data!$H$1:$H$1750, data!$A$1:$A$1750, Heron!$A104,  data!$E$1:$E$1750, Heron!Y$5)</f>
        <v>8722.010000000002</v>
      </c>
      <c r="Z104" s="2">
        <f>Y104+SUMIFS(data!$H$1:$H$1750, data!$A$1:$A$1750, Heron!$A104,  data!$E$1:$E$1750, Heron!Z$5)</f>
        <v>8722.010000000002</v>
      </c>
      <c r="AA104" s="2">
        <f>Z104+SUMIFS(data!$H$1:$H$1750, data!$A$1:$A$1750, Heron!$A104,  data!$E$1:$E$1750, Heron!AA$5)</f>
        <v>9378.7700000000023</v>
      </c>
      <c r="AB104" s="2">
        <f>AA104+SUMIFS(data!$H$1:$H$1750, data!$A$1:$A$1750, Heron!$A104,  data!$E$1:$E$1750, Heron!AB$5)</f>
        <v>10035.530000000002</v>
      </c>
      <c r="AC104" s="2">
        <f>AB104+SUMIFS(data!$H$1:$H$1750, data!$A$1:$A$1750, Heron!$A104,  data!$E$1:$E$1750, Heron!AC$5)</f>
        <v>10692.290000000003</v>
      </c>
      <c r="AD104" s="2">
        <f>AC104+SUMIFS(data!$H$1:$H$1750, data!$A$1:$A$1750, Heron!$A104,  data!$E$1:$E$1750, Heron!AD$5)</f>
        <v>11424.570000000003</v>
      </c>
      <c r="AE104" s="2">
        <f>AD104+SUMIFS(data!$H$1:$H$1750, data!$A$1:$A$1750, Heron!$A104,  data!$E$1:$E$1750, Heron!AE$5)</f>
        <v>11424.570000000003</v>
      </c>
      <c r="AF104" s="2">
        <f>AE104+SUMIFS(data!$H$1:$H$1750, data!$A$1:$A$1750, Heron!$A104,  data!$E$1:$E$1750, Heron!AF$5)</f>
        <v>11424.570000000003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11424.570000000003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10473804.57</v>
      </c>
      <c r="Q107" s="6">
        <f t="shared" si="4"/>
        <v>12387846.67</v>
      </c>
      <c r="R107" s="6">
        <f t="shared" si="4"/>
        <v>13191641.269999998</v>
      </c>
      <c r="S107" s="6">
        <f t="shared" si="4"/>
        <v>13981877.879999997</v>
      </c>
      <c r="T107" s="6">
        <f t="shared" si="4"/>
        <v>15403807.479999995</v>
      </c>
      <c r="U107" s="6">
        <f t="shared" si="4"/>
        <v>16450037.539999999</v>
      </c>
      <c r="V107" s="6">
        <f t="shared" si="4"/>
        <v>16909492.139999997</v>
      </c>
      <c r="W107" s="6">
        <f t="shared" si="4"/>
        <v>18739817.680000003</v>
      </c>
      <c r="X107" s="6">
        <f t="shared" si="4"/>
        <v>20402425.530000009</v>
      </c>
      <c r="Y107" s="6">
        <f t="shared" si="4"/>
        <v>24315033.380000003</v>
      </c>
      <c r="Z107" s="6">
        <f t="shared" si="4"/>
        <v>28227641.230000012</v>
      </c>
      <c r="AA107" s="6">
        <f t="shared" si="4"/>
        <v>30771638.730000012</v>
      </c>
      <c r="AB107" s="6">
        <f t="shared" si="4"/>
        <v>36049935.850000001</v>
      </c>
      <c r="AC107" s="6">
        <f t="shared" si="4"/>
        <v>39808694.93999999</v>
      </c>
      <c r="AD107" s="6">
        <f t="shared" si="4"/>
        <v>43128514.309999995</v>
      </c>
      <c r="AE107" s="6">
        <f t="shared" si="4"/>
        <v>46803466.689999998</v>
      </c>
      <c r="AF107" s="6">
        <f t="shared" si="4"/>
        <v>50478419.439999998</v>
      </c>
      <c r="AG107" s="6">
        <f t="shared" si="4"/>
        <v>50478419.439999998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-7664975.1899999715</v>
      </c>
      <c r="P110" s="8">
        <f t="shared" si="5"/>
        <v>-4075019.7399999797</v>
      </c>
      <c r="Q110" s="8">
        <f t="shared" si="5"/>
        <v>138194.01000000723</v>
      </c>
      <c r="R110" s="8">
        <f t="shared" si="5"/>
        <v>-185735.4199999962</v>
      </c>
      <c r="S110" s="8">
        <f t="shared" si="5"/>
        <v>-2274158.3399999831</v>
      </c>
      <c r="T110" s="8">
        <f t="shared" si="5"/>
        <v>605498.66000002809</v>
      </c>
      <c r="U110" s="8">
        <f t="shared" si="5"/>
        <v>3652319.070000045</v>
      </c>
      <c r="V110" s="8">
        <f t="shared" si="5"/>
        <v>-65057032.459999949</v>
      </c>
      <c r="W110" s="8">
        <f t="shared" si="5"/>
        <v>-60711641.242999986</v>
      </c>
      <c r="X110" s="8">
        <f t="shared" si="5"/>
        <v>-58643142.915999986</v>
      </c>
      <c r="Y110" s="8">
        <f t="shared" si="5"/>
        <v>-50789021.358999975</v>
      </c>
      <c r="Z110" s="8">
        <f t="shared" si="5"/>
        <v>-26057199.801999979</v>
      </c>
      <c r="AA110" s="8">
        <f t="shared" si="5"/>
        <v>-12179104.094999991</v>
      </c>
      <c r="AB110" s="8">
        <f t="shared" si="5"/>
        <v>-5288260.3579999581</v>
      </c>
      <c r="AC110" s="8">
        <f t="shared" si="5"/>
        <v>-10540704.360999994</v>
      </c>
      <c r="AD110" s="8">
        <f t="shared" si="5"/>
        <v>114803.44600001723</v>
      </c>
      <c r="AE110" s="8">
        <f t="shared" si="5"/>
        <v>34810150.833000034</v>
      </c>
      <c r="AF110" s="8">
        <f t="shared" si="5"/>
        <v>-6232904.9899999201</v>
      </c>
      <c r="AG110" s="8">
        <f t="shared" si="5"/>
        <v>-6232904.9899999201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45260</v>
      </c>
      <c r="C3" s="19"/>
      <c r="D3" s="19"/>
      <c r="E3" s="20"/>
      <c r="F3" s="11" t="s">
        <v>153</v>
      </c>
      <c r="G3" s="24">
        <v>45229</v>
      </c>
      <c r="H3" s="19"/>
      <c r="I3" s="19"/>
      <c r="J3" s="20"/>
      <c r="K3" s="11" t="s">
        <v>153</v>
      </c>
      <c r="L3" s="24">
        <v>45199</v>
      </c>
      <c r="M3" s="19"/>
      <c r="N3" s="19"/>
      <c r="O3" s="20"/>
      <c r="P3" s="11" t="s">
        <v>153</v>
      </c>
      <c r="Q3" s="24">
        <v>45168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215917371.58999979</v>
      </c>
      <c r="C7" s="19"/>
      <c r="D7" s="19"/>
      <c r="E7" s="20"/>
      <c r="F7" s="11" t="s">
        <v>157</v>
      </c>
      <c r="G7" s="25">
        <v>211517371.58999979</v>
      </c>
      <c r="H7" s="19"/>
      <c r="I7" s="19"/>
      <c r="J7" s="20"/>
      <c r="K7" s="11" t="s">
        <v>157</v>
      </c>
      <c r="L7" s="25">
        <v>207117371.58999979</v>
      </c>
      <c r="M7" s="19"/>
      <c r="N7" s="19"/>
      <c r="O7" s="20"/>
      <c r="P7" s="11" t="s">
        <v>157</v>
      </c>
      <c r="Q7" s="25">
        <v>194663292.32999989</v>
      </c>
      <c r="R7" s="19"/>
      <c r="S7" s="19"/>
      <c r="T7" s="20"/>
    </row>
    <row r="8" spans="1:20" ht="16" x14ac:dyDescent="0.2">
      <c r="A8" s="11" t="s">
        <v>158</v>
      </c>
      <c r="B8" s="25">
        <v>193733777.13999981</v>
      </c>
      <c r="C8" s="19"/>
      <c r="D8" s="19"/>
      <c r="E8" s="20"/>
      <c r="F8" s="11" t="s">
        <v>158</v>
      </c>
      <c r="G8" s="25">
        <v>183658541.48999989</v>
      </c>
      <c r="H8" s="19"/>
      <c r="I8" s="19"/>
      <c r="J8" s="20"/>
      <c r="K8" s="11" t="s">
        <v>158</v>
      </c>
      <c r="L8" s="25">
        <v>174877063.31999999</v>
      </c>
      <c r="M8" s="19"/>
      <c r="N8" s="19"/>
      <c r="O8" s="20"/>
      <c r="P8" s="11" t="s">
        <v>158</v>
      </c>
      <c r="Q8" s="25">
        <v>168728087.2899999</v>
      </c>
      <c r="R8" s="19"/>
      <c r="S8" s="19"/>
      <c r="T8" s="20"/>
    </row>
    <row r="9" spans="1:20" ht="16" x14ac:dyDescent="0.2">
      <c r="A9" s="11" t="s">
        <v>159</v>
      </c>
      <c r="B9" s="25">
        <v>22183594.449999999</v>
      </c>
      <c r="C9" s="19"/>
      <c r="D9" s="19"/>
      <c r="E9" s="20"/>
      <c r="F9" s="11" t="s">
        <v>159</v>
      </c>
      <c r="G9" s="25">
        <v>27858830.100000009</v>
      </c>
      <c r="H9" s="19"/>
      <c r="I9" s="19"/>
      <c r="J9" s="20"/>
      <c r="K9" s="11" t="s">
        <v>159</v>
      </c>
      <c r="L9" s="25">
        <v>32240308.27</v>
      </c>
      <c r="M9" s="19"/>
      <c r="N9" s="19"/>
      <c r="O9" s="20"/>
      <c r="P9" s="11" t="s">
        <v>159</v>
      </c>
      <c r="Q9" s="25">
        <v>25935205.039999999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10093812.73</v>
      </c>
      <c r="C11" s="19"/>
      <c r="D11" s="19"/>
      <c r="E11" s="20"/>
      <c r="F11" s="11" t="s">
        <v>161</v>
      </c>
      <c r="G11" s="25">
        <v>10087407.25</v>
      </c>
      <c r="H11" s="19"/>
      <c r="I11" s="19"/>
      <c r="J11" s="20"/>
      <c r="K11" s="11" t="s">
        <v>161</v>
      </c>
      <c r="L11" s="25">
        <v>11087407.25</v>
      </c>
      <c r="M11" s="19"/>
      <c r="N11" s="19"/>
      <c r="O11" s="20"/>
      <c r="P11" s="11" t="s">
        <v>161</v>
      </c>
      <c r="Q11" s="25">
        <v>11098327.609999999</v>
      </c>
      <c r="R11" s="19"/>
      <c r="S11" s="19"/>
      <c r="T11" s="20"/>
    </row>
    <row r="12" spans="1:20" ht="16" x14ac:dyDescent="0.2">
      <c r="A12" s="11" t="s">
        <v>162</v>
      </c>
      <c r="B12" s="25">
        <v>58813461.509999998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57707056.030000001</v>
      </c>
      <c r="M12" s="19"/>
      <c r="N12" s="19"/>
      <c r="O12" s="20"/>
      <c r="P12" s="11" t="s">
        <v>162</v>
      </c>
      <c r="Q12" s="25">
        <v>47817976.390000001</v>
      </c>
      <c r="R12" s="19"/>
      <c r="S12" s="19"/>
      <c r="T12" s="20"/>
    </row>
    <row r="13" spans="1:20" ht="16" x14ac:dyDescent="0.2">
      <c r="A13" s="11" t="s">
        <v>163</v>
      </c>
      <c r="B13" s="25">
        <v>130496170.4199999</v>
      </c>
      <c r="C13" s="19"/>
      <c r="D13" s="19"/>
      <c r="E13" s="20"/>
      <c r="F13" s="11" t="s">
        <v>163</v>
      </c>
      <c r="G13" s="25">
        <v>121851485.4599999</v>
      </c>
      <c r="H13" s="19"/>
      <c r="I13" s="19"/>
      <c r="J13" s="20"/>
      <c r="K13" s="11" t="s">
        <v>163</v>
      </c>
      <c r="L13" s="25">
        <v>113070007.29000001</v>
      </c>
      <c r="M13" s="19"/>
      <c r="N13" s="19"/>
      <c r="O13" s="20"/>
      <c r="P13" s="11" t="s">
        <v>163</v>
      </c>
      <c r="Q13" s="25">
        <v>116810110.8999999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523</v>
      </c>
      <c r="C15" s="19"/>
      <c r="D15" s="19"/>
      <c r="E15" s="20"/>
      <c r="F15" s="13" t="s">
        <v>165</v>
      </c>
      <c r="G15" s="26">
        <v>519</v>
      </c>
      <c r="H15" s="19"/>
      <c r="I15" s="19"/>
      <c r="J15" s="20"/>
      <c r="K15" s="13" t="s">
        <v>165</v>
      </c>
      <c r="L15" s="26">
        <v>515</v>
      </c>
      <c r="M15" s="19"/>
      <c r="N15" s="19"/>
      <c r="O15" s="20"/>
      <c r="P15" s="13" t="s">
        <v>165</v>
      </c>
      <c r="Q15" s="26">
        <v>494</v>
      </c>
      <c r="R15" s="19"/>
      <c r="S15" s="19"/>
      <c r="T15" s="20"/>
    </row>
    <row r="16" spans="1:20" ht="16" x14ac:dyDescent="0.2">
      <c r="A16" s="13" t="s">
        <v>166</v>
      </c>
      <c r="B16" s="26">
        <v>174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172</v>
      </c>
      <c r="M16" s="19"/>
      <c r="N16" s="19"/>
      <c r="O16" s="20"/>
      <c r="P16" s="13" t="s">
        <v>166</v>
      </c>
      <c r="Q16" s="26">
        <v>146</v>
      </c>
      <c r="R16" s="19"/>
      <c r="S16" s="19"/>
      <c r="T16" s="20"/>
    </row>
    <row r="17" spans="1:20" ht="16" x14ac:dyDescent="0.2">
      <c r="A17" s="13" t="s">
        <v>167</v>
      </c>
      <c r="B17" s="26">
        <v>349</v>
      </c>
      <c r="C17" s="19"/>
      <c r="D17" s="19"/>
      <c r="E17" s="20"/>
      <c r="F17" s="13" t="s">
        <v>167</v>
      </c>
      <c r="G17" s="26">
        <v>347</v>
      </c>
      <c r="H17" s="19"/>
      <c r="I17" s="19"/>
      <c r="J17" s="20"/>
      <c r="K17" s="13" t="s">
        <v>167</v>
      </c>
      <c r="L17" s="26">
        <v>343</v>
      </c>
      <c r="M17" s="19"/>
      <c r="N17" s="19"/>
      <c r="O17" s="20"/>
      <c r="P17" s="13" t="s">
        <v>167</v>
      </c>
      <c r="Q17" s="26">
        <v>348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20</v>
      </c>
      <c r="J20" s="14">
        <v>140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23</v>
      </c>
      <c r="T20" s="14">
        <v>147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307016360.5</v>
      </c>
      <c r="C21" s="11">
        <v>85873391.304347828</v>
      </c>
      <c r="D21" s="11">
        <v>28894601.739130441</v>
      </c>
      <c r="E21" s="11">
        <f>E53+C43</f>
        <v>192266173.9130435</v>
      </c>
      <c r="F21" s="11" t="s">
        <v>174</v>
      </c>
      <c r="G21" s="11">
        <v>307034166.95652169</v>
      </c>
      <c r="H21" s="11">
        <v>84377826.086956531</v>
      </c>
      <c r="I21" s="11">
        <v>29007645.217391308</v>
      </c>
      <c r="J21" s="11">
        <v>193648695.65217391</v>
      </c>
      <c r="K21" s="11" t="s">
        <v>174</v>
      </c>
      <c r="L21" s="11">
        <v>307034166.95652169</v>
      </c>
      <c r="M21" s="11">
        <v>83134434.782608703</v>
      </c>
      <c r="N21" s="11">
        <v>26190427.826086961</v>
      </c>
      <c r="O21" s="11">
        <v>197709304.34782609</v>
      </c>
      <c r="P21" s="11" t="s">
        <v>174</v>
      </c>
      <c r="Q21" s="11">
        <v>307034166.95652169</v>
      </c>
      <c r="R21" s="11">
        <v>70109130.434782609</v>
      </c>
      <c r="S21" s="11">
        <v>33433471.304347832</v>
      </c>
      <c r="T21" s="11">
        <v>203491565.21739131</v>
      </c>
    </row>
    <row r="22" spans="1:20" ht="16" x14ac:dyDescent="0.2">
      <c r="A22" s="11" t="s">
        <v>175</v>
      </c>
      <c r="B22" s="11">
        <f>B21*0.05</f>
        <v>15350818.025</v>
      </c>
      <c r="C22" s="11">
        <f>C21*0.05</f>
        <v>4293669.5652173916</v>
      </c>
      <c r="D22" s="11">
        <f>D21*0.05</f>
        <v>1444730.0869565222</v>
      </c>
      <c r="E22" s="11">
        <f>E21*0.05</f>
        <v>9613308.6956521757</v>
      </c>
      <c r="F22" s="11" t="s">
        <v>175</v>
      </c>
      <c r="G22" s="11">
        <f>G21*0.05</f>
        <v>15351708.347826086</v>
      </c>
      <c r="H22" s="11">
        <f>H21*0.05</f>
        <v>4218891.3043478271</v>
      </c>
      <c r="I22" s="11">
        <f>I21*0.05</f>
        <v>1450382.2608695654</v>
      </c>
      <c r="J22" s="11">
        <f>J21*0.05</f>
        <v>9682434.7826086953</v>
      </c>
      <c r="K22" s="11" t="s">
        <v>175</v>
      </c>
      <c r="L22" s="11">
        <f>L21*0.05</f>
        <v>15351708.347826086</v>
      </c>
      <c r="M22" s="11">
        <f>M21*0.05</f>
        <v>4156721.7391304355</v>
      </c>
      <c r="N22" s="11">
        <f>N21*0.05</f>
        <v>1309521.3913043481</v>
      </c>
      <c r="O22" s="11">
        <f>O21*0.05</f>
        <v>9885465.2173913047</v>
      </c>
      <c r="P22" s="11" t="s">
        <v>175</v>
      </c>
      <c r="Q22" s="11">
        <f>Q21*0.05</f>
        <v>15351708.347826086</v>
      </c>
      <c r="R22" s="11">
        <f>R21*0.05</f>
        <v>3505456.5217391308</v>
      </c>
      <c r="S22" s="11">
        <f>S21*0.05</f>
        <v>1671673.5652173916</v>
      </c>
      <c r="T22" s="11">
        <f>T21*0.05</f>
        <v>10174578.260869566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321775.30434782628</v>
      </c>
      <c r="J23" s="11">
        <v>2252427.130434793</v>
      </c>
      <c r="K23" s="11" t="s">
        <v>176</v>
      </c>
      <c r="L23" s="11">
        <v>3619972.1739130542</v>
      </c>
      <c r="M23" s="11">
        <v>1029680.973913043</v>
      </c>
      <c r="N23" s="11">
        <v>289597.77391304373</v>
      </c>
      <c r="O23" s="11">
        <v>2300693.4260869669</v>
      </c>
      <c r="P23" s="11" t="s">
        <v>176</v>
      </c>
      <c r="Q23" s="11">
        <v>3619972.1739130542</v>
      </c>
      <c r="R23" s="11">
        <v>884882.08695652115</v>
      </c>
      <c r="S23" s="11">
        <v>370041.60000000033</v>
      </c>
      <c r="T23" s="11">
        <v>2365048.486956533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334336.86956521741</v>
      </c>
      <c r="J24" s="11">
        <v>2340358.0869565369</v>
      </c>
      <c r="K24" s="11" t="s">
        <v>177</v>
      </c>
      <c r="L24" s="11">
        <v>3761289.7826087121</v>
      </c>
      <c r="M24" s="11">
        <v>1069877.982608696</v>
      </c>
      <c r="N24" s="11">
        <v>300903.18260869558</v>
      </c>
      <c r="O24" s="11">
        <v>2390508.6173913199</v>
      </c>
      <c r="P24" s="11" t="s">
        <v>177</v>
      </c>
      <c r="Q24" s="11">
        <v>3761289.7826087121</v>
      </c>
      <c r="R24" s="11">
        <v>919426.39130434778</v>
      </c>
      <c r="S24" s="11">
        <v>384487.4</v>
      </c>
      <c r="T24" s="11">
        <v>2457375.991304365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31113.043478260879</v>
      </c>
      <c r="J25" s="11">
        <v>217791.30434782599</v>
      </c>
      <c r="K25" s="11" t="s">
        <v>178</v>
      </c>
      <c r="L25" s="11">
        <v>350021.73913043452</v>
      </c>
      <c r="M25" s="11">
        <v>99561.739130434653</v>
      </c>
      <c r="N25" s="11">
        <v>28001.739130434791</v>
      </c>
      <c r="O25" s="11">
        <v>222458.2608695651</v>
      </c>
      <c r="P25" s="11" t="s">
        <v>178</v>
      </c>
      <c r="Q25" s="11">
        <v>350021.73913043452</v>
      </c>
      <c r="R25" s="11">
        <v>85560.86956521729</v>
      </c>
      <c r="S25" s="11">
        <v>35780</v>
      </c>
      <c r="T25" s="11">
        <v>228680.8695652172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1535170.834782609</v>
      </c>
      <c r="H26" s="11">
        <v>421889.13043478271</v>
      </c>
      <c r="I26" s="11">
        <v>145038.22608695659</v>
      </c>
      <c r="J26" s="11">
        <v>968243.47826086998</v>
      </c>
      <c r="K26" s="11" t="s">
        <v>130</v>
      </c>
      <c r="L26" s="11">
        <v>1535170.834782609</v>
      </c>
      <c r="M26" s="11">
        <v>415672.17391304352</v>
      </c>
      <c r="N26" s="11">
        <v>130952.13913043481</v>
      </c>
      <c r="O26" s="11">
        <v>988546.52173913096</v>
      </c>
      <c r="P26" s="11" t="s">
        <v>130</v>
      </c>
      <c r="Q26" s="11">
        <v>1535170.834782609</v>
      </c>
      <c r="R26" s="11">
        <v>350545.65217391308</v>
      </c>
      <c r="S26" s="11">
        <v>167167.35652173919</v>
      </c>
      <c r="T26" s="11">
        <v>1017457.826086957</v>
      </c>
    </row>
    <row r="27" spans="1:20" ht="16" x14ac:dyDescent="0.2">
      <c r="A27" s="11" t="s">
        <v>180</v>
      </c>
      <c r="B27" s="11">
        <f>B21-SUM(B22:B26)</f>
        <v>282399087.94456518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176915319.0869565</v>
      </c>
      <c r="F27" s="11" t="s">
        <v>180</v>
      </c>
      <c r="G27" s="11">
        <f>G21-SUM(G22:G26)</f>
        <v>282416004.07826078</v>
      </c>
      <c r="H27" s="11">
        <f>H21-SUM(H22:H26)</f>
        <v>77503563.695652187</v>
      </c>
      <c r="I27" s="11">
        <f>I21-SUM(I22:I26)</f>
        <v>26724999.513043482</v>
      </c>
      <c r="J27" s="11">
        <f>J21-SUM(J22:J26)</f>
        <v>178187440.86956519</v>
      </c>
      <c r="K27" s="11" t="s">
        <v>180</v>
      </c>
      <c r="L27" s="11">
        <f>L21-SUM(L22:L26)</f>
        <v>282416004.07826078</v>
      </c>
      <c r="M27" s="11">
        <f>M21-SUM(M22:M26)</f>
        <v>76362920.173913047</v>
      </c>
      <c r="N27" s="11">
        <f>N21-SUM(N22:N26)</f>
        <v>24131451.600000005</v>
      </c>
      <c r="O27" s="11">
        <f>O21-SUM(O22:O26)</f>
        <v>181921632.30434781</v>
      </c>
      <c r="P27" s="11" t="s">
        <v>180</v>
      </c>
      <c r="Q27" s="11">
        <f>Q21-SUM(Q22:Q26)</f>
        <v>282416004.07826078</v>
      </c>
      <c r="R27" s="11">
        <f>R21-SUM(R22:R26)</f>
        <v>64363258.913043477</v>
      </c>
      <c r="S27" s="11">
        <f>S21-SUM(S22:S26)</f>
        <v>30804321.382608701</v>
      </c>
      <c r="T27" s="11">
        <f>T21-SUM(T22:T26)</f>
        <v>187248423.78260869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49064519.484363057</v>
      </c>
      <c r="R29" s="19"/>
      <c r="S29" s="19"/>
      <c r="T29" s="20"/>
    </row>
    <row r="30" spans="1:20" ht="16" x14ac:dyDescent="0.2">
      <c r="A30" s="11" t="s">
        <v>183</v>
      </c>
      <c r="B30" s="25">
        <v>13431066.599624731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13205884.249983091</v>
      </c>
      <c r="M30" s="19"/>
      <c r="N30" s="19"/>
      <c r="O30" s="20"/>
      <c r="P30" s="11" t="s">
        <v>183</v>
      </c>
      <c r="Q30" s="25">
        <v>11719526.737626379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22183594.449999999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27858830.100000009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32240308.27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25935205.039999999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42217120.710000001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64400715.159999996</v>
      </c>
      <c r="C34" s="19"/>
      <c r="D34" s="19"/>
      <c r="E34" s="20"/>
      <c r="F34" s="11" t="s">
        <v>185</v>
      </c>
      <c r="G34" s="25">
        <f>G32+G33</f>
        <v>36647681.040000007</v>
      </c>
      <c r="H34" s="19"/>
      <c r="I34" s="19"/>
      <c r="J34" s="20"/>
      <c r="K34" s="11" t="s">
        <v>185</v>
      </c>
      <c r="L34" s="25">
        <f>L32+L33</f>
        <v>41029159.210000001</v>
      </c>
      <c r="M34" s="19"/>
      <c r="N34" s="19"/>
      <c r="O34" s="20"/>
      <c r="P34" s="11" t="s">
        <v>185</v>
      </c>
      <c r="Q34" s="25">
        <f>Q32+Q33</f>
        <v>34724055.979999997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100802055.56999999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-36401340.409999996</v>
      </c>
      <c r="C36" s="19"/>
      <c r="D36" s="19"/>
      <c r="E36" s="20"/>
      <c r="F36" s="11" t="s">
        <v>187</v>
      </c>
      <c r="G36" s="25">
        <f>G34-G35</f>
        <v>36647681.040000007</v>
      </c>
      <c r="H36" s="19"/>
      <c r="I36" s="19"/>
      <c r="J36" s="20"/>
      <c r="K36" s="11" t="s">
        <v>187</v>
      </c>
      <c r="L36" s="25">
        <f>L34-L35</f>
        <v>41029159.210000001</v>
      </c>
      <c r="M36" s="19"/>
      <c r="N36" s="19"/>
      <c r="O36" s="20"/>
      <c r="P36" s="11" t="s">
        <v>187</v>
      </c>
      <c r="Q36" s="25">
        <f>Q34-Q35</f>
        <v>34724055.979999997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307523542.06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3764836.7200000007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3764836.7200000007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3764836.7200000007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3764836.7200000007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317521283.76999992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317521283.76999992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317521283.76999992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317521283.76999992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-6232904.9899998903</v>
      </c>
      <c r="C42" s="19"/>
      <c r="D42" s="19"/>
      <c r="E42" s="20"/>
      <c r="F42" s="15" t="s">
        <v>193</v>
      </c>
      <c r="G42" s="27">
        <f>G38+G39-G40-G41</f>
        <v>-6722280.0934782028</v>
      </c>
      <c r="H42" s="19"/>
      <c r="I42" s="19"/>
      <c r="J42" s="20"/>
      <c r="K42" s="15" t="s">
        <v>193</v>
      </c>
      <c r="L42" s="27">
        <f>L38+L39-L40-L41</f>
        <v>-6722280.0934782028</v>
      </c>
      <c r="M42" s="19"/>
      <c r="N42" s="19"/>
      <c r="O42" s="20"/>
      <c r="P42" s="15" t="s">
        <v>193</v>
      </c>
      <c r="Q42" s="27">
        <f>Q38+Q39-Q40-Q41</f>
        <v>-6722280.0934782028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76953848.400000006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2826340.9290000005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3536228.7179999975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31160263.209999993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9389971.5600000024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2024-01-18T07:17:50Z</dcterms:created>
  <dcterms:modified xsi:type="dcterms:W3CDTF">2024-01-18T07:21:37Z</dcterms:modified>
</cp:coreProperties>
</file>