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8_{0B079D42-9487-5C48-A08A-86408E5B22BD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Sales" sheetId="1" r:id="rId1"/>
    <sheet name="Investors" sheetId="2" r:id="rId2"/>
    <sheet name="Exits" sheetId="3" r:id="rId3"/>
    <sheet name="Adjustments" sheetId="4" r:id="rId4"/>
    <sheet name="Daily" sheetId="5" r:id="rId5"/>
    <sheet name="Movement" sheetId="6" r:id="rId6"/>
  </sheets>
  <definedNames>
    <definedName name="_xlnm._FilterDatabase" localSheetId="2" hidden="1">Exits!$A$4:$AC$117</definedName>
    <definedName name="_xlnm._FilterDatabase" localSheetId="1" hidden="1">Investors!$A$4:$T$117</definedName>
    <definedName name="_xlnm._FilterDatabase" localSheetId="0" hidden="1">Sales!$A$4:$U$91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7" i="1" l="1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A4" i="5"/>
  <c r="F4" i="5" s="1"/>
  <c r="F3" i="5"/>
  <c r="L111" i="3"/>
  <c r="S117" i="2"/>
  <c r="T117" i="2" s="1"/>
  <c r="R117" i="2"/>
  <c r="P117" i="2"/>
  <c r="M117" i="2"/>
  <c r="S116" i="2"/>
  <c r="T116" i="2" s="1"/>
  <c r="R116" i="2"/>
  <c r="P116" i="2"/>
  <c r="J116" i="3" s="1"/>
  <c r="M116" i="2"/>
  <c r="S115" i="2"/>
  <c r="T115" i="2" s="1"/>
  <c r="P115" i="2"/>
  <c r="M115" i="2"/>
  <c r="S114" i="2"/>
  <c r="T114" i="2" s="1"/>
  <c r="P114" i="2"/>
  <c r="M114" i="2"/>
  <c r="S113" i="2"/>
  <c r="T113" i="2" s="1"/>
  <c r="P113" i="2"/>
  <c r="X113" i="3" s="1"/>
  <c r="M113" i="2"/>
  <c r="S112" i="2"/>
  <c r="T112" i="2" s="1"/>
  <c r="P112" i="2"/>
  <c r="M112" i="2"/>
  <c r="S111" i="2"/>
  <c r="T111" i="2" s="1"/>
  <c r="P111" i="2"/>
  <c r="M111" i="2"/>
  <c r="S110" i="2"/>
  <c r="T110" i="2" s="1"/>
  <c r="P110" i="2"/>
  <c r="M110" i="2"/>
  <c r="S109" i="2"/>
  <c r="T109" i="2" s="1"/>
  <c r="P109" i="2"/>
  <c r="M109" i="2"/>
  <c r="S108" i="2"/>
  <c r="T108" i="2" s="1"/>
  <c r="P108" i="2"/>
  <c r="M108" i="2"/>
  <c r="S107" i="2"/>
  <c r="T107" i="2" s="1"/>
  <c r="P107" i="2"/>
  <c r="M107" i="2"/>
  <c r="S106" i="2"/>
  <c r="T106" i="2" s="1"/>
  <c r="P106" i="2"/>
  <c r="N106" i="3" s="1"/>
  <c r="M106" i="2"/>
  <c r="S105" i="2"/>
  <c r="T105" i="2" s="1"/>
  <c r="P105" i="2"/>
  <c r="M105" i="2"/>
  <c r="S104" i="2"/>
  <c r="T104" i="2" s="1"/>
  <c r="P104" i="2"/>
  <c r="M104" i="2"/>
  <c r="S103" i="2"/>
  <c r="T103" i="2" s="1"/>
  <c r="P103" i="2"/>
  <c r="M103" i="2"/>
  <c r="S102" i="2"/>
  <c r="T102" i="2" s="1"/>
  <c r="P102" i="2"/>
  <c r="M102" i="2"/>
  <c r="S101" i="2"/>
  <c r="T101" i="2" s="1"/>
  <c r="P101" i="2"/>
  <c r="M101" i="2"/>
  <c r="S100" i="2"/>
  <c r="T100" i="2" s="1"/>
  <c r="P100" i="2"/>
  <c r="M100" i="2"/>
  <c r="S99" i="2"/>
  <c r="T99" i="2" s="1"/>
  <c r="P99" i="2"/>
  <c r="M99" i="2"/>
  <c r="S98" i="2"/>
  <c r="T98" i="2" s="1"/>
  <c r="P98" i="2"/>
  <c r="M98" i="2"/>
  <c r="S97" i="2"/>
  <c r="T97" i="2" s="1"/>
  <c r="P97" i="2"/>
  <c r="M97" i="2"/>
  <c r="S96" i="2"/>
  <c r="T96" i="2" s="1"/>
  <c r="P96" i="2"/>
  <c r="R96" i="3" s="1"/>
  <c r="M96" i="2"/>
  <c r="S95" i="2"/>
  <c r="T95" i="2" s="1"/>
  <c r="P95" i="2"/>
  <c r="M95" i="2"/>
  <c r="S94" i="2"/>
  <c r="T94" i="2" s="1"/>
  <c r="P94" i="2"/>
  <c r="F94" i="3" s="1"/>
  <c r="M94" i="2"/>
  <c r="S93" i="2"/>
  <c r="T93" i="2" s="1"/>
  <c r="P93" i="2"/>
  <c r="M93" i="2"/>
  <c r="S92" i="2"/>
  <c r="T92" i="2" s="1"/>
  <c r="P92" i="2"/>
  <c r="M92" i="2"/>
  <c r="S91" i="2"/>
  <c r="T91" i="2" s="1"/>
  <c r="P91" i="2"/>
  <c r="N91" i="2" s="1"/>
  <c r="M91" i="2"/>
  <c r="S90" i="2"/>
  <c r="T90" i="2" s="1"/>
  <c r="P90" i="2"/>
  <c r="N90" i="2" s="1"/>
  <c r="M90" i="2"/>
  <c r="S89" i="2"/>
  <c r="T89" i="2" s="1"/>
  <c r="P89" i="2"/>
  <c r="M89" i="2"/>
  <c r="S88" i="2"/>
  <c r="T88" i="2" s="1"/>
  <c r="P88" i="2"/>
  <c r="M88" i="2"/>
  <c r="S87" i="2"/>
  <c r="T87" i="2" s="1"/>
  <c r="P87" i="2"/>
  <c r="M87" i="2"/>
  <c r="S86" i="2"/>
  <c r="T86" i="2" s="1"/>
  <c r="P86" i="2"/>
  <c r="V86" i="3" s="1"/>
  <c r="M86" i="2"/>
  <c r="S85" i="2"/>
  <c r="T85" i="2" s="1"/>
  <c r="P85" i="2"/>
  <c r="M85" i="2"/>
  <c r="S84" i="2"/>
  <c r="T84" i="2" s="1"/>
  <c r="P84" i="2"/>
  <c r="J84" i="3" s="1"/>
  <c r="M84" i="2"/>
  <c r="S83" i="2"/>
  <c r="T83" i="2" s="1"/>
  <c r="P83" i="2"/>
  <c r="M83" i="2"/>
  <c r="S82" i="2"/>
  <c r="T82" i="2" s="1"/>
  <c r="P82" i="2"/>
  <c r="M82" i="2"/>
  <c r="S81" i="2"/>
  <c r="T81" i="2" s="1"/>
  <c r="P81" i="2"/>
  <c r="M81" i="2"/>
  <c r="S80" i="2"/>
  <c r="T80" i="2" s="1"/>
  <c r="P80" i="2"/>
  <c r="M80" i="2"/>
  <c r="S79" i="2"/>
  <c r="T79" i="2" s="1"/>
  <c r="P79" i="2"/>
  <c r="M79" i="2"/>
  <c r="S78" i="2"/>
  <c r="T78" i="2" s="1"/>
  <c r="P78" i="2"/>
  <c r="M78" i="2"/>
  <c r="S77" i="2"/>
  <c r="T77" i="2" s="1"/>
  <c r="P77" i="2"/>
  <c r="M77" i="2"/>
  <c r="S76" i="2"/>
  <c r="T76" i="2" s="1"/>
  <c r="P76" i="2"/>
  <c r="Z76" i="3" s="1"/>
  <c r="M76" i="2"/>
  <c r="S75" i="2"/>
  <c r="T75" i="2" s="1"/>
  <c r="P75" i="2"/>
  <c r="M75" i="2"/>
  <c r="S74" i="2"/>
  <c r="T74" i="2" s="1"/>
  <c r="P74" i="2"/>
  <c r="N74" i="3" s="1"/>
  <c r="M74" i="2"/>
  <c r="S73" i="2"/>
  <c r="T73" i="2" s="1"/>
  <c r="P73" i="2"/>
  <c r="M73" i="2"/>
  <c r="S72" i="2"/>
  <c r="T72" i="2" s="1"/>
  <c r="P72" i="2"/>
  <c r="M72" i="2"/>
  <c r="S71" i="2"/>
  <c r="T71" i="2" s="1"/>
  <c r="P71" i="2"/>
  <c r="AB71" i="3" s="1"/>
  <c r="M71" i="2"/>
  <c r="S70" i="2"/>
  <c r="T70" i="2" s="1"/>
  <c r="P70" i="2"/>
  <c r="M70" i="2"/>
  <c r="S69" i="2"/>
  <c r="T69" i="2" s="1"/>
  <c r="P69" i="2"/>
  <c r="M69" i="2"/>
  <c r="S68" i="2"/>
  <c r="T68" i="2" s="1"/>
  <c r="P68" i="2"/>
  <c r="M68" i="2"/>
  <c r="S67" i="2"/>
  <c r="T67" i="2" s="1"/>
  <c r="P67" i="2"/>
  <c r="M67" i="2"/>
  <c r="S66" i="2"/>
  <c r="T66" i="2" s="1"/>
  <c r="P66" i="2"/>
  <c r="N66" i="3" s="1"/>
  <c r="M66" i="2"/>
  <c r="S65" i="2"/>
  <c r="T65" i="2" s="1"/>
  <c r="P65" i="2"/>
  <c r="M65" i="2"/>
  <c r="S64" i="2"/>
  <c r="T64" i="2" s="1"/>
  <c r="P64" i="2"/>
  <c r="Y64" i="3" s="1"/>
  <c r="M64" i="2"/>
  <c r="S63" i="2"/>
  <c r="T63" i="2" s="1"/>
  <c r="P63" i="2"/>
  <c r="AB63" i="3" s="1"/>
  <c r="M63" i="2"/>
  <c r="S62" i="2"/>
  <c r="T62" i="2" s="1"/>
  <c r="P62" i="2"/>
  <c r="M62" i="3" s="1"/>
  <c r="M62" i="2"/>
  <c r="S61" i="2"/>
  <c r="T61" i="2" s="1"/>
  <c r="P61" i="2"/>
  <c r="M61" i="2"/>
  <c r="S60" i="2"/>
  <c r="T60" i="2" s="1"/>
  <c r="P60" i="2"/>
  <c r="U60" i="3" s="1"/>
  <c r="M60" i="2"/>
  <c r="S59" i="2"/>
  <c r="T59" i="2" s="1"/>
  <c r="P59" i="2"/>
  <c r="M59" i="2"/>
  <c r="S58" i="2"/>
  <c r="T58" i="2" s="1"/>
  <c r="P58" i="2"/>
  <c r="O58" i="3" s="1"/>
  <c r="M58" i="2"/>
  <c r="S57" i="2"/>
  <c r="T57" i="2" s="1"/>
  <c r="P57" i="2"/>
  <c r="AC57" i="3" s="1"/>
  <c r="M57" i="2"/>
  <c r="S56" i="2"/>
  <c r="T56" i="2" s="1"/>
  <c r="P56" i="2"/>
  <c r="J56" i="3" s="1"/>
  <c r="M56" i="2"/>
  <c r="S55" i="2"/>
  <c r="T55" i="2" s="1"/>
  <c r="P55" i="2"/>
  <c r="M55" i="2"/>
  <c r="S54" i="2"/>
  <c r="T54" i="2" s="1"/>
  <c r="P54" i="2"/>
  <c r="S54" i="3" s="1"/>
  <c r="M54" i="2"/>
  <c r="S53" i="2"/>
  <c r="T53" i="2" s="1"/>
  <c r="P53" i="2"/>
  <c r="X53" i="3" s="1"/>
  <c r="M53" i="2"/>
  <c r="S52" i="2"/>
  <c r="T52" i="2" s="1"/>
  <c r="P52" i="2"/>
  <c r="AB52" i="3" s="1"/>
  <c r="M52" i="2"/>
  <c r="S51" i="2"/>
  <c r="T51" i="2" s="1"/>
  <c r="P51" i="2"/>
  <c r="L51" i="3" s="1"/>
  <c r="M51" i="2"/>
  <c r="S50" i="2"/>
  <c r="T50" i="2" s="1"/>
  <c r="P50" i="2"/>
  <c r="F50" i="3" s="1"/>
  <c r="M50" i="2"/>
  <c r="S49" i="2"/>
  <c r="T49" i="2" s="1"/>
  <c r="P49" i="2"/>
  <c r="M49" i="2"/>
  <c r="S48" i="2"/>
  <c r="T48" i="2" s="1"/>
  <c r="P48" i="2"/>
  <c r="Z48" i="3" s="1"/>
  <c r="M48" i="2"/>
  <c r="S47" i="2"/>
  <c r="T47" i="2" s="1"/>
  <c r="P47" i="2"/>
  <c r="M47" i="2"/>
  <c r="S46" i="2"/>
  <c r="T46" i="2" s="1"/>
  <c r="P46" i="2"/>
  <c r="V46" i="3" s="1"/>
  <c r="M46" i="2"/>
  <c r="S45" i="2"/>
  <c r="T45" i="2" s="1"/>
  <c r="P45" i="2"/>
  <c r="X45" i="3" s="1"/>
  <c r="M45" i="2"/>
  <c r="S44" i="2"/>
  <c r="T44" i="2" s="1"/>
  <c r="P44" i="2"/>
  <c r="Z44" i="3" s="1"/>
  <c r="M44" i="2"/>
  <c r="S43" i="2"/>
  <c r="T43" i="2" s="1"/>
  <c r="P43" i="2"/>
  <c r="AB43" i="3" s="1"/>
  <c r="M43" i="2"/>
  <c r="S42" i="2"/>
  <c r="T42" i="2" s="1"/>
  <c r="P42" i="2"/>
  <c r="V42" i="3" s="1"/>
  <c r="M42" i="2"/>
  <c r="S41" i="2"/>
  <c r="T41" i="2" s="1"/>
  <c r="P41" i="2"/>
  <c r="P41" i="3" s="1"/>
  <c r="M41" i="2"/>
  <c r="S40" i="2"/>
  <c r="T40" i="2" s="1"/>
  <c r="P40" i="2"/>
  <c r="J40" i="3" s="1"/>
  <c r="M40" i="2"/>
  <c r="S39" i="2"/>
  <c r="T39" i="2" s="1"/>
  <c r="P39" i="2"/>
  <c r="M39" i="2"/>
  <c r="S38" i="2"/>
  <c r="T38" i="2" s="1"/>
  <c r="P38" i="2"/>
  <c r="V38" i="3" s="1"/>
  <c r="M38" i="2"/>
  <c r="S37" i="2"/>
  <c r="T37" i="2" s="1"/>
  <c r="P37" i="2"/>
  <c r="M37" i="2"/>
  <c r="S36" i="2"/>
  <c r="T36" i="2" s="1"/>
  <c r="P36" i="2"/>
  <c r="Z36" i="3" s="1"/>
  <c r="M36" i="2"/>
  <c r="S35" i="2"/>
  <c r="T35" i="2" s="1"/>
  <c r="P35" i="2"/>
  <c r="AB35" i="3" s="1"/>
  <c r="M35" i="2"/>
  <c r="S34" i="2"/>
  <c r="T34" i="2" s="1"/>
  <c r="P34" i="2"/>
  <c r="V34" i="3" s="1"/>
  <c r="M34" i="2"/>
  <c r="S33" i="2"/>
  <c r="T33" i="2" s="1"/>
  <c r="R33" i="2"/>
  <c r="R8" i="1" s="1"/>
  <c r="P33" i="2"/>
  <c r="X33" i="3" s="1"/>
  <c r="M33" i="2"/>
  <c r="S32" i="2"/>
  <c r="T32" i="2" s="1"/>
  <c r="P32" i="2"/>
  <c r="Z32" i="3" s="1"/>
  <c r="M32" i="2"/>
  <c r="S31" i="2"/>
  <c r="T31" i="2" s="1"/>
  <c r="P31" i="2"/>
  <c r="T31" i="3" s="1"/>
  <c r="M31" i="2"/>
  <c r="S30" i="2"/>
  <c r="T30" i="2" s="1"/>
  <c r="P30" i="2"/>
  <c r="N30" i="3" s="1"/>
  <c r="M30" i="2"/>
  <c r="S29" i="2"/>
  <c r="T29" i="2" s="1"/>
  <c r="P29" i="2"/>
  <c r="P29" i="3" s="1"/>
  <c r="M29" i="2"/>
  <c r="S28" i="2"/>
  <c r="T28" i="2" s="1"/>
  <c r="P28" i="2"/>
  <c r="Z28" i="3" s="1"/>
  <c r="M28" i="2"/>
  <c r="S27" i="2"/>
  <c r="T27" i="2" s="1"/>
  <c r="P27" i="2"/>
  <c r="T27" i="3" s="1"/>
  <c r="M27" i="2"/>
  <c r="S26" i="2"/>
  <c r="T26" i="2" s="1"/>
  <c r="P26" i="2"/>
  <c r="V26" i="3" s="1"/>
  <c r="M26" i="2"/>
  <c r="S25" i="2"/>
  <c r="T25" i="2" s="1"/>
  <c r="P25" i="2"/>
  <c r="M25" i="2"/>
  <c r="S24" i="2"/>
  <c r="T24" i="2" s="1"/>
  <c r="P24" i="2"/>
  <c r="Z24" i="3" s="1"/>
  <c r="M24" i="2"/>
  <c r="S23" i="2"/>
  <c r="T23" i="2" s="1"/>
  <c r="P23" i="2"/>
  <c r="AB23" i="3" s="1"/>
  <c r="M23" i="2"/>
  <c r="S22" i="2"/>
  <c r="T22" i="2" s="1"/>
  <c r="P22" i="2"/>
  <c r="V22" i="3" s="1"/>
  <c r="M22" i="2"/>
  <c r="S21" i="2"/>
  <c r="T21" i="2" s="1"/>
  <c r="P21" i="2"/>
  <c r="X21" i="3" s="1"/>
  <c r="M21" i="2"/>
  <c r="S20" i="2"/>
  <c r="T20" i="2" s="1"/>
  <c r="P20" i="2"/>
  <c r="R20" i="3" s="1"/>
  <c r="M20" i="2"/>
  <c r="S19" i="2"/>
  <c r="T19" i="2" s="1"/>
  <c r="P19" i="2"/>
  <c r="AB19" i="3" s="1"/>
  <c r="M19" i="2"/>
  <c r="S18" i="2"/>
  <c r="T18" i="2" s="1"/>
  <c r="P18" i="2"/>
  <c r="V18" i="3" s="1"/>
  <c r="M18" i="2"/>
  <c r="S17" i="2"/>
  <c r="T17" i="2" s="1"/>
  <c r="P17" i="2"/>
  <c r="M17" i="2"/>
  <c r="S16" i="2"/>
  <c r="T16" i="2" s="1"/>
  <c r="P16" i="2"/>
  <c r="Z16" i="3" s="1"/>
  <c r="M16" i="2"/>
  <c r="S15" i="2"/>
  <c r="T15" i="2" s="1"/>
  <c r="P15" i="2"/>
  <c r="M15" i="2"/>
  <c r="S14" i="2"/>
  <c r="T14" i="2" s="1"/>
  <c r="P14" i="2"/>
  <c r="V14" i="3" s="1"/>
  <c r="M14" i="2"/>
  <c r="S13" i="2"/>
  <c r="T13" i="2" s="1"/>
  <c r="P13" i="2"/>
  <c r="X13" i="3" s="1"/>
  <c r="M13" i="2"/>
  <c r="S12" i="2"/>
  <c r="T12" i="2" s="1"/>
  <c r="P12" i="2"/>
  <c r="Z12" i="3" s="1"/>
  <c r="M12" i="2"/>
  <c r="S11" i="2"/>
  <c r="T11" i="2" s="1"/>
  <c r="P11" i="2"/>
  <c r="AB11" i="3" s="1"/>
  <c r="M11" i="2"/>
  <c r="S10" i="2"/>
  <c r="T10" i="2" s="1"/>
  <c r="P10" i="2"/>
  <c r="V10" i="3" s="1"/>
  <c r="M10" i="2"/>
  <c r="S9" i="2"/>
  <c r="T9" i="2" s="1"/>
  <c r="P9" i="2"/>
  <c r="P9" i="3" s="1"/>
  <c r="M9" i="2"/>
  <c r="S8" i="2"/>
  <c r="T8" i="2" s="1"/>
  <c r="P8" i="2"/>
  <c r="M8" i="2"/>
  <c r="S7" i="2"/>
  <c r="T7" i="2" s="1"/>
  <c r="P7" i="2"/>
  <c r="T7" i="3" s="1"/>
  <c r="M7" i="2"/>
  <c r="S6" i="2"/>
  <c r="T6" i="2" s="1"/>
  <c r="P6" i="2"/>
  <c r="T6" i="3" s="1"/>
  <c r="M6" i="2"/>
  <c r="S5" i="2"/>
  <c r="T5" i="2" s="1"/>
  <c r="P5" i="2"/>
  <c r="X5" i="3" s="1"/>
  <c r="M5" i="2"/>
  <c r="M2" i="2"/>
  <c r="K2" i="2"/>
  <c r="U91" i="1"/>
  <c r="J91" i="1"/>
  <c r="K91" i="1" s="1"/>
  <c r="Q91" i="1" s="1"/>
  <c r="U90" i="1"/>
  <c r="J90" i="1"/>
  <c r="K90" i="1" s="1"/>
  <c r="Q90" i="1" s="1"/>
  <c r="U89" i="1"/>
  <c r="J89" i="1"/>
  <c r="K89" i="1" s="1"/>
  <c r="Q89" i="1" s="1"/>
  <c r="U88" i="1"/>
  <c r="J88" i="1"/>
  <c r="K88" i="1" s="1"/>
  <c r="Q88" i="1" s="1"/>
  <c r="U87" i="1"/>
  <c r="J87" i="1"/>
  <c r="K87" i="1" s="1"/>
  <c r="Q87" i="1" s="1"/>
  <c r="U86" i="1"/>
  <c r="J86" i="1"/>
  <c r="K86" i="1" s="1"/>
  <c r="Q86" i="1" s="1"/>
  <c r="U85" i="1"/>
  <c r="R85" i="1"/>
  <c r="J85" i="1"/>
  <c r="K85" i="1" s="1"/>
  <c r="Q85" i="1" s="1"/>
  <c r="U84" i="1"/>
  <c r="J84" i="1"/>
  <c r="K84" i="1" s="1"/>
  <c r="Q84" i="1" s="1"/>
  <c r="U83" i="1"/>
  <c r="J83" i="1"/>
  <c r="K83" i="1" s="1"/>
  <c r="Q83" i="1" s="1"/>
  <c r="U82" i="1"/>
  <c r="J82" i="1"/>
  <c r="K82" i="1" s="1"/>
  <c r="Q82" i="1" s="1"/>
  <c r="U81" i="1"/>
  <c r="J81" i="1"/>
  <c r="K81" i="1" s="1"/>
  <c r="Q81" i="1" s="1"/>
  <c r="U80" i="1"/>
  <c r="J80" i="1"/>
  <c r="K80" i="1" s="1"/>
  <c r="Q80" i="1" s="1"/>
  <c r="U79" i="1"/>
  <c r="R79" i="1"/>
  <c r="J79" i="1"/>
  <c r="K79" i="1" s="1"/>
  <c r="Q79" i="1" s="1"/>
  <c r="U78" i="1"/>
  <c r="J78" i="1"/>
  <c r="K78" i="1" s="1"/>
  <c r="Q78" i="1" s="1"/>
  <c r="U77" i="1"/>
  <c r="R77" i="1"/>
  <c r="J77" i="1"/>
  <c r="K77" i="1" s="1"/>
  <c r="Q77" i="1" s="1"/>
  <c r="U76" i="1"/>
  <c r="J76" i="1"/>
  <c r="K76" i="1" s="1"/>
  <c r="Q76" i="1" s="1"/>
  <c r="U75" i="1"/>
  <c r="J75" i="1"/>
  <c r="K75" i="1" s="1"/>
  <c r="Q75" i="1" s="1"/>
  <c r="U74" i="1"/>
  <c r="J74" i="1"/>
  <c r="K74" i="1" s="1"/>
  <c r="Q74" i="1" s="1"/>
  <c r="U73" i="1"/>
  <c r="R73" i="1"/>
  <c r="J73" i="1"/>
  <c r="K73" i="1" s="1"/>
  <c r="Q73" i="1" s="1"/>
  <c r="S73" i="1" s="1"/>
  <c r="U72" i="1"/>
  <c r="J72" i="1"/>
  <c r="K72" i="1" s="1"/>
  <c r="Q72" i="1" s="1"/>
  <c r="U71" i="1"/>
  <c r="J71" i="1"/>
  <c r="K71" i="1" s="1"/>
  <c r="Q71" i="1" s="1"/>
  <c r="U70" i="1"/>
  <c r="J70" i="1"/>
  <c r="K70" i="1" s="1"/>
  <c r="Q70" i="1" s="1"/>
  <c r="U69" i="1"/>
  <c r="J69" i="1"/>
  <c r="K69" i="1" s="1"/>
  <c r="Q69" i="1" s="1"/>
  <c r="U68" i="1"/>
  <c r="J68" i="1"/>
  <c r="K68" i="1" s="1"/>
  <c r="Q68" i="1" s="1"/>
  <c r="U67" i="1"/>
  <c r="J67" i="1"/>
  <c r="K67" i="1" s="1"/>
  <c r="Q67" i="1" s="1"/>
  <c r="U66" i="1"/>
  <c r="J66" i="1"/>
  <c r="K66" i="1" s="1"/>
  <c r="Q66" i="1" s="1"/>
  <c r="U65" i="1"/>
  <c r="J65" i="1"/>
  <c r="K65" i="1" s="1"/>
  <c r="Q65" i="1" s="1"/>
  <c r="U64" i="1"/>
  <c r="J64" i="1"/>
  <c r="K64" i="1" s="1"/>
  <c r="Q64" i="1" s="1"/>
  <c r="U63" i="1"/>
  <c r="J63" i="1"/>
  <c r="K63" i="1" s="1"/>
  <c r="Q63" i="1" s="1"/>
  <c r="U62" i="1"/>
  <c r="R62" i="1"/>
  <c r="J62" i="1"/>
  <c r="K62" i="1" s="1"/>
  <c r="Q62" i="1" s="1"/>
  <c r="S62" i="1" s="1"/>
  <c r="U61" i="1"/>
  <c r="J61" i="1"/>
  <c r="K61" i="1" s="1"/>
  <c r="Q61" i="1" s="1"/>
  <c r="U60" i="1"/>
  <c r="J60" i="1"/>
  <c r="K60" i="1" s="1"/>
  <c r="Q60" i="1" s="1"/>
  <c r="U59" i="1"/>
  <c r="J59" i="1"/>
  <c r="K59" i="1" s="1"/>
  <c r="Q59" i="1" s="1"/>
  <c r="U58" i="1"/>
  <c r="J58" i="1"/>
  <c r="K58" i="1" s="1"/>
  <c r="Q58" i="1" s="1"/>
  <c r="U57" i="1"/>
  <c r="J57" i="1"/>
  <c r="K57" i="1" s="1"/>
  <c r="Q57" i="1" s="1"/>
  <c r="U56" i="1"/>
  <c r="J56" i="1"/>
  <c r="K56" i="1" s="1"/>
  <c r="Q56" i="1" s="1"/>
  <c r="U55" i="1"/>
  <c r="J55" i="1"/>
  <c r="K55" i="1" s="1"/>
  <c r="Q55" i="1" s="1"/>
  <c r="U54" i="1"/>
  <c r="J54" i="1"/>
  <c r="K54" i="1" s="1"/>
  <c r="Q54" i="1" s="1"/>
  <c r="U53" i="1"/>
  <c r="J53" i="1"/>
  <c r="K53" i="1" s="1"/>
  <c r="Q53" i="1" s="1"/>
  <c r="U52" i="1"/>
  <c r="J52" i="1"/>
  <c r="K52" i="1" s="1"/>
  <c r="Q52" i="1" s="1"/>
  <c r="U51" i="1"/>
  <c r="R51" i="1"/>
  <c r="J51" i="1"/>
  <c r="K51" i="1" s="1"/>
  <c r="Q51" i="1" s="1"/>
  <c r="U50" i="1"/>
  <c r="J50" i="1"/>
  <c r="K50" i="1" s="1"/>
  <c r="Q50" i="1" s="1"/>
  <c r="U49" i="1"/>
  <c r="J49" i="1"/>
  <c r="K49" i="1" s="1"/>
  <c r="Q49" i="1" s="1"/>
  <c r="U48" i="1"/>
  <c r="J48" i="1"/>
  <c r="K48" i="1" s="1"/>
  <c r="Q48" i="1" s="1"/>
  <c r="U47" i="1"/>
  <c r="J47" i="1"/>
  <c r="K47" i="1" s="1"/>
  <c r="Q47" i="1" s="1"/>
  <c r="U46" i="1"/>
  <c r="J46" i="1"/>
  <c r="K46" i="1" s="1"/>
  <c r="Q46" i="1" s="1"/>
  <c r="U45" i="1"/>
  <c r="J45" i="1"/>
  <c r="K45" i="1" s="1"/>
  <c r="Q45" i="1" s="1"/>
  <c r="U44" i="1"/>
  <c r="J44" i="1"/>
  <c r="K44" i="1" s="1"/>
  <c r="Q44" i="1" s="1"/>
  <c r="U43" i="1"/>
  <c r="R43" i="1"/>
  <c r="J43" i="1"/>
  <c r="K43" i="1" s="1"/>
  <c r="Q43" i="1" s="1"/>
  <c r="U42" i="1"/>
  <c r="R42" i="1"/>
  <c r="J42" i="1"/>
  <c r="K42" i="1" s="1"/>
  <c r="Q42" i="1" s="1"/>
  <c r="U41" i="1"/>
  <c r="J41" i="1"/>
  <c r="K41" i="1" s="1"/>
  <c r="Q41" i="1" s="1"/>
  <c r="U40" i="1"/>
  <c r="J40" i="1"/>
  <c r="K40" i="1" s="1"/>
  <c r="Q40" i="1" s="1"/>
  <c r="U39" i="1"/>
  <c r="J39" i="1"/>
  <c r="K39" i="1" s="1"/>
  <c r="Q39" i="1" s="1"/>
  <c r="U38" i="1"/>
  <c r="J38" i="1"/>
  <c r="K38" i="1" s="1"/>
  <c r="Q38" i="1" s="1"/>
  <c r="U37" i="1"/>
  <c r="J37" i="1"/>
  <c r="K37" i="1" s="1"/>
  <c r="Q37" i="1" s="1"/>
  <c r="U36" i="1"/>
  <c r="J36" i="1"/>
  <c r="K36" i="1" s="1"/>
  <c r="Q36" i="1" s="1"/>
  <c r="U35" i="1"/>
  <c r="J35" i="1"/>
  <c r="K35" i="1" s="1"/>
  <c r="Q35" i="1" s="1"/>
  <c r="U34" i="1"/>
  <c r="J34" i="1"/>
  <c r="K34" i="1" s="1"/>
  <c r="Q34" i="1" s="1"/>
  <c r="U33" i="1"/>
  <c r="J33" i="1"/>
  <c r="K33" i="1" s="1"/>
  <c r="Q33" i="1" s="1"/>
  <c r="U32" i="1"/>
  <c r="J32" i="1"/>
  <c r="K32" i="1" s="1"/>
  <c r="Q32" i="1" s="1"/>
  <c r="U31" i="1"/>
  <c r="J31" i="1"/>
  <c r="K31" i="1" s="1"/>
  <c r="Q31" i="1" s="1"/>
  <c r="U30" i="1"/>
  <c r="J30" i="1"/>
  <c r="K30" i="1" s="1"/>
  <c r="Q30" i="1" s="1"/>
  <c r="U29" i="1"/>
  <c r="R29" i="1"/>
  <c r="J29" i="1"/>
  <c r="K29" i="1" s="1"/>
  <c r="Q29" i="1" s="1"/>
  <c r="U28" i="1"/>
  <c r="J28" i="1"/>
  <c r="K28" i="1" s="1"/>
  <c r="Q28" i="1" s="1"/>
  <c r="U27" i="1"/>
  <c r="J27" i="1"/>
  <c r="K27" i="1" s="1"/>
  <c r="Q27" i="1" s="1"/>
  <c r="U26" i="1"/>
  <c r="J26" i="1"/>
  <c r="K26" i="1" s="1"/>
  <c r="Q26" i="1" s="1"/>
  <c r="U25" i="1"/>
  <c r="J25" i="1"/>
  <c r="K25" i="1" s="1"/>
  <c r="Q25" i="1" s="1"/>
  <c r="U24" i="1"/>
  <c r="J24" i="1"/>
  <c r="K24" i="1" s="1"/>
  <c r="Q24" i="1" s="1"/>
  <c r="U23" i="1"/>
  <c r="J23" i="1"/>
  <c r="K23" i="1" s="1"/>
  <c r="Q23" i="1" s="1"/>
  <c r="U22" i="1"/>
  <c r="J22" i="1"/>
  <c r="K22" i="1" s="1"/>
  <c r="Q22" i="1" s="1"/>
  <c r="U21" i="1"/>
  <c r="J21" i="1"/>
  <c r="K21" i="1" s="1"/>
  <c r="Q21" i="1" s="1"/>
  <c r="U20" i="1"/>
  <c r="J20" i="1"/>
  <c r="K20" i="1" s="1"/>
  <c r="Q20" i="1" s="1"/>
  <c r="U19" i="1"/>
  <c r="J19" i="1"/>
  <c r="K19" i="1" s="1"/>
  <c r="Q19" i="1" s="1"/>
  <c r="U18" i="1"/>
  <c r="J18" i="1"/>
  <c r="K18" i="1" s="1"/>
  <c r="Q18" i="1" s="1"/>
  <c r="U17" i="1"/>
  <c r="J17" i="1"/>
  <c r="K17" i="1" s="1"/>
  <c r="Q17" i="1" s="1"/>
  <c r="U16" i="1"/>
  <c r="J16" i="1"/>
  <c r="K16" i="1" s="1"/>
  <c r="Q16" i="1" s="1"/>
  <c r="U15" i="1"/>
  <c r="R15" i="1"/>
  <c r="J15" i="1"/>
  <c r="K15" i="1" s="1"/>
  <c r="Q15" i="1" s="1"/>
  <c r="U14" i="1"/>
  <c r="J14" i="1"/>
  <c r="K14" i="1" s="1"/>
  <c r="Q14" i="1" s="1"/>
  <c r="U13" i="1"/>
  <c r="J13" i="1"/>
  <c r="K13" i="1" s="1"/>
  <c r="Q13" i="1" s="1"/>
  <c r="U12" i="1"/>
  <c r="J12" i="1"/>
  <c r="K12" i="1" s="1"/>
  <c r="Q12" i="1" s="1"/>
  <c r="U11" i="1"/>
  <c r="J11" i="1"/>
  <c r="K11" i="1" s="1"/>
  <c r="Q11" i="1" s="1"/>
  <c r="U10" i="1"/>
  <c r="J10" i="1"/>
  <c r="K10" i="1" s="1"/>
  <c r="Q10" i="1" s="1"/>
  <c r="U9" i="1"/>
  <c r="J9" i="1"/>
  <c r="K9" i="1" s="1"/>
  <c r="Q9" i="1" s="1"/>
  <c r="U8" i="1"/>
  <c r="J8" i="1"/>
  <c r="K8" i="1" s="1"/>
  <c r="Q8" i="1" s="1"/>
  <c r="U7" i="1"/>
  <c r="J7" i="1"/>
  <c r="K7" i="1" s="1"/>
  <c r="Q7" i="1" s="1"/>
  <c r="U6" i="1"/>
  <c r="J6" i="1"/>
  <c r="K6" i="1" s="1"/>
  <c r="Q6" i="1" s="1"/>
  <c r="U5" i="1"/>
  <c r="J5" i="1"/>
  <c r="P2" i="1"/>
  <c r="O2" i="1"/>
  <c r="N2" i="1"/>
  <c r="M2" i="1"/>
  <c r="L2" i="1"/>
  <c r="I2" i="1"/>
  <c r="S67" i="1" l="1"/>
  <c r="S29" i="1"/>
  <c r="J2" i="1"/>
  <c r="S43" i="1"/>
  <c r="S85" i="1"/>
  <c r="T91" i="3"/>
  <c r="V5" i="3"/>
  <c r="T23" i="3"/>
  <c r="S15" i="1"/>
  <c r="S77" i="1"/>
  <c r="V50" i="3"/>
  <c r="F26" i="3"/>
  <c r="J48" i="3"/>
  <c r="L11" i="3"/>
  <c r="P33" i="3"/>
  <c r="E57" i="3"/>
  <c r="R28" i="3"/>
  <c r="J16" i="3"/>
  <c r="N38" i="3"/>
  <c r="K5" i="1"/>
  <c r="S79" i="1"/>
  <c r="Z40" i="3"/>
  <c r="S8" i="1"/>
  <c r="S42" i="1"/>
  <c r="S51" i="1"/>
  <c r="H21" i="3"/>
  <c r="L43" i="3"/>
  <c r="K2" i="1"/>
  <c r="H9" i="3"/>
  <c r="F14" i="3"/>
  <c r="T43" i="3"/>
  <c r="F46" i="3"/>
  <c r="H54" i="3"/>
  <c r="P57" i="3"/>
  <c r="G63" i="3"/>
  <c r="T11" i="3"/>
  <c r="R16" i="3"/>
  <c r="P21" i="3"/>
  <c r="N26" i="3"/>
  <c r="L31" i="3"/>
  <c r="J36" i="3"/>
  <c r="H41" i="3"/>
  <c r="R48" i="3"/>
  <c r="O91" i="2"/>
  <c r="Q91" i="2" s="1"/>
  <c r="R91" i="2" s="1"/>
  <c r="J7" i="3"/>
  <c r="N14" i="3"/>
  <c r="L19" i="3"/>
  <c r="J24" i="3"/>
  <c r="H29" i="3"/>
  <c r="F34" i="3"/>
  <c r="R36" i="3"/>
  <c r="N46" i="3"/>
  <c r="W9" i="3"/>
  <c r="O9" i="3"/>
  <c r="G9" i="3"/>
  <c r="V9" i="3"/>
  <c r="N9" i="3"/>
  <c r="F9" i="3"/>
  <c r="AC9" i="3"/>
  <c r="U9" i="3"/>
  <c r="M9" i="3"/>
  <c r="AB9" i="3"/>
  <c r="T9" i="3"/>
  <c r="L9" i="3"/>
  <c r="N9" i="2"/>
  <c r="O9" i="2" s="1"/>
  <c r="Q9" i="2" s="1"/>
  <c r="AA9" i="3"/>
  <c r="S9" i="3"/>
  <c r="K9" i="3"/>
  <c r="Z9" i="3"/>
  <c r="R9" i="3"/>
  <c r="J9" i="3"/>
  <c r="Y9" i="3"/>
  <c r="Q9" i="3"/>
  <c r="I9" i="3"/>
  <c r="W17" i="3"/>
  <c r="O17" i="3"/>
  <c r="G17" i="3"/>
  <c r="V17" i="3"/>
  <c r="N17" i="3"/>
  <c r="AC17" i="3"/>
  <c r="U17" i="3"/>
  <c r="M17" i="3"/>
  <c r="E17" i="3"/>
  <c r="AB17" i="3"/>
  <c r="T17" i="3"/>
  <c r="L17" i="3"/>
  <c r="N17" i="2"/>
  <c r="O17" i="2" s="1"/>
  <c r="Q17" i="2" s="1"/>
  <c r="AA17" i="3"/>
  <c r="S17" i="3"/>
  <c r="K17" i="3"/>
  <c r="Z17" i="3"/>
  <c r="R17" i="3"/>
  <c r="J17" i="3"/>
  <c r="Y17" i="3"/>
  <c r="Q17" i="3"/>
  <c r="I17" i="3"/>
  <c r="AA23" i="3"/>
  <c r="S23" i="3"/>
  <c r="K23" i="3"/>
  <c r="Z23" i="3"/>
  <c r="R23" i="3"/>
  <c r="J23" i="3"/>
  <c r="Y23" i="3"/>
  <c r="Q23" i="3"/>
  <c r="I23" i="3"/>
  <c r="X23" i="3"/>
  <c r="P23" i="3"/>
  <c r="H23" i="3"/>
  <c r="N23" i="2"/>
  <c r="O23" i="2" s="1"/>
  <c r="Q23" i="2" s="1"/>
  <c r="W23" i="3"/>
  <c r="O23" i="3"/>
  <c r="G23" i="3"/>
  <c r="V23" i="3"/>
  <c r="N23" i="3"/>
  <c r="AC23" i="3"/>
  <c r="U23" i="3"/>
  <c r="M23" i="3"/>
  <c r="E23" i="3"/>
  <c r="AA31" i="3"/>
  <c r="S31" i="3"/>
  <c r="K31" i="3"/>
  <c r="Z31" i="3"/>
  <c r="R31" i="3"/>
  <c r="J31" i="3"/>
  <c r="Y31" i="3"/>
  <c r="Q31" i="3"/>
  <c r="I31" i="3"/>
  <c r="X31" i="3"/>
  <c r="P31" i="3"/>
  <c r="N31" i="2"/>
  <c r="O31" i="2" s="1"/>
  <c r="Q31" i="2" s="1"/>
  <c r="W31" i="3"/>
  <c r="O31" i="3"/>
  <c r="G31" i="3"/>
  <c r="V31" i="3"/>
  <c r="N31" i="3"/>
  <c r="F31" i="3"/>
  <c r="AC31" i="3"/>
  <c r="U31" i="3"/>
  <c r="M31" i="3"/>
  <c r="E31" i="3"/>
  <c r="W37" i="3"/>
  <c r="O37" i="3"/>
  <c r="G37" i="3"/>
  <c r="V37" i="3"/>
  <c r="N37" i="3"/>
  <c r="AC37" i="3"/>
  <c r="U37" i="3"/>
  <c r="M37" i="3"/>
  <c r="E37" i="3"/>
  <c r="AB37" i="3"/>
  <c r="T37" i="3"/>
  <c r="L37" i="3"/>
  <c r="N37" i="2"/>
  <c r="O37" i="2" s="1"/>
  <c r="Q37" i="2" s="1"/>
  <c r="AA37" i="3"/>
  <c r="S37" i="3"/>
  <c r="K37" i="3"/>
  <c r="Z37" i="3"/>
  <c r="R37" i="3"/>
  <c r="J37" i="3"/>
  <c r="Y37" i="3"/>
  <c r="Q37" i="3"/>
  <c r="I37" i="3"/>
  <c r="AA39" i="3"/>
  <c r="S39" i="3"/>
  <c r="K39" i="3"/>
  <c r="Z39" i="3"/>
  <c r="R39" i="3"/>
  <c r="J39" i="3"/>
  <c r="Y39" i="3"/>
  <c r="Q39" i="3"/>
  <c r="I39" i="3"/>
  <c r="X39" i="3"/>
  <c r="P39" i="3"/>
  <c r="H39" i="3"/>
  <c r="N39" i="2"/>
  <c r="O39" i="2" s="1"/>
  <c r="Q39" i="2" s="1"/>
  <c r="R39" i="2" s="1"/>
  <c r="R68" i="1" s="1"/>
  <c r="S68" i="1" s="1"/>
  <c r="C3" i="5" s="1"/>
  <c r="W39" i="3"/>
  <c r="O39" i="3"/>
  <c r="G39" i="3"/>
  <c r="V39" i="3"/>
  <c r="N39" i="3"/>
  <c r="F39" i="3"/>
  <c r="AC39" i="3"/>
  <c r="U39" i="3"/>
  <c r="M39" i="3"/>
  <c r="E39" i="3"/>
  <c r="W41" i="3"/>
  <c r="O41" i="3"/>
  <c r="V41" i="3"/>
  <c r="N41" i="3"/>
  <c r="F41" i="3"/>
  <c r="AC41" i="3"/>
  <c r="U41" i="3"/>
  <c r="M41" i="3"/>
  <c r="E41" i="3"/>
  <c r="AB41" i="3"/>
  <c r="T41" i="3"/>
  <c r="L41" i="3"/>
  <c r="N41" i="2"/>
  <c r="O41" i="2" s="1"/>
  <c r="Q41" i="2" s="1"/>
  <c r="AA41" i="3"/>
  <c r="S41" i="3"/>
  <c r="K41" i="3"/>
  <c r="Z41" i="3"/>
  <c r="R41" i="3"/>
  <c r="J41" i="3"/>
  <c r="Y41" i="3"/>
  <c r="Q41" i="3"/>
  <c r="I41" i="3"/>
  <c r="AA43" i="3"/>
  <c r="S43" i="3"/>
  <c r="K43" i="3"/>
  <c r="Z43" i="3"/>
  <c r="R43" i="3"/>
  <c r="J43" i="3"/>
  <c r="Y43" i="3"/>
  <c r="Q43" i="3"/>
  <c r="I43" i="3"/>
  <c r="X43" i="3"/>
  <c r="P43" i="3"/>
  <c r="H43" i="3"/>
  <c r="N43" i="2"/>
  <c r="O43" i="2" s="1"/>
  <c r="Q43" i="2" s="1"/>
  <c r="W43" i="3"/>
  <c r="O43" i="3"/>
  <c r="G43" i="3"/>
  <c r="V43" i="3"/>
  <c r="N43" i="3"/>
  <c r="AC43" i="3"/>
  <c r="U43" i="3"/>
  <c r="M43" i="3"/>
  <c r="E43" i="3"/>
  <c r="W45" i="3"/>
  <c r="O45" i="3"/>
  <c r="G45" i="3"/>
  <c r="V45" i="3"/>
  <c r="N45" i="3"/>
  <c r="AC45" i="3"/>
  <c r="U45" i="3"/>
  <c r="M45" i="3"/>
  <c r="E45" i="3"/>
  <c r="AB45" i="3"/>
  <c r="T45" i="3"/>
  <c r="L45" i="3"/>
  <c r="N45" i="2"/>
  <c r="O45" i="2" s="1"/>
  <c r="Q45" i="2" s="1"/>
  <c r="AA45" i="3"/>
  <c r="S45" i="3"/>
  <c r="K45" i="3"/>
  <c r="Z45" i="3"/>
  <c r="R45" i="3"/>
  <c r="J45" i="3"/>
  <c r="Y45" i="3"/>
  <c r="Q45" i="3"/>
  <c r="I45" i="3"/>
  <c r="AA47" i="3"/>
  <c r="S47" i="3"/>
  <c r="K47" i="3"/>
  <c r="Z47" i="3"/>
  <c r="R47" i="3"/>
  <c r="J47" i="3"/>
  <c r="Y47" i="3"/>
  <c r="Q47" i="3"/>
  <c r="X47" i="3"/>
  <c r="P47" i="3"/>
  <c r="H47" i="3"/>
  <c r="N47" i="2"/>
  <c r="O47" i="2" s="1"/>
  <c r="Q47" i="2" s="1"/>
  <c r="W47" i="3"/>
  <c r="O47" i="3"/>
  <c r="G47" i="3"/>
  <c r="V47" i="3"/>
  <c r="N47" i="3"/>
  <c r="F47" i="3"/>
  <c r="AC47" i="3"/>
  <c r="U47" i="3"/>
  <c r="M47" i="3"/>
  <c r="E47" i="3"/>
  <c r="W49" i="3"/>
  <c r="O49" i="3"/>
  <c r="G49" i="3"/>
  <c r="V49" i="3"/>
  <c r="N49" i="3"/>
  <c r="AC49" i="3"/>
  <c r="U49" i="3"/>
  <c r="M49" i="3"/>
  <c r="E49" i="3"/>
  <c r="AB49" i="3"/>
  <c r="T49" i="3"/>
  <c r="L49" i="3"/>
  <c r="N49" i="2"/>
  <c r="O49" i="2" s="1"/>
  <c r="Q49" i="2" s="1"/>
  <c r="AA49" i="3"/>
  <c r="S49" i="3"/>
  <c r="K49" i="3"/>
  <c r="Z49" i="3"/>
  <c r="R49" i="3"/>
  <c r="J49" i="3"/>
  <c r="Y49" i="3"/>
  <c r="Q49" i="3"/>
  <c r="I49" i="3"/>
  <c r="Z51" i="3"/>
  <c r="R51" i="3"/>
  <c r="X51" i="3"/>
  <c r="P51" i="3"/>
  <c r="U51" i="3"/>
  <c r="K51" i="3"/>
  <c r="T51" i="3"/>
  <c r="AC51" i="3"/>
  <c r="S51" i="3"/>
  <c r="I51" i="3"/>
  <c r="AB51" i="3"/>
  <c r="Q51" i="3"/>
  <c r="H51" i="3"/>
  <c r="N51" i="2"/>
  <c r="O51" i="2" s="1"/>
  <c r="Q51" i="2" s="1"/>
  <c r="R51" i="2" s="1"/>
  <c r="AA51" i="3"/>
  <c r="O51" i="3"/>
  <c r="G51" i="3"/>
  <c r="Y51" i="3"/>
  <c r="N51" i="3"/>
  <c r="F51" i="3"/>
  <c r="W51" i="3"/>
  <c r="M51" i="3"/>
  <c r="E51" i="3"/>
  <c r="V53" i="3"/>
  <c r="N53" i="3"/>
  <c r="F53" i="3"/>
  <c r="AB53" i="3"/>
  <c r="T53" i="3"/>
  <c r="L53" i="3"/>
  <c r="W53" i="3"/>
  <c r="K53" i="3"/>
  <c r="U53" i="3"/>
  <c r="S53" i="3"/>
  <c r="I53" i="3"/>
  <c r="AC53" i="3"/>
  <c r="R53" i="3"/>
  <c r="H53" i="3"/>
  <c r="N53" i="2"/>
  <c r="O53" i="2" s="1"/>
  <c r="Q53" i="2" s="1"/>
  <c r="AA53" i="3"/>
  <c r="Q53" i="3"/>
  <c r="G53" i="3"/>
  <c r="Z53" i="3"/>
  <c r="P53" i="3"/>
  <c r="E53" i="3"/>
  <c r="Y53" i="3"/>
  <c r="O53" i="3"/>
  <c r="Z55" i="3"/>
  <c r="R55" i="3"/>
  <c r="J55" i="3"/>
  <c r="X55" i="3"/>
  <c r="P55" i="3"/>
  <c r="H55" i="3"/>
  <c r="W55" i="3"/>
  <c r="M55" i="3"/>
  <c r="V55" i="3"/>
  <c r="L55" i="3"/>
  <c r="U55" i="3"/>
  <c r="K55" i="3"/>
  <c r="T55" i="3"/>
  <c r="I55" i="3"/>
  <c r="N55" i="2"/>
  <c r="O55" i="2" s="1"/>
  <c r="Q55" i="2" s="1"/>
  <c r="AC55" i="3"/>
  <c r="S55" i="3"/>
  <c r="AB55" i="3"/>
  <c r="Q55" i="3"/>
  <c r="F55" i="3"/>
  <c r="AA55" i="3"/>
  <c r="O55" i="3"/>
  <c r="E55" i="3"/>
  <c r="V57" i="3"/>
  <c r="N57" i="3"/>
  <c r="F57" i="3"/>
  <c r="AB57" i="3"/>
  <c r="T57" i="3"/>
  <c r="L57" i="3"/>
  <c r="Z57" i="3"/>
  <c r="R57" i="3"/>
  <c r="AA57" i="3"/>
  <c r="O57" i="3"/>
  <c r="Y57" i="3"/>
  <c r="M57" i="3"/>
  <c r="X57" i="3"/>
  <c r="K57" i="3"/>
  <c r="W57" i="3"/>
  <c r="J57" i="3"/>
  <c r="N57" i="2"/>
  <c r="O57" i="2" s="1"/>
  <c r="Q57" i="2" s="1"/>
  <c r="U57" i="3"/>
  <c r="S57" i="3"/>
  <c r="H57" i="3"/>
  <c r="Q57" i="3"/>
  <c r="G57" i="3"/>
  <c r="Z59" i="3"/>
  <c r="R59" i="3"/>
  <c r="J59" i="3"/>
  <c r="Y59" i="3"/>
  <c r="Q59" i="3"/>
  <c r="X59" i="3"/>
  <c r="P59" i="3"/>
  <c r="H59" i="3"/>
  <c r="V59" i="3"/>
  <c r="N59" i="3"/>
  <c r="F59" i="3"/>
  <c r="AC59" i="3"/>
  <c r="U59" i="3"/>
  <c r="M59" i="3"/>
  <c r="E59" i="3"/>
  <c r="W59" i="3"/>
  <c r="T59" i="3"/>
  <c r="S59" i="3"/>
  <c r="O59" i="3"/>
  <c r="N59" i="2"/>
  <c r="O59" i="2" s="1"/>
  <c r="Q59" i="2" s="1"/>
  <c r="L59" i="3"/>
  <c r="K59" i="3"/>
  <c r="AB59" i="3"/>
  <c r="G59" i="3"/>
  <c r="V61" i="3"/>
  <c r="N61" i="3"/>
  <c r="AC61" i="3"/>
  <c r="U61" i="3"/>
  <c r="M61" i="3"/>
  <c r="E61" i="3"/>
  <c r="AB61" i="3"/>
  <c r="T61" i="3"/>
  <c r="L61" i="3"/>
  <c r="Z61" i="3"/>
  <c r="R61" i="3"/>
  <c r="J61" i="3"/>
  <c r="Y61" i="3"/>
  <c r="Q61" i="3"/>
  <c r="I61" i="3"/>
  <c r="O61" i="3"/>
  <c r="K61" i="3"/>
  <c r="H61" i="3"/>
  <c r="AA61" i="3"/>
  <c r="G61" i="3"/>
  <c r="N61" i="2"/>
  <c r="O61" i="2" s="1"/>
  <c r="Q61" i="2" s="1"/>
  <c r="X61" i="3"/>
  <c r="W61" i="3"/>
  <c r="S61" i="3"/>
  <c r="Z63" i="3"/>
  <c r="R63" i="3"/>
  <c r="J63" i="3"/>
  <c r="Y63" i="3"/>
  <c r="Q63" i="3"/>
  <c r="I63" i="3"/>
  <c r="X63" i="3"/>
  <c r="P63" i="3"/>
  <c r="H63" i="3"/>
  <c r="V63" i="3"/>
  <c r="N63" i="3"/>
  <c r="AC63" i="3"/>
  <c r="U63" i="3"/>
  <c r="M63" i="3"/>
  <c r="E63" i="3"/>
  <c r="AA63" i="3"/>
  <c r="W63" i="3"/>
  <c r="T63" i="3"/>
  <c r="S63" i="3"/>
  <c r="N63" i="2"/>
  <c r="O63" i="2" s="1"/>
  <c r="Q63" i="2" s="1"/>
  <c r="O63" i="3"/>
  <c r="L63" i="3"/>
  <c r="K63" i="3"/>
  <c r="V65" i="3"/>
  <c r="N65" i="3"/>
  <c r="AC65" i="3"/>
  <c r="U65" i="3"/>
  <c r="M65" i="3"/>
  <c r="E65" i="3"/>
  <c r="AB65" i="3"/>
  <c r="T65" i="3"/>
  <c r="L65" i="3"/>
  <c r="Z65" i="3"/>
  <c r="R65" i="3"/>
  <c r="J65" i="3"/>
  <c r="Y65" i="3"/>
  <c r="Q65" i="3"/>
  <c r="I65" i="3"/>
  <c r="P65" i="3"/>
  <c r="O65" i="3"/>
  <c r="K65" i="3"/>
  <c r="H65" i="3"/>
  <c r="N65" i="2"/>
  <c r="O65" i="2" s="1"/>
  <c r="Q65" i="2" s="1"/>
  <c r="AA65" i="3"/>
  <c r="G65" i="3"/>
  <c r="X65" i="3"/>
  <c r="W65" i="3"/>
  <c r="AA67" i="3"/>
  <c r="S67" i="3"/>
  <c r="K67" i="3"/>
  <c r="Z67" i="3"/>
  <c r="R67" i="3"/>
  <c r="J67" i="3"/>
  <c r="Y67" i="3"/>
  <c r="Q67" i="3"/>
  <c r="I67" i="3"/>
  <c r="X67" i="3"/>
  <c r="P67" i="3"/>
  <c r="H67" i="3"/>
  <c r="W67" i="3"/>
  <c r="V67" i="3"/>
  <c r="N67" i="3"/>
  <c r="AC67" i="3"/>
  <c r="U67" i="3"/>
  <c r="M67" i="3"/>
  <c r="E67" i="3"/>
  <c r="G67" i="3"/>
  <c r="N67" i="2"/>
  <c r="O67" i="2" s="1"/>
  <c r="Q67" i="2" s="1"/>
  <c r="R67" i="2" s="1"/>
  <c r="R70" i="1" s="1"/>
  <c r="S70" i="1" s="1"/>
  <c r="AB67" i="3"/>
  <c r="T67" i="3"/>
  <c r="O67" i="3"/>
  <c r="W69" i="3"/>
  <c r="O69" i="3"/>
  <c r="V69" i="3"/>
  <c r="N69" i="3"/>
  <c r="F69" i="3"/>
  <c r="AC69" i="3"/>
  <c r="U69" i="3"/>
  <c r="M69" i="3"/>
  <c r="E69" i="3"/>
  <c r="AB69" i="3"/>
  <c r="T69" i="3"/>
  <c r="L69" i="3"/>
  <c r="AA69" i="3"/>
  <c r="S69" i="3"/>
  <c r="K69" i="3"/>
  <c r="Z69" i="3"/>
  <c r="R69" i="3"/>
  <c r="J69" i="3"/>
  <c r="Y69" i="3"/>
  <c r="Q69" i="3"/>
  <c r="I69" i="3"/>
  <c r="H69" i="3"/>
  <c r="N69" i="2"/>
  <c r="O69" i="2" s="1"/>
  <c r="Q69" i="2" s="1"/>
  <c r="X69" i="3"/>
  <c r="AA71" i="3"/>
  <c r="S71" i="3"/>
  <c r="K71" i="3"/>
  <c r="Z71" i="3"/>
  <c r="R71" i="3"/>
  <c r="J71" i="3"/>
  <c r="Y71" i="3"/>
  <c r="Q71" i="3"/>
  <c r="I71" i="3"/>
  <c r="X71" i="3"/>
  <c r="P71" i="3"/>
  <c r="H71" i="3"/>
  <c r="W71" i="3"/>
  <c r="O71" i="3"/>
  <c r="G71" i="3"/>
  <c r="V71" i="3"/>
  <c r="N71" i="3"/>
  <c r="AC71" i="3"/>
  <c r="U71" i="3"/>
  <c r="M71" i="3"/>
  <c r="E71" i="3"/>
  <c r="T71" i="3"/>
  <c r="L71" i="3"/>
  <c r="N71" i="2"/>
  <c r="O71" i="2" s="1"/>
  <c r="Q71" i="2" s="1"/>
  <c r="W73" i="3"/>
  <c r="O73" i="3"/>
  <c r="G73" i="3"/>
  <c r="V73" i="3"/>
  <c r="N73" i="3"/>
  <c r="F73" i="3"/>
  <c r="AC73" i="3"/>
  <c r="U73" i="3"/>
  <c r="M73" i="3"/>
  <c r="E73" i="3"/>
  <c r="AB73" i="3"/>
  <c r="T73" i="3"/>
  <c r="L73" i="3"/>
  <c r="AA73" i="3"/>
  <c r="S73" i="3"/>
  <c r="K73" i="3"/>
  <c r="Z73" i="3"/>
  <c r="R73" i="3"/>
  <c r="J73" i="3"/>
  <c r="Y73" i="3"/>
  <c r="Q73" i="3"/>
  <c r="X73" i="3"/>
  <c r="P73" i="3"/>
  <c r="H73" i="3"/>
  <c r="N73" i="2"/>
  <c r="O73" i="2" s="1"/>
  <c r="Q73" i="2" s="1"/>
  <c r="AA75" i="3"/>
  <c r="S75" i="3"/>
  <c r="K75" i="3"/>
  <c r="Z75" i="3"/>
  <c r="R75" i="3"/>
  <c r="J75" i="3"/>
  <c r="Y75" i="3"/>
  <c r="Q75" i="3"/>
  <c r="X75" i="3"/>
  <c r="P75" i="3"/>
  <c r="H75" i="3"/>
  <c r="W75" i="3"/>
  <c r="O75" i="3"/>
  <c r="G75" i="3"/>
  <c r="V75" i="3"/>
  <c r="N75" i="3"/>
  <c r="F75" i="3"/>
  <c r="AC75" i="3"/>
  <c r="U75" i="3"/>
  <c r="M75" i="3"/>
  <c r="E75" i="3"/>
  <c r="AB75" i="3"/>
  <c r="T75" i="3"/>
  <c r="N75" i="2"/>
  <c r="O75" i="2" s="1"/>
  <c r="Q75" i="2" s="1"/>
  <c r="L75" i="3"/>
  <c r="W77" i="3"/>
  <c r="O77" i="3"/>
  <c r="G77" i="3"/>
  <c r="V77" i="3"/>
  <c r="N77" i="3"/>
  <c r="F77" i="3"/>
  <c r="AC77" i="3"/>
  <c r="U77" i="3"/>
  <c r="M77" i="3"/>
  <c r="E77" i="3"/>
  <c r="AB77" i="3"/>
  <c r="T77" i="3"/>
  <c r="L77" i="3"/>
  <c r="AA77" i="3"/>
  <c r="S77" i="3"/>
  <c r="K77" i="3"/>
  <c r="Z77" i="3"/>
  <c r="R77" i="3"/>
  <c r="Y77" i="3"/>
  <c r="Q77" i="3"/>
  <c r="I77" i="3"/>
  <c r="N77" i="2"/>
  <c r="O77" i="2" s="1"/>
  <c r="Q77" i="2" s="1"/>
  <c r="X77" i="3"/>
  <c r="P77" i="3"/>
  <c r="H77" i="3"/>
  <c r="AA79" i="3"/>
  <c r="S79" i="3"/>
  <c r="K79" i="3"/>
  <c r="Z79" i="3"/>
  <c r="R79" i="3"/>
  <c r="J79" i="3"/>
  <c r="Y79" i="3"/>
  <c r="Q79" i="3"/>
  <c r="I79" i="3"/>
  <c r="X79" i="3"/>
  <c r="P79" i="3"/>
  <c r="H79" i="3"/>
  <c r="W79" i="3"/>
  <c r="O79" i="3"/>
  <c r="V79" i="3"/>
  <c r="N79" i="3"/>
  <c r="F79" i="3"/>
  <c r="AC79" i="3"/>
  <c r="U79" i="3"/>
  <c r="M79" i="3"/>
  <c r="E79" i="3"/>
  <c r="N79" i="2"/>
  <c r="O79" i="2" s="1"/>
  <c r="Q79" i="2" s="1"/>
  <c r="AB79" i="3"/>
  <c r="T79" i="3"/>
  <c r="W81" i="3"/>
  <c r="O81" i="3"/>
  <c r="G81" i="3"/>
  <c r="V81" i="3"/>
  <c r="N81" i="3"/>
  <c r="AC81" i="3"/>
  <c r="U81" i="3"/>
  <c r="M81" i="3"/>
  <c r="E81" i="3"/>
  <c r="AB81" i="3"/>
  <c r="T81" i="3"/>
  <c r="L81" i="3"/>
  <c r="AA81" i="3"/>
  <c r="S81" i="3"/>
  <c r="K81" i="3"/>
  <c r="Z81" i="3"/>
  <c r="R81" i="3"/>
  <c r="J81" i="3"/>
  <c r="Y81" i="3"/>
  <c r="Q81" i="3"/>
  <c r="I81" i="3"/>
  <c r="P81" i="3"/>
  <c r="H81" i="3"/>
  <c r="N81" i="2"/>
  <c r="O81" i="2" s="1"/>
  <c r="Q81" i="2" s="1"/>
  <c r="AA83" i="3"/>
  <c r="S83" i="3"/>
  <c r="K83" i="3"/>
  <c r="Z83" i="3"/>
  <c r="R83" i="3"/>
  <c r="J83" i="3"/>
  <c r="Y83" i="3"/>
  <c r="Q83" i="3"/>
  <c r="I83" i="3"/>
  <c r="X83" i="3"/>
  <c r="P83" i="3"/>
  <c r="H83" i="3"/>
  <c r="W83" i="3"/>
  <c r="O83" i="3"/>
  <c r="G83" i="3"/>
  <c r="V83" i="3"/>
  <c r="N83" i="3"/>
  <c r="F83" i="3"/>
  <c r="AC83" i="3"/>
  <c r="U83" i="3"/>
  <c r="M83" i="3"/>
  <c r="E83" i="3"/>
  <c r="AB83" i="3"/>
  <c r="T83" i="3"/>
  <c r="L83" i="3"/>
  <c r="N83" i="2"/>
  <c r="O83" i="2" s="1"/>
  <c r="Q83" i="2" s="1"/>
  <c r="R83" i="2" s="1"/>
  <c r="W85" i="3"/>
  <c r="O85" i="3"/>
  <c r="G85" i="3"/>
  <c r="V85" i="3"/>
  <c r="N85" i="3"/>
  <c r="F85" i="3"/>
  <c r="AC85" i="3"/>
  <c r="U85" i="3"/>
  <c r="M85" i="3"/>
  <c r="E85" i="3"/>
  <c r="AB85" i="3"/>
  <c r="T85" i="3"/>
  <c r="L85" i="3"/>
  <c r="AA85" i="3"/>
  <c r="S85" i="3"/>
  <c r="K85" i="3"/>
  <c r="Z85" i="3"/>
  <c r="R85" i="3"/>
  <c r="Y85" i="3"/>
  <c r="Q85" i="3"/>
  <c r="I85" i="3"/>
  <c r="X85" i="3"/>
  <c r="P85" i="3"/>
  <c r="N85" i="2"/>
  <c r="O85" i="2" s="1"/>
  <c r="Q85" i="2" s="1"/>
  <c r="H85" i="3"/>
  <c r="AA87" i="3"/>
  <c r="S87" i="3"/>
  <c r="K87" i="3"/>
  <c r="Z87" i="3"/>
  <c r="R87" i="3"/>
  <c r="J87" i="3"/>
  <c r="Y87" i="3"/>
  <c r="Q87" i="3"/>
  <c r="I87" i="3"/>
  <c r="X87" i="3"/>
  <c r="P87" i="3"/>
  <c r="H87" i="3"/>
  <c r="W87" i="3"/>
  <c r="O87" i="3"/>
  <c r="G87" i="3"/>
  <c r="V87" i="3"/>
  <c r="N87" i="3"/>
  <c r="AC87" i="3"/>
  <c r="U87" i="3"/>
  <c r="M87" i="3"/>
  <c r="E87" i="3"/>
  <c r="AB87" i="3"/>
  <c r="N87" i="2"/>
  <c r="O87" i="2" s="1"/>
  <c r="Q87" i="2" s="1"/>
  <c r="T87" i="3"/>
  <c r="L87" i="3"/>
  <c r="AA91" i="3"/>
  <c r="S91" i="3"/>
  <c r="K91" i="3"/>
  <c r="AC90" i="3"/>
  <c r="U90" i="3"/>
  <c r="M90" i="3"/>
  <c r="E90" i="3"/>
  <c r="W89" i="3"/>
  <c r="O89" i="3"/>
  <c r="G89" i="3"/>
  <c r="Z91" i="3"/>
  <c r="R91" i="3"/>
  <c r="J91" i="3"/>
  <c r="AB90" i="3"/>
  <c r="T90" i="3"/>
  <c r="L90" i="3"/>
  <c r="V89" i="3"/>
  <c r="N89" i="3"/>
  <c r="F89" i="3"/>
  <c r="Y91" i="3"/>
  <c r="Q91" i="3"/>
  <c r="I91" i="3"/>
  <c r="AA90" i="3"/>
  <c r="S90" i="3"/>
  <c r="K90" i="3"/>
  <c r="AC89" i="3"/>
  <c r="U89" i="3"/>
  <c r="M89" i="3"/>
  <c r="E89" i="3"/>
  <c r="X91" i="3"/>
  <c r="P91" i="3"/>
  <c r="H91" i="3"/>
  <c r="Z90" i="3"/>
  <c r="R90" i="3"/>
  <c r="J90" i="3"/>
  <c r="AB89" i="3"/>
  <c r="T89" i="3"/>
  <c r="L89" i="3"/>
  <c r="W91" i="3"/>
  <c r="O91" i="3"/>
  <c r="G91" i="3"/>
  <c r="Y90" i="3"/>
  <c r="Q90" i="3"/>
  <c r="I90" i="3"/>
  <c r="AA89" i="3"/>
  <c r="S89" i="3"/>
  <c r="K89" i="3"/>
  <c r="V91" i="3"/>
  <c r="N91" i="3"/>
  <c r="F91" i="3"/>
  <c r="X90" i="3"/>
  <c r="P90" i="3"/>
  <c r="H90" i="3"/>
  <c r="Z89" i="3"/>
  <c r="R89" i="3"/>
  <c r="J89" i="3"/>
  <c r="AC91" i="3"/>
  <c r="U91" i="3"/>
  <c r="M91" i="3"/>
  <c r="E91" i="3"/>
  <c r="W90" i="3"/>
  <c r="O90" i="3"/>
  <c r="G90" i="3"/>
  <c r="Y89" i="3"/>
  <c r="Q89" i="3"/>
  <c r="I89" i="3"/>
  <c r="L91" i="3"/>
  <c r="V90" i="3"/>
  <c r="N90" i="3"/>
  <c r="N89" i="2"/>
  <c r="O89" i="2" s="1"/>
  <c r="Q89" i="2" s="1"/>
  <c r="R89" i="2" s="1"/>
  <c r="F90" i="3"/>
  <c r="X89" i="3"/>
  <c r="AB91" i="3"/>
  <c r="P89" i="3"/>
  <c r="W93" i="3"/>
  <c r="O93" i="3"/>
  <c r="V93" i="3"/>
  <c r="N93" i="3"/>
  <c r="F93" i="3"/>
  <c r="AC93" i="3"/>
  <c r="U93" i="3"/>
  <c r="M93" i="3"/>
  <c r="E93" i="3"/>
  <c r="AB93" i="3"/>
  <c r="T93" i="3"/>
  <c r="L93" i="3"/>
  <c r="AA93" i="3"/>
  <c r="S93" i="3"/>
  <c r="K93" i="3"/>
  <c r="Z93" i="3"/>
  <c r="R93" i="3"/>
  <c r="J93" i="3"/>
  <c r="Y93" i="3"/>
  <c r="Q93" i="3"/>
  <c r="I93" i="3"/>
  <c r="X93" i="3"/>
  <c r="P93" i="3"/>
  <c r="H93" i="3"/>
  <c r="N93" i="2"/>
  <c r="O93" i="2" s="1"/>
  <c r="Q93" i="2" s="1"/>
  <c r="AA95" i="3"/>
  <c r="S95" i="3"/>
  <c r="K95" i="3"/>
  <c r="Z95" i="3"/>
  <c r="R95" i="3"/>
  <c r="J95" i="3"/>
  <c r="Y95" i="3"/>
  <c r="Q95" i="3"/>
  <c r="I95" i="3"/>
  <c r="X95" i="3"/>
  <c r="P95" i="3"/>
  <c r="H95" i="3"/>
  <c r="W95" i="3"/>
  <c r="O95" i="3"/>
  <c r="V95" i="3"/>
  <c r="N95" i="3"/>
  <c r="F95" i="3"/>
  <c r="AC95" i="3"/>
  <c r="U95" i="3"/>
  <c r="M95" i="3"/>
  <c r="E95" i="3"/>
  <c r="AB95" i="3"/>
  <c r="T95" i="3"/>
  <c r="L95" i="3"/>
  <c r="N95" i="2"/>
  <c r="O95" i="2" s="1"/>
  <c r="Q95" i="2" s="1"/>
  <c r="W97" i="3"/>
  <c r="O97" i="3"/>
  <c r="G97" i="3"/>
  <c r="V97" i="3"/>
  <c r="N97" i="3"/>
  <c r="F97" i="3"/>
  <c r="AC97" i="3"/>
  <c r="U97" i="3"/>
  <c r="M97" i="3"/>
  <c r="AB97" i="3"/>
  <c r="T97" i="3"/>
  <c r="L97" i="3"/>
  <c r="AA97" i="3"/>
  <c r="S97" i="3"/>
  <c r="K97" i="3"/>
  <c r="Z97" i="3"/>
  <c r="R97" i="3"/>
  <c r="J97" i="3"/>
  <c r="Y97" i="3"/>
  <c r="Q97" i="3"/>
  <c r="I97" i="3"/>
  <c r="X97" i="3"/>
  <c r="N97" i="2"/>
  <c r="O97" i="2" s="1"/>
  <c r="Q97" i="2" s="1"/>
  <c r="P97" i="3"/>
  <c r="H97" i="3"/>
  <c r="AA99" i="3"/>
  <c r="S99" i="3"/>
  <c r="K99" i="3"/>
  <c r="Z99" i="3"/>
  <c r="R99" i="3"/>
  <c r="J99" i="3"/>
  <c r="Y99" i="3"/>
  <c r="Q99" i="3"/>
  <c r="I99" i="3"/>
  <c r="X99" i="3"/>
  <c r="P99" i="3"/>
  <c r="H99" i="3"/>
  <c r="W99" i="3"/>
  <c r="O99" i="3"/>
  <c r="G99" i="3"/>
  <c r="V99" i="3"/>
  <c r="N99" i="3"/>
  <c r="AC99" i="3"/>
  <c r="U99" i="3"/>
  <c r="M99" i="3"/>
  <c r="E99" i="3"/>
  <c r="N99" i="2"/>
  <c r="O99" i="2" s="1"/>
  <c r="Q99" i="2" s="1"/>
  <c r="AB99" i="3"/>
  <c r="T99" i="3"/>
  <c r="L99" i="3"/>
  <c r="W101" i="3"/>
  <c r="O101" i="3"/>
  <c r="G101" i="3"/>
  <c r="V101" i="3"/>
  <c r="N101" i="3"/>
  <c r="F101" i="3"/>
  <c r="AC101" i="3"/>
  <c r="U101" i="3"/>
  <c r="M101" i="3"/>
  <c r="AB101" i="3"/>
  <c r="T101" i="3"/>
  <c r="L101" i="3"/>
  <c r="AA101" i="3"/>
  <c r="S101" i="3"/>
  <c r="K101" i="3"/>
  <c r="Z101" i="3"/>
  <c r="R101" i="3"/>
  <c r="J101" i="3"/>
  <c r="Y101" i="3"/>
  <c r="Q101" i="3"/>
  <c r="I101" i="3"/>
  <c r="H101" i="3"/>
  <c r="N101" i="2"/>
  <c r="O101" i="2" s="1"/>
  <c r="Q101" i="2" s="1"/>
  <c r="X101" i="3"/>
  <c r="AA103" i="3"/>
  <c r="S103" i="3"/>
  <c r="K103" i="3"/>
  <c r="Z103" i="3"/>
  <c r="R103" i="3"/>
  <c r="J103" i="3"/>
  <c r="Y103" i="3"/>
  <c r="Q103" i="3"/>
  <c r="I103" i="3"/>
  <c r="X103" i="3"/>
  <c r="P103" i="3"/>
  <c r="W103" i="3"/>
  <c r="O103" i="3"/>
  <c r="G103" i="3"/>
  <c r="V103" i="3"/>
  <c r="N103" i="3"/>
  <c r="F103" i="3"/>
  <c r="AC103" i="3"/>
  <c r="U103" i="3"/>
  <c r="M103" i="3"/>
  <c r="E103" i="3"/>
  <c r="T103" i="3"/>
  <c r="L103" i="3"/>
  <c r="N103" i="2"/>
  <c r="O103" i="2" s="1"/>
  <c r="Q103" i="2" s="1"/>
  <c r="W105" i="3"/>
  <c r="O105" i="3"/>
  <c r="G105" i="3"/>
  <c r="V105" i="3"/>
  <c r="N105" i="3"/>
  <c r="AC105" i="3"/>
  <c r="U105" i="3"/>
  <c r="M105" i="3"/>
  <c r="E105" i="3"/>
  <c r="AB105" i="3"/>
  <c r="T105" i="3"/>
  <c r="L105" i="3"/>
  <c r="AA105" i="3"/>
  <c r="S105" i="3"/>
  <c r="K105" i="3"/>
  <c r="Z105" i="3"/>
  <c r="R105" i="3"/>
  <c r="J105" i="3"/>
  <c r="Y105" i="3"/>
  <c r="Q105" i="3"/>
  <c r="I105" i="3"/>
  <c r="X105" i="3"/>
  <c r="P105" i="3"/>
  <c r="H105" i="3"/>
  <c r="N105" i="2"/>
  <c r="O105" i="2" s="1"/>
  <c r="Q105" i="2" s="1"/>
  <c r="AA107" i="3"/>
  <c r="S107" i="3"/>
  <c r="K107" i="3"/>
  <c r="Z107" i="3"/>
  <c r="R107" i="3"/>
  <c r="J107" i="3"/>
  <c r="Y107" i="3"/>
  <c r="Q107" i="3"/>
  <c r="X107" i="3"/>
  <c r="P107" i="3"/>
  <c r="H107" i="3"/>
  <c r="W107" i="3"/>
  <c r="O107" i="3"/>
  <c r="G107" i="3"/>
  <c r="V107" i="3"/>
  <c r="N107" i="3"/>
  <c r="F107" i="3"/>
  <c r="AC107" i="3"/>
  <c r="U107" i="3"/>
  <c r="M107" i="3"/>
  <c r="E107" i="3"/>
  <c r="AB107" i="3"/>
  <c r="T107" i="3"/>
  <c r="N107" i="2"/>
  <c r="O107" i="2" s="1"/>
  <c r="Q107" i="2" s="1"/>
  <c r="L107" i="3"/>
  <c r="W109" i="3"/>
  <c r="O109" i="3"/>
  <c r="G109" i="3"/>
  <c r="V109" i="3"/>
  <c r="N109" i="3"/>
  <c r="F109" i="3"/>
  <c r="AC109" i="3"/>
  <c r="U109" i="3"/>
  <c r="M109" i="3"/>
  <c r="E109" i="3"/>
  <c r="AB109" i="3"/>
  <c r="T109" i="3"/>
  <c r="L109" i="3"/>
  <c r="AA109" i="3"/>
  <c r="S109" i="3"/>
  <c r="K109" i="3"/>
  <c r="Z109" i="3"/>
  <c r="R109" i="3"/>
  <c r="Y109" i="3"/>
  <c r="Q109" i="3"/>
  <c r="I109" i="3"/>
  <c r="N109" i="2"/>
  <c r="O109" i="2" s="1"/>
  <c r="Q109" i="2" s="1"/>
  <c r="X109" i="3"/>
  <c r="P109" i="3"/>
  <c r="H109" i="3"/>
  <c r="AA111" i="3"/>
  <c r="S111" i="3"/>
  <c r="K111" i="3"/>
  <c r="Z111" i="3"/>
  <c r="R111" i="3"/>
  <c r="J111" i="3"/>
  <c r="Y111" i="3"/>
  <c r="Q111" i="3"/>
  <c r="I111" i="3"/>
  <c r="X111" i="3"/>
  <c r="P111" i="3"/>
  <c r="H111" i="3"/>
  <c r="W111" i="3"/>
  <c r="O111" i="3"/>
  <c r="V111" i="3"/>
  <c r="N111" i="3"/>
  <c r="F111" i="3"/>
  <c r="AC111" i="3"/>
  <c r="U111" i="3"/>
  <c r="M111" i="3"/>
  <c r="E111" i="3"/>
  <c r="N111" i="2"/>
  <c r="O111" i="2" s="1"/>
  <c r="Q111" i="2" s="1"/>
  <c r="AB111" i="3"/>
  <c r="T111" i="3"/>
  <c r="W113" i="3"/>
  <c r="O113" i="3"/>
  <c r="G113" i="3"/>
  <c r="V113" i="3"/>
  <c r="N113" i="3"/>
  <c r="F113" i="3"/>
  <c r="AC113" i="3"/>
  <c r="U113" i="3"/>
  <c r="M113" i="3"/>
  <c r="E113" i="3"/>
  <c r="AB113" i="3"/>
  <c r="T113" i="3"/>
  <c r="L113" i="3"/>
  <c r="AA113" i="3"/>
  <c r="S113" i="3"/>
  <c r="K113" i="3"/>
  <c r="Z113" i="3"/>
  <c r="R113" i="3"/>
  <c r="Y113" i="3"/>
  <c r="Q113" i="3"/>
  <c r="I113" i="3"/>
  <c r="P113" i="3"/>
  <c r="H113" i="3"/>
  <c r="N113" i="2"/>
  <c r="O113" i="2" s="1"/>
  <c r="Q113" i="2" s="1"/>
  <c r="AA115" i="3"/>
  <c r="S115" i="3"/>
  <c r="K115" i="3"/>
  <c r="Z115" i="3"/>
  <c r="R115" i="3"/>
  <c r="J115" i="3"/>
  <c r="Y115" i="3"/>
  <c r="Q115" i="3"/>
  <c r="I115" i="3"/>
  <c r="X115" i="3"/>
  <c r="P115" i="3"/>
  <c r="W115" i="3"/>
  <c r="O115" i="3"/>
  <c r="G115" i="3"/>
  <c r="V115" i="3"/>
  <c r="N115" i="3"/>
  <c r="F115" i="3"/>
  <c r="AC115" i="3"/>
  <c r="U115" i="3"/>
  <c r="M115" i="3"/>
  <c r="E115" i="3"/>
  <c r="AB115" i="3"/>
  <c r="T115" i="3"/>
  <c r="L115" i="3"/>
  <c r="N115" i="2"/>
  <c r="O115" i="2" s="1"/>
  <c r="Q115" i="2" s="1"/>
  <c r="R115" i="2" s="1"/>
  <c r="Z117" i="3"/>
  <c r="X117" i="3"/>
  <c r="W117" i="3"/>
  <c r="O117" i="3"/>
  <c r="G117" i="3"/>
  <c r="V117" i="3"/>
  <c r="N117" i="3"/>
  <c r="F117" i="3"/>
  <c r="U117" i="3"/>
  <c r="M117" i="3"/>
  <c r="E117" i="3"/>
  <c r="T117" i="3"/>
  <c r="L117" i="3"/>
  <c r="AC117" i="3"/>
  <c r="S117" i="3"/>
  <c r="K117" i="3"/>
  <c r="AB117" i="3"/>
  <c r="R117" i="3"/>
  <c r="J117" i="3"/>
  <c r="AA117" i="3"/>
  <c r="Q117" i="3"/>
  <c r="I117" i="3"/>
  <c r="Y117" i="3"/>
  <c r="P117" i="3"/>
  <c r="N117" i="2"/>
  <c r="O117" i="2" s="1"/>
  <c r="Q117" i="2" s="1"/>
  <c r="H117" i="3"/>
  <c r="L7" i="3"/>
  <c r="X9" i="3"/>
  <c r="J12" i="3"/>
  <c r="H17" i="3"/>
  <c r="T19" i="3"/>
  <c r="R24" i="3"/>
  <c r="AB31" i="3"/>
  <c r="N34" i="3"/>
  <c r="L39" i="3"/>
  <c r="X41" i="3"/>
  <c r="J44" i="3"/>
  <c r="H49" i="3"/>
  <c r="V51" i="3"/>
  <c r="L79" i="3"/>
  <c r="A2" i="6"/>
  <c r="W5" i="3"/>
  <c r="O5" i="3"/>
  <c r="G5" i="3"/>
  <c r="AC5" i="3"/>
  <c r="U5" i="3"/>
  <c r="M5" i="3"/>
  <c r="E5" i="3"/>
  <c r="AB5" i="3"/>
  <c r="T5" i="3"/>
  <c r="L5" i="3"/>
  <c r="N5" i="2"/>
  <c r="AA5" i="3"/>
  <c r="S5" i="3"/>
  <c r="K5" i="3"/>
  <c r="Z5" i="3"/>
  <c r="R5" i="3"/>
  <c r="Y5" i="3"/>
  <c r="Q5" i="3"/>
  <c r="I5" i="3"/>
  <c r="AA11" i="3"/>
  <c r="S11" i="3"/>
  <c r="K11" i="3"/>
  <c r="Z11" i="3"/>
  <c r="R11" i="3"/>
  <c r="Y11" i="3"/>
  <c r="Q11" i="3"/>
  <c r="I11" i="3"/>
  <c r="X11" i="3"/>
  <c r="P11" i="3"/>
  <c r="H11" i="3"/>
  <c r="N11" i="2"/>
  <c r="O11" i="2" s="1"/>
  <c r="Q11" i="2" s="1"/>
  <c r="W11" i="3"/>
  <c r="O11" i="3"/>
  <c r="G11" i="3"/>
  <c r="V11" i="3"/>
  <c r="N11" i="3"/>
  <c r="F11" i="3"/>
  <c r="AC11" i="3"/>
  <c r="U11" i="3"/>
  <c r="M11" i="3"/>
  <c r="E11" i="3"/>
  <c r="AA15" i="3"/>
  <c r="S15" i="3"/>
  <c r="K15" i="3"/>
  <c r="Z15" i="3"/>
  <c r="R15" i="3"/>
  <c r="J15" i="3"/>
  <c r="Y15" i="3"/>
  <c r="Q15" i="3"/>
  <c r="I15" i="3"/>
  <c r="X15" i="3"/>
  <c r="P15" i="3"/>
  <c r="H15" i="3"/>
  <c r="N15" i="2"/>
  <c r="O15" i="2" s="1"/>
  <c r="Q15" i="2" s="1"/>
  <c r="W15" i="3"/>
  <c r="O15" i="3"/>
  <c r="G15" i="3"/>
  <c r="V15" i="3"/>
  <c r="N15" i="3"/>
  <c r="AC15" i="3"/>
  <c r="U15" i="3"/>
  <c r="M15" i="3"/>
  <c r="E15" i="3"/>
  <c r="W29" i="3"/>
  <c r="O29" i="3"/>
  <c r="G29" i="3"/>
  <c r="V29" i="3"/>
  <c r="N29" i="3"/>
  <c r="AC29" i="3"/>
  <c r="U29" i="3"/>
  <c r="M29" i="3"/>
  <c r="E29" i="3"/>
  <c r="AB29" i="3"/>
  <c r="T29" i="3"/>
  <c r="L29" i="3"/>
  <c r="N29" i="2"/>
  <c r="O29" i="2" s="1"/>
  <c r="Q29" i="2" s="1"/>
  <c r="AA29" i="3"/>
  <c r="S29" i="3"/>
  <c r="K29" i="3"/>
  <c r="Z29" i="3"/>
  <c r="R29" i="3"/>
  <c r="J29" i="3"/>
  <c r="Y29" i="3"/>
  <c r="Q29" i="3"/>
  <c r="I29" i="3"/>
  <c r="F5" i="3"/>
  <c r="L6" i="3"/>
  <c r="R12" i="3"/>
  <c r="P17" i="3"/>
  <c r="N22" i="3"/>
  <c r="L27" i="3"/>
  <c r="X29" i="3"/>
  <c r="J32" i="3"/>
  <c r="H37" i="3"/>
  <c r="T39" i="3"/>
  <c r="F42" i="3"/>
  <c r="R44" i="3"/>
  <c r="P49" i="3"/>
  <c r="G52" i="3"/>
  <c r="N55" i="3"/>
  <c r="S65" i="3"/>
  <c r="X81" i="3"/>
  <c r="P101" i="3"/>
  <c r="Q5" i="1"/>
  <c r="AA7" i="3"/>
  <c r="S7" i="3"/>
  <c r="K7" i="3"/>
  <c r="Z7" i="3"/>
  <c r="R7" i="3"/>
  <c r="Y7" i="3"/>
  <c r="Q7" i="3"/>
  <c r="I7" i="3"/>
  <c r="X7" i="3"/>
  <c r="P7" i="3"/>
  <c r="H7" i="3"/>
  <c r="N7" i="2"/>
  <c r="O7" i="2" s="1"/>
  <c r="Q7" i="2" s="1"/>
  <c r="W7" i="3"/>
  <c r="O7" i="3"/>
  <c r="G7" i="3"/>
  <c r="V7" i="3"/>
  <c r="N7" i="3"/>
  <c r="AC7" i="3"/>
  <c r="U7" i="3"/>
  <c r="M7" i="3"/>
  <c r="E7" i="3"/>
  <c r="AA19" i="3"/>
  <c r="S19" i="3"/>
  <c r="K19" i="3"/>
  <c r="Z19" i="3"/>
  <c r="R19" i="3"/>
  <c r="J19" i="3"/>
  <c r="Y19" i="3"/>
  <c r="Q19" i="3"/>
  <c r="I19" i="3"/>
  <c r="X19" i="3"/>
  <c r="P19" i="3"/>
  <c r="H19" i="3"/>
  <c r="N19" i="2"/>
  <c r="O19" i="2" s="1"/>
  <c r="Q19" i="2" s="1"/>
  <c r="R19" i="2" s="1"/>
  <c r="R72" i="1" s="1"/>
  <c r="S72" i="1" s="1"/>
  <c r="W19" i="3"/>
  <c r="O19" i="3"/>
  <c r="V19" i="3"/>
  <c r="N19" i="3"/>
  <c r="F19" i="3"/>
  <c r="AC19" i="3"/>
  <c r="U19" i="3"/>
  <c r="M19" i="3"/>
  <c r="E19" i="3"/>
  <c r="W25" i="3"/>
  <c r="O25" i="3"/>
  <c r="G25" i="3"/>
  <c r="V25" i="3"/>
  <c r="N25" i="3"/>
  <c r="AC25" i="3"/>
  <c r="U25" i="3"/>
  <c r="M25" i="3"/>
  <c r="E25" i="3"/>
  <c r="AB25" i="3"/>
  <c r="T25" i="3"/>
  <c r="L25" i="3"/>
  <c r="N25" i="2"/>
  <c r="O25" i="2" s="1"/>
  <c r="Q25" i="2" s="1"/>
  <c r="AA25" i="3"/>
  <c r="S25" i="3"/>
  <c r="K25" i="3"/>
  <c r="Z25" i="3"/>
  <c r="R25" i="3"/>
  <c r="J25" i="3"/>
  <c r="Y25" i="3"/>
  <c r="Q25" i="3"/>
  <c r="I25" i="3"/>
  <c r="W33" i="3"/>
  <c r="O33" i="3"/>
  <c r="G33" i="3"/>
  <c r="V33" i="3"/>
  <c r="N33" i="3"/>
  <c r="F33" i="3"/>
  <c r="AC33" i="3"/>
  <c r="U33" i="3"/>
  <c r="M33" i="3"/>
  <c r="E33" i="3"/>
  <c r="AB33" i="3"/>
  <c r="T33" i="3"/>
  <c r="L33" i="3"/>
  <c r="N33" i="2"/>
  <c r="O33" i="2" s="1"/>
  <c r="Q33" i="2" s="1"/>
  <c r="AA33" i="3"/>
  <c r="S33" i="3"/>
  <c r="K33" i="3"/>
  <c r="Z33" i="3"/>
  <c r="R33" i="3"/>
  <c r="J33" i="3"/>
  <c r="Y33" i="3"/>
  <c r="Q33" i="3"/>
  <c r="I33" i="3"/>
  <c r="D3" i="5"/>
  <c r="E3" i="5"/>
  <c r="H5" i="3"/>
  <c r="N6" i="3"/>
  <c r="AB7" i="3"/>
  <c r="N10" i="3"/>
  <c r="L15" i="3"/>
  <c r="X17" i="3"/>
  <c r="J20" i="3"/>
  <c r="H25" i="3"/>
  <c r="F30" i="3"/>
  <c r="R32" i="3"/>
  <c r="P37" i="3"/>
  <c r="AB39" i="3"/>
  <c r="N42" i="3"/>
  <c r="L47" i="3"/>
  <c r="X49" i="3"/>
  <c r="R52" i="3"/>
  <c r="Y55" i="3"/>
  <c r="AA59" i="3"/>
  <c r="AB103" i="3"/>
  <c r="AB6" i="3"/>
  <c r="Z8" i="3"/>
  <c r="W13" i="3"/>
  <c r="O13" i="3"/>
  <c r="G13" i="3"/>
  <c r="V13" i="3"/>
  <c r="N13" i="3"/>
  <c r="F13" i="3"/>
  <c r="AC13" i="3"/>
  <c r="U13" i="3"/>
  <c r="M13" i="3"/>
  <c r="E13" i="3"/>
  <c r="AB13" i="3"/>
  <c r="T13" i="3"/>
  <c r="L13" i="3"/>
  <c r="N13" i="2"/>
  <c r="O13" i="2" s="1"/>
  <c r="Q13" i="2" s="1"/>
  <c r="AA13" i="3"/>
  <c r="S13" i="3"/>
  <c r="K13" i="3"/>
  <c r="Z13" i="3"/>
  <c r="R13" i="3"/>
  <c r="Y13" i="3"/>
  <c r="Q13" i="3"/>
  <c r="I13" i="3"/>
  <c r="W21" i="3"/>
  <c r="O21" i="3"/>
  <c r="V21" i="3"/>
  <c r="N21" i="3"/>
  <c r="F21" i="3"/>
  <c r="AC21" i="3"/>
  <c r="U21" i="3"/>
  <c r="M21" i="3"/>
  <c r="E21" i="3"/>
  <c r="AB21" i="3"/>
  <c r="T21" i="3"/>
  <c r="L21" i="3"/>
  <c r="N21" i="2"/>
  <c r="O21" i="2" s="1"/>
  <c r="Q21" i="2" s="1"/>
  <c r="AA21" i="3"/>
  <c r="S21" i="3"/>
  <c r="K21" i="3"/>
  <c r="Z21" i="3"/>
  <c r="R21" i="3"/>
  <c r="J21" i="3"/>
  <c r="Y21" i="3"/>
  <c r="Q21" i="3"/>
  <c r="I21" i="3"/>
  <c r="AA27" i="3"/>
  <c r="S27" i="3"/>
  <c r="K27" i="3"/>
  <c r="Z27" i="3"/>
  <c r="R27" i="3"/>
  <c r="J27" i="3"/>
  <c r="Y27" i="3"/>
  <c r="Q27" i="3"/>
  <c r="I27" i="3"/>
  <c r="X27" i="3"/>
  <c r="P27" i="3"/>
  <c r="H27" i="3"/>
  <c r="N27" i="2"/>
  <c r="O27" i="2" s="1"/>
  <c r="Q27" i="2" s="1"/>
  <c r="W27" i="3"/>
  <c r="O27" i="3"/>
  <c r="V27" i="3"/>
  <c r="N27" i="3"/>
  <c r="F27" i="3"/>
  <c r="AC27" i="3"/>
  <c r="U27" i="3"/>
  <c r="M27" i="3"/>
  <c r="E27" i="3"/>
  <c r="AA35" i="3"/>
  <c r="S35" i="3"/>
  <c r="K35" i="3"/>
  <c r="Z35" i="3"/>
  <c r="R35" i="3"/>
  <c r="J35" i="3"/>
  <c r="Y35" i="3"/>
  <c r="Q35" i="3"/>
  <c r="I35" i="3"/>
  <c r="X35" i="3"/>
  <c r="P35" i="3"/>
  <c r="H35" i="3"/>
  <c r="N35" i="2"/>
  <c r="O35" i="2" s="1"/>
  <c r="Q35" i="2" s="1"/>
  <c r="R35" i="2" s="1"/>
  <c r="W35" i="3"/>
  <c r="O35" i="3"/>
  <c r="G35" i="3"/>
  <c r="V35" i="3"/>
  <c r="N35" i="3"/>
  <c r="AC35" i="3"/>
  <c r="U35" i="3"/>
  <c r="M35" i="3"/>
  <c r="E35" i="3"/>
  <c r="O90" i="2"/>
  <c r="Q90" i="2" s="1"/>
  <c r="R90" i="2" s="1"/>
  <c r="N5" i="3"/>
  <c r="H13" i="3"/>
  <c r="T15" i="3"/>
  <c r="P25" i="3"/>
  <c r="AB27" i="3"/>
  <c r="L35" i="3"/>
  <c r="X37" i="3"/>
  <c r="H45" i="3"/>
  <c r="T47" i="3"/>
  <c r="L67" i="3"/>
  <c r="AC6" i="3"/>
  <c r="U6" i="3"/>
  <c r="M6" i="3"/>
  <c r="E6" i="3"/>
  <c r="AA6" i="3"/>
  <c r="S6" i="3"/>
  <c r="K6" i="3"/>
  <c r="Z6" i="3"/>
  <c r="R6" i="3"/>
  <c r="J6" i="3"/>
  <c r="N6" i="2"/>
  <c r="O6" i="2" s="1"/>
  <c r="Q6" i="2" s="1"/>
  <c r="Y6" i="3"/>
  <c r="Q6" i="3"/>
  <c r="I6" i="3"/>
  <c r="X6" i="3"/>
  <c r="P6" i="3"/>
  <c r="H6" i="3"/>
  <c r="W6" i="3"/>
  <c r="O6" i="3"/>
  <c r="G6" i="3"/>
  <c r="Y8" i="3"/>
  <c r="Q8" i="3"/>
  <c r="I8" i="3"/>
  <c r="X8" i="3"/>
  <c r="P8" i="3"/>
  <c r="H8" i="3"/>
  <c r="W8" i="3"/>
  <c r="O8" i="3"/>
  <c r="G8" i="3"/>
  <c r="V8" i="3"/>
  <c r="N8" i="3"/>
  <c r="F8" i="3"/>
  <c r="N8" i="2"/>
  <c r="O8" i="2" s="1"/>
  <c r="Q8" i="2" s="1"/>
  <c r="AC8" i="3"/>
  <c r="U8" i="3"/>
  <c r="M8" i="3"/>
  <c r="E8" i="3"/>
  <c r="AB8" i="3"/>
  <c r="T8" i="3"/>
  <c r="L8" i="3"/>
  <c r="AA8" i="3"/>
  <c r="S8" i="3"/>
  <c r="K8" i="3"/>
  <c r="AC10" i="3"/>
  <c r="U10" i="3"/>
  <c r="M10" i="3"/>
  <c r="E10" i="3"/>
  <c r="AB10" i="3"/>
  <c r="T10" i="3"/>
  <c r="L10" i="3"/>
  <c r="AA10" i="3"/>
  <c r="S10" i="3"/>
  <c r="K10" i="3"/>
  <c r="Z10" i="3"/>
  <c r="R10" i="3"/>
  <c r="J10" i="3"/>
  <c r="N10" i="2"/>
  <c r="O10" i="2" s="1"/>
  <c r="Q10" i="2" s="1"/>
  <c r="Y10" i="3"/>
  <c r="Q10" i="3"/>
  <c r="I10" i="3"/>
  <c r="X10" i="3"/>
  <c r="P10" i="3"/>
  <c r="H10" i="3"/>
  <c r="W10" i="3"/>
  <c r="O10" i="3"/>
  <c r="G10" i="3"/>
  <c r="Y12" i="3"/>
  <c r="Q12" i="3"/>
  <c r="I12" i="3"/>
  <c r="X12" i="3"/>
  <c r="P12" i="3"/>
  <c r="H12" i="3"/>
  <c r="W12" i="3"/>
  <c r="O12" i="3"/>
  <c r="V12" i="3"/>
  <c r="N12" i="3"/>
  <c r="F12" i="3"/>
  <c r="N12" i="2"/>
  <c r="O12" i="2" s="1"/>
  <c r="Q12" i="2" s="1"/>
  <c r="AC12" i="3"/>
  <c r="U12" i="3"/>
  <c r="M12" i="3"/>
  <c r="E12" i="3"/>
  <c r="AB12" i="3"/>
  <c r="T12" i="3"/>
  <c r="L12" i="3"/>
  <c r="AA12" i="3"/>
  <c r="S12" i="3"/>
  <c r="K12" i="3"/>
  <c r="AC14" i="3"/>
  <c r="U14" i="3"/>
  <c r="M14" i="3"/>
  <c r="E14" i="3"/>
  <c r="AB14" i="3"/>
  <c r="T14" i="3"/>
  <c r="L14" i="3"/>
  <c r="AA14" i="3"/>
  <c r="S14" i="3"/>
  <c r="K14" i="3"/>
  <c r="Z14" i="3"/>
  <c r="R14" i="3"/>
  <c r="J14" i="3"/>
  <c r="N14" i="2"/>
  <c r="O14" i="2" s="1"/>
  <c r="Q14" i="2" s="1"/>
  <c r="Y14" i="3"/>
  <c r="Q14" i="3"/>
  <c r="I14" i="3"/>
  <c r="X14" i="3"/>
  <c r="P14" i="3"/>
  <c r="H14" i="3"/>
  <c r="W14" i="3"/>
  <c r="O14" i="3"/>
  <c r="Y16" i="3"/>
  <c r="Q16" i="3"/>
  <c r="I16" i="3"/>
  <c r="X16" i="3"/>
  <c r="P16" i="3"/>
  <c r="W16" i="3"/>
  <c r="O16" i="3"/>
  <c r="G16" i="3"/>
  <c r="V16" i="3"/>
  <c r="N16" i="3"/>
  <c r="F16" i="3"/>
  <c r="N16" i="2"/>
  <c r="O16" i="2" s="1"/>
  <c r="Q16" i="2" s="1"/>
  <c r="AC16" i="3"/>
  <c r="U16" i="3"/>
  <c r="M16" i="3"/>
  <c r="E16" i="3"/>
  <c r="AB16" i="3"/>
  <c r="T16" i="3"/>
  <c r="L16" i="3"/>
  <c r="AA16" i="3"/>
  <c r="S16" i="3"/>
  <c r="K16" i="3"/>
  <c r="AC18" i="3"/>
  <c r="U18" i="3"/>
  <c r="M18" i="3"/>
  <c r="E18" i="3"/>
  <c r="AB18" i="3"/>
  <c r="T18" i="3"/>
  <c r="L18" i="3"/>
  <c r="AA18" i="3"/>
  <c r="S18" i="3"/>
  <c r="K18" i="3"/>
  <c r="Z18" i="3"/>
  <c r="R18" i="3"/>
  <c r="J18" i="3"/>
  <c r="N18" i="2"/>
  <c r="O18" i="2" s="1"/>
  <c r="Q18" i="2" s="1"/>
  <c r="Y18" i="3"/>
  <c r="Q18" i="3"/>
  <c r="I18" i="3"/>
  <c r="X18" i="3"/>
  <c r="P18" i="3"/>
  <c r="H18" i="3"/>
  <c r="W18" i="3"/>
  <c r="O18" i="3"/>
  <c r="G18" i="3"/>
  <c r="Y20" i="3"/>
  <c r="Q20" i="3"/>
  <c r="I20" i="3"/>
  <c r="X20" i="3"/>
  <c r="P20" i="3"/>
  <c r="H20" i="3"/>
  <c r="W20" i="3"/>
  <c r="O20" i="3"/>
  <c r="G20" i="3"/>
  <c r="V20" i="3"/>
  <c r="N20" i="3"/>
  <c r="N20" i="2"/>
  <c r="O20" i="2" s="1"/>
  <c r="Q20" i="2" s="1"/>
  <c r="R20" i="2" s="1"/>
  <c r="R64" i="1" s="1"/>
  <c r="S64" i="1" s="1"/>
  <c r="AC20" i="3"/>
  <c r="U20" i="3"/>
  <c r="M20" i="3"/>
  <c r="E20" i="3"/>
  <c r="AB20" i="3"/>
  <c r="T20" i="3"/>
  <c r="L20" i="3"/>
  <c r="AA20" i="3"/>
  <c r="S20" i="3"/>
  <c r="K20" i="3"/>
  <c r="AC22" i="3"/>
  <c r="U22" i="3"/>
  <c r="M22" i="3"/>
  <c r="E22" i="3"/>
  <c r="AB22" i="3"/>
  <c r="T22" i="3"/>
  <c r="L22" i="3"/>
  <c r="AA22" i="3"/>
  <c r="S22" i="3"/>
  <c r="K22" i="3"/>
  <c r="Z22" i="3"/>
  <c r="R22" i="3"/>
  <c r="J22" i="3"/>
  <c r="N22" i="2"/>
  <c r="O22" i="2" s="1"/>
  <c r="Q22" i="2" s="1"/>
  <c r="Y22" i="3"/>
  <c r="Q22" i="3"/>
  <c r="I22" i="3"/>
  <c r="X22" i="3"/>
  <c r="P22" i="3"/>
  <c r="H22" i="3"/>
  <c r="W22" i="3"/>
  <c r="O22" i="3"/>
  <c r="G22" i="3"/>
  <c r="Y24" i="3"/>
  <c r="Q24" i="3"/>
  <c r="I24" i="3"/>
  <c r="X24" i="3"/>
  <c r="P24" i="3"/>
  <c r="H24" i="3"/>
  <c r="W24" i="3"/>
  <c r="O24" i="3"/>
  <c r="V24" i="3"/>
  <c r="N24" i="3"/>
  <c r="F24" i="3"/>
  <c r="N24" i="2"/>
  <c r="O24" i="2" s="1"/>
  <c r="Q24" i="2" s="1"/>
  <c r="AC24" i="3"/>
  <c r="U24" i="3"/>
  <c r="M24" i="3"/>
  <c r="E24" i="3"/>
  <c r="AB24" i="3"/>
  <c r="T24" i="3"/>
  <c r="L24" i="3"/>
  <c r="AA24" i="3"/>
  <c r="S24" i="3"/>
  <c r="K24" i="3"/>
  <c r="AC26" i="3"/>
  <c r="U26" i="3"/>
  <c r="M26" i="3"/>
  <c r="E26" i="3"/>
  <c r="AB26" i="3"/>
  <c r="T26" i="3"/>
  <c r="L26" i="3"/>
  <c r="AA26" i="3"/>
  <c r="S26" i="3"/>
  <c r="K26" i="3"/>
  <c r="Z26" i="3"/>
  <c r="R26" i="3"/>
  <c r="J26" i="3"/>
  <c r="N26" i="2"/>
  <c r="O26" i="2" s="1"/>
  <c r="Q26" i="2" s="1"/>
  <c r="R26" i="2" s="1"/>
  <c r="Y26" i="3"/>
  <c r="Q26" i="3"/>
  <c r="I26" i="3"/>
  <c r="X26" i="3"/>
  <c r="P26" i="3"/>
  <c r="H26" i="3"/>
  <c r="W26" i="3"/>
  <c r="O26" i="3"/>
  <c r="G26" i="3"/>
  <c r="Y28" i="3"/>
  <c r="Q28" i="3"/>
  <c r="I28" i="3"/>
  <c r="X28" i="3"/>
  <c r="P28" i="3"/>
  <c r="H28" i="3"/>
  <c r="W28" i="3"/>
  <c r="O28" i="3"/>
  <c r="V28" i="3"/>
  <c r="N28" i="3"/>
  <c r="F28" i="3"/>
  <c r="N28" i="2"/>
  <c r="O28" i="2" s="1"/>
  <c r="Q28" i="2" s="1"/>
  <c r="AC28" i="3"/>
  <c r="U28" i="3"/>
  <c r="M28" i="3"/>
  <c r="E28" i="3"/>
  <c r="AB28" i="3"/>
  <c r="T28" i="3"/>
  <c r="L28" i="3"/>
  <c r="AA28" i="3"/>
  <c r="S28" i="3"/>
  <c r="K28" i="3"/>
  <c r="AC30" i="3"/>
  <c r="U30" i="3"/>
  <c r="M30" i="3"/>
  <c r="E30" i="3"/>
  <c r="AB30" i="3"/>
  <c r="T30" i="3"/>
  <c r="L30" i="3"/>
  <c r="AA30" i="3"/>
  <c r="S30" i="3"/>
  <c r="K30" i="3"/>
  <c r="Z30" i="3"/>
  <c r="R30" i="3"/>
  <c r="J30" i="3"/>
  <c r="N30" i="2"/>
  <c r="O30" i="2" s="1"/>
  <c r="Q30" i="2" s="1"/>
  <c r="Y30" i="3"/>
  <c r="Q30" i="3"/>
  <c r="I30" i="3"/>
  <c r="X30" i="3"/>
  <c r="P30" i="3"/>
  <c r="W30" i="3"/>
  <c r="O30" i="3"/>
  <c r="G30" i="3"/>
  <c r="Y32" i="3"/>
  <c r="Q32" i="3"/>
  <c r="I32" i="3"/>
  <c r="X32" i="3"/>
  <c r="P32" i="3"/>
  <c r="H32" i="3"/>
  <c r="W32" i="3"/>
  <c r="O32" i="3"/>
  <c r="G32" i="3"/>
  <c r="V32" i="3"/>
  <c r="N32" i="3"/>
  <c r="F32" i="3"/>
  <c r="N32" i="2"/>
  <c r="O32" i="2" s="1"/>
  <c r="Q32" i="2" s="1"/>
  <c r="R32" i="2" s="1"/>
  <c r="AC32" i="3"/>
  <c r="U32" i="3"/>
  <c r="M32" i="3"/>
  <c r="E32" i="3"/>
  <c r="AB32" i="3"/>
  <c r="T32" i="3"/>
  <c r="L32" i="3"/>
  <c r="AA32" i="3"/>
  <c r="S32" i="3"/>
  <c r="K32" i="3"/>
  <c r="AC34" i="3"/>
  <c r="U34" i="3"/>
  <c r="M34" i="3"/>
  <c r="E34" i="3"/>
  <c r="AB34" i="3"/>
  <c r="T34" i="3"/>
  <c r="L34" i="3"/>
  <c r="AA34" i="3"/>
  <c r="S34" i="3"/>
  <c r="K34" i="3"/>
  <c r="Z34" i="3"/>
  <c r="R34" i="3"/>
  <c r="J34" i="3"/>
  <c r="N34" i="2"/>
  <c r="O34" i="2" s="1"/>
  <c r="Q34" i="2" s="1"/>
  <c r="Y34" i="3"/>
  <c r="Q34" i="3"/>
  <c r="I34" i="3"/>
  <c r="X34" i="3"/>
  <c r="P34" i="3"/>
  <c r="H34" i="3"/>
  <c r="W34" i="3"/>
  <c r="O34" i="3"/>
  <c r="Y36" i="3"/>
  <c r="Q36" i="3"/>
  <c r="I36" i="3"/>
  <c r="X36" i="3"/>
  <c r="P36" i="3"/>
  <c r="H36" i="3"/>
  <c r="W36" i="3"/>
  <c r="O36" i="3"/>
  <c r="G36" i="3"/>
  <c r="V36" i="3"/>
  <c r="N36" i="3"/>
  <c r="F36" i="3"/>
  <c r="N36" i="2"/>
  <c r="O36" i="2" s="1"/>
  <c r="Q36" i="2" s="1"/>
  <c r="R36" i="2" s="1"/>
  <c r="AC36" i="3"/>
  <c r="U36" i="3"/>
  <c r="M36" i="3"/>
  <c r="E36" i="3"/>
  <c r="AB36" i="3"/>
  <c r="T36" i="3"/>
  <c r="L36" i="3"/>
  <c r="AA36" i="3"/>
  <c r="S36" i="3"/>
  <c r="K36" i="3"/>
  <c r="AC38" i="3"/>
  <c r="U38" i="3"/>
  <c r="M38" i="3"/>
  <c r="E38" i="3"/>
  <c r="AB38" i="3"/>
  <c r="T38" i="3"/>
  <c r="L38" i="3"/>
  <c r="AA38" i="3"/>
  <c r="S38" i="3"/>
  <c r="K38" i="3"/>
  <c r="Z38" i="3"/>
  <c r="R38" i="3"/>
  <c r="J38" i="3"/>
  <c r="N38" i="2"/>
  <c r="O38" i="2" s="1"/>
  <c r="Q38" i="2" s="1"/>
  <c r="Y38" i="3"/>
  <c r="Q38" i="3"/>
  <c r="I38" i="3"/>
  <c r="X38" i="3"/>
  <c r="P38" i="3"/>
  <c r="W38" i="3"/>
  <c r="O38" i="3"/>
  <c r="G38" i="3"/>
  <c r="Y40" i="3"/>
  <c r="Q40" i="3"/>
  <c r="I40" i="3"/>
  <c r="X40" i="3"/>
  <c r="P40" i="3"/>
  <c r="W40" i="3"/>
  <c r="O40" i="3"/>
  <c r="G40" i="3"/>
  <c r="V40" i="3"/>
  <c r="N40" i="3"/>
  <c r="F40" i="3"/>
  <c r="N40" i="2"/>
  <c r="O40" i="2" s="1"/>
  <c r="Q40" i="2" s="1"/>
  <c r="AC40" i="3"/>
  <c r="U40" i="3"/>
  <c r="M40" i="3"/>
  <c r="E40" i="3"/>
  <c r="AB40" i="3"/>
  <c r="T40" i="3"/>
  <c r="L40" i="3"/>
  <c r="AA40" i="3"/>
  <c r="S40" i="3"/>
  <c r="K40" i="3"/>
  <c r="AC42" i="3"/>
  <c r="U42" i="3"/>
  <c r="M42" i="3"/>
  <c r="E42" i="3"/>
  <c r="AB42" i="3"/>
  <c r="T42" i="3"/>
  <c r="L42" i="3"/>
  <c r="AA42" i="3"/>
  <c r="S42" i="3"/>
  <c r="K42" i="3"/>
  <c r="Z42" i="3"/>
  <c r="R42" i="3"/>
  <c r="J42" i="3"/>
  <c r="N42" i="2"/>
  <c r="O42" i="2" s="1"/>
  <c r="Q42" i="2" s="1"/>
  <c r="Y42" i="3"/>
  <c r="Q42" i="3"/>
  <c r="X42" i="3"/>
  <c r="P42" i="3"/>
  <c r="H42" i="3"/>
  <c r="W42" i="3"/>
  <c r="O42" i="3"/>
  <c r="G42" i="3"/>
  <c r="Y44" i="3"/>
  <c r="Q44" i="3"/>
  <c r="I44" i="3"/>
  <c r="X44" i="3"/>
  <c r="P44" i="3"/>
  <c r="H44" i="3"/>
  <c r="W44" i="3"/>
  <c r="O44" i="3"/>
  <c r="G44" i="3"/>
  <c r="V44" i="3"/>
  <c r="N44" i="3"/>
  <c r="N44" i="2"/>
  <c r="O44" i="2" s="1"/>
  <c r="Q44" i="2" s="1"/>
  <c r="AC44" i="3"/>
  <c r="U44" i="3"/>
  <c r="M44" i="3"/>
  <c r="E44" i="3"/>
  <c r="AB44" i="3"/>
  <c r="T44" i="3"/>
  <c r="L44" i="3"/>
  <c r="AA44" i="3"/>
  <c r="S44" i="3"/>
  <c r="K44" i="3"/>
  <c r="AC46" i="3"/>
  <c r="U46" i="3"/>
  <c r="M46" i="3"/>
  <c r="E46" i="3"/>
  <c r="AB46" i="3"/>
  <c r="T46" i="3"/>
  <c r="L46" i="3"/>
  <c r="AA46" i="3"/>
  <c r="S46" i="3"/>
  <c r="K46" i="3"/>
  <c r="Z46" i="3"/>
  <c r="R46" i="3"/>
  <c r="J46" i="3"/>
  <c r="N46" i="2"/>
  <c r="O46" i="2" s="1"/>
  <c r="Q46" i="2" s="1"/>
  <c r="R46" i="2" s="1"/>
  <c r="R32" i="1" s="1"/>
  <c r="S32" i="1" s="1"/>
  <c r="Y46" i="3"/>
  <c r="Q46" i="3"/>
  <c r="I46" i="3"/>
  <c r="X46" i="3"/>
  <c r="P46" i="3"/>
  <c r="H46" i="3"/>
  <c r="W46" i="3"/>
  <c r="O46" i="3"/>
  <c r="G46" i="3"/>
  <c r="Y48" i="3"/>
  <c r="Q48" i="3"/>
  <c r="I48" i="3"/>
  <c r="X48" i="3"/>
  <c r="P48" i="3"/>
  <c r="H48" i="3"/>
  <c r="W48" i="3"/>
  <c r="O48" i="3"/>
  <c r="G48" i="3"/>
  <c r="V48" i="3"/>
  <c r="N48" i="3"/>
  <c r="F48" i="3"/>
  <c r="N48" i="2"/>
  <c r="O48" i="2" s="1"/>
  <c r="Q48" i="2" s="1"/>
  <c r="R48" i="2" s="1"/>
  <c r="AC48" i="3"/>
  <c r="U48" i="3"/>
  <c r="M48" i="3"/>
  <c r="E48" i="3"/>
  <c r="AB48" i="3"/>
  <c r="T48" i="3"/>
  <c r="L48" i="3"/>
  <c r="AA48" i="3"/>
  <c r="S48" i="3"/>
  <c r="K48" i="3"/>
  <c r="AC50" i="3"/>
  <c r="U50" i="3"/>
  <c r="M50" i="3"/>
  <c r="E50" i="3"/>
  <c r="AB50" i="3"/>
  <c r="T50" i="3"/>
  <c r="L50" i="3"/>
  <c r="AA50" i="3"/>
  <c r="S50" i="3"/>
  <c r="K50" i="3"/>
  <c r="Z50" i="3"/>
  <c r="R50" i="3"/>
  <c r="N50" i="2"/>
  <c r="O50" i="2" s="1"/>
  <c r="Q50" i="2" s="1"/>
  <c r="Y50" i="3"/>
  <c r="Q50" i="3"/>
  <c r="I50" i="3"/>
  <c r="X50" i="3"/>
  <c r="P50" i="3"/>
  <c r="H50" i="3"/>
  <c r="W50" i="3"/>
  <c r="O50" i="3"/>
  <c r="G50" i="3"/>
  <c r="X52" i="3"/>
  <c r="P52" i="3"/>
  <c r="H52" i="3"/>
  <c r="V52" i="3"/>
  <c r="N52" i="3"/>
  <c r="AA52" i="3"/>
  <c r="Q52" i="3"/>
  <c r="E52" i="3"/>
  <c r="Z52" i="3"/>
  <c r="O52" i="3"/>
  <c r="Y52" i="3"/>
  <c r="M52" i="3"/>
  <c r="W52" i="3"/>
  <c r="L52" i="3"/>
  <c r="N52" i="2"/>
  <c r="O52" i="2" s="1"/>
  <c r="Q52" i="2" s="1"/>
  <c r="U52" i="3"/>
  <c r="K52" i="3"/>
  <c r="T52" i="3"/>
  <c r="J52" i="3"/>
  <c r="AC52" i="3"/>
  <c r="S52" i="3"/>
  <c r="I52" i="3"/>
  <c r="AB54" i="3"/>
  <c r="T54" i="3"/>
  <c r="L54" i="3"/>
  <c r="Z54" i="3"/>
  <c r="R54" i="3"/>
  <c r="J54" i="3"/>
  <c r="AC54" i="3"/>
  <c r="Q54" i="3"/>
  <c r="AA54" i="3"/>
  <c r="P54" i="3"/>
  <c r="F54" i="3"/>
  <c r="Y54" i="3"/>
  <c r="O54" i="3"/>
  <c r="E54" i="3"/>
  <c r="X54" i="3"/>
  <c r="N54" i="3"/>
  <c r="N54" i="2"/>
  <c r="O54" i="2" s="1"/>
  <c r="Q54" i="2" s="1"/>
  <c r="W54" i="3"/>
  <c r="M54" i="3"/>
  <c r="V54" i="3"/>
  <c r="K54" i="3"/>
  <c r="U54" i="3"/>
  <c r="I54" i="3"/>
  <c r="X56" i="3"/>
  <c r="P56" i="3"/>
  <c r="H56" i="3"/>
  <c r="V56" i="3"/>
  <c r="N56" i="3"/>
  <c r="F56" i="3"/>
  <c r="AC56" i="3"/>
  <c r="S56" i="3"/>
  <c r="I56" i="3"/>
  <c r="AB56" i="3"/>
  <c r="R56" i="3"/>
  <c r="AA56" i="3"/>
  <c r="Q56" i="3"/>
  <c r="E56" i="3"/>
  <c r="Z56" i="3"/>
  <c r="O56" i="3"/>
  <c r="N56" i="2"/>
  <c r="O56" i="2" s="1"/>
  <c r="Q56" i="2" s="1"/>
  <c r="Y56" i="3"/>
  <c r="M56" i="3"/>
  <c r="W56" i="3"/>
  <c r="L56" i="3"/>
  <c r="U56" i="3"/>
  <c r="K56" i="3"/>
  <c r="AB58" i="3"/>
  <c r="T58" i="3"/>
  <c r="L58" i="3"/>
  <c r="AA58" i="3"/>
  <c r="Z58" i="3"/>
  <c r="R58" i="3"/>
  <c r="J58" i="3"/>
  <c r="X58" i="3"/>
  <c r="P58" i="3"/>
  <c r="H58" i="3"/>
  <c r="AC58" i="3"/>
  <c r="N58" i="3"/>
  <c r="Y58" i="3"/>
  <c r="M58" i="3"/>
  <c r="W58" i="3"/>
  <c r="K58" i="3"/>
  <c r="V58" i="3"/>
  <c r="I58" i="3"/>
  <c r="N58" i="2"/>
  <c r="O58" i="2" s="1"/>
  <c r="Q58" i="2" s="1"/>
  <c r="U58" i="3"/>
  <c r="G58" i="3"/>
  <c r="S58" i="3"/>
  <c r="Q58" i="3"/>
  <c r="E58" i="3"/>
  <c r="X60" i="3"/>
  <c r="P60" i="3"/>
  <c r="H60" i="3"/>
  <c r="W60" i="3"/>
  <c r="O60" i="3"/>
  <c r="V60" i="3"/>
  <c r="N60" i="3"/>
  <c r="F60" i="3"/>
  <c r="AB60" i="3"/>
  <c r="T60" i="3"/>
  <c r="L60" i="3"/>
  <c r="AA60" i="3"/>
  <c r="S60" i="3"/>
  <c r="K60" i="3"/>
  <c r="R60" i="3"/>
  <c r="Q60" i="3"/>
  <c r="M60" i="3"/>
  <c r="J60" i="3"/>
  <c r="N60" i="2"/>
  <c r="O60" i="2" s="1"/>
  <c r="Q60" i="2" s="1"/>
  <c r="AC60" i="3"/>
  <c r="I60" i="3"/>
  <c r="Z60" i="3"/>
  <c r="E60" i="3"/>
  <c r="Y60" i="3"/>
  <c r="AB62" i="3"/>
  <c r="T62" i="3"/>
  <c r="L62" i="3"/>
  <c r="AA62" i="3"/>
  <c r="S62" i="3"/>
  <c r="K62" i="3"/>
  <c r="Z62" i="3"/>
  <c r="R62" i="3"/>
  <c r="J62" i="3"/>
  <c r="X62" i="3"/>
  <c r="P62" i="3"/>
  <c r="H62" i="3"/>
  <c r="W62" i="3"/>
  <c r="O62" i="3"/>
  <c r="I62" i="3"/>
  <c r="AC62" i="3"/>
  <c r="F62" i="3"/>
  <c r="Y62" i="3"/>
  <c r="E62" i="3"/>
  <c r="V62" i="3"/>
  <c r="N62" i="2"/>
  <c r="O62" i="2" s="1"/>
  <c r="Q62" i="2" s="1"/>
  <c r="U62" i="3"/>
  <c r="Q62" i="3"/>
  <c r="N62" i="3"/>
  <c r="X64" i="3"/>
  <c r="P64" i="3"/>
  <c r="W64" i="3"/>
  <c r="O64" i="3"/>
  <c r="G64" i="3"/>
  <c r="V64" i="3"/>
  <c r="N64" i="3"/>
  <c r="F64" i="3"/>
  <c r="AB64" i="3"/>
  <c r="T64" i="3"/>
  <c r="L64" i="3"/>
  <c r="AA64" i="3"/>
  <c r="S64" i="3"/>
  <c r="K64" i="3"/>
  <c r="U64" i="3"/>
  <c r="R64" i="3"/>
  <c r="Q64" i="3"/>
  <c r="M64" i="3"/>
  <c r="N64" i="2"/>
  <c r="O64" i="2" s="1"/>
  <c r="Q64" i="2" s="1"/>
  <c r="J64" i="3"/>
  <c r="AC64" i="3"/>
  <c r="I64" i="3"/>
  <c r="Z64" i="3"/>
  <c r="E64" i="3"/>
  <c r="AB66" i="3"/>
  <c r="T66" i="3"/>
  <c r="L66" i="3"/>
  <c r="AA66" i="3"/>
  <c r="S66" i="3"/>
  <c r="K66" i="3"/>
  <c r="Z66" i="3"/>
  <c r="R66" i="3"/>
  <c r="J66" i="3"/>
  <c r="X66" i="3"/>
  <c r="P66" i="3"/>
  <c r="H66" i="3"/>
  <c r="W66" i="3"/>
  <c r="O66" i="3"/>
  <c r="M66" i="3"/>
  <c r="I66" i="3"/>
  <c r="AC66" i="3"/>
  <c r="F66" i="3"/>
  <c r="Y66" i="3"/>
  <c r="E66" i="3"/>
  <c r="N66" i="2"/>
  <c r="O66" i="2" s="1"/>
  <c r="Q66" i="2" s="1"/>
  <c r="V66" i="3"/>
  <c r="U66" i="3"/>
  <c r="Q66" i="3"/>
  <c r="Y68" i="3"/>
  <c r="Q68" i="3"/>
  <c r="I68" i="3"/>
  <c r="X68" i="3"/>
  <c r="P68" i="3"/>
  <c r="H68" i="3"/>
  <c r="W68" i="3"/>
  <c r="O68" i="3"/>
  <c r="G68" i="3"/>
  <c r="V68" i="3"/>
  <c r="N68" i="3"/>
  <c r="AC68" i="3"/>
  <c r="U68" i="3"/>
  <c r="M68" i="3"/>
  <c r="E68" i="3"/>
  <c r="AB68" i="3"/>
  <c r="T68" i="3"/>
  <c r="L68" i="3"/>
  <c r="AA68" i="3"/>
  <c r="S68" i="3"/>
  <c r="K68" i="3"/>
  <c r="Z68" i="3"/>
  <c r="R68" i="3"/>
  <c r="J68" i="3"/>
  <c r="N68" i="2"/>
  <c r="O68" i="2" s="1"/>
  <c r="Q68" i="2" s="1"/>
  <c r="AC70" i="3"/>
  <c r="U70" i="3"/>
  <c r="M70" i="3"/>
  <c r="E70" i="3"/>
  <c r="AB70" i="3"/>
  <c r="T70" i="3"/>
  <c r="L70" i="3"/>
  <c r="AA70" i="3"/>
  <c r="S70" i="3"/>
  <c r="K70" i="3"/>
  <c r="Z70" i="3"/>
  <c r="R70" i="3"/>
  <c r="J70" i="3"/>
  <c r="Y70" i="3"/>
  <c r="Q70" i="3"/>
  <c r="X70" i="3"/>
  <c r="P70" i="3"/>
  <c r="H70" i="3"/>
  <c r="W70" i="3"/>
  <c r="O70" i="3"/>
  <c r="G70" i="3"/>
  <c r="V70" i="3"/>
  <c r="N70" i="2"/>
  <c r="O70" i="2" s="1"/>
  <c r="Q70" i="2" s="1"/>
  <c r="N70" i="3"/>
  <c r="F70" i="3"/>
  <c r="Y72" i="3"/>
  <c r="Q72" i="3"/>
  <c r="I72" i="3"/>
  <c r="X72" i="3"/>
  <c r="P72" i="3"/>
  <c r="W72" i="3"/>
  <c r="O72" i="3"/>
  <c r="G72" i="3"/>
  <c r="V72" i="3"/>
  <c r="N72" i="3"/>
  <c r="F72" i="3"/>
  <c r="AC72" i="3"/>
  <c r="U72" i="3"/>
  <c r="M72" i="3"/>
  <c r="E72" i="3"/>
  <c r="AB72" i="3"/>
  <c r="T72" i="3"/>
  <c r="L72" i="3"/>
  <c r="AA72" i="3"/>
  <c r="S72" i="3"/>
  <c r="K72" i="3"/>
  <c r="N72" i="2"/>
  <c r="O72" i="2" s="1"/>
  <c r="Q72" i="2" s="1"/>
  <c r="Z72" i="3"/>
  <c r="R72" i="3"/>
  <c r="J72" i="3"/>
  <c r="AC74" i="3"/>
  <c r="U74" i="3"/>
  <c r="M74" i="3"/>
  <c r="E74" i="3"/>
  <c r="AB74" i="3"/>
  <c r="T74" i="3"/>
  <c r="L74" i="3"/>
  <c r="AA74" i="3"/>
  <c r="S74" i="3"/>
  <c r="K74" i="3"/>
  <c r="Z74" i="3"/>
  <c r="R74" i="3"/>
  <c r="Y74" i="3"/>
  <c r="Q74" i="3"/>
  <c r="I74" i="3"/>
  <c r="X74" i="3"/>
  <c r="P74" i="3"/>
  <c r="H74" i="3"/>
  <c r="W74" i="3"/>
  <c r="O74" i="3"/>
  <c r="G74" i="3"/>
  <c r="F74" i="3"/>
  <c r="N74" i="2"/>
  <c r="O74" i="2" s="1"/>
  <c r="Q74" i="2" s="1"/>
  <c r="V74" i="3"/>
  <c r="Y76" i="3"/>
  <c r="Q76" i="3"/>
  <c r="I76" i="3"/>
  <c r="X76" i="3"/>
  <c r="P76" i="3"/>
  <c r="H76" i="3"/>
  <c r="W76" i="3"/>
  <c r="O76" i="3"/>
  <c r="G76" i="3"/>
  <c r="V76" i="3"/>
  <c r="N76" i="3"/>
  <c r="F76" i="3"/>
  <c r="AC76" i="3"/>
  <c r="U76" i="3"/>
  <c r="M76" i="3"/>
  <c r="E76" i="3"/>
  <c r="AB76" i="3"/>
  <c r="T76" i="3"/>
  <c r="L76" i="3"/>
  <c r="AA76" i="3"/>
  <c r="S76" i="3"/>
  <c r="K76" i="3"/>
  <c r="R76" i="3"/>
  <c r="N76" i="2"/>
  <c r="O76" i="2" s="1"/>
  <c r="Q76" i="2" s="1"/>
  <c r="AC78" i="3"/>
  <c r="U78" i="3"/>
  <c r="M78" i="3"/>
  <c r="E78" i="3"/>
  <c r="AB78" i="3"/>
  <c r="T78" i="3"/>
  <c r="L78" i="3"/>
  <c r="AA78" i="3"/>
  <c r="S78" i="3"/>
  <c r="K78" i="3"/>
  <c r="Z78" i="3"/>
  <c r="R78" i="3"/>
  <c r="Y78" i="3"/>
  <c r="Q78" i="3"/>
  <c r="I78" i="3"/>
  <c r="X78" i="3"/>
  <c r="P78" i="3"/>
  <c r="H78" i="3"/>
  <c r="W78" i="3"/>
  <c r="O78" i="3"/>
  <c r="G78" i="3"/>
  <c r="V78" i="3"/>
  <c r="N78" i="3"/>
  <c r="F78" i="3"/>
  <c r="N78" i="2"/>
  <c r="O78" i="2" s="1"/>
  <c r="Q78" i="2" s="1"/>
  <c r="Y80" i="3"/>
  <c r="Q80" i="3"/>
  <c r="I80" i="3"/>
  <c r="X80" i="3"/>
  <c r="P80" i="3"/>
  <c r="H80" i="3"/>
  <c r="W80" i="3"/>
  <c r="O80" i="3"/>
  <c r="G80" i="3"/>
  <c r="V80" i="3"/>
  <c r="N80" i="3"/>
  <c r="F80" i="3"/>
  <c r="AC80" i="3"/>
  <c r="U80" i="3"/>
  <c r="M80" i="3"/>
  <c r="E80" i="3"/>
  <c r="AB80" i="3"/>
  <c r="T80" i="3"/>
  <c r="L80" i="3"/>
  <c r="AA80" i="3"/>
  <c r="S80" i="3"/>
  <c r="K80" i="3"/>
  <c r="Z80" i="3"/>
  <c r="R80" i="3"/>
  <c r="N80" i="2"/>
  <c r="O80" i="2" s="1"/>
  <c r="Q80" i="2" s="1"/>
  <c r="R80" i="2" s="1"/>
  <c r="J80" i="3"/>
  <c r="AC82" i="3"/>
  <c r="U82" i="3"/>
  <c r="M82" i="3"/>
  <c r="E82" i="3"/>
  <c r="AB82" i="3"/>
  <c r="T82" i="3"/>
  <c r="L82" i="3"/>
  <c r="AA82" i="3"/>
  <c r="S82" i="3"/>
  <c r="K82" i="3"/>
  <c r="Z82" i="3"/>
  <c r="R82" i="3"/>
  <c r="J82" i="3"/>
  <c r="Y82" i="3"/>
  <c r="Q82" i="3"/>
  <c r="X82" i="3"/>
  <c r="P82" i="3"/>
  <c r="H82" i="3"/>
  <c r="W82" i="3"/>
  <c r="O82" i="3"/>
  <c r="G82" i="3"/>
  <c r="N82" i="2"/>
  <c r="O82" i="2" s="1"/>
  <c r="Q82" i="2" s="1"/>
  <c r="V82" i="3"/>
  <c r="N82" i="3"/>
  <c r="F82" i="3"/>
  <c r="Y84" i="3"/>
  <c r="Q84" i="3"/>
  <c r="I84" i="3"/>
  <c r="X84" i="3"/>
  <c r="P84" i="3"/>
  <c r="H84" i="3"/>
  <c r="W84" i="3"/>
  <c r="O84" i="3"/>
  <c r="G84" i="3"/>
  <c r="V84" i="3"/>
  <c r="N84" i="3"/>
  <c r="AC84" i="3"/>
  <c r="U84" i="3"/>
  <c r="M84" i="3"/>
  <c r="E84" i="3"/>
  <c r="AB84" i="3"/>
  <c r="T84" i="3"/>
  <c r="L84" i="3"/>
  <c r="AA84" i="3"/>
  <c r="S84" i="3"/>
  <c r="K84" i="3"/>
  <c r="N84" i="2"/>
  <c r="O84" i="2" s="1"/>
  <c r="Q84" i="2" s="1"/>
  <c r="R84" i="2" s="1"/>
  <c r="R53" i="1" s="1"/>
  <c r="S53" i="1" s="1"/>
  <c r="Z84" i="3"/>
  <c r="R84" i="3"/>
  <c r="AC86" i="3"/>
  <c r="U86" i="3"/>
  <c r="M86" i="3"/>
  <c r="E86" i="3"/>
  <c r="AB86" i="3"/>
  <c r="T86" i="3"/>
  <c r="L86" i="3"/>
  <c r="AA86" i="3"/>
  <c r="S86" i="3"/>
  <c r="K86" i="3"/>
  <c r="Z86" i="3"/>
  <c r="R86" i="3"/>
  <c r="J86" i="3"/>
  <c r="Y86" i="3"/>
  <c r="Q86" i="3"/>
  <c r="I86" i="3"/>
  <c r="X86" i="3"/>
  <c r="P86" i="3"/>
  <c r="W86" i="3"/>
  <c r="O86" i="3"/>
  <c r="G86" i="3"/>
  <c r="N86" i="3"/>
  <c r="F86" i="3"/>
  <c r="N86" i="2"/>
  <c r="O86" i="2" s="1"/>
  <c r="Q86" i="2" s="1"/>
  <c r="Y88" i="3"/>
  <c r="Q88" i="3"/>
  <c r="I88" i="3"/>
  <c r="X88" i="3"/>
  <c r="P88" i="3"/>
  <c r="H88" i="3"/>
  <c r="W88" i="3"/>
  <c r="O88" i="3"/>
  <c r="G88" i="3"/>
  <c r="V88" i="3"/>
  <c r="N88" i="3"/>
  <c r="AC88" i="3"/>
  <c r="U88" i="3"/>
  <c r="M88" i="3"/>
  <c r="E88" i="3"/>
  <c r="AB88" i="3"/>
  <c r="T88" i="3"/>
  <c r="L88" i="3"/>
  <c r="AA88" i="3"/>
  <c r="S88" i="3"/>
  <c r="K88" i="3"/>
  <c r="Z88" i="3"/>
  <c r="R88" i="3"/>
  <c r="J88" i="3"/>
  <c r="N88" i="2"/>
  <c r="O88" i="2" s="1"/>
  <c r="Q88" i="2" s="1"/>
  <c r="Y92" i="3"/>
  <c r="Q92" i="3"/>
  <c r="I92" i="3"/>
  <c r="X92" i="3"/>
  <c r="P92" i="3"/>
  <c r="H92" i="3"/>
  <c r="W92" i="3"/>
  <c r="O92" i="3"/>
  <c r="G92" i="3"/>
  <c r="V92" i="3"/>
  <c r="N92" i="3"/>
  <c r="AC92" i="3"/>
  <c r="U92" i="3"/>
  <c r="M92" i="3"/>
  <c r="E92" i="3"/>
  <c r="AB92" i="3"/>
  <c r="T92" i="3"/>
  <c r="L92" i="3"/>
  <c r="AA92" i="3"/>
  <c r="S92" i="3"/>
  <c r="K92" i="3"/>
  <c r="Z92" i="3"/>
  <c r="N92" i="2"/>
  <c r="O92" i="2" s="1"/>
  <c r="Q92" i="2" s="1"/>
  <c r="R92" i="3"/>
  <c r="J92" i="3"/>
  <c r="AC94" i="3"/>
  <c r="U94" i="3"/>
  <c r="M94" i="3"/>
  <c r="E94" i="3"/>
  <c r="AB94" i="3"/>
  <c r="T94" i="3"/>
  <c r="L94" i="3"/>
  <c r="AA94" i="3"/>
  <c r="S94" i="3"/>
  <c r="K94" i="3"/>
  <c r="Z94" i="3"/>
  <c r="R94" i="3"/>
  <c r="J94" i="3"/>
  <c r="Y94" i="3"/>
  <c r="Q94" i="3"/>
  <c r="I94" i="3"/>
  <c r="X94" i="3"/>
  <c r="P94" i="3"/>
  <c r="H94" i="3"/>
  <c r="W94" i="3"/>
  <c r="O94" i="3"/>
  <c r="N94" i="2"/>
  <c r="O94" i="2" s="1"/>
  <c r="Q94" i="2" s="1"/>
  <c r="V94" i="3"/>
  <c r="N94" i="3"/>
  <c r="Y96" i="3"/>
  <c r="Q96" i="3"/>
  <c r="I96" i="3"/>
  <c r="X96" i="3"/>
  <c r="P96" i="3"/>
  <c r="H96" i="3"/>
  <c r="W96" i="3"/>
  <c r="O96" i="3"/>
  <c r="V96" i="3"/>
  <c r="N96" i="3"/>
  <c r="F96" i="3"/>
  <c r="AC96" i="3"/>
  <c r="U96" i="3"/>
  <c r="M96" i="3"/>
  <c r="E96" i="3"/>
  <c r="AB96" i="3"/>
  <c r="T96" i="3"/>
  <c r="L96" i="3"/>
  <c r="AA96" i="3"/>
  <c r="S96" i="3"/>
  <c r="K96" i="3"/>
  <c r="J96" i="3"/>
  <c r="N96" i="2"/>
  <c r="O96" i="2" s="1"/>
  <c r="Q96" i="2" s="1"/>
  <c r="Z96" i="3"/>
  <c r="AC98" i="3"/>
  <c r="U98" i="3"/>
  <c r="M98" i="3"/>
  <c r="E98" i="3"/>
  <c r="AB98" i="3"/>
  <c r="T98" i="3"/>
  <c r="L98" i="3"/>
  <c r="AA98" i="3"/>
  <c r="S98" i="3"/>
  <c r="K98" i="3"/>
  <c r="Z98" i="3"/>
  <c r="R98" i="3"/>
  <c r="Y98" i="3"/>
  <c r="Q98" i="3"/>
  <c r="I98" i="3"/>
  <c r="X98" i="3"/>
  <c r="P98" i="3"/>
  <c r="H98" i="3"/>
  <c r="W98" i="3"/>
  <c r="O98" i="3"/>
  <c r="G98" i="3"/>
  <c r="V98" i="3"/>
  <c r="N98" i="3"/>
  <c r="F98" i="3"/>
  <c r="N98" i="2"/>
  <c r="O98" i="2" s="1"/>
  <c r="Q98" i="2" s="1"/>
  <c r="Y100" i="3"/>
  <c r="Q100" i="3"/>
  <c r="I100" i="3"/>
  <c r="X100" i="3"/>
  <c r="P100" i="3"/>
  <c r="H100" i="3"/>
  <c r="W100" i="3"/>
  <c r="O100" i="3"/>
  <c r="G100" i="3"/>
  <c r="V100" i="3"/>
  <c r="N100" i="3"/>
  <c r="AC100" i="3"/>
  <c r="U100" i="3"/>
  <c r="M100" i="3"/>
  <c r="E100" i="3"/>
  <c r="AB100" i="3"/>
  <c r="T100" i="3"/>
  <c r="L100" i="3"/>
  <c r="AA100" i="3"/>
  <c r="S100" i="3"/>
  <c r="K100" i="3"/>
  <c r="Z100" i="3"/>
  <c r="R100" i="3"/>
  <c r="J100" i="3"/>
  <c r="N100" i="2"/>
  <c r="O100" i="2" s="1"/>
  <c r="Q100" i="2" s="1"/>
  <c r="AC102" i="3"/>
  <c r="U102" i="3"/>
  <c r="M102" i="3"/>
  <c r="E102" i="3"/>
  <c r="AB102" i="3"/>
  <c r="T102" i="3"/>
  <c r="L102" i="3"/>
  <c r="AA102" i="3"/>
  <c r="S102" i="3"/>
  <c r="K102" i="3"/>
  <c r="Z102" i="3"/>
  <c r="R102" i="3"/>
  <c r="J102" i="3"/>
  <c r="Y102" i="3"/>
  <c r="Q102" i="3"/>
  <c r="I102" i="3"/>
  <c r="X102" i="3"/>
  <c r="P102" i="3"/>
  <c r="H102" i="3"/>
  <c r="W102" i="3"/>
  <c r="O102" i="3"/>
  <c r="G102" i="3"/>
  <c r="V102" i="3"/>
  <c r="N102" i="2"/>
  <c r="O102" i="2" s="1"/>
  <c r="Q102" i="2" s="1"/>
  <c r="N102" i="3"/>
  <c r="Y104" i="3"/>
  <c r="Q104" i="3"/>
  <c r="I104" i="3"/>
  <c r="X104" i="3"/>
  <c r="P104" i="3"/>
  <c r="W104" i="3"/>
  <c r="O104" i="3"/>
  <c r="G104" i="3"/>
  <c r="V104" i="3"/>
  <c r="N104" i="3"/>
  <c r="F104" i="3"/>
  <c r="AC104" i="3"/>
  <c r="U104" i="3"/>
  <c r="M104" i="3"/>
  <c r="E104" i="3"/>
  <c r="AB104" i="3"/>
  <c r="T104" i="3"/>
  <c r="L104" i="3"/>
  <c r="AA104" i="3"/>
  <c r="S104" i="3"/>
  <c r="K104" i="3"/>
  <c r="N104" i="2"/>
  <c r="O104" i="2" s="1"/>
  <c r="Q104" i="2" s="1"/>
  <c r="Z104" i="3"/>
  <c r="R104" i="3"/>
  <c r="J104" i="3"/>
  <c r="AC106" i="3"/>
  <c r="U106" i="3"/>
  <c r="M106" i="3"/>
  <c r="E106" i="3"/>
  <c r="AB106" i="3"/>
  <c r="T106" i="3"/>
  <c r="L106" i="3"/>
  <c r="AA106" i="3"/>
  <c r="S106" i="3"/>
  <c r="K106" i="3"/>
  <c r="Z106" i="3"/>
  <c r="R106" i="3"/>
  <c r="J106" i="3"/>
  <c r="Y106" i="3"/>
  <c r="Q106" i="3"/>
  <c r="I106" i="3"/>
  <c r="X106" i="3"/>
  <c r="P106" i="3"/>
  <c r="H106" i="3"/>
  <c r="W106" i="3"/>
  <c r="O106" i="3"/>
  <c r="G106" i="3"/>
  <c r="N106" i="2"/>
  <c r="O106" i="2" s="1"/>
  <c r="Q106" i="2" s="1"/>
  <c r="V106" i="3"/>
  <c r="Y108" i="3"/>
  <c r="Q108" i="3"/>
  <c r="X108" i="3"/>
  <c r="P108" i="3"/>
  <c r="H108" i="3"/>
  <c r="W108" i="3"/>
  <c r="O108" i="3"/>
  <c r="G108" i="3"/>
  <c r="V108" i="3"/>
  <c r="N108" i="3"/>
  <c r="F108" i="3"/>
  <c r="AC108" i="3"/>
  <c r="U108" i="3"/>
  <c r="M108" i="3"/>
  <c r="E108" i="3"/>
  <c r="AB108" i="3"/>
  <c r="T108" i="3"/>
  <c r="L108" i="3"/>
  <c r="AA108" i="3"/>
  <c r="S108" i="3"/>
  <c r="K108" i="3"/>
  <c r="R108" i="3"/>
  <c r="J108" i="3"/>
  <c r="N108" i="2"/>
  <c r="O108" i="2" s="1"/>
  <c r="Q108" i="2" s="1"/>
  <c r="AC110" i="3"/>
  <c r="U110" i="3"/>
  <c r="M110" i="3"/>
  <c r="E110" i="3"/>
  <c r="AB110" i="3"/>
  <c r="T110" i="3"/>
  <c r="L110" i="3"/>
  <c r="AA110" i="3"/>
  <c r="S110" i="3"/>
  <c r="K110" i="3"/>
  <c r="Z110" i="3"/>
  <c r="R110" i="3"/>
  <c r="J110" i="3"/>
  <c r="Y110" i="3"/>
  <c r="Q110" i="3"/>
  <c r="I110" i="3"/>
  <c r="X110" i="3"/>
  <c r="P110" i="3"/>
  <c r="H110" i="3"/>
  <c r="W110" i="3"/>
  <c r="O110" i="3"/>
  <c r="V110" i="3"/>
  <c r="N110" i="3"/>
  <c r="F110" i="3"/>
  <c r="N110" i="2"/>
  <c r="O110" i="2" s="1"/>
  <c r="Q110" i="2" s="1"/>
  <c r="Y112" i="3"/>
  <c r="Q112" i="3"/>
  <c r="I112" i="3"/>
  <c r="X112" i="3"/>
  <c r="P112" i="3"/>
  <c r="H112" i="3"/>
  <c r="W112" i="3"/>
  <c r="O112" i="3"/>
  <c r="G112" i="3"/>
  <c r="V112" i="3"/>
  <c r="N112" i="3"/>
  <c r="F112" i="3"/>
  <c r="AC112" i="3"/>
  <c r="U112" i="3"/>
  <c r="M112" i="3"/>
  <c r="E112" i="3"/>
  <c r="AB112" i="3"/>
  <c r="T112" i="3"/>
  <c r="L112" i="3"/>
  <c r="AA112" i="3"/>
  <c r="S112" i="3"/>
  <c r="K112" i="3"/>
  <c r="Z112" i="3"/>
  <c r="R112" i="3"/>
  <c r="N112" i="2"/>
  <c r="O112" i="2" s="1"/>
  <c r="Q112" i="2" s="1"/>
  <c r="R112" i="2" s="1"/>
  <c r="R38" i="1" s="1"/>
  <c r="S38" i="1" s="1"/>
  <c r="J112" i="3"/>
  <c r="AC114" i="3"/>
  <c r="U114" i="3"/>
  <c r="M114" i="3"/>
  <c r="E114" i="3"/>
  <c r="AB114" i="3"/>
  <c r="T114" i="3"/>
  <c r="L114" i="3"/>
  <c r="AA114" i="3"/>
  <c r="S114" i="3"/>
  <c r="K114" i="3"/>
  <c r="Z114" i="3"/>
  <c r="R114" i="3"/>
  <c r="J114" i="3"/>
  <c r="Y114" i="3"/>
  <c r="Q114" i="3"/>
  <c r="I114" i="3"/>
  <c r="X114" i="3"/>
  <c r="P114" i="3"/>
  <c r="H114" i="3"/>
  <c r="W114" i="3"/>
  <c r="O114" i="3"/>
  <c r="N114" i="2"/>
  <c r="O114" i="2" s="1"/>
  <c r="Q114" i="2" s="1"/>
  <c r="V114" i="3"/>
  <c r="N114" i="3"/>
  <c r="F114" i="3"/>
  <c r="Y116" i="3"/>
  <c r="Q116" i="3"/>
  <c r="I116" i="3"/>
  <c r="X116" i="3"/>
  <c r="P116" i="3"/>
  <c r="H116" i="3"/>
  <c r="W116" i="3"/>
  <c r="O116" i="3"/>
  <c r="G116" i="3"/>
  <c r="V116" i="3"/>
  <c r="N116" i="3"/>
  <c r="F116" i="3"/>
  <c r="AC116" i="3"/>
  <c r="U116" i="3"/>
  <c r="M116" i="3"/>
  <c r="E116" i="3"/>
  <c r="AB116" i="3"/>
  <c r="T116" i="3"/>
  <c r="L116" i="3"/>
  <c r="AA116" i="3"/>
  <c r="S116" i="3"/>
  <c r="K116" i="3"/>
  <c r="N116" i="2"/>
  <c r="O116" i="2" s="1"/>
  <c r="Q116" i="2" s="1"/>
  <c r="Z116" i="3"/>
  <c r="R116" i="3"/>
  <c r="P5" i="3"/>
  <c r="V6" i="3"/>
  <c r="R8" i="3"/>
  <c r="P13" i="3"/>
  <c r="AB15" i="3"/>
  <c r="N18" i="3"/>
  <c r="Z20" i="3"/>
  <c r="L23" i="3"/>
  <c r="X25" i="3"/>
  <c r="J28" i="3"/>
  <c r="V30" i="3"/>
  <c r="H33" i="3"/>
  <c r="T35" i="3"/>
  <c r="F38" i="3"/>
  <c r="R40" i="3"/>
  <c r="P45" i="3"/>
  <c r="AB47" i="3"/>
  <c r="N50" i="3"/>
  <c r="M53" i="3"/>
  <c r="T56" i="3"/>
  <c r="P61" i="3"/>
  <c r="P69" i="3"/>
  <c r="H89" i="3"/>
  <c r="Z108" i="3"/>
  <c r="A5" i="5"/>
  <c r="C4" i="5"/>
  <c r="D4" i="5"/>
  <c r="E4" i="5"/>
  <c r="R9" i="2" l="1"/>
  <c r="R55" i="1" s="1"/>
  <c r="S55" i="1" s="1"/>
  <c r="E9" i="3"/>
  <c r="R100" i="2"/>
  <c r="R52" i="1" s="1"/>
  <c r="S52" i="1" s="1"/>
  <c r="F100" i="3"/>
  <c r="R68" i="2"/>
  <c r="F68" i="3"/>
  <c r="C68" i="3" s="1"/>
  <c r="R12" i="2"/>
  <c r="R84" i="1" s="1"/>
  <c r="S84" i="1" s="1"/>
  <c r="G12" i="3"/>
  <c r="C12" i="3" s="1"/>
  <c r="V2" i="3"/>
  <c r="F67" i="3"/>
  <c r="X2" i="3"/>
  <c r="R114" i="2"/>
  <c r="R83" i="1" s="1"/>
  <c r="S83" i="1" s="1"/>
  <c r="G114" i="3"/>
  <c r="R110" i="2"/>
  <c r="R27" i="1" s="1"/>
  <c r="S27" i="1" s="1"/>
  <c r="G110" i="3"/>
  <c r="R94" i="2"/>
  <c r="R80" i="1" s="1"/>
  <c r="S80" i="1" s="1"/>
  <c r="G94" i="3"/>
  <c r="R92" i="2"/>
  <c r="F92" i="3"/>
  <c r="R86" i="2"/>
  <c r="R44" i="1" s="1"/>
  <c r="S44" i="1" s="1"/>
  <c r="H86" i="3"/>
  <c r="R11" i="2"/>
  <c r="R18" i="1" s="1"/>
  <c r="S18" i="1" s="1"/>
  <c r="J11" i="3"/>
  <c r="R79" i="2"/>
  <c r="R6" i="1" s="1"/>
  <c r="S6" i="1" s="1"/>
  <c r="G79" i="3"/>
  <c r="C79" i="3" s="1"/>
  <c r="R75" i="2"/>
  <c r="I75" i="3"/>
  <c r="R73" i="2"/>
  <c r="I73" i="3"/>
  <c r="R108" i="2"/>
  <c r="R21" i="1" s="1"/>
  <c r="S21" i="1" s="1"/>
  <c r="I108" i="3"/>
  <c r="R24" i="2"/>
  <c r="R30" i="1" s="1"/>
  <c r="S30" i="1" s="1"/>
  <c r="G24" i="3"/>
  <c r="R15" i="2"/>
  <c r="F15" i="3"/>
  <c r="R113" i="2"/>
  <c r="R49" i="1" s="1"/>
  <c r="S49" i="1" s="1"/>
  <c r="J113" i="3"/>
  <c r="R77" i="2"/>
  <c r="R87" i="1" s="1"/>
  <c r="S87" i="1" s="1"/>
  <c r="J77" i="3"/>
  <c r="R71" i="2"/>
  <c r="R12" i="1" s="1"/>
  <c r="S12" i="1" s="1"/>
  <c r="F71" i="3"/>
  <c r="C71" i="3" s="1"/>
  <c r="R45" i="2"/>
  <c r="F45" i="3"/>
  <c r="R31" i="2"/>
  <c r="R13" i="1" s="1"/>
  <c r="S13" i="1" s="1"/>
  <c r="H31" i="3"/>
  <c r="R44" i="2"/>
  <c r="F44" i="3"/>
  <c r="R38" i="2"/>
  <c r="R40" i="1" s="1"/>
  <c r="S40" i="1" s="1"/>
  <c r="H38" i="3"/>
  <c r="C38" i="3" s="1"/>
  <c r="R13" i="2"/>
  <c r="J13" i="3"/>
  <c r="R69" i="2"/>
  <c r="R31" i="1" s="1"/>
  <c r="S31" i="1" s="1"/>
  <c r="G69" i="3"/>
  <c r="C69" i="3" s="1"/>
  <c r="R37" i="2"/>
  <c r="R5" i="1" s="1"/>
  <c r="S5" i="1" s="1"/>
  <c r="F37" i="3"/>
  <c r="R102" i="2"/>
  <c r="F102" i="3"/>
  <c r="C102" i="3" s="1"/>
  <c r="R82" i="2"/>
  <c r="I82" i="3"/>
  <c r="R78" i="2"/>
  <c r="R91" i="1" s="1"/>
  <c r="S91" i="1" s="1"/>
  <c r="J78" i="3"/>
  <c r="R66" i="2"/>
  <c r="R14" i="1" s="1"/>
  <c r="S14" i="1" s="1"/>
  <c r="G66" i="3"/>
  <c r="R62" i="2"/>
  <c r="G62" i="3"/>
  <c r="C62" i="3" s="1"/>
  <c r="R18" i="2"/>
  <c r="R36" i="1" s="1"/>
  <c r="S36" i="1" s="1"/>
  <c r="F18" i="3"/>
  <c r="R16" i="2"/>
  <c r="R7" i="1" s="1"/>
  <c r="S7" i="1" s="1"/>
  <c r="H16" i="3"/>
  <c r="C16" i="3" s="1"/>
  <c r="R6" i="2"/>
  <c r="F6" i="3"/>
  <c r="R7" i="2"/>
  <c r="F7" i="3"/>
  <c r="C7" i="3" s="1"/>
  <c r="R29" i="2"/>
  <c r="R54" i="1" s="1"/>
  <c r="S54" i="1" s="1"/>
  <c r="F29" i="3"/>
  <c r="R111" i="2"/>
  <c r="R34" i="1" s="1"/>
  <c r="S34" i="1" s="1"/>
  <c r="G111" i="3"/>
  <c r="C111" i="3" s="1"/>
  <c r="R107" i="2"/>
  <c r="I107" i="3"/>
  <c r="R105" i="2"/>
  <c r="R11" i="1" s="1"/>
  <c r="S11" i="1" s="1"/>
  <c r="F105" i="3"/>
  <c r="C105" i="3" s="1"/>
  <c r="R106" i="2"/>
  <c r="F106" i="3"/>
  <c r="R30" i="2"/>
  <c r="R61" i="1" s="1"/>
  <c r="S61" i="1" s="1"/>
  <c r="H30" i="3"/>
  <c r="C30" i="3" s="1"/>
  <c r="R28" i="2"/>
  <c r="R9" i="1" s="1"/>
  <c r="S9" i="1" s="1"/>
  <c r="G28" i="3"/>
  <c r="C28" i="3" s="1"/>
  <c r="R109" i="2"/>
  <c r="J109" i="3"/>
  <c r="C109" i="3" s="1"/>
  <c r="R103" i="2"/>
  <c r="R39" i="1" s="1"/>
  <c r="S39" i="1" s="1"/>
  <c r="H103" i="3"/>
  <c r="C103" i="3" s="1"/>
  <c r="R87" i="2"/>
  <c r="R78" i="1" s="1"/>
  <c r="S78" i="1" s="1"/>
  <c r="F87" i="3"/>
  <c r="R85" i="2"/>
  <c r="R16" i="1" s="1"/>
  <c r="S16" i="1" s="1"/>
  <c r="J85" i="3"/>
  <c r="R61" i="2"/>
  <c r="F61" i="3"/>
  <c r="C61" i="3" s="1"/>
  <c r="R47" i="2"/>
  <c r="R37" i="1" s="1"/>
  <c r="S37" i="1" s="1"/>
  <c r="I47" i="3"/>
  <c r="C47" i="3" s="1"/>
  <c r="R17" i="2"/>
  <c r="F17" i="3"/>
  <c r="C17" i="3" s="1"/>
  <c r="R104" i="2"/>
  <c r="R60" i="1" s="1"/>
  <c r="S60" i="1" s="1"/>
  <c r="H104" i="3"/>
  <c r="C104" i="3" s="1"/>
  <c r="R76" i="2"/>
  <c r="R28" i="1" s="1"/>
  <c r="S28" i="1" s="1"/>
  <c r="J76" i="3"/>
  <c r="C76" i="3" s="1"/>
  <c r="R98" i="2"/>
  <c r="R46" i="1" s="1"/>
  <c r="S46" i="1" s="1"/>
  <c r="J98" i="3"/>
  <c r="C98" i="3" s="1"/>
  <c r="R74" i="2"/>
  <c r="R89" i="1" s="1"/>
  <c r="S89" i="1" s="1"/>
  <c r="J74" i="3"/>
  <c r="C74" i="3" s="1"/>
  <c r="R64" i="2"/>
  <c r="H64" i="3"/>
  <c r="C64" i="3" s="1"/>
  <c r="R60" i="2"/>
  <c r="G60" i="3"/>
  <c r="C60" i="3" s="1"/>
  <c r="R58" i="2"/>
  <c r="F58" i="3"/>
  <c r="C58" i="3" s="1"/>
  <c r="R54" i="2"/>
  <c r="R75" i="1" s="1"/>
  <c r="S75" i="1" s="1"/>
  <c r="G54" i="3"/>
  <c r="C54" i="3" s="1"/>
  <c r="R52" i="2"/>
  <c r="R19" i="1" s="1"/>
  <c r="S19" i="1" s="1"/>
  <c r="F52" i="3"/>
  <c r="C52" i="3" s="1"/>
  <c r="R50" i="2"/>
  <c r="R86" i="1" s="1"/>
  <c r="S86" i="1" s="1"/>
  <c r="J50" i="3"/>
  <c r="C50" i="3" s="1"/>
  <c r="R10" i="2"/>
  <c r="F10" i="3"/>
  <c r="C10" i="3" s="1"/>
  <c r="R8" i="2"/>
  <c r="J8" i="3"/>
  <c r="C8" i="3" s="1"/>
  <c r="R21" i="2"/>
  <c r="G21" i="3"/>
  <c r="C21" i="3" s="1"/>
  <c r="R101" i="2"/>
  <c r="R71" i="1" s="1"/>
  <c r="S71" i="1" s="1"/>
  <c r="E101" i="3"/>
  <c r="C101" i="3" s="1"/>
  <c r="R63" i="2"/>
  <c r="F63" i="3"/>
  <c r="C63" i="3" s="1"/>
  <c r="R59" i="2"/>
  <c r="I59" i="3"/>
  <c r="R49" i="2"/>
  <c r="F49" i="3"/>
  <c r="C49" i="3" s="1"/>
  <c r="R41" i="2"/>
  <c r="R88" i="1" s="1"/>
  <c r="S88" i="1" s="1"/>
  <c r="G41" i="3"/>
  <c r="C41" i="3" s="1"/>
  <c r="R56" i="2"/>
  <c r="R47" i="1" s="1"/>
  <c r="S47" i="1" s="1"/>
  <c r="G56" i="3"/>
  <c r="C56" i="3" s="1"/>
  <c r="R42" i="2"/>
  <c r="R25" i="1" s="1"/>
  <c r="S25" i="1" s="1"/>
  <c r="I42" i="3"/>
  <c r="C42" i="3" s="1"/>
  <c r="R40" i="2"/>
  <c r="R69" i="1" s="1"/>
  <c r="S69" i="1" s="1"/>
  <c r="H40" i="3"/>
  <c r="C40" i="3" s="1"/>
  <c r="R22" i="2"/>
  <c r="R24" i="1" s="1"/>
  <c r="S24" i="1" s="1"/>
  <c r="F22" i="3"/>
  <c r="C22" i="3" s="1"/>
  <c r="R95" i="2"/>
  <c r="G95" i="3"/>
  <c r="C95" i="3" s="1"/>
  <c r="R81" i="2"/>
  <c r="F81" i="3"/>
  <c r="C81" i="3" s="1"/>
  <c r="R65" i="2"/>
  <c r="F65" i="3"/>
  <c r="C65" i="3" s="1"/>
  <c r="R57" i="2"/>
  <c r="R50" i="1" s="1"/>
  <c r="S50" i="1" s="1"/>
  <c r="I57" i="3"/>
  <c r="C57" i="3" s="1"/>
  <c r="R53" i="2"/>
  <c r="R74" i="1" s="1"/>
  <c r="S74" i="1" s="1"/>
  <c r="J53" i="3"/>
  <c r="C53" i="3" s="1"/>
  <c r="R23" i="2"/>
  <c r="R57" i="1" s="1"/>
  <c r="S57" i="1" s="1"/>
  <c r="F23" i="3"/>
  <c r="C23" i="3" s="1"/>
  <c r="R96" i="2"/>
  <c r="G96" i="3"/>
  <c r="C96" i="3" s="1"/>
  <c r="R88" i="2"/>
  <c r="R82" i="1" s="1"/>
  <c r="S82" i="1" s="1"/>
  <c r="F88" i="3"/>
  <c r="C88" i="3" s="1"/>
  <c r="R72" i="2"/>
  <c r="H72" i="3"/>
  <c r="C72" i="3" s="1"/>
  <c r="R70" i="2"/>
  <c r="R33" i="1" s="1"/>
  <c r="S33" i="1" s="1"/>
  <c r="I70" i="3"/>
  <c r="C70" i="3" s="1"/>
  <c r="R34" i="2"/>
  <c r="R45" i="1" s="1"/>
  <c r="S45" i="1" s="1"/>
  <c r="G34" i="3"/>
  <c r="C34" i="3" s="1"/>
  <c r="R14" i="2"/>
  <c r="R41" i="1" s="1"/>
  <c r="S41" i="1" s="1"/>
  <c r="G14" i="3"/>
  <c r="C14" i="3" s="1"/>
  <c r="R27" i="2"/>
  <c r="R23" i="1" s="1"/>
  <c r="S23" i="1" s="1"/>
  <c r="G27" i="3"/>
  <c r="C27" i="3" s="1"/>
  <c r="R25" i="2"/>
  <c r="F25" i="3"/>
  <c r="C25" i="3" s="1"/>
  <c r="R99" i="2"/>
  <c r="R48" i="1" s="1"/>
  <c r="S48" i="1" s="1"/>
  <c r="F99" i="3"/>
  <c r="C99" i="3" s="1"/>
  <c r="R97" i="2"/>
  <c r="R35" i="1" s="1"/>
  <c r="S35" i="1" s="1"/>
  <c r="E97" i="3"/>
  <c r="C97" i="3" s="1"/>
  <c r="R93" i="2"/>
  <c r="R76" i="1" s="1"/>
  <c r="S76" i="1" s="1"/>
  <c r="G93" i="3"/>
  <c r="C93" i="3" s="1"/>
  <c r="R55" i="2"/>
  <c r="G55" i="3"/>
  <c r="C55" i="3" s="1"/>
  <c r="R43" i="2"/>
  <c r="R26" i="1" s="1"/>
  <c r="S26" i="1" s="1"/>
  <c r="F43" i="3"/>
  <c r="C43" i="3" s="1"/>
  <c r="C110" i="3"/>
  <c r="C78" i="3"/>
  <c r="C86" i="3"/>
  <c r="C46" i="3"/>
  <c r="C24" i="3"/>
  <c r="C29" i="3"/>
  <c r="AA2" i="3"/>
  <c r="AC2" i="3"/>
  <c r="C85" i="3"/>
  <c r="C37" i="3"/>
  <c r="C112" i="3"/>
  <c r="C106" i="3"/>
  <c r="C92" i="3"/>
  <c r="F84" i="3"/>
  <c r="C84" i="3" s="1"/>
  <c r="C80" i="3"/>
  <c r="C6" i="3"/>
  <c r="C13" i="3"/>
  <c r="C33" i="3"/>
  <c r="G19" i="3"/>
  <c r="C19" i="3" s="1"/>
  <c r="C11" i="3"/>
  <c r="Q2" i="3"/>
  <c r="N2" i="2"/>
  <c r="C113" i="3"/>
  <c r="C89" i="3"/>
  <c r="J51" i="3"/>
  <c r="C51" i="3" s="1"/>
  <c r="C66" i="3"/>
  <c r="G4" i="5"/>
  <c r="C44" i="3"/>
  <c r="C18" i="3"/>
  <c r="C15" i="3"/>
  <c r="Y2" i="3"/>
  <c r="L2" i="3"/>
  <c r="O2" i="3"/>
  <c r="C107" i="3"/>
  <c r="C91" i="3"/>
  <c r="C87" i="3"/>
  <c r="C73" i="3"/>
  <c r="C59" i="3"/>
  <c r="C31" i="3"/>
  <c r="Q2" i="1"/>
  <c r="S2" i="3"/>
  <c r="F5" i="5"/>
  <c r="E5" i="5"/>
  <c r="D5" i="5"/>
  <c r="C5" i="5"/>
  <c r="A6" i="5"/>
  <c r="P2" i="3"/>
  <c r="C114" i="3"/>
  <c r="C100" i="3"/>
  <c r="C94" i="3"/>
  <c r="C82" i="3"/>
  <c r="F20" i="3"/>
  <c r="C20" i="3" s="1"/>
  <c r="F35" i="3"/>
  <c r="C35" i="3" s="1"/>
  <c r="G3" i="5"/>
  <c r="T2" i="3"/>
  <c r="W2" i="3"/>
  <c r="C67" i="3"/>
  <c r="U2" i="3"/>
  <c r="C48" i="3"/>
  <c r="C32" i="3"/>
  <c r="R2" i="3"/>
  <c r="AB2" i="3"/>
  <c r="E2" i="6"/>
  <c r="I2" i="6"/>
  <c r="C75" i="3"/>
  <c r="C45" i="3"/>
  <c r="C39" i="3"/>
  <c r="C9" i="3"/>
  <c r="C90" i="3"/>
  <c r="C116" i="3"/>
  <c r="Z2" i="3"/>
  <c r="C117" i="3"/>
  <c r="C108" i="3"/>
  <c r="C36" i="3"/>
  <c r="C26" i="3"/>
  <c r="N2" i="3"/>
  <c r="K2" i="3"/>
  <c r="M2" i="3"/>
  <c r="H115" i="3"/>
  <c r="C115" i="3" s="1"/>
  <c r="C83" i="3"/>
  <c r="C77" i="3"/>
  <c r="O5" i="2"/>
  <c r="R65" i="1" l="1"/>
  <c r="S65" i="1" s="1"/>
  <c r="I2" i="3"/>
  <c r="R59" i="1"/>
  <c r="S59" i="1" s="1"/>
  <c r="H3" i="5"/>
  <c r="H4" i="5" s="1"/>
  <c r="A7" i="5"/>
  <c r="F6" i="5"/>
  <c r="E6" i="5"/>
  <c r="D6" i="5"/>
  <c r="C6" i="5"/>
  <c r="E2" i="3"/>
  <c r="L2" i="6"/>
  <c r="M2" i="6" s="1"/>
  <c r="K2" i="6"/>
  <c r="J2" i="6"/>
  <c r="H2" i="3"/>
  <c r="Q5" i="2"/>
  <c r="O2" i="2"/>
  <c r="F2" i="6"/>
  <c r="H2" i="6"/>
  <c r="G2" i="6"/>
  <c r="G2" i="3"/>
  <c r="R66" i="1"/>
  <c r="S66" i="1" s="1"/>
  <c r="R22" i="1"/>
  <c r="S22" i="1" s="1"/>
  <c r="R17" i="1"/>
  <c r="S17" i="1" s="1"/>
  <c r="F2" i="3"/>
  <c r="R63" i="1"/>
  <c r="S63" i="1" s="1"/>
  <c r="R81" i="1"/>
  <c r="S81" i="1" s="1"/>
  <c r="R58" i="1"/>
  <c r="S58" i="1" s="1"/>
  <c r="R56" i="1"/>
  <c r="S56" i="1" s="1"/>
  <c r="R20" i="1"/>
  <c r="S20" i="1" s="1"/>
  <c r="G5" i="5"/>
  <c r="R10" i="1"/>
  <c r="S10" i="1" s="1"/>
  <c r="G6" i="5" l="1"/>
  <c r="A8" i="5"/>
  <c r="F7" i="5"/>
  <c r="E7" i="5"/>
  <c r="D7" i="5"/>
  <c r="C7" i="5"/>
  <c r="R5" i="2"/>
  <c r="R90" i="1" s="1"/>
  <c r="S90" i="1" s="1"/>
  <c r="S2" i="1" s="1"/>
  <c r="J5" i="3"/>
  <c r="H5" i="5"/>
  <c r="H6" i="5" l="1"/>
  <c r="G7" i="5"/>
  <c r="R2" i="1"/>
  <c r="C8" i="5"/>
  <c r="A9" i="5"/>
  <c r="F8" i="5"/>
  <c r="E8" i="5"/>
  <c r="D8" i="5"/>
  <c r="J2" i="3"/>
  <c r="C5" i="3"/>
  <c r="H7" i="5" l="1"/>
  <c r="G8" i="5"/>
  <c r="D9" i="5"/>
  <c r="C9" i="5"/>
  <c r="A10" i="5"/>
  <c r="F9" i="5"/>
  <c r="E9" i="5"/>
  <c r="H8" i="5" l="1"/>
  <c r="G9" i="5"/>
  <c r="E10" i="5"/>
  <c r="D10" i="5"/>
  <c r="C10" i="5"/>
  <c r="A11" i="5"/>
  <c r="F10" i="5"/>
  <c r="H9" i="5" l="1"/>
  <c r="F11" i="5"/>
  <c r="E11" i="5"/>
  <c r="D11" i="5"/>
  <c r="C11" i="5"/>
  <c r="A12" i="5"/>
  <c r="G10" i="5"/>
  <c r="H10" i="5" l="1"/>
  <c r="G11" i="5"/>
  <c r="F12" i="5"/>
  <c r="E12" i="5"/>
  <c r="D12" i="5"/>
  <c r="C12" i="5"/>
  <c r="A13" i="5"/>
  <c r="G12" i="5" l="1"/>
  <c r="H11" i="5"/>
  <c r="H12" i="5" s="1"/>
  <c r="F13" i="5"/>
  <c r="E13" i="5"/>
  <c r="D13" i="5"/>
  <c r="C13" i="5"/>
  <c r="A14" i="5"/>
  <c r="G13" i="5" l="1"/>
  <c r="H13" i="5" s="1"/>
  <c r="A15" i="5"/>
  <c r="F14" i="5"/>
  <c r="E14" i="5"/>
  <c r="D14" i="5"/>
  <c r="C14" i="5"/>
  <c r="G14" i="5" l="1"/>
  <c r="A16" i="5"/>
  <c r="F15" i="5"/>
  <c r="E15" i="5"/>
  <c r="D15" i="5"/>
  <c r="C15" i="5"/>
  <c r="H14" i="5"/>
  <c r="G15" i="5" l="1"/>
  <c r="H15" i="5" s="1"/>
  <c r="C16" i="5"/>
  <c r="A17" i="5"/>
  <c r="F16" i="5"/>
  <c r="E16" i="5"/>
  <c r="D16" i="5"/>
  <c r="G16" i="5" l="1"/>
  <c r="D17" i="5"/>
  <c r="C17" i="5"/>
  <c r="A18" i="5"/>
  <c r="F17" i="5"/>
  <c r="E17" i="5"/>
  <c r="H16" i="5"/>
  <c r="G17" i="5" l="1"/>
  <c r="H17" i="5" s="1"/>
  <c r="E18" i="5"/>
  <c r="D18" i="5"/>
  <c r="C18" i="5"/>
  <c r="A19" i="5"/>
  <c r="F18" i="5"/>
  <c r="G18" i="5" l="1"/>
  <c r="H18" i="5" s="1"/>
  <c r="F19" i="5"/>
  <c r="E19" i="5"/>
  <c r="D19" i="5"/>
  <c r="C19" i="5"/>
  <c r="A20" i="5"/>
  <c r="G19" i="5" l="1"/>
  <c r="H19" i="5" s="1"/>
  <c r="F20" i="5"/>
  <c r="E20" i="5"/>
  <c r="D20" i="5"/>
  <c r="C20" i="5"/>
  <c r="G20" i="5" s="1"/>
  <c r="A21" i="5"/>
  <c r="F21" i="5" l="1"/>
  <c r="E21" i="5"/>
  <c r="D21" i="5"/>
  <c r="C21" i="5"/>
  <c r="A22" i="5"/>
  <c r="H20" i="5"/>
  <c r="G21" i="5" l="1"/>
  <c r="A23" i="5"/>
  <c r="F22" i="5"/>
  <c r="E22" i="5"/>
  <c r="D22" i="5"/>
  <c r="C22" i="5"/>
  <c r="G22" i="5" s="1"/>
  <c r="H21" i="5"/>
  <c r="H22" i="5" l="1"/>
  <c r="A24" i="5"/>
  <c r="F23" i="5"/>
  <c r="E23" i="5"/>
  <c r="D23" i="5"/>
  <c r="C23" i="5"/>
  <c r="G23" i="5" s="1"/>
  <c r="C24" i="5" l="1"/>
  <c r="A25" i="5"/>
  <c r="F24" i="5"/>
  <c r="E24" i="5"/>
  <c r="D24" i="5"/>
  <c r="H23" i="5"/>
  <c r="G24" i="5" l="1"/>
  <c r="H24" i="5" s="1"/>
  <c r="D25" i="5"/>
  <c r="C25" i="5"/>
  <c r="A26" i="5"/>
  <c r="F25" i="5"/>
  <c r="E25" i="5"/>
  <c r="G25" i="5" l="1"/>
  <c r="H25" i="5" s="1"/>
  <c r="E26" i="5"/>
  <c r="D26" i="5"/>
  <c r="C26" i="5"/>
  <c r="A27" i="5"/>
  <c r="F26" i="5"/>
  <c r="G26" i="5" l="1"/>
  <c r="H26" i="5" s="1"/>
  <c r="F27" i="5"/>
  <c r="E27" i="5"/>
  <c r="D27" i="5"/>
  <c r="C27" i="5"/>
  <c r="A28" i="5"/>
  <c r="G27" i="5" l="1"/>
  <c r="F28" i="5"/>
  <c r="E28" i="5"/>
  <c r="D28" i="5"/>
  <c r="C28" i="5"/>
  <c r="A29" i="5"/>
  <c r="H27" i="5"/>
  <c r="G28" i="5" l="1"/>
  <c r="H28" i="5" s="1"/>
  <c r="F29" i="5"/>
  <c r="E29" i="5"/>
  <c r="D29" i="5"/>
  <c r="C29" i="5"/>
  <c r="A30" i="5"/>
  <c r="G29" i="5" l="1"/>
  <c r="A31" i="5"/>
  <c r="F30" i="5"/>
  <c r="E30" i="5"/>
  <c r="D30" i="5"/>
  <c r="C30" i="5"/>
  <c r="H29" i="5"/>
  <c r="G30" i="5" l="1"/>
  <c r="H30" i="5" s="1"/>
  <c r="A32" i="5"/>
  <c r="F31" i="5"/>
  <c r="E31" i="5"/>
  <c r="D31" i="5"/>
  <c r="C31" i="5"/>
  <c r="G31" i="5" l="1"/>
  <c r="H31" i="5" s="1"/>
  <c r="C32" i="5"/>
  <c r="A33" i="5"/>
  <c r="F32" i="5"/>
  <c r="E32" i="5"/>
  <c r="D32" i="5"/>
  <c r="D33" i="5" l="1"/>
  <c r="C33" i="5"/>
  <c r="A34" i="5"/>
  <c r="F33" i="5"/>
  <c r="E33" i="5"/>
  <c r="G32" i="5"/>
  <c r="H32" i="5" s="1"/>
  <c r="E34" i="5" l="1"/>
  <c r="D34" i="5"/>
  <c r="C34" i="5"/>
  <c r="A35" i="5"/>
  <c r="F34" i="5"/>
  <c r="G33" i="5"/>
  <c r="H33" i="5" s="1"/>
  <c r="G34" i="5" l="1"/>
  <c r="H34" i="5" s="1"/>
  <c r="F35" i="5"/>
  <c r="E35" i="5"/>
  <c r="D35" i="5"/>
  <c r="C35" i="5"/>
  <c r="G35" i="5" s="1"/>
  <c r="A36" i="5"/>
  <c r="H35" i="5" l="1"/>
  <c r="F36" i="5"/>
  <c r="E36" i="5"/>
  <c r="D36" i="5"/>
  <c r="C36" i="5"/>
  <c r="A37" i="5"/>
  <c r="G36" i="5" l="1"/>
  <c r="H36" i="5" s="1"/>
  <c r="F37" i="5"/>
  <c r="E37" i="5"/>
  <c r="D37" i="5"/>
  <c r="C37" i="5"/>
  <c r="A38" i="5"/>
  <c r="G37" i="5" l="1"/>
  <c r="H37" i="5" s="1"/>
  <c r="A39" i="5"/>
  <c r="F38" i="5"/>
  <c r="E38" i="5"/>
  <c r="D38" i="5"/>
  <c r="C38" i="5"/>
  <c r="G38" i="5" s="1"/>
  <c r="H38" i="5" s="1"/>
  <c r="A40" i="5" l="1"/>
  <c r="F39" i="5"/>
  <c r="E39" i="5"/>
  <c r="D39" i="5"/>
  <c r="C39" i="5"/>
  <c r="G39" i="5" l="1"/>
  <c r="H39" i="5" s="1"/>
  <c r="C40" i="5"/>
  <c r="A41" i="5"/>
  <c r="F40" i="5"/>
  <c r="E40" i="5"/>
  <c r="D40" i="5"/>
  <c r="D41" i="5" l="1"/>
  <c r="C41" i="5"/>
  <c r="A42" i="5"/>
  <c r="F41" i="5"/>
  <c r="E41" i="5"/>
  <c r="G40" i="5"/>
  <c r="H40" i="5" s="1"/>
  <c r="E42" i="5" l="1"/>
  <c r="D42" i="5"/>
  <c r="C42" i="5"/>
  <c r="A43" i="5"/>
  <c r="F42" i="5"/>
  <c r="G41" i="5"/>
  <c r="H41" i="5" s="1"/>
  <c r="G42" i="5" l="1"/>
  <c r="H42" i="5" s="1"/>
  <c r="F43" i="5"/>
  <c r="E43" i="5"/>
  <c r="D43" i="5"/>
  <c r="C43" i="5"/>
  <c r="A44" i="5"/>
  <c r="G43" i="5" l="1"/>
  <c r="H43" i="5" s="1"/>
  <c r="F44" i="5"/>
  <c r="E44" i="5"/>
  <c r="D44" i="5"/>
  <c r="C44" i="5"/>
  <c r="A45" i="5"/>
  <c r="G44" i="5" l="1"/>
  <c r="H44" i="5" s="1"/>
  <c r="F45" i="5"/>
  <c r="E45" i="5"/>
  <c r="D45" i="5"/>
  <c r="C45" i="5"/>
  <c r="A46" i="5"/>
  <c r="G45" i="5" l="1"/>
  <c r="H45" i="5" s="1"/>
  <c r="A47" i="5"/>
  <c r="F46" i="5"/>
  <c r="E46" i="5"/>
  <c r="D46" i="5"/>
  <c r="C46" i="5"/>
  <c r="G46" i="5" l="1"/>
  <c r="H46" i="5" s="1"/>
  <c r="A48" i="5"/>
  <c r="F47" i="5"/>
  <c r="E47" i="5"/>
  <c r="D47" i="5"/>
  <c r="C47" i="5"/>
  <c r="G47" i="5" l="1"/>
  <c r="H47" i="5" s="1"/>
  <c r="C48" i="5"/>
  <c r="A49" i="5"/>
  <c r="F48" i="5"/>
  <c r="E48" i="5"/>
  <c r="D48" i="5"/>
  <c r="D49" i="5" l="1"/>
  <c r="C49" i="5"/>
  <c r="A50" i="5"/>
  <c r="F49" i="5"/>
  <c r="E49" i="5"/>
  <c r="G48" i="5"/>
  <c r="H48" i="5" s="1"/>
  <c r="E50" i="5" l="1"/>
  <c r="D50" i="5"/>
  <c r="C50" i="5"/>
  <c r="A51" i="5"/>
  <c r="F50" i="5"/>
  <c r="G49" i="5"/>
  <c r="H49" i="5" s="1"/>
  <c r="G50" i="5" l="1"/>
  <c r="H50" i="5" s="1"/>
  <c r="F51" i="5"/>
  <c r="E51" i="5"/>
  <c r="D51" i="5"/>
  <c r="C51" i="5"/>
  <c r="G51" i="5" s="1"/>
  <c r="A52" i="5"/>
  <c r="H51" i="5" l="1"/>
  <c r="F52" i="5"/>
  <c r="E52" i="5"/>
  <c r="D52" i="5"/>
  <c r="C52" i="5"/>
  <c r="G52" i="5" s="1"/>
  <c r="H52" i="5" s="1"/>
  <c r="A53" i="5"/>
  <c r="F53" i="5" l="1"/>
  <c r="E53" i="5"/>
  <c r="D53" i="5"/>
  <c r="C53" i="5"/>
  <c r="A54" i="5"/>
  <c r="G53" i="5" l="1"/>
  <c r="H53" i="5" s="1"/>
  <c r="A55" i="5"/>
  <c r="F54" i="5"/>
  <c r="E54" i="5"/>
  <c r="D54" i="5"/>
  <c r="C54" i="5"/>
  <c r="G54" i="5" s="1"/>
  <c r="H54" i="5" s="1"/>
  <c r="A56" i="5" l="1"/>
  <c r="F55" i="5"/>
  <c r="E55" i="5"/>
  <c r="D55" i="5"/>
  <c r="C55" i="5"/>
  <c r="G55" i="5" l="1"/>
  <c r="H55" i="5" s="1"/>
  <c r="C56" i="5"/>
  <c r="A57" i="5"/>
  <c r="F56" i="5"/>
  <c r="E56" i="5"/>
  <c r="D56" i="5"/>
  <c r="D57" i="5" l="1"/>
  <c r="C57" i="5"/>
  <c r="A58" i="5"/>
  <c r="F57" i="5"/>
  <c r="E57" i="5"/>
  <c r="G56" i="5"/>
  <c r="H56" i="5" s="1"/>
  <c r="G57" i="5" l="1"/>
  <c r="H57" i="5" s="1"/>
  <c r="E58" i="5"/>
  <c r="D58" i="5"/>
  <c r="C58" i="5"/>
  <c r="A59" i="5"/>
  <c r="F58" i="5"/>
  <c r="G58" i="5" l="1"/>
  <c r="H58" i="5" s="1"/>
  <c r="F59" i="5"/>
  <c r="E59" i="5"/>
  <c r="D59" i="5"/>
  <c r="C59" i="5"/>
  <c r="A60" i="5"/>
  <c r="G59" i="5" l="1"/>
  <c r="H59" i="5"/>
  <c r="F60" i="5"/>
  <c r="E60" i="5"/>
  <c r="D60" i="5"/>
  <c r="C60" i="5"/>
  <c r="A61" i="5"/>
  <c r="G60" i="5" l="1"/>
  <c r="F61" i="5"/>
  <c r="E61" i="5"/>
  <c r="D61" i="5"/>
  <c r="C61" i="5"/>
  <c r="A62" i="5"/>
  <c r="H60" i="5"/>
  <c r="G61" i="5" l="1"/>
  <c r="H61" i="5" s="1"/>
  <c r="A63" i="5"/>
  <c r="F62" i="5"/>
  <c r="E62" i="5"/>
  <c r="D62" i="5"/>
  <c r="C62" i="5"/>
  <c r="G62" i="5" s="1"/>
  <c r="A64" i="5" l="1"/>
  <c r="F63" i="5"/>
  <c r="E63" i="5"/>
  <c r="D63" i="5"/>
  <c r="C63" i="5"/>
  <c r="G63" i="5" s="1"/>
  <c r="H62" i="5"/>
  <c r="H63" i="5" l="1"/>
  <c r="C64" i="5"/>
  <c r="A65" i="5"/>
  <c r="F64" i="5"/>
  <c r="E64" i="5"/>
  <c r="D64" i="5"/>
  <c r="D65" i="5" l="1"/>
  <c r="C65" i="5"/>
  <c r="A66" i="5"/>
  <c r="F65" i="5"/>
  <c r="E65" i="5"/>
  <c r="G64" i="5"/>
  <c r="H64" i="5" s="1"/>
  <c r="G65" i="5" l="1"/>
  <c r="H65" i="5" s="1"/>
  <c r="E66" i="5"/>
  <c r="D66" i="5"/>
  <c r="C66" i="5"/>
  <c r="A67" i="5"/>
  <c r="F66" i="5"/>
  <c r="G66" i="5" l="1"/>
  <c r="H66" i="5" s="1"/>
  <c r="F67" i="5"/>
  <c r="E67" i="5"/>
  <c r="D67" i="5"/>
  <c r="C67" i="5"/>
  <c r="A68" i="5"/>
  <c r="G67" i="5" l="1"/>
  <c r="H67" i="5" s="1"/>
  <c r="F68" i="5"/>
  <c r="E68" i="5"/>
  <c r="D68" i="5"/>
  <c r="C68" i="5"/>
  <c r="A69" i="5"/>
  <c r="G68" i="5" l="1"/>
  <c r="H68" i="5" s="1"/>
  <c r="F69" i="5"/>
  <c r="E69" i="5"/>
  <c r="D69" i="5"/>
  <c r="C69" i="5"/>
  <c r="A70" i="5"/>
  <c r="G69" i="5" l="1"/>
  <c r="H69" i="5" s="1"/>
  <c r="A71" i="5"/>
  <c r="F70" i="5"/>
  <c r="E70" i="5"/>
  <c r="D70" i="5"/>
  <c r="C70" i="5"/>
  <c r="G70" i="5" l="1"/>
  <c r="H70" i="5" s="1"/>
  <c r="A72" i="5"/>
  <c r="F71" i="5"/>
  <c r="E71" i="5"/>
  <c r="D71" i="5"/>
  <c r="C71" i="5"/>
  <c r="G71" i="5" l="1"/>
  <c r="H71" i="5" s="1"/>
  <c r="C72" i="5"/>
  <c r="A73" i="5"/>
  <c r="F72" i="5"/>
  <c r="E72" i="5"/>
  <c r="D72" i="5"/>
  <c r="G72" i="5" l="1"/>
  <c r="H72" i="5" s="1"/>
  <c r="D73" i="5"/>
  <c r="C73" i="5"/>
  <c r="A74" i="5"/>
  <c r="F73" i="5"/>
  <c r="E73" i="5"/>
  <c r="G73" i="5" l="1"/>
  <c r="H73" i="5" s="1"/>
  <c r="E74" i="5"/>
  <c r="D74" i="5"/>
  <c r="C74" i="5"/>
  <c r="A75" i="5"/>
  <c r="F74" i="5"/>
  <c r="G74" i="5" l="1"/>
  <c r="H74" i="5" s="1"/>
  <c r="F75" i="5"/>
  <c r="E75" i="5"/>
  <c r="D75" i="5"/>
  <c r="C75" i="5"/>
  <c r="A76" i="5"/>
  <c r="G75" i="5" l="1"/>
  <c r="H75" i="5" s="1"/>
  <c r="F76" i="5"/>
  <c r="E76" i="5"/>
  <c r="D76" i="5"/>
  <c r="C76" i="5"/>
  <c r="A77" i="5"/>
  <c r="G76" i="5" l="1"/>
  <c r="H76" i="5" s="1"/>
  <c r="F77" i="5"/>
  <c r="E77" i="5"/>
  <c r="D77" i="5"/>
  <c r="C77" i="5"/>
  <c r="A78" i="5"/>
  <c r="G77" i="5" l="1"/>
  <c r="H77" i="5" s="1"/>
  <c r="A79" i="5"/>
  <c r="F78" i="5"/>
  <c r="E78" i="5"/>
  <c r="D78" i="5"/>
  <c r="C78" i="5"/>
  <c r="G78" i="5" l="1"/>
  <c r="H78" i="5" s="1"/>
  <c r="A80" i="5"/>
  <c r="F79" i="5"/>
  <c r="E79" i="5"/>
  <c r="D79" i="5"/>
  <c r="C79" i="5"/>
  <c r="G79" i="5" l="1"/>
  <c r="H79" i="5" s="1"/>
  <c r="C80" i="5"/>
  <c r="A81" i="5"/>
  <c r="F80" i="5"/>
  <c r="E80" i="5"/>
  <c r="D80" i="5"/>
  <c r="G80" i="5" l="1"/>
  <c r="H80" i="5" s="1"/>
  <c r="D81" i="5"/>
  <c r="C81" i="5"/>
  <c r="A82" i="5"/>
  <c r="F81" i="5"/>
  <c r="E81" i="5"/>
  <c r="G81" i="5" l="1"/>
  <c r="H81" i="5" s="1"/>
  <c r="E82" i="5"/>
  <c r="D82" i="5"/>
  <c r="C82" i="5"/>
  <c r="A83" i="5"/>
  <c r="F82" i="5"/>
  <c r="G82" i="5" l="1"/>
  <c r="H82" i="5" s="1"/>
  <c r="F83" i="5"/>
  <c r="E83" i="5"/>
  <c r="D83" i="5"/>
  <c r="C83" i="5"/>
  <c r="G83" i="5" s="1"/>
  <c r="H83" i="5" s="1"/>
  <c r="A84" i="5"/>
  <c r="F84" i="5" l="1"/>
  <c r="E84" i="5"/>
  <c r="D84" i="5"/>
  <c r="C84" i="5"/>
  <c r="A85" i="5"/>
  <c r="G84" i="5" l="1"/>
  <c r="H84" i="5" s="1"/>
  <c r="F85" i="5"/>
  <c r="E85" i="5"/>
  <c r="D85" i="5"/>
  <c r="C85" i="5"/>
  <c r="A86" i="5"/>
  <c r="G85" i="5" l="1"/>
  <c r="H85" i="5" s="1"/>
  <c r="A87" i="5"/>
  <c r="F86" i="5"/>
  <c r="E86" i="5"/>
  <c r="D86" i="5"/>
  <c r="C86" i="5"/>
  <c r="G86" i="5" s="1"/>
  <c r="H86" i="5" s="1"/>
  <c r="A88" i="5" l="1"/>
  <c r="F87" i="5"/>
  <c r="E87" i="5"/>
  <c r="D87" i="5"/>
  <c r="C87" i="5"/>
  <c r="G87" i="5" l="1"/>
  <c r="H87" i="5" s="1"/>
  <c r="C88" i="5"/>
  <c r="A89" i="5"/>
  <c r="F88" i="5"/>
  <c r="E88" i="5"/>
  <c r="D88" i="5"/>
  <c r="G88" i="5" l="1"/>
  <c r="H88" i="5" s="1"/>
  <c r="D89" i="5"/>
  <c r="C89" i="5"/>
  <c r="A90" i="5"/>
  <c r="F89" i="5"/>
  <c r="E89" i="5"/>
  <c r="G89" i="5" l="1"/>
  <c r="H89" i="5" s="1"/>
  <c r="E90" i="5"/>
  <c r="D90" i="5"/>
  <c r="C90" i="5"/>
  <c r="A91" i="5"/>
  <c r="F90" i="5"/>
  <c r="G90" i="5" l="1"/>
  <c r="H90" i="5" s="1"/>
  <c r="F91" i="5"/>
  <c r="E91" i="5"/>
  <c r="D91" i="5"/>
  <c r="C91" i="5"/>
  <c r="A92" i="5"/>
  <c r="G91" i="5" l="1"/>
  <c r="H91" i="5" s="1"/>
  <c r="F92" i="5"/>
  <c r="E92" i="5"/>
  <c r="D92" i="5"/>
  <c r="C92" i="5"/>
  <c r="A93" i="5"/>
  <c r="G92" i="5" l="1"/>
  <c r="H92" i="5" s="1"/>
  <c r="F93" i="5"/>
  <c r="E93" i="5"/>
  <c r="D93" i="5"/>
  <c r="C93" i="5"/>
  <c r="A94" i="5"/>
  <c r="G93" i="5" l="1"/>
  <c r="H93" i="5" s="1"/>
  <c r="A95" i="5"/>
  <c r="F94" i="5"/>
  <c r="E94" i="5"/>
  <c r="D94" i="5"/>
  <c r="C94" i="5"/>
  <c r="G94" i="5" l="1"/>
  <c r="H94" i="5" s="1"/>
  <c r="A96" i="5"/>
  <c r="F95" i="5"/>
  <c r="E95" i="5"/>
  <c r="D95" i="5"/>
  <c r="C95" i="5"/>
  <c r="G95" i="5" l="1"/>
  <c r="H95" i="5" s="1"/>
  <c r="C96" i="5"/>
  <c r="A97" i="5"/>
  <c r="F96" i="5"/>
  <c r="E96" i="5"/>
  <c r="D96" i="5"/>
  <c r="D97" i="5" l="1"/>
  <c r="C97" i="5"/>
  <c r="A98" i="5"/>
  <c r="F97" i="5"/>
  <c r="E97" i="5"/>
  <c r="G96" i="5"/>
  <c r="H96" i="5" s="1"/>
  <c r="E98" i="5" l="1"/>
  <c r="D98" i="5"/>
  <c r="C98" i="5"/>
  <c r="A99" i="5"/>
  <c r="F98" i="5"/>
  <c r="G97" i="5"/>
  <c r="H97" i="5" s="1"/>
  <c r="G98" i="5" l="1"/>
  <c r="H98" i="5" s="1"/>
  <c r="F99" i="5"/>
  <c r="E99" i="5"/>
  <c r="D99" i="5"/>
  <c r="C99" i="5"/>
  <c r="G99" i="5" s="1"/>
  <c r="A100" i="5"/>
  <c r="H99" i="5" l="1"/>
  <c r="F100" i="5"/>
  <c r="E100" i="5"/>
  <c r="D100" i="5"/>
  <c r="C100" i="5"/>
  <c r="A101" i="5"/>
  <c r="G100" i="5" l="1"/>
  <c r="H100" i="5" s="1"/>
  <c r="F101" i="5"/>
  <c r="E101" i="5"/>
  <c r="D101" i="5"/>
  <c r="C101" i="5"/>
  <c r="G101" i="5" s="1"/>
  <c r="H101" i="5" s="1"/>
  <c r="A102" i="5"/>
  <c r="A103" i="5" l="1"/>
  <c r="F102" i="5"/>
  <c r="E102" i="5"/>
  <c r="D102" i="5"/>
  <c r="C102" i="5"/>
  <c r="G102" i="5" l="1"/>
  <c r="H102" i="5" s="1"/>
  <c r="A104" i="5"/>
  <c r="F103" i="5"/>
  <c r="E103" i="5"/>
  <c r="D103" i="5"/>
  <c r="C103" i="5"/>
  <c r="G103" i="5" s="1"/>
  <c r="H103" i="5" s="1"/>
  <c r="C104" i="5" l="1"/>
  <c r="A105" i="5"/>
  <c r="F104" i="5"/>
  <c r="E104" i="5"/>
  <c r="D104" i="5"/>
  <c r="G104" i="5" l="1"/>
  <c r="H104" i="5" s="1"/>
  <c r="D105" i="5"/>
  <c r="C105" i="5"/>
  <c r="A106" i="5"/>
  <c r="F105" i="5"/>
  <c r="E105" i="5"/>
  <c r="G105" i="5" l="1"/>
  <c r="H105" i="5" s="1"/>
  <c r="E106" i="5"/>
  <c r="D106" i="5"/>
  <c r="C106" i="5"/>
  <c r="A107" i="5"/>
  <c r="F106" i="5"/>
  <c r="G106" i="5" l="1"/>
  <c r="H106" i="5" s="1"/>
  <c r="F107" i="5"/>
  <c r="E107" i="5"/>
  <c r="D107" i="5"/>
  <c r="C107" i="5"/>
  <c r="A108" i="5"/>
  <c r="G107" i="5" l="1"/>
  <c r="H107" i="5" s="1"/>
  <c r="F108" i="5"/>
  <c r="E108" i="5"/>
  <c r="D108" i="5"/>
  <c r="C108" i="5"/>
  <c r="A109" i="5"/>
  <c r="G108" i="5" l="1"/>
  <c r="H108" i="5" s="1"/>
  <c r="F109" i="5"/>
  <c r="E109" i="5"/>
  <c r="D109" i="5"/>
  <c r="C109" i="5"/>
  <c r="A110" i="5"/>
  <c r="G109" i="5" l="1"/>
  <c r="H109" i="5" s="1"/>
  <c r="A111" i="5"/>
  <c r="F110" i="5"/>
  <c r="E110" i="5"/>
  <c r="D110" i="5"/>
  <c r="C110" i="5"/>
  <c r="G110" i="5" s="1"/>
  <c r="H110" i="5" s="1"/>
  <c r="A112" i="5" l="1"/>
  <c r="F111" i="5"/>
  <c r="E111" i="5"/>
  <c r="D111" i="5"/>
  <c r="C111" i="5"/>
  <c r="G111" i="5" l="1"/>
  <c r="H111" i="5" s="1"/>
  <c r="C112" i="5"/>
  <c r="A113" i="5"/>
  <c r="F112" i="5"/>
  <c r="E112" i="5"/>
  <c r="D112" i="5"/>
  <c r="G112" i="5" l="1"/>
  <c r="H112" i="5" s="1"/>
  <c r="D113" i="5"/>
  <c r="C113" i="5"/>
  <c r="A114" i="5"/>
  <c r="F113" i="5"/>
  <c r="E113" i="5"/>
  <c r="G113" i="5" l="1"/>
  <c r="H113" i="5" s="1"/>
  <c r="E114" i="5"/>
  <c r="D114" i="5"/>
  <c r="C114" i="5"/>
  <c r="A115" i="5"/>
  <c r="F114" i="5"/>
  <c r="G114" i="5" l="1"/>
  <c r="H114" i="5" s="1"/>
  <c r="F115" i="5"/>
  <c r="E115" i="5"/>
  <c r="D115" i="5"/>
  <c r="C115" i="5"/>
  <c r="A116" i="5"/>
  <c r="G115" i="5" l="1"/>
  <c r="H115" i="5" s="1"/>
  <c r="F116" i="5"/>
  <c r="E116" i="5"/>
  <c r="D116" i="5"/>
  <c r="C116" i="5"/>
  <c r="A117" i="5"/>
  <c r="G116" i="5" l="1"/>
  <c r="H116" i="5" s="1"/>
  <c r="F117" i="5"/>
  <c r="E117" i="5"/>
  <c r="D117" i="5"/>
  <c r="C117" i="5"/>
  <c r="A118" i="5"/>
  <c r="G117" i="5" l="1"/>
  <c r="H117" i="5" s="1"/>
  <c r="A119" i="5"/>
  <c r="F118" i="5"/>
  <c r="E118" i="5"/>
  <c r="D118" i="5"/>
  <c r="C118" i="5"/>
  <c r="G118" i="5" l="1"/>
  <c r="H118" i="5" s="1"/>
  <c r="A120" i="5"/>
  <c r="F119" i="5"/>
  <c r="E119" i="5"/>
  <c r="D119" i="5"/>
  <c r="C119" i="5"/>
  <c r="G119" i="5" l="1"/>
  <c r="H119" i="5" s="1"/>
  <c r="C120" i="5"/>
  <c r="A121" i="5"/>
  <c r="F120" i="5"/>
  <c r="E120" i="5"/>
  <c r="D120" i="5"/>
  <c r="D121" i="5" l="1"/>
  <c r="C121" i="5"/>
  <c r="A122" i="5"/>
  <c r="F121" i="5"/>
  <c r="E121" i="5"/>
  <c r="G120" i="5"/>
  <c r="H120" i="5" s="1"/>
  <c r="G121" i="5" l="1"/>
  <c r="H121" i="5" s="1"/>
  <c r="E122" i="5"/>
  <c r="D122" i="5"/>
  <c r="C122" i="5"/>
  <c r="A123" i="5"/>
  <c r="F122" i="5"/>
  <c r="G122" i="5" l="1"/>
  <c r="F123" i="5"/>
  <c r="E123" i="5"/>
  <c r="D123" i="5"/>
  <c r="C123" i="5"/>
  <c r="A124" i="5"/>
  <c r="H122" i="5"/>
  <c r="G123" i="5" l="1"/>
  <c r="H123" i="5" s="1"/>
  <c r="F124" i="5"/>
  <c r="E124" i="5"/>
  <c r="D124" i="5"/>
  <c r="C124" i="5"/>
  <c r="G124" i="5" s="1"/>
  <c r="A125" i="5"/>
  <c r="A126" i="5" l="1"/>
  <c r="F125" i="5"/>
  <c r="E125" i="5"/>
  <c r="D125" i="5"/>
  <c r="C125" i="5"/>
  <c r="H124" i="5"/>
  <c r="G125" i="5" l="1"/>
  <c r="H125" i="5"/>
  <c r="A127" i="5"/>
  <c r="F126" i="5"/>
  <c r="D126" i="5"/>
  <c r="C126" i="5"/>
  <c r="E126" i="5"/>
  <c r="G126" i="5" l="1"/>
  <c r="F127" i="5"/>
  <c r="E127" i="5"/>
  <c r="D127" i="5"/>
  <c r="A128" i="5"/>
  <c r="C127" i="5"/>
  <c r="H126" i="5"/>
  <c r="G127" i="5" l="1"/>
  <c r="H127" i="5" s="1"/>
  <c r="C128" i="5"/>
  <c r="A129" i="5"/>
  <c r="F128" i="5"/>
  <c r="E128" i="5"/>
  <c r="D128" i="5"/>
  <c r="D129" i="5" l="1"/>
  <c r="A130" i="5"/>
  <c r="F129" i="5"/>
  <c r="E129" i="5"/>
  <c r="C129" i="5"/>
  <c r="G129" i="5" s="1"/>
  <c r="G128" i="5"/>
  <c r="H128" i="5" s="1"/>
  <c r="H129" i="5" l="1"/>
  <c r="E130" i="5"/>
  <c r="C130" i="5"/>
  <c r="A131" i="5"/>
  <c r="D130" i="5"/>
  <c r="F130" i="5"/>
  <c r="G130" i="5" l="1"/>
  <c r="H130" i="5" s="1"/>
  <c r="F131" i="5"/>
  <c r="E131" i="5"/>
  <c r="D131" i="5"/>
  <c r="C131" i="5"/>
  <c r="G131" i="5" s="1"/>
  <c r="H131" i="5" s="1"/>
  <c r="A132" i="5"/>
  <c r="F132" i="5" l="1"/>
  <c r="E132" i="5"/>
  <c r="D132" i="5"/>
  <c r="C132" i="5"/>
  <c r="G132" i="5" s="1"/>
  <c r="H132" i="5" s="1"/>
  <c r="A133" i="5"/>
  <c r="F133" i="5" l="1"/>
  <c r="E133" i="5"/>
  <c r="D133" i="5"/>
  <c r="C133" i="5"/>
  <c r="G133" i="5" s="1"/>
  <c r="H133" i="5" s="1"/>
  <c r="A134" i="5"/>
  <c r="A135" i="5" l="1"/>
  <c r="F134" i="5"/>
  <c r="E134" i="5"/>
  <c r="D134" i="5"/>
  <c r="C134" i="5"/>
  <c r="G134" i="5" l="1"/>
  <c r="H134" i="5" s="1"/>
  <c r="A136" i="5"/>
  <c r="F135" i="5"/>
  <c r="E135" i="5"/>
  <c r="D135" i="5"/>
  <c r="C135" i="5"/>
  <c r="G135" i="5" s="1"/>
  <c r="H135" i="5" s="1"/>
  <c r="C136" i="5" l="1"/>
  <c r="A137" i="5"/>
  <c r="F136" i="5"/>
  <c r="E136" i="5"/>
  <c r="D136" i="5"/>
  <c r="D137" i="5" l="1"/>
  <c r="C137" i="5"/>
  <c r="A138" i="5"/>
  <c r="F137" i="5"/>
  <c r="E137" i="5"/>
  <c r="G136" i="5"/>
  <c r="H136" i="5" s="1"/>
  <c r="G137" i="5" l="1"/>
  <c r="H137" i="5" s="1"/>
  <c r="E138" i="5"/>
  <c r="D138" i="5"/>
  <c r="C138" i="5"/>
  <c r="A139" i="5"/>
  <c r="F138" i="5"/>
  <c r="G138" i="5" l="1"/>
  <c r="F139" i="5"/>
  <c r="E139" i="5"/>
  <c r="D139" i="5"/>
  <c r="C139" i="5"/>
  <c r="A140" i="5"/>
  <c r="H138" i="5"/>
  <c r="G139" i="5" l="1"/>
  <c r="H139" i="5" s="1"/>
  <c r="F140" i="5"/>
  <c r="E140" i="5"/>
  <c r="D140" i="5"/>
  <c r="C140" i="5"/>
  <c r="A141" i="5"/>
  <c r="G140" i="5" l="1"/>
  <c r="F141" i="5"/>
  <c r="E141" i="5"/>
  <c r="D141" i="5"/>
  <c r="C141" i="5"/>
  <c r="A142" i="5"/>
  <c r="H140" i="5"/>
  <c r="G141" i="5" l="1"/>
  <c r="H141" i="5" s="1"/>
  <c r="A143" i="5"/>
  <c r="F142" i="5"/>
  <c r="E142" i="5"/>
  <c r="D142" i="5"/>
  <c r="C142" i="5"/>
  <c r="G142" i="5" l="1"/>
  <c r="A144" i="5"/>
  <c r="F143" i="5"/>
  <c r="E143" i="5"/>
  <c r="D143" i="5"/>
  <c r="C143" i="5"/>
  <c r="H142" i="5"/>
  <c r="G143" i="5" l="1"/>
  <c r="H143" i="5" s="1"/>
  <c r="C144" i="5"/>
  <c r="A145" i="5"/>
  <c r="F144" i="5"/>
  <c r="E144" i="5"/>
  <c r="D144" i="5"/>
  <c r="D145" i="5" l="1"/>
  <c r="C145" i="5"/>
  <c r="A146" i="5"/>
  <c r="F145" i="5"/>
  <c r="E145" i="5"/>
  <c r="G144" i="5"/>
  <c r="H144" i="5" s="1"/>
  <c r="E146" i="5" l="1"/>
  <c r="D146" i="5"/>
  <c r="C146" i="5"/>
  <c r="G146" i="5" s="1"/>
  <c r="A147" i="5"/>
  <c r="F146" i="5"/>
  <c r="G145" i="5"/>
  <c r="H145" i="5" s="1"/>
  <c r="H146" i="5" l="1"/>
  <c r="F147" i="5"/>
  <c r="E147" i="5"/>
  <c r="D147" i="5"/>
  <c r="C147" i="5"/>
  <c r="G147" i="5" s="1"/>
  <c r="H147" i="5" s="1"/>
  <c r="A148" i="5"/>
  <c r="F148" i="5" l="1"/>
  <c r="E148" i="5"/>
  <c r="D148" i="5"/>
  <c r="C148" i="5"/>
  <c r="G148" i="5" s="1"/>
  <c r="H148" i="5" s="1"/>
  <c r="A149" i="5"/>
  <c r="F149" i="5" l="1"/>
  <c r="E149" i="5"/>
  <c r="D149" i="5"/>
  <c r="C149" i="5"/>
  <c r="G149" i="5" s="1"/>
  <c r="H149" i="5" s="1"/>
  <c r="A150" i="5"/>
  <c r="A151" i="5" l="1"/>
  <c r="F150" i="5"/>
  <c r="E150" i="5"/>
  <c r="D150" i="5"/>
  <c r="C150" i="5"/>
  <c r="G150" i="5" s="1"/>
  <c r="H150" i="5" s="1"/>
  <c r="A152" i="5" l="1"/>
  <c r="F151" i="5"/>
  <c r="E151" i="5"/>
  <c r="D151" i="5"/>
  <c r="C151" i="5"/>
  <c r="G151" i="5" l="1"/>
  <c r="H151" i="5" s="1"/>
  <c r="C152" i="5"/>
  <c r="A153" i="5"/>
  <c r="F152" i="5"/>
  <c r="E152" i="5"/>
  <c r="D152" i="5"/>
  <c r="G152" i="5" l="1"/>
  <c r="H152" i="5" s="1"/>
  <c r="D153" i="5"/>
  <c r="C153" i="5"/>
  <c r="A154" i="5"/>
  <c r="F153" i="5"/>
  <c r="E153" i="5"/>
  <c r="E154" i="5" l="1"/>
  <c r="D154" i="5"/>
  <c r="C154" i="5"/>
  <c r="A155" i="5"/>
  <c r="F154" i="5"/>
  <c r="G153" i="5"/>
  <c r="H153" i="5" s="1"/>
  <c r="G154" i="5" l="1"/>
  <c r="H154" i="5"/>
  <c r="F155" i="5"/>
  <c r="E155" i="5"/>
  <c r="D155" i="5"/>
  <c r="C155" i="5"/>
  <c r="A156" i="5"/>
  <c r="G155" i="5" l="1"/>
  <c r="F156" i="5"/>
  <c r="E156" i="5"/>
  <c r="D156" i="5"/>
  <c r="C156" i="5"/>
  <c r="A157" i="5"/>
  <c r="H155" i="5"/>
  <c r="G156" i="5" l="1"/>
  <c r="H156" i="5"/>
  <c r="F157" i="5"/>
  <c r="E157" i="5"/>
  <c r="D157" i="5"/>
  <c r="C157" i="5"/>
  <c r="A158" i="5"/>
  <c r="G157" i="5" l="1"/>
  <c r="A159" i="5"/>
  <c r="F158" i="5"/>
  <c r="E158" i="5"/>
  <c r="D158" i="5"/>
  <c r="C158" i="5"/>
  <c r="G158" i="5" s="1"/>
  <c r="H157" i="5"/>
  <c r="H158" i="5" l="1"/>
  <c r="A160" i="5"/>
  <c r="F159" i="5"/>
  <c r="E159" i="5"/>
  <c r="D159" i="5"/>
  <c r="C159" i="5"/>
  <c r="G159" i="5" l="1"/>
  <c r="C160" i="5"/>
  <c r="A161" i="5"/>
  <c r="F160" i="5"/>
  <c r="E160" i="5"/>
  <c r="D160" i="5"/>
  <c r="H159" i="5"/>
  <c r="D161" i="5" l="1"/>
  <c r="C161" i="5"/>
  <c r="A162" i="5"/>
  <c r="F161" i="5"/>
  <c r="E161" i="5"/>
  <c r="G160" i="5"/>
  <c r="H160" i="5" s="1"/>
  <c r="G161" i="5" l="1"/>
  <c r="H161" i="5" s="1"/>
  <c r="E162" i="5"/>
  <c r="D162" i="5"/>
  <c r="C162" i="5"/>
  <c r="A163" i="5"/>
  <c r="F162" i="5"/>
  <c r="G162" i="5" l="1"/>
  <c r="H162" i="5" s="1"/>
  <c r="F163" i="5"/>
  <c r="E163" i="5"/>
  <c r="D163" i="5"/>
  <c r="C163" i="5"/>
  <c r="G163" i="5" s="1"/>
  <c r="A164" i="5"/>
  <c r="H163" i="5" l="1"/>
  <c r="F164" i="5"/>
  <c r="E164" i="5"/>
  <c r="D164" i="5"/>
  <c r="C164" i="5"/>
  <c r="A165" i="5"/>
  <c r="G164" i="5" l="1"/>
  <c r="H164" i="5" s="1"/>
  <c r="F165" i="5"/>
  <c r="E165" i="5"/>
  <c r="D165" i="5"/>
  <c r="C165" i="5"/>
  <c r="G165" i="5" s="1"/>
  <c r="H165" i="5" s="1"/>
  <c r="A166" i="5"/>
  <c r="A167" i="5" l="1"/>
  <c r="F166" i="5"/>
  <c r="E166" i="5"/>
  <c r="D166" i="5"/>
  <c r="C166" i="5"/>
  <c r="G166" i="5" l="1"/>
  <c r="H166" i="5" s="1"/>
  <c r="A168" i="5"/>
  <c r="F167" i="5"/>
  <c r="E167" i="5"/>
  <c r="D167" i="5"/>
  <c r="C167" i="5"/>
  <c r="G167" i="5" l="1"/>
  <c r="H167" i="5" s="1"/>
  <c r="C168" i="5"/>
  <c r="A169" i="5"/>
  <c r="F168" i="5"/>
  <c r="E168" i="5"/>
  <c r="D168" i="5"/>
  <c r="D169" i="5" l="1"/>
  <c r="C169" i="5"/>
  <c r="A170" i="5"/>
  <c r="F169" i="5"/>
  <c r="E169" i="5"/>
  <c r="G168" i="5"/>
  <c r="H168" i="5" s="1"/>
  <c r="G169" i="5" l="1"/>
  <c r="H169" i="5" s="1"/>
  <c r="E170" i="5"/>
  <c r="D170" i="5"/>
  <c r="C170" i="5"/>
  <c r="A171" i="5"/>
  <c r="F170" i="5"/>
  <c r="G170" i="5" l="1"/>
  <c r="F171" i="5"/>
  <c r="E171" i="5"/>
  <c r="D171" i="5"/>
  <c r="C171" i="5"/>
  <c r="G171" i="5" s="1"/>
  <c r="A172" i="5"/>
  <c r="H170" i="5"/>
  <c r="H171" i="5" l="1"/>
  <c r="F172" i="5"/>
  <c r="E172" i="5"/>
  <c r="D172" i="5"/>
  <c r="C172" i="5"/>
  <c r="A173" i="5"/>
  <c r="G172" i="5" l="1"/>
  <c r="F173" i="5"/>
  <c r="E173" i="5"/>
  <c r="D173" i="5"/>
  <c r="C173" i="5"/>
  <c r="G173" i="5" s="1"/>
  <c r="A174" i="5"/>
  <c r="H172" i="5"/>
  <c r="H173" i="5" l="1"/>
  <c r="A175" i="5"/>
  <c r="F174" i="5"/>
  <c r="E174" i="5"/>
  <c r="D174" i="5"/>
  <c r="C174" i="5"/>
  <c r="G174" i="5" s="1"/>
  <c r="A176" i="5" l="1"/>
  <c r="F175" i="5"/>
  <c r="E175" i="5"/>
  <c r="D175" i="5"/>
  <c r="C175" i="5"/>
  <c r="G175" i="5" s="1"/>
  <c r="H174" i="5"/>
  <c r="H175" i="5" l="1"/>
  <c r="C176" i="5"/>
  <c r="A177" i="5"/>
  <c r="F176" i="5"/>
  <c r="E176" i="5"/>
  <c r="D176" i="5"/>
  <c r="D177" i="5" l="1"/>
  <c r="C177" i="5"/>
  <c r="A178" i="5"/>
  <c r="F177" i="5"/>
  <c r="E177" i="5"/>
  <c r="G176" i="5"/>
  <c r="H176" i="5" s="1"/>
  <c r="G177" i="5" l="1"/>
  <c r="H177" i="5"/>
  <c r="E178" i="5"/>
  <c r="D178" i="5"/>
  <c r="C178" i="5"/>
  <c r="A179" i="5"/>
  <c r="F178" i="5"/>
  <c r="G178" i="5" l="1"/>
  <c r="H178" i="5" s="1"/>
  <c r="F179" i="5"/>
  <c r="E179" i="5"/>
  <c r="D179" i="5"/>
  <c r="C179" i="5"/>
  <c r="A180" i="5"/>
  <c r="G179" i="5" l="1"/>
  <c r="H179" i="5" s="1"/>
  <c r="F180" i="5"/>
  <c r="E180" i="5"/>
  <c r="D180" i="5"/>
  <c r="C180" i="5"/>
  <c r="G180" i="5" s="1"/>
  <c r="H180" i="5" s="1"/>
  <c r="A181" i="5"/>
  <c r="F181" i="5" l="1"/>
  <c r="E181" i="5"/>
  <c r="D181" i="5"/>
  <c r="C181" i="5"/>
  <c r="A182" i="5"/>
  <c r="G181" i="5" l="1"/>
  <c r="H181" i="5" s="1"/>
  <c r="A183" i="5"/>
  <c r="F182" i="5"/>
  <c r="E182" i="5"/>
  <c r="D182" i="5"/>
  <c r="C182" i="5"/>
  <c r="G182" i="5" l="1"/>
  <c r="H182" i="5" s="1"/>
  <c r="A184" i="5"/>
  <c r="F183" i="5"/>
  <c r="E183" i="5"/>
  <c r="D183" i="5"/>
  <c r="C183" i="5"/>
  <c r="G183" i="5" l="1"/>
  <c r="H183" i="5" s="1"/>
  <c r="C184" i="5"/>
  <c r="A185" i="5"/>
  <c r="F184" i="5"/>
  <c r="E184" i="5"/>
  <c r="D184" i="5"/>
  <c r="D185" i="5" l="1"/>
  <c r="C185" i="5"/>
  <c r="A186" i="5"/>
  <c r="F185" i="5"/>
  <c r="E185" i="5"/>
  <c r="G184" i="5"/>
  <c r="H184" i="5" s="1"/>
  <c r="G185" i="5" l="1"/>
  <c r="H185" i="5" s="1"/>
  <c r="E186" i="5"/>
  <c r="D186" i="5"/>
  <c r="C186" i="5"/>
  <c r="A187" i="5"/>
  <c r="F186" i="5"/>
  <c r="G186" i="5" l="1"/>
  <c r="F187" i="5"/>
  <c r="E187" i="5"/>
  <c r="D187" i="5"/>
  <c r="C187" i="5"/>
  <c r="A188" i="5"/>
  <c r="H186" i="5"/>
  <c r="G187" i="5" l="1"/>
  <c r="H187" i="5"/>
  <c r="F188" i="5"/>
  <c r="E188" i="5"/>
  <c r="D188" i="5"/>
  <c r="C188" i="5"/>
  <c r="G188" i="5" s="1"/>
  <c r="A189" i="5"/>
  <c r="F189" i="5" l="1"/>
  <c r="E189" i="5"/>
  <c r="D189" i="5"/>
  <c r="C189" i="5"/>
  <c r="A190" i="5"/>
  <c r="H188" i="5"/>
  <c r="G189" i="5" l="1"/>
  <c r="H189" i="5" s="1"/>
  <c r="A191" i="5"/>
  <c r="F190" i="5"/>
  <c r="E190" i="5"/>
  <c r="D190" i="5"/>
  <c r="C190" i="5"/>
  <c r="G190" i="5" l="1"/>
  <c r="A192" i="5"/>
  <c r="F191" i="5"/>
  <c r="E191" i="5"/>
  <c r="D191" i="5"/>
  <c r="C191" i="5"/>
  <c r="H190" i="5"/>
  <c r="G191" i="5" l="1"/>
  <c r="H191" i="5" s="1"/>
  <c r="C192" i="5"/>
  <c r="A193" i="5"/>
  <c r="F192" i="5"/>
  <c r="E192" i="5"/>
  <c r="D192" i="5"/>
  <c r="G192" i="5" l="1"/>
  <c r="H192" i="5" s="1"/>
  <c r="D193" i="5"/>
  <c r="C193" i="5"/>
  <c r="A194" i="5"/>
  <c r="F193" i="5"/>
  <c r="E193" i="5"/>
  <c r="G193" i="5" l="1"/>
  <c r="H193" i="5" s="1"/>
  <c r="E194" i="5"/>
  <c r="D194" i="5"/>
  <c r="C194" i="5"/>
  <c r="A195" i="5"/>
  <c r="F194" i="5"/>
  <c r="G194" i="5" l="1"/>
  <c r="H194" i="5" s="1"/>
  <c r="F195" i="5"/>
  <c r="E195" i="5"/>
  <c r="D195" i="5"/>
  <c r="C195" i="5"/>
  <c r="A196" i="5"/>
  <c r="G195" i="5" l="1"/>
  <c r="H195" i="5" s="1"/>
  <c r="F196" i="5"/>
  <c r="E196" i="5"/>
  <c r="D196" i="5"/>
  <c r="C196" i="5"/>
  <c r="A197" i="5"/>
  <c r="G196" i="5" l="1"/>
  <c r="F197" i="5"/>
  <c r="E197" i="5"/>
  <c r="D197" i="5"/>
  <c r="C197" i="5"/>
  <c r="A198" i="5"/>
  <c r="H196" i="5"/>
  <c r="G197" i="5" l="1"/>
  <c r="H197" i="5" s="1"/>
  <c r="A199" i="5"/>
  <c r="F198" i="5"/>
  <c r="E198" i="5"/>
  <c r="D198" i="5"/>
  <c r="C198" i="5"/>
  <c r="G198" i="5" l="1"/>
  <c r="A200" i="5"/>
  <c r="F199" i="5"/>
  <c r="E199" i="5"/>
  <c r="D199" i="5"/>
  <c r="C199" i="5"/>
  <c r="H198" i="5"/>
  <c r="G199" i="5" l="1"/>
  <c r="H199" i="5"/>
  <c r="C200" i="5"/>
  <c r="A201" i="5"/>
  <c r="F200" i="5"/>
  <c r="E200" i="5"/>
  <c r="D200" i="5"/>
  <c r="D201" i="5" l="1"/>
  <c r="C201" i="5"/>
  <c r="A202" i="5"/>
  <c r="F201" i="5"/>
  <c r="E201" i="5"/>
  <c r="G200" i="5"/>
  <c r="H200" i="5" s="1"/>
  <c r="G201" i="5" l="1"/>
  <c r="H201" i="5" s="1"/>
  <c r="E202" i="5"/>
  <c r="D202" i="5"/>
  <c r="C202" i="5"/>
  <c r="A203" i="5"/>
  <c r="F202" i="5"/>
  <c r="G202" i="5" l="1"/>
  <c r="H202" i="5" s="1"/>
  <c r="F203" i="5"/>
  <c r="E203" i="5"/>
  <c r="D203" i="5"/>
  <c r="C203" i="5"/>
  <c r="A204" i="5"/>
  <c r="G203" i="5" l="1"/>
  <c r="H203" i="5" s="1"/>
  <c r="F204" i="5"/>
  <c r="E204" i="5"/>
  <c r="D204" i="5"/>
  <c r="C204" i="5"/>
  <c r="A205" i="5"/>
  <c r="G204" i="5" l="1"/>
  <c r="H204" i="5" s="1"/>
  <c r="F205" i="5"/>
  <c r="E205" i="5"/>
  <c r="D205" i="5"/>
  <c r="C205" i="5"/>
  <c r="A206" i="5"/>
  <c r="G205" i="5" l="1"/>
  <c r="H205" i="5" s="1"/>
  <c r="A207" i="5"/>
  <c r="F206" i="5"/>
  <c r="E206" i="5"/>
  <c r="D206" i="5"/>
  <c r="C206" i="5"/>
  <c r="G206" i="5" s="1"/>
  <c r="H206" i="5" s="1"/>
  <c r="A208" i="5" l="1"/>
  <c r="F207" i="5"/>
  <c r="E207" i="5"/>
  <c r="D207" i="5"/>
  <c r="C207" i="5"/>
  <c r="G207" i="5" l="1"/>
  <c r="H207" i="5" s="1"/>
  <c r="C208" i="5"/>
  <c r="A209" i="5"/>
  <c r="F208" i="5"/>
  <c r="E208" i="5"/>
  <c r="D208" i="5"/>
  <c r="D209" i="5" l="1"/>
  <c r="C209" i="5"/>
  <c r="A210" i="5"/>
  <c r="F209" i="5"/>
  <c r="E209" i="5"/>
  <c r="G208" i="5"/>
  <c r="H208" i="5" s="1"/>
  <c r="G209" i="5" l="1"/>
  <c r="H209" i="5"/>
  <c r="E210" i="5"/>
  <c r="D210" i="5"/>
  <c r="C210" i="5"/>
  <c r="G210" i="5" s="1"/>
  <c r="A211" i="5"/>
  <c r="F210" i="5"/>
  <c r="F211" i="5" l="1"/>
  <c r="E211" i="5"/>
  <c r="D211" i="5"/>
  <c r="C211" i="5"/>
  <c r="G211" i="5" s="1"/>
  <c r="A212" i="5"/>
  <c r="H210" i="5"/>
  <c r="H211" i="5" l="1"/>
  <c r="F212" i="5"/>
  <c r="E212" i="5"/>
  <c r="D212" i="5"/>
  <c r="C212" i="5"/>
  <c r="A213" i="5"/>
  <c r="G212" i="5" l="1"/>
  <c r="F213" i="5"/>
  <c r="E213" i="5"/>
  <c r="D213" i="5"/>
  <c r="C213" i="5"/>
  <c r="G213" i="5" s="1"/>
  <c r="A214" i="5"/>
  <c r="H212" i="5"/>
  <c r="H213" i="5" l="1"/>
  <c r="A215" i="5"/>
  <c r="F214" i="5"/>
  <c r="E214" i="5"/>
  <c r="D214" i="5"/>
  <c r="C214" i="5"/>
  <c r="G214" i="5" l="1"/>
  <c r="A216" i="5"/>
  <c r="F215" i="5"/>
  <c r="E215" i="5"/>
  <c r="D215" i="5"/>
  <c r="C215" i="5"/>
  <c r="G215" i="5" s="1"/>
  <c r="H214" i="5"/>
  <c r="H215" i="5" l="1"/>
  <c r="C216" i="5"/>
  <c r="A217" i="5"/>
  <c r="F216" i="5"/>
  <c r="E216" i="5"/>
  <c r="D216" i="5"/>
  <c r="D217" i="5" l="1"/>
  <c r="C217" i="5"/>
  <c r="A218" i="5"/>
  <c r="F217" i="5"/>
  <c r="E217" i="5"/>
  <c r="G216" i="5"/>
  <c r="H216" i="5" s="1"/>
  <c r="G217" i="5" l="1"/>
  <c r="H217" i="5" s="1"/>
  <c r="E218" i="5"/>
  <c r="D218" i="5"/>
  <c r="C218" i="5"/>
  <c r="A219" i="5"/>
  <c r="F218" i="5"/>
  <c r="G218" i="5" l="1"/>
  <c r="H218" i="5"/>
  <c r="F219" i="5"/>
  <c r="E219" i="5"/>
  <c r="D219" i="5"/>
  <c r="C219" i="5"/>
  <c r="A220" i="5"/>
  <c r="G219" i="5" l="1"/>
  <c r="H219" i="5" s="1"/>
  <c r="F220" i="5"/>
  <c r="E220" i="5"/>
  <c r="D220" i="5"/>
  <c r="C220" i="5"/>
  <c r="G220" i="5" s="1"/>
  <c r="H220" i="5" s="1"/>
  <c r="A221" i="5"/>
  <c r="F221" i="5" l="1"/>
  <c r="E221" i="5"/>
  <c r="D221" i="5"/>
  <c r="C221" i="5"/>
  <c r="G221" i="5" s="1"/>
  <c r="H221" i="5" s="1"/>
  <c r="A222" i="5"/>
  <c r="A223" i="5" l="1"/>
  <c r="F222" i="5"/>
  <c r="E222" i="5"/>
  <c r="D222" i="5"/>
  <c r="C222" i="5"/>
  <c r="G222" i="5" s="1"/>
  <c r="H222" i="5" s="1"/>
  <c r="A224" i="5" l="1"/>
  <c r="F223" i="5"/>
  <c r="E223" i="5"/>
  <c r="D223" i="5"/>
  <c r="C223" i="5"/>
  <c r="G223" i="5" l="1"/>
  <c r="H223" i="5" s="1"/>
  <c r="C224" i="5"/>
  <c r="A225" i="5"/>
  <c r="F224" i="5"/>
  <c r="E224" i="5"/>
  <c r="D224" i="5"/>
  <c r="D225" i="5" l="1"/>
  <c r="C225" i="5"/>
  <c r="A226" i="5"/>
  <c r="F225" i="5"/>
  <c r="E225" i="5"/>
  <c r="G224" i="5"/>
  <c r="H224" i="5" s="1"/>
  <c r="G225" i="5" l="1"/>
  <c r="H225" i="5"/>
  <c r="E226" i="5"/>
  <c r="D226" i="5"/>
  <c r="C226" i="5"/>
  <c r="A227" i="5"/>
  <c r="F226" i="5"/>
  <c r="G226" i="5" l="1"/>
  <c r="F227" i="5"/>
  <c r="E227" i="5"/>
  <c r="D227" i="5"/>
  <c r="C227" i="5"/>
  <c r="A228" i="5"/>
  <c r="H226" i="5"/>
  <c r="G227" i="5" l="1"/>
  <c r="H227" i="5" s="1"/>
  <c r="F228" i="5"/>
  <c r="E228" i="5"/>
  <c r="D228" i="5"/>
  <c r="C228" i="5"/>
  <c r="A229" i="5"/>
  <c r="G228" i="5" l="1"/>
  <c r="H228" i="5" s="1"/>
  <c r="F229" i="5"/>
  <c r="E229" i="5"/>
  <c r="D229" i="5"/>
  <c r="C229" i="5"/>
  <c r="A230" i="5"/>
  <c r="G229" i="5" l="1"/>
  <c r="H229" i="5" s="1"/>
  <c r="A231" i="5"/>
  <c r="F230" i="5"/>
  <c r="E230" i="5"/>
  <c r="D230" i="5"/>
  <c r="C230" i="5"/>
  <c r="G230" i="5" s="1"/>
  <c r="A232" i="5" l="1"/>
  <c r="F231" i="5"/>
  <c r="E231" i="5"/>
  <c r="D231" i="5"/>
  <c r="C231" i="5"/>
  <c r="H230" i="5"/>
  <c r="G231" i="5" l="1"/>
  <c r="H231" i="5"/>
  <c r="C232" i="5"/>
  <c r="A233" i="5"/>
  <c r="F232" i="5"/>
  <c r="E232" i="5"/>
  <c r="D232" i="5"/>
  <c r="D233" i="5" l="1"/>
  <c r="C233" i="5"/>
  <c r="A234" i="5"/>
  <c r="F233" i="5"/>
  <c r="E233" i="5"/>
  <c r="G232" i="5"/>
  <c r="H232" i="5" s="1"/>
  <c r="E234" i="5" l="1"/>
  <c r="D234" i="5"/>
  <c r="C234" i="5"/>
  <c r="G234" i="5" s="1"/>
  <c r="A235" i="5"/>
  <c r="F234" i="5"/>
  <c r="G233" i="5"/>
  <c r="H233" i="5" s="1"/>
  <c r="H234" i="5" l="1"/>
  <c r="F235" i="5"/>
  <c r="E235" i="5"/>
  <c r="D235" i="5"/>
  <c r="C235" i="5"/>
  <c r="A236" i="5"/>
  <c r="G235" i="5" l="1"/>
  <c r="H235" i="5" s="1"/>
  <c r="F236" i="5"/>
  <c r="E236" i="5"/>
  <c r="D236" i="5"/>
  <c r="C236" i="5"/>
  <c r="A237" i="5"/>
  <c r="G236" i="5" l="1"/>
  <c r="H236" i="5"/>
  <c r="F237" i="5"/>
  <c r="E237" i="5"/>
  <c r="D237" i="5"/>
  <c r="C237" i="5"/>
  <c r="A238" i="5"/>
  <c r="G237" i="5" l="1"/>
  <c r="H237" i="5" s="1"/>
  <c r="A239" i="5"/>
  <c r="F238" i="5"/>
  <c r="E238" i="5"/>
  <c r="D238" i="5"/>
  <c r="C238" i="5"/>
  <c r="G238" i="5" l="1"/>
  <c r="H238" i="5" s="1"/>
  <c r="A240" i="5"/>
  <c r="F239" i="5"/>
  <c r="E239" i="5"/>
  <c r="D239" i="5"/>
  <c r="C239" i="5"/>
  <c r="G239" i="5" l="1"/>
  <c r="H239" i="5" s="1"/>
  <c r="C240" i="5"/>
  <c r="A241" i="5"/>
  <c r="F240" i="5"/>
  <c r="E240" i="5"/>
  <c r="D240" i="5"/>
  <c r="D241" i="5" l="1"/>
  <c r="C241" i="5"/>
  <c r="A242" i="5"/>
  <c r="F241" i="5"/>
  <c r="E241" i="5"/>
  <c r="G240" i="5"/>
  <c r="H240" i="5" s="1"/>
  <c r="G241" i="5" l="1"/>
  <c r="H241" i="5" s="1"/>
  <c r="E242" i="5"/>
  <c r="D242" i="5"/>
  <c r="C242" i="5"/>
  <c r="A243" i="5"/>
  <c r="F242" i="5"/>
  <c r="G242" i="5" l="1"/>
  <c r="F243" i="5"/>
  <c r="E243" i="5"/>
  <c r="D243" i="5"/>
  <c r="C243" i="5"/>
  <c r="G243" i="5" s="1"/>
  <c r="A244" i="5"/>
  <c r="H242" i="5"/>
  <c r="H243" i="5" l="1"/>
  <c r="F244" i="5"/>
  <c r="E244" i="5"/>
  <c r="D244" i="5"/>
  <c r="C244" i="5"/>
  <c r="A245" i="5"/>
  <c r="G244" i="5" l="1"/>
  <c r="F245" i="5"/>
  <c r="E245" i="5"/>
  <c r="D245" i="5"/>
  <c r="C245" i="5"/>
  <c r="A246" i="5"/>
  <c r="H244" i="5"/>
  <c r="G245" i="5" l="1"/>
  <c r="A247" i="5"/>
  <c r="F246" i="5"/>
  <c r="E246" i="5"/>
  <c r="D246" i="5"/>
  <c r="C246" i="5"/>
  <c r="G246" i="5" s="1"/>
  <c r="H245" i="5"/>
  <c r="H246" i="5" l="1"/>
  <c r="A248" i="5"/>
  <c r="F247" i="5"/>
  <c r="E247" i="5"/>
  <c r="D247" i="5"/>
  <c r="C247" i="5"/>
  <c r="G247" i="5" l="1"/>
  <c r="C248" i="5"/>
  <c r="A249" i="5"/>
  <c r="F248" i="5"/>
  <c r="E248" i="5"/>
  <c r="D248" i="5"/>
  <c r="H247" i="5"/>
  <c r="D249" i="5" l="1"/>
  <c r="C249" i="5"/>
  <c r="A250" i="5"/>
  <c r="F249" i="5"/>
  <c r="E249" i="5"/>
  <c r="G248" i="5"/>
  <c r="H248" i="5" s="1"/>
  <c r="G249" i="5" l="1"/>
  <c r="H249" i="5" s="1"/>
  <c r="E250" i="5"/>
  <c r="D250" i="5"/>
  <c r="C250" i="5"/>
  <c r="A251" i="5"/>
  <c r="F250" i="5"/>
  <c r="G250" i="5" l="1"/>
  <c r="H250" i="5" s="1"/>
  <c r="F251" i="5"/>
  <c r="E251" i="5"/>
  <c r="D251" i="5"/>
  <c r="C251" i="5"/>
  <c r="A252" i="5"/>
  <c r="G251" i="5" l="1"/>
  <c r="H251" i="5" s="1"/>
  <c r="F252" i="5"/>
  <c r="E252" i="5"/>
  <c r="D252" i="5"/>
  <c r="C252" i="5"/>
  <c r="A253" i="5"/>
  <c r="G252" i="5" l="1"/>
  <c r="H252" i="5" s="1"/>
  <c r="F253" i="5"/>
  <c r="E253" i="5"/>
  <c r="D253" i="5"/>
  <c r="C253" i="5"/>
  <c r="A254" i="5"/>
  <c r="G253" i="5" l="1"/>
  <c r="H253" i="5" s="1"/>
  <c r="A255" i="5"/>
  <c r="F254" i="5"/>
  <c r="E254" i="5"/>
  <c r="D254" i="5"/>
  <c r="C254" i="5"/>
  <c r="G254" i="5" l="1"/>
  <c r="H254" i="5" s="1"/>
  <c r="A256" i="5"/>
  <c r="F255" i="5"/>
  <c r="E255" i="5"/>
  <c r="D255" i="5"/>
  <c r="C255" i="5"/>
  <c r="G255" i="5" l="1"/>
  <c r="C256" i="5"/>
  <c r="A257" i="5"/>
  <c r="F256" i="5"/>
  <c r="E256" i="5"/>
  <c r="D256" i="5"/>
  <c r="H255" i="5"/>
  <c r="G256" i="5" l="1"/>
  <c r="H256" i="5" s="1"/>
  <c r="D257" i="5"/>
  <c r="C257" i="5"/>
  <c r="A258" i="5"/>
  <c r="F257" i="5"/>
  <c r="E257" i="5"/>
  <c r="G257" i="5" l="1"/>
  <c r="E258" i="5"/>
  <c r="D258" i="5"/>
  <c r="C258" i="5"/>
  <c r="A259" i="5"/>
  <c r="F258" i="5"/>
  <c r="H257" i="5"/>
  <c r="G258" i="5" l="1"/>
  <c r="H258" i="5"/>
  <c r="F259" i="5"/>
  <c r="E259" i="5"/>
  <c r="D259" i="5"/>
  <c r="C259" i="5"/>
  <c r="A260" i="5"/>
  <c r="G259" i="5" l="1"/>
  <c r="F260" i="5"/>
  <c r="E260" i="5"/>
  <c r="D260" i="5"/>
  <c r="C260" i="5"/>
  <c r="A261" i="5"/>
  <c r="H259" i="5"/>
  <c r="G260" i="5" l="1"/>
  <c r="F261" i="5"/>
  <c r="E261" i="5"/>
  <c r="D261" i="5"/>
  <c r="C261" i="5"/>
  <c r="A262" i="5"/>
  <c r="H260" i="5"/>
  <c r="G261" i="5" l="1"/>
  <c r="H261" i="5"/>
  <c r="A263" i="5"/>
  <c r="F262" i="5"/>
  <c r="E262" i="5"/>
  <c r="D262" i="5"/>
  <c r="C262" i="5"/>
  <c r="G262" i="5" l="1"/>
  <c r="A264" i="5"/>
  <c r="F263" i="5"/>
  <c r="E263" i="5"/>
  <c r="D263" i="5"/>
  <c r="C263" i="5"/>
  <c r="H262" i="5"/>
  <c r="G263" i="5" l="1"/>
  <c r="H263" i="5" s="1"/>
  <c r="C264" i="5"/>
  <c r="A265" i="5"/>
  <c r="F264" i="5"/>
  <c r="E264" i="5"/>
  <c r="D264" i="5"/>
  <c r="G264" i="5" l="1"/>
  <c r="H264" i="5" s="1"/>
  <c r="D265" i="5"/>
  <c r="C265" i="5"/>
  <c r="A266" i="5"/>
  <c r="F265" i="5"/>
  <c r="E265" i="5"/>
  <c r="G265" i="5" l="1"/>
  <c r="H265" i="5" s="1"/>
  <c r="E266" i="5"/>
  <c r="D266" i="5"/>
  <c r="C266" i="5"/>
  <c r="A267" i="5"/>
  <c r="F266" i="5"/>
  <c r="G266" i="5" l="1"/>
  <c r="H266" i="5" s="1"/>
  <c r="F267" i="5"/>
  <c r="E267" i="5"/>
  <c r="D267" i="5"/>
  <c r="C267" i="5"/>
  <c r="A268" i="5"/>
  <c r="F268" i="5" l="1"/>
  <c r="E268" i="5"/>
  <c r="D268" i="5"/>
  <c r="C268" i="5"/>
  <c r="G268" i="5" s="1"/>
  <c r="A269" i="5"/>
  <c r="G267" i="5"/>
  <c r="H267" i="5" s="1"/>
  <c r="H268" i="5" l="1"/>
  <c r="F269" i="5"/>
  <c r="E269" i="5"/>
  <c r="D269" i="5"/>
  <c r="C269" i="5"/>
  <c r="A270" i="5"/>
  <c r="G269" i="5" l="1"/>
  <c r="H269" i="5" s="1"/>
  <c r="A271" i="5"/>
  <c r="F270" i="5"/>
  <c r="E270" i="5"/>
  <c r="D270" i="5"/>
  <c r="C270" i="5"/>
  <c r="G270" i="5" l="1"/>
  <c r="H270" i="5" s="1"/>
  <c r="A272" i="5"/>
  <c r="F271" i="5"/>
  <c r="E271" i="5"/>
  <c r="D271" i="5"/>
  <c r="C271" i="5"/>
  <c r="G271" i="5" l="1"/>
  <c r="H271" i="5"/>
  <c r="C272" i="5"/>
  <c r="A273" i="5"/>
  <c r="F272" i="5"/>
  <c r="E272" i="5"/>
  <c r="D272" i="5"/>
  <c r="G272" i="5" l="1"/>
  <c r="H272" i="5" s="1"/>
  <c r="D273" i="5"/>
  <c r="C273" i="5"/>
  <c r="A274" i="5"/>
  <c r="F273" i="5"/>
  <c r="E273" i="5"/>
  <c r="G273" i="5" l="1"/>
  <c r="H273" i="5" s="1"/>
  <c r="E274" i="5"/>
  <c r="D274" i="5"/>
  <c r="C274" i="5"/>
  <c r="A275" i="5"/>
  <c r="F274" i="5"/>
  <c r="G274" i="5" l="1"/>
  <c r="F275" i="5"/>
  <c r="E275" i="5"/>
  <c r="D275" i="5"/>
  <c r="C275" i="5"/>
  <c r="G275" i="5" s="1"/>
  <c r="A276" i="5"/>
  <c r="H274" i="5"/>
  <c r="H275" i="5" l="1"/>
  <c r="F276" i="5"/>
  <c r="E276" i="5"/>
  <c r="D276" i="5"/>
  <c r="C276" i="5"/>
  <c r="A277" i="5"/>
  <c r="G276" i="5" l="1"/>
  <c r="F277" i="5"/>
  <c r="E277" i="5"/>
  <c r="D277" i="5"/>
  <c r="C277" i="5"/>
  <c r="A278" i="5"/>
  <c r="H276" i="5"/>
  <c r="G277" i="5" l="1"/>
  <c r="H277" i="5"/>
  <c r="A279" i="5"/>
  <c r="F278" i="5"/>
  <c r="E278" i="5"/>
  <c r="D278" i="5"/>
  <c r="C278" i="5"/>
  <c r="G278" i="5" l="1"/>
  <c r="A280" i="5"/>
  <c r="F279" i="5"/>
  <c r="E279" i="5"/>
  <c r="D279" i="5"/>
  <c r="C279" i="5"/>
  <c r="H278" i="5"/>
  <c r="G279" i="5" l="1"/>
  <c r="H279" i="5" s="1"/>
  <c r="C280" i="5"/>
  <c r="A281" i="5"/>
  <c r="F280" i="5"/>
  <c r="E280" i="5"/>
  <c r="D280" i="5"/>
  <c r="D281" i="5" l="1"/>
  <c r="C281" i="5"/>
  <c r="A282" i="5"/>
  <c r="F281" i="5"/>
  <c r="E281" i="5"/>
  <c r="G280" i="5"/>
  <c r="H280" i="5" s="1"/>
  <c r="E282" i="5" l="1"/>
  <c r="D282" i="5"/>
  <c r="C282" i="5"/>
  <c r="A283" i="5"/>
  <c r="F282" i="5"/>
  <c r="G281" i="5"/>
  <c r="H281" i="5" s="1"/>
  <c r="G282" i="5" l="1"/>
  <c r="H282" i="5" s="1"/>
  <c r="F283" i="5"/>
  <c r="E283" i="5"/>
  <c r="D283" i="5"/>
  <c r="C283" i="5"/>
  <c r="A284" i="5"/>
  <c r="G283" i="5" l="1"/>
  <c r="H283" i="5"/>
  <c r="F284" i="5"/>
  <c r="E284" i="5"/>
  <c r="D284" i="5"/>
  <c r="C284" i="5"/>
  <c r="A285" i="5"/>
  <c r="G284" i="5" l="1"/>
  <c r="H284" i="5" s="1"/>
  <c r="F285" i="5"/>
  <c r="E285" i="5"/>
  <c r="D285" i="5"/>
  <c r="C285" i="5"/>
  <c r="A286" i="5"/>
  <c r="G285" i="5" l="1"/>
  <c r="H285" i="5" s="1"/>
  <c r="A287" i="5"/>
  <c r="F286" i="5"/>
  <c r="E286" i="5"/>
  <c r="D286" i="5"/>
  <c r="C286" i="5"/>
  <c r="G286" i="5" l="1"/>
  <c r="H286" i="5" s="1"/>
  <c r="A288" i="5"/>
  <c r="F287" i="5"/>
  <c r="E287" i="5"/>
  <c r="D287" i="5"/>
  <c r="C287" i="5"/>
  <c r="G287" i="5" l="1"/>
  <c r="H287" i="5" s="1"/>
  <c r="C288" i="5"/>
  <c r="A289" i="5"/>
  <c r="F288" i="5"/>
  <c r="E288" i="5"/>
  <c r="D288" i="5"/>
  <c r="D289" i="5" l="1"/>
  <c r="C289" i="5"/>
  <c r="A290" i="5"/>
  <c r="F289" i="5"/>
  <c r="E289" i="5"/>
  <c r="G288" i="5"/>
  <c r="H288" i="5" s="1"/>
  <c r="G289" i="5" l="1"/>
  <c r="H289" i="5"/>
  <c r="E290" i="5"/>
  <c r="D290" i="5"/>
  <c r="C290" i="5"/>
  <c r="A291" i="5"/>
  <c r="F290" i="5"/>
  <c r="G290" i="5" l="1"/>
  <c r="F291" i="5"/>
  <c r="E291" i="5"/>
  <c r="D291" i="5"/>
  <c r="C291" i="5"/>
  <c r="A292" i="5"/>
  <c r="H290" i="5"/>
  <c r="G291" i="5" l="1"/>
  <c r="H291" i="5" s="1"/>
  <c r="F292" i="5"/>
  <c r="E292" i="5"/>
  <c r="D292" i="5"/>
  <c r="C292" i="5"/>
  <c r="A293" i="5"/>
  <c r="G292" i="5" l="1"/>
  <c r="F293" i="5"/>
  <c r="E293" i="5"/>
  <c r="D293" i="5"/>
  <c r="C293" i="5"/>
  <c r="A294" i="5"/>
  <c r="H292" i="5"/>
  <c r="G293" i="5" l="1"/>
  <c r="H293" i="5" s="1"/>
  <c r="A295" i="5"/>
  <c r="F294" i="5"/>
  <c r="E294" i="5"/>
  <c r="D294" i="5"/>
  <c r="C294" i="5"/>
  <c r="G294" i="5" s="1"/>
  <c r="A296" i="5" l="1"/>
  <c r="F295" i="5"/>
  <c r="E295" i="5"/>
  <c r="D295" i="5"/>
  <c r="C295" i="5"/>
  <c r="H294" i="5"/>
  <c r="G295" i="5" l="1"/>
  <c r="H295" i="5"/>
  <c r="C296" i="5"/>
  <c r="A297" i="5"/>
  <c r="F296" i="5"/>
  <c r="E296" i="5"/>
  <c r="D296" i="5"/>
  <c r="G296" i="5" l="1"/>
  <c r="D297" i="5"/>
  <c r="C297" i="5"/>
  <c r="A298" i="5"/>
  <c r="F297" i="5"/>
  <c r="E297" i="5"/>
  <c r="H296" i="5"/>
  <c r="G297" i="5" l="1"/>
  <c r="H297" i="5" s="1"/>
  <c r="E298" i="5"/>
  <c r="D298" i="5"/>
  <c r="C298" i="5"/>
  <c r="A299" i="5"/>
  <c r="F298" i="5"/>
  <c r="G298" i="5" l="1"/>
  <c r="F299" i="5"/>
  <c r="E299" i="5"/>
  <c r="D299" i="5"/>
  <c r="C299" i="5"/>
  <c r="A300" i="5"/>
  <c r="H298" i="5"/>
  <c r="G299" i="5" l="1"/>
  <c r="H299" i="5" s="1"/>
  <c r="F300" i="5"/>
  <c r="E300" i="5"/>
  <c r="A301" i="5"/>
  <c r="D300" i="5"/>
  <c r="C300" i="5"/>
  <c r="G300" i="5" l="1"/>
  <c r="F301" i="5"/>
  <c r="E301" i="5"/>
  <c r="D301" i="5"/>
  <c r="A302" i="5"/>
  <c r="C301" i="5"/>
  <c r="H300" i="5"/>
  <c r="F302" i="5" l="1"/>
  <c r="E302" i="5"/>
  <c r="A303" i="5"/>
  <c r="D302" i="5"/>
  <c r="C302" i="5"/>
  <c r="G301" i="5"/>
  <c r="H301" i="5" s="1"/>
  <c r="G302" i="5" l="1"/>
  <c r="H302" i="5" s="1"/>
  <c r="A304" i="5"/>
  <c r="F303" i="5"/>
  <c r="C303" i="5"/>
  <c r="E303" i="5"/>
  <c r="D303" i="5"/>
  <c r="G303" i="5" l="1"/>
  <c r="H303" i="5" s="1"/>
  <c r="A305" i="5"/>
  <c r="D304" i="5"/>
  <c r="E304" i="5"/>
  <c r="C304" i="5"/>
  <c r="F304" i="5"/>
  <c r="G304" i="5" l="1"/>
  <c r="H304" i="5" s="1"/>
  <c r="C305" i="5"/>
  <c r="A306" i="5"/>
  <c r="E305" i="5"/>
  <c r="F305" i="5"/>
  <c r="D305" i="5"/>
  <c r="D306" i="5" l="1"/>
  <c r="C306" i="5"/>
  <c r="A307" i="5"/>
  <c r="F306" i="5"/>
  <c r="E306" i="5"/>
  <c r="G305" i="5"/>
  <c r="H305" i="5" s="1"/>
  <c r="E307" i="5" l="1"/>
  <c r="D307" i="5"/>
  <c r="C307" i="5"/>
  <c r="F307" i="5"/>
  <c r="A308" i="5"/>
  <c r="G306" i="5"/>
  <c r="H306" i="5" s="1"/>
  <c r="G307" i="5" l="1"/>
  <c r="H307" i="5"/>
  <c r="F308" i="5"/>
  <c r="E308" i="5"/>
  <c r="D308" i="5"/>
  <c r="C308" i="5"/>
  <c r="G308" i="5" s="1"/>
  <c r="H308" i="5" s="1"/>
  <c r="A309" i="5"/>
  <c r="F309" i="5" l="1"/>
  <c r="E309" i="5"/>
  <c r="D309" i="5"/>
  <c r="A310" i="5"/>
  <c r="C309" i="5"/>
  <c r="G309" i="5" l="1"/>
  <c r="H309" i="5" s="1"/>
  <c r="F310" i="5"/>
  <c r="E310" i="5"/>
  <c r="D310" i="5"/>
  <c r="C310" i="5"/>
  <c r="A311" i="5"/>
  <c r="G310" i="5" l="1"/>
  <c r="H310" i="5" s="1"/>
  <c r="A312" i="5"/>
  <c r="F311" i="5"/>
  <c r="C311" i="5"/>
  <c r="E311" i="5"/>
  <c r="D311" i="5"/>
  <c r="G311" i="5" l="1"/>
  <c r="H311" i="5" s="1"/>
  <c r="A313" i="5"/>
  <c r="D312" i="5"/>
  <c r="F312" i="5"/>
  <c r="E312" i="5"/>
  <c r="C312" i="5"/>
  <c r="G312" i="5" l="1"/>
  <c r="C313" i="5"/>
  <c r="A314" i="5"/>
  <c r="E313" i="5"/>
  <c r="F313" i="5"/>
  <c r="D313" i="5"/>
  <c r="H312" i="5"/>
  <c r="D314" i="5" l="1"/>
  <c r="C314" i="5"/>
  <c r="A315" i="5"/>
  <c r="F314" i="5"/>
  <c r="E314" i="5"/>
  <c r="G313" i="5"/>
  <c r="H313" i="5" s="1"/>
  <c r="E315" i="5" l="1"/>
  <c r="D315" i="5"/>
  <c r="C315" i="5"/>
  <c r="A316" i="5"/>
  <c r="F315" i="5"/>
  <c r="G314" i="5"/>
  <c r="H314" i="5" s="1"/>
  <c r="G315" i="5" l="1"/>
  <c r="H315" i="5" s="1"/>
  <c r="F316" i="5"/>
  <c r="E316" i="5"/>
  <c r="D316" i="5"/>
  <c r="C316" i="5"/>
  <c r="A317" i="5"/>
  <c r="G316" i="5" l="1"/>
  <c r="H316" i="5" s="1"/>
  <c r="F317" i="5"/>
  <c r="E317" i="5"/>
  <c r="D317" i="5"/>
  <c r="A318" i="5"/>
  <c r="C317" i="5"/>
  <c r="G317" i="5" l="1"/>
  <c r="H317" i="5" s="1"/>
  <c r="F318" i="5"/>
  <c r="E318" i="5"/>
  <c r="A319" i="5"/>
  <c r="D318" i="5"/>
  <c r="C318" i="5"/>
  <c r="G318" i="5" s="1"/>
  <c r="H318" i="5" l="1"/>
  <c r="A320" i="5"/>
  <c r="F319" i="5"/>
  <c r="C319" i="5"/>
  <c r="E319" i="5"/>
  <c r="D319" i="5"/>
  <c r="G319" i="5" l="1"/>
  <c r="H319" i="5" s="1"/>
  <c r="A321" i="5"/>
  <c r="E320" i="5"/>
  <c r="D320" i="5"/>
  <c r="F320" i="5"/>
  <c r="C320" i="5"/>
  <c r="G320" i="5" s="1"/>
  <c r="H320" i="5" l="1"/>
  <c r="C321" i="5"/>
  <c r="A322" i="5"/>
  <c r="F321" i="5"/>
  <c r="E321" i="5"/>
  <c r="D321" i="5"/>
  <c r="D322" i="5" l="1"/>
  <c r="C322" i="5"/>
  <c r="A323" i="5"/>
  <c r="F322" i="5"/>
  <c r="E322" i="5"/>
  <c r="G321" i="5"/>
  <c r="H321" i="5" s="1"/>
  <c r="E323" i="5" l="1"/>
  <c r="D323" i="5"/>
  <c r="C323" i="5"/>
  <c r="A324" i="5"/>
  <c r="F323" i="5"/>
  <c r="G322" i="5"/>
  <c r="H322" i="5" s="1"/>
  <c r="G323" i="5" l="1"/>
  <c r="H323" i="5" s="1"/>
  <c r="F324" i="5"/>
  <c r="E324" i="5"/>
  <c r="D324" i="5"/>
  <c r="C324" i="5"/>
  <c r="G324" i="5" s="1"/>
  <c r="A325" i="5"/>
  <c r="H324" i="5" l="1"/>
  <c r="F325" i="5"/>
  <c r="E325" i="5"/>
  <c r="D325" i="5"/>
  <c r="C325" i="5"/>
  <c r="G325" i="5" s="1"/>
  <c r="A326" i="5"/>
  <c r="H325" i="5" l="1"/>
  <c r="F326" i="5"/>
  <c r="E326" i="5"/>
  <c r="D326" i="5"/>
  <c r="C326" i="5"/>
  <c r="A327" i="5"/>
  <c r="G326" i="5" l="1"/>
  <c r="H326" i="5" s="1"/>
  <c r="A328" i="5"/>
  <c r="F327" i="5"/>
  <c r="E327" i="5"/>
  <c r="D327" i="5"/>
  <c r="C327" i="5"/>
  <c r="G327" i="5" l="1"/>
  <c r="H327" i="5" s="1"/>
  <c r="A329" i="5"/>
  <c r="F328" i="5"/>
  <c r="E328" i="5"/>
  <c r="D328" i="5"/>
  <c r="C328" i="5"/>
  <c r="G328" i="5" l="1"/>
  <c r="H328" i="5" s="1"/>
  <c r="C329" i="5"/>
  <c r="A330" i="5"/>
  <c r="F329" i="5"/>
  <c r="E329" i="5"/>
  <c r="D329" i="5"/>
  <c r="D330" i="5" l="1"/>
  <c r="C330" i="5"/>
  <c r="A331" i="5"/>
  <c r="F330" i="5"/>
  <c r="E330" i="5"/>
  <c r="G329" i="5"/>
  <c r="H329" i="5" s="1"/>
  <c r="G330" i="5" l="1"/>
  <c r="H330" i="5" s="1"/>
  <c r="E331" i="5"/>
  <c r="D331" i="5"/>
  <c r="C331" i="5"/>
  <c r="G331" i="5" s="1"/>
  <c r="A332" i="5"/>
  <c r="F331" i="5"/>
  <c r="F332" i="5" l="1"/>
  <c r="E332" i="5"/>
  <c r="D332" i="5"/>
  <c r="C332" i="5"/>
  <c r="A333" i="5"/>
  <c r="H331" i="5"/>
  <c r="F333" i="5" l="1"/>
  <c r="E333" i="5"/>
  <c r="D333" i="5"/>
  <c r="C333" i="5"/>
  <c r="A334" i="5"/>
  <c r="G332" i="5"/>
  <c r="H332" i="5" s="1"/>
  <c r="G333" i="5" l="1"/>
  <c r="H333" i="5" s="1"/>
  <c r="F334" i="5"/>
  <c r="E334" i="5"/>
  <c r="D334" i="5"/>
  <c r="C334" i="5"/>
  <c r="A335" i="5"/>
  <c r="G334" i="5" l="1"/>
  <c r="H334" i="5" s="1"/>
  <c r="A336" i="5"/>
  <c r="F335" i="5"/>
  <c r="E335" i="5"/>
  <c r="D335" i="5"/>
  <c r="C335" i="5"/>
  <c r="G335" i="5" l="1"/>
  <c r="H335" i="5" s="1"/>
  <c r="A337" i="5"/>
  <c r="F336" i="5"/>
  <c r="E336" i="5"/>
  <c r="D336" i="5"/>
  <c r="C336" i="5"/>
  <c r="G336" i="5" l="1"/>
  <c r="H336" i="5" s="1"/>
  <c r="C337" i="5"/>
  <c r="A338" i="5"/>
  <c r="F337" i="5"/>
  <c r="E337" i="5"/>
  <c r="D337" i="5"/>
  <c r="G337" i="5" l="1"/>
  <c r="D338" i="5"/>
  <c r="C338" i="5"/>
  <c r="A339" i="5"/>
  <c r="F338" i="5"/>
  <c r="E338" i="5"/>
  <c r="H337" i="5"/>
  <c r="E339" i="5" l="1"/>
  <c r="D339" i="5"/>
  <c r="C339" i="5"/>
  <c r="G339" i="5" s="1"/>
  <c r="A340" i="5"/>
  <c r="F339" i="5"/>
  <c r="G338" i="5"/>
  <c r="H338" i="5" s="1"/>
  <c r="H339" i="5" l="1"/>
  <c r="F340" i="5"/>
  <c r="E340" i="5"/>
  <c r="D340" i="5"/>
  <c r="C340" i="5"/>
  <c r="A341" i="5"/>
  <c r="G340" i="5" l="1"/>
  <c r="H340" i="5" s="1"/>
  <c r="F341" i="5"/>
  <c r="E341" i="5"/>
  <c r="D341" i="5"/>
  <c r="C341" i="5"/>
  <c r="A342" i="5"/>
  <c r="G341" i="5" l="1"/>
  <c r="H341" i="5" s="1"/>
  <c r="F342" i="5"/>
  <c r="E342" i="5"/>
  <c r="D342" i="5"/>
  <c r="C342" i="5"/>
  <c r="A343" i="5"/>
  <c r="G342" i="5" l="1"/>
  <c r="H342" i="5" s="1"/>
  <c r="A344" i="5"/>
  <c r="F343" i="5"/>
  <c r="E343" i="5"/>
  <c r="D343" i="5"/>
  <c r="C343" i="5"/>
  <c r="G343" i="5" l="1"/>
  <c r="H343" i="5" s="1"/>
  <c r="A345" i="5"/>
  <c r="F344" i="5"/>
  <c r="E344" i="5"/>
  <c r="D344" i="5"/>
  <c r="C344" i="5"/>
  <c r="G344" i="5" l="1"/>
  <c r="H344" i="5" s="1"/>
  <c r="C345" i="5"/>
  <c r="A346" i="5"/>
  <c r="F345" i="5"/>
  <c r="E345" i="5"/>
  <c r="D345" i="5"/>
  <c r="D346" i="5" l="1"/>
  <c r="C346" i="5"/>
  <c r="A347" i="5"/>
  <c r="F346" i="5"/>
  <c r="E346" i="5"/>
  <c r="G345" i="5"/>
  <c r="H345" i="5" s="1"/>
  <c r="E347" i="5" l="1"/>
  <c r="D347" i="5"/>
  <c r="C347" i="5"/>
  <c r="A348" i="5"/>
  <c r="F347" i="5"/>
  <c r="G346" i="5"/>
  <c r="H346" i="5" s="1"/>
  <c r="G347" i="5" l="1"/>
  <c r="H347" i="5" s="1"/>
  <c r="F348" i="5"/>
  <c r="E348" i="5"/>
  <c r="D348" i="5"/>
  <c r="C348" i="5"/>
  <c r="A349" i="5"/>
  <c r="G348" i="5" l="1"/>
  <c r="H348" i="5" s="1"/>
  <c r="F349" i="5"/>
  <c r="E349" i="5"/>
  <c r="D349" i="5"/>
  <c r="C349" i="5"/>
  <c r="G349" i="5" s="1"/>
  <c r="H349" i="5" s="1"/>
  <c r="A350" i="5"/>
  <c r="F350" i="5" l="1"/>
  <c r="E350" i="5"/>
  <c r="D350" i="5"/>
  <c r="C350" i="5"/>
  <c r="A351" i="5"/>
  <c r="G350" i="5" l="1"/>
  <c r="H350" i="5" s="1"/>
  <c r="A352" i="5"/>
  <c r="F351" i="5"/>
  <c r="E351" i="5"/>
  <c r="D351" i="5"/>
  <c r="C351" i="5"/>
  <c r="G351" i="5" l="1"/>
  <c r="A353" i="5"/>
  <c r="F352" i="5"/>
  <c r="E352" i="5"/>
  <c r="D352" i="5"/>
  <c r="C352" i="5"/>
  <c r="G352" i="5" s="1"/>
  <c r="H351" i="5"/>
  <c r="H352" i="5" l="1"/>
  <c r="C353" i="5"/>
  <c r="A354" i="5"/>
  <c r="F353" i="5"/>
  <c r="E353" i="5"/>
  <c r="D353" i="5"/>
  <c r="D354" i="5" l="1"/>
  <c r="C354" i="5"/>
  <c r="A355" i="5"/>
  <c r="F354" i="5"/>
  <c r="E354" i="5"/>
  <c r="G353" i="5"/>
  <c r="H353" i="5" s="1"/>
  <c r="E355" i="5" l="1"/>
  <c r="D355" i="5"/>
  <c r="C355" i="5"/>
  <c r="A356" i="5"/>
  <c r="F355" i="5"/>
  <c r="G354" i="5"/>
  <c r="H354" i="5" s="1"/>
  <c r="G355" i="5" l="1"/>
  <c r="H355" i="5" s="1"/>
  <c r="F356" i="5"/>
  <c r="E356" i="5"/>
  <c r="D356" i="5"/>
  <c r="C356" i="5"/>
  <c r="G356" i="5" s="1"/>
  <c r="A357" i="5"/>
  <c r="H356" i="5" l="1"/>
  <c r="F357" i="5"/>
  <c r="E357" i="5"/>
  <c r="D357" i="5"/>
  <c r="C357" i="5"/>
  <c r="G357" i="5" s="1"/>
  <c r="H357" i="5" s="1"/>
  <c r="A358" i="5"/>
  <c r="F358" i="5" l="1"/>
  <c r="E358" i="5"/>
  <c r="D358" i="5"/>
  <c r="C358" i="5"/>
  <c r="A359" i="5"/>
  <c r="G358" i="5" l="1"/>
  <c r="H358" i="5" s="1"/>
  <c r="A360" i="5"/>
  <c r="F359" i="5"/>
  <c r="E359" i="5"/>
  <c r="D359" i="5"/>
  <c r="C359" i="5"/>
  <c r="G359" i="5" s="1"/>
  <c r="H359" i="5" s="1"/>
  <c r="A361" i="5" l="1"/>
  <c r="F360" i="5"/>
  <c r="E360" i="5"/>
  <c r="D360" i="5"/>
  <c r="C360" i="5"/>
  <c r="G360" i="5" l="1"/>
  <c r="H360" i="5" s="1"/>
  <c r="C361" i="5"/>
  <c r="A362" i="5"/>
  <c r="F361" i="5"/>
  <c r="E361" i="5"/>
  <c r="D361" i="5"/>
  <c r="G361" i="5" l="1"/>
  <c r="D362" i="5"/>
  <c r="C362" i="5"/>
  <c r="A363" i="5"/>
  <c r="F362" i="5"/>
  <c r="E362" i="5"/>
  <c r="H361" i="5"/>
  <c r="E363" i="5" l="1"/>
  <c r="D363" i="5"/>
  <c r="C363" i="5"/>
  <c r="A364" i="5"/>
  <c r="F363" i="5"/>
  <c r="G362" i="5"/>
  <c r="H362" i="5" s="1"/>
  <c r="G363" i="5" l="1"/>
  <c r="H363" i="5" s="1"/>
  <c r="F364" i="5"/>
  <c r="E364" i="5"/>
  <c r="D364" i="5"/>
  <c r="C364" i="5"/>
  <c r="A365" i="5"/>
  <c r="G364" i="5" l="1"/>
  <c r="H364" i="5" s="1"/>
  <c r="F365" i="5"/>
  <c r="E365" i="5"/>
  <c r="D365" i="5"/>
  <c r="C365" i="5"/>
  <c r="G365" i="5" s="1"/>
  <c r="A366" i="5"/>
  <c r="H365" i="5" l="1"/>
  <c r="F366" i="5"/>
  <c r="E366" i="5"/>
  <c r="D366" i="5"/>
  <c r="C366" i="5"/>
  <c r="A367" i="5"/>
  <c r="G366" i="5" l="1"/>
  <c r="H366" i="5" s="1"/>
  <c r="A368" i="5"/>
  <c r="F367" i="5"/>
  <c r="E367" i="5"/>
  <c r="D367" i="5"/>
  <c r="C367" i="5"/>
  <c r="G367" i="5" l="1"/>
  <c r="H367" i="5" s="1"/>
  <c r="A369" i="5"/>
  <c r="F368" i="5"/>
  <c r="E368" i="5"/>
  <c r="D368" i="5"/>
  <c r="C368" i="5"/>
  <c r="G368" i="5" s="1"/>
  <c r="H368" i="5" l="1"/>
  <c r="C369" i="5"/>
  <c r="A370" i="5"/>
  <c r="F369" i="5"/>
  <c r="E369" i="5"/>
  <c r="D369" i="5"/>
  <c r="D370" i="5" l="1"/>
  <c r="C370" i="5"/>
  <c r="A371" i="5"/>
  <c r="F370" i="5"/>
  <c r="E370" i="5"/>
  <c r="G369" i="5"/>
  <c r="H369" i="5" s="1"/>
  <c r="E371" i="5" l="1"/>
  <c r="D371" i="5"/>
  <c r="C371" i="5"/>
  <c r="A372" i="5"/>
  <c r="F371" i="5"/>
  <c r="G370" i="5"/>
  <c r="H370" i="5" s="1"/>
  <c r="G371" i="5" l="1"/>
  <c r="H371" i="5" s="1"/>
  <c r="F372" i="5"/>
  <c r="E372" i="5"/>
  <c r="D372" i="5"/>
  <c r="C372" i="5"/>
  <c r="G372" i="5" s="1"/>
  <c r="A373" i="5"/>
  <c r="H372" i="5" l="1"/>
  <c r="F373" i="5"/>
  <c r="E373" i="5"/>
  <c r="D373" i="5"/>
  <c r="C373" i="5"/>
  <c r="A374" i="5"/>
  <c r="G373" i="5" l="1"/>
  <c r="H373" i="5" s="1"/>
  <c r="F374" i="5"/>
  <c r="E374" i="5"/>
  <c r="D374" i="5"/>
  <c r="C374" i="5"/>
  <c r="G374" i="5" s="1"/>
  <c r="A375" i="5"/>
  <c r="H374" i="5" l="1"/>
  <c r="A376" i="5"/>
  <c r="F375" i="5"/>
  <c r="E375" i="5"/>
  <c r="D375" i="5"/>
  <c r="C375" i="5"/>
  <c r="G375" i="5" l="1"/>
  <c r="H375" i="5" s="1"/>
  <c r="A377" i="5"/>
  <c r="F376" i="5"/>
  <c r="E376" i="5"/>
  <c r="D376" i="5"/>
  <c r="C376" i="5"/>
  <c r="G376" i="5" l="1"/>
  <c r="H376" i="5" s="1"/>
  <c r="C377" i="5"/>
  <c r="A378" i="5"/>
  <c r="F377" i="5"/>
  <c r="E377" i="5"/>
  <c r="D377" i="5"/>
  <c r="D378" i="5" l="1"/>
  <c r="C378" i="5"/>
  <c r="A379" i="5"/>
  <c r="F378" i="5"/>
  <c r="E378" i="5"/>
  <c r="G377" i="5"/>
  <c r="H377" i="5" s="1"/>
  <c r="G378" i="5" l="1"/>
  <c r="H378" i="5" s="1"/>
  <c r="E379" i="5"/>
  <c r="D379" i="5"/>
  <c r="C379" i="5"/>
  <c r="A380" i="5"/>
  <c r="F379" i="5"/>
  <c r="G379" i="5" l="1"/>
  <c r="F380" i="5"/>
  <c r="E380" i="5"/>
  <c r="D380" i="5"/>
  <c r="C380" i="5"/>
  <c r="G380" i="5" s="1"/>
  <c r="A381" i="5"/>
  <c r="H379" i="5"/>
  <c r="H380" i="5" l="1"/>
  <c r="F381" i="5"/>
  <c r="E381" i="5"/>
  <c r="D381" i="5"/>
  <c r="C381" i="5"/>
  <c r="A382" i="5"/>
  <c r="G381" i="5" l="1"/>
  <c r="F382" i="5"/>
  <c r="E382" i="5"/>
  <c r="D382" i="5"/>
  <c r="C382" i="5"/>
  <c r="G382" i="5" s="1"/>
  <c r="A383" i="5"/>
  <c r="H381" i="5"/>
  <c r="H382" i="5" l="1"/>
  <c r="A384" i="5"/>
  <c r="F383" i="5"/>
  <c r="E383" i="5"/>
  <c r="D383" i="5"/>
  <c r="C383" i="5"/>
  <c r="G383" i="5" l="1"/>
  <c r="H383" i="5" s="1"/>
  <c r="A385" i="5"/>
  <c r="F384" i="5"/>
  <c r="E384" i="5"/>
  <c r="D384" i="5"/>
  <c r="C384" i="5"/>
  <c r="G384" i="5" s="1"/>
  <c r="H384" i="5" l="1"/>
  <c r="C385" i="5"/>
  <c r="A386" i="5"/>
  <c r="F385" i="5"/>
  <c r="E385" i="5"/>
  <c r="D385" i="5"/>
  <c r="D386" i="5" l="1"/>
  <c r="C386" i="5"/>
  <c r="A387" i="5"/>
  <c r="F386" i="5"/>
  <c r="E386" i="5"/>
  <c r="G385" i="5"/>
  <c r="H385" i="5" s="1"/>
  <c r="E387" i="5" l="1"/>
  <c r="D387" i="5"/>
  <c r="C387" i="5"/>
  <c r="A388" i="5"/>
  <c r="F387" i="5"/>
  <c r="G386" i="5"/>
  <c r="H386" i="5" s="1"/>
  <c r="G387" i="5" l="1"/>
  <c r="H387" i="5" s="1"/>
  <c r="F388" i="5"/>
  <c r="E388" i="5"/>
  <c r="D388" i="5"/>
  <c r="C388" i="5"/>
  <c r="A389" i="5"/>
  <c r="G388" i="5" l="1"/>
  <c r="H388" i="5" s="1"/>
  <c r="F389" i="5"/>
  <c r="E389" i="5"/>
  <c r="D389" i="5"/>
  <c r="C389" i="5"/>
  <c r="A390" i="5"/>
  <c r="G389" i="5" l="1"/>
  <c r="H389" i="5" s="1"/>
  <c r="F390" i="5"/>
  <c r="E390" i="5"/>
  <c r="D390" i="5"/>
  <c r="C390" i="5"/>
  <c r="G390" i="5" s="1"/>
  <c r="H390" i="5" s="1"/>
  <c r="A391" i="5"/>
  <c r="A392" i="5" l="1"/>
  <c r="F391" i="5"/>
  <c r="E391" i="5"/>
  <c r="D391" i="5"/>
  <c r="C391" i="5"/>
  <c r="G391" i="5" l="1"/>
  <c r="H391" i="5" s="1"/>
  <c r="F392" i="5"/>
  <c r="E392" i="5"/>
  <c r="D392" i="5"/>
  <c r="C392" i="5"/>
  <c r="A393" i="5"/>
  <c r="G392" i="5" l="1"/>
  <c r="H392" i="5" s="1"/>
  <c r="F393" i="5"/>
  <c r="E393" i="5"/>
  <c r="D393" i="5"/>
  <c r="C393" i="5"/>
  <c r="A394" i="5"/>
  <c r="G393" i="5" l="1"/>
  <c r="H393" i="5" s="1"/>
  <c r="F394" i="5"/>
  <c r="E394" i="5"/>
  <c r="D394" i="5"/>
  <c r="A395" i="5"/>
  <c r="C394" i="5"/>
  <c r="G394" i="5" l="1"/>
  <c r="H394" i="5" s="1"/>
  <c r="A396" i="5"/>
  <c r="F395" i="5"/>
  <c r="E395" i="5"/>
  <c r="C395" i="5"/>
  <c r="D395" i="5"/>
  <c r="G395" i="5" l="1"/>
  <c r="H395" i="5" s="1"/>
  <c r="A397" i="5"/>
  <c r="F396" i="5"/>
  <c r="E396" i="5"/>
  <c r="D396" i="5"/>
  <c r="C396" i="5"/>
  <c r="G396" i="5" s="1"/>
  <c r="H396" i="5" s="1"/>
  <c r="C397" i="5" l="1"/>
  <c r="A398" i="5"/>
  <c r="F397" i="5"/>
  <c r="E397" i="5"/>
  <c r="D397" i="5"/>
  <c r="D398" i="5" l="1"/>
  <c r="C398" i="5"/>
  <c r="A399" i="5"/>
  <c r="E398" i="5"/>
  <c r="F398" i="5"/>
  <c r="G397" i="5"/>
  <c r="H397" i="5" s="1"/>
  <c r="G398" i="5" l="1"/>
  <c r="H398" i="5"/>
  <c r="E399" i="5"/>
  <c r="D399" i="5"/>
  <c r="C399" i="5"/>
  <c r="A400" i="5"/>
  <c r="F399" i="5"/>
  <c r="G399" i="5" l="1"/>
  <c r="F400" i="5"/>
  <c r="E400" i="5"/>
  <c r="D400" i="5"/>
  <c r="C400" i="5"/>
  <c r="G400" i="5" s="1"/>
  <c r="A401" i="5"/>
  <c r="H399" i="5"/>
  <c r="F401" i="5" l="1"/>
  <c r="E401" i="5"/>
  <c r="D401" i="5"/>
  <c r="C401" i="5"/>
  <c r="A402" i="5"/>
  <c r="H400" i="5"/>
  <c r="G401" i="5" l="1"/>
  <c r="H401" i="5" s="1"/>
  <c r="F402" i="5"/>
  <c r="E402" i="5"/>
  <c r="D402" i="5"/>
  <c r="A403" i="5"/>
  <c r="C402" i="5"/>
  <c r="G402" i="5" l="1"/>
  <c r="A404" i="5"/>
  <c r="F403" i="5"/>
  <c r="E403" i="5"/>
  <c r="D403" i="5"/>
  <c r="C403" i="5"/>
  <c r="H402" i="5"/>
  <c r="G403" i="5" l="1"/>
  <c r="H403" i="5" s="1"/>
  <c r="A405" i="5"/>
  <c r="F404" i="5"/>
  <c r="D404" i="5"/>
  <c r="C404" i="5"/>
  <c r="E404" i="5"/>
  <c r="G404" i="5" l="1"/>
  <c r="C405" i="5"/>
  <c r="A406" i="5"/>
  <c r="F405" i="5"/>
  <c r="E405" i="5"/>
  <c r="D405" i="5"/>
  <c r="H404" i="5"/>
  <c r="D406" i="5" l="1"/>
  <c r="C406" i="5"/>
  <c r="A407" i="5"/>
  <c r="F406" i="5"/>
  <c r="E406" i="5"/>
  <c r="G405" i="5"/>
  <c r="H405" i="5" s="1"/>
  <c r="G406" i="5" l="1"/>
  <c r="H406" i="5" s="1"/>
  <c r="E407" i="5"/>
  <c r="D407" i="5"/>
  <c r="C407" i="5"/>
  <c r="A408" i="5"/>
  <c r="F407" i="5"/>
  <c r="G407" i="5" l="1"/>
  <c r="H407" i="5" s="1"/>
  <c r="F408" i="5"/>
  <c r="E408" i="5"/>
  <c r="D408" i="5"/>
  <c r="C408" i="5"/>
  <c r="A409" i="5"/>
  <c r="G408" i="5" l="1"/>
  <c r="H408" i="5" s="1"/>
  <c r="F409" i="5"/>
  <c r="E409" i="5"/>
  <c r="D409" i="5"/>
  <c r="C409" i="5"/>
  <c r="A410" i="5"/>
  <c r="G409" i="5" l="1"/>
  <c r="H409" i="5" s="1"/>
  <c r="F410" i="5"/>
  <c r="E410" i="5"/>
  <c r="D410" i="5"/>
  <c r="C410" i="5"/>
  <c r="G410" i="5" s="1"/>
  <c r="H410" i="5" s="1"/>
  <c r="A411" i="5"/>
  <c r="A412" i="5" l="1"/>
  <c r="F411" i="5"/>
  <c r="E411" i="5"/>
  <c r="D411" i="5"/>
  <c r="C411" i="5"/>
  <c r="G411" i="5" l="1"/>
  <c r="H411" i="5" s="1"/>
  <c r="A413" i="5"/>
  <c r="F412" i="5"/>
  <c r="E412" i="5"/>
  <c r="D412" i="5"/>
  <c r="C412" i="5"/>
  <c r="G412" i="5" l="1"/>
  <c r="H412" i="5" s="1"/>
  <c r="C413" i="5"/>
  <c r="A414" i="5"/>
  <c r="E413" i="5"/>
  <c r="D413" i="5"/>
  <c r="F413" i="5"/>
  <c r="D414" i="5" l="1"/>
  <c r="C414" i="5"/>
  <c r="A415" i="5"/>
  <c r="F414" i="5"/>
  <c r="E414" i="5"/>
  <c r="G413" i="5"/>
  <c r="H413" i="5" s="1"/>
  <c r="G414" i="5" l="1"/>
  <c r="H414" i="5" s="1"/>
  <c r="E415" i="5"/>
  <c r="D415" i="5"/>
  <c r="C415" i="5"/>
  <c r="A416" i="5"/>
  <c r="F415" i="5"/>
  <c r="G415" i="5" l="1"/>
  <c r="F416" i="5"/>
  <c r="E416" i="5"/>
  <c r="D416" i="5"/>
  <c r="C416" i="5"/>
  <c r="A417" i="5"/>
  <c r="H415" i="5"/>
  <c r="G416" i="5" l="1"/>
  <c r="F417" i="5"/>
  <c r="E417" i="5"/>
  <c r="D417" i="5"/>
  <c r="C417" i="5"/>
  <c r="G417" i="5" s="1"/>
  <c r="A418" i="5"/>
  <c r="H416" i="5"/>
  <c r="F418" i="5" l="1"/>
  <c r="E418" i="5"/>
  <c r="D418" i="5"/>
  <c r="A419" i="5"/>
  <c r="C418" i="5"/>
  <c r="H417" i="5"/>
  <c r="G418" i="5" l="1"/>
  <c r="H418" i="5"/>
  <c r="A420" i="5"/>
  <c r="F419" i="5"/>
  <c r="E419" i="5"/>
  <c r="C419" i="5"/>
  <c r="D419" i="5"/>
  <c r="G419" i="5" l="1"/>
  <c r="A421" i="5"/>
  <c r="F420" i="5"/>
  <c r="D420" i="5"/>
  <c r="E420" i="5"/>
  <c r="C420" i="5"/>
  <c r="H419" i="5"/>
  <c r="G420" i="5" l="1"/>
  <c r="H420" i="5" s="1"/>
  <c r="C421" i="5"/>
  <c r="A422" i="5"/>
  <c r="E421" i="5"/>
  <c r="F421" i="5"/>
  <c r="D421" i="5"/>
  <c r="G421" i="5" l="1"/>
  <c r="H421" i="5"/>
  <c r="D422" i="5"/>
  <c r="C422" i="5"/>
  <c r="A423" i="5"/>
  <c r="F422" i="5"/>
  <c r="E422" i="5"/>
  <c r="E423" i="5" l="1"/>
  <c r="D423" i="5"/>
  <c r="C423" i="5"/>
  <c r="A424" i="5"/>
  <c r="F423" i="5"/>
  <c r="G422" i="5"/>
  <c r="H422" i="5" s="1"/>
  <c r="G423" i="5" l="1"/>
  <c r="H423" i="5" s="1"/>
  <c r="F424" i="5"/>
  <c r="E424" i="5"/>
  <c r="D424" i="5"/>
  <c r="C424" i="5"/>
  <c r="G424" i="5" s="1"/>
  <c r="A425" i="5"/>
  <c r="F425" i="5" l="1"/>
  <c r="E425" i="5"/>
  <c r="D425" i="5"/>
  <c r="C425" i="5"/>
  <c r="A426" i="5"/>
  <c r="H424" i="5"/>
  <c r="G425" i="5" l="1"/>
  <c r="F426" i="5"/>
  <c r="E426" i="5"/>
  <c r="D426" i="5"/>
  <c r="A427" i="5"/>
  <c r="C426" i="5"/>
  <c r="G426" i="5" s="1"/>
  <c r="H425" i="5"/>
  <c r="H426" i="5" l="1"/>
  <c r="A428" i="5"/>
  <c r="F427" i="5"/>
  <c r="E427" i="5"/>
  <c r="C427" i="5"/>
  <c r="D427" i="5"/>
  <c r="G427" i="5" l="1"/>
  <c r="A429" i="5"/>
  <c r="F428" i="5"/>
  <c r="D428" i="5"/>
  <c r="E428" i="5"/>
  <c r="C428" i="5"/>
  <c r="G428" i="5" s="1"/>
  <c r="H427" i="5"/>
  <c r="H428" i="5" l="1"/>
  <c r="C429" i="5"/>
  <c r="A430" i="5"/>
  <c r="E429" i="5"/>
  <c r="F429" i="5"/>
  <c r="D429" i="5"/>
  <c r="D430" i="5" l="1"/>
  <c r="C430" i="5"/>
  <c r="A431" i="5"/>
  <c r="F430" i="5"/>
  <c r="E430" i="5"/>
  <c r="G429" i="5"/>
  <c r="H429" i="5" s="1"/>
  <c r="G430" i="5" l="1"/>
  <c r="H430" i="5" s="1"/>
  <c r="E431" i="5"/>
  <c r="D431" i="5"/>
  <c r="C431" i="5"/>
  <c r="A432" i="5"/>
  <c r="F431" i="5"/>
  <c r="F432" i="5" l="1"/>
  <c r="E432" i="5"/>
  <c r="D432" i="5"/>
  <c r="C432" i="5"/>
  <c r="A433" i="5"/>
  <c r="G431" i="5"/>
  <c r="H431" i="5" s="1"/>
  <c r="G432" i="5" l="1"/>
  <c r="H432" i="5" s="1"/>
  <c r="F433" i="5"/>
  <c r="E433" i="5"/>
  <c r="D433" i="5"/>
  <c r="C433" i="5"/>
  <c r="A434" i="5"/>
  <c r="G433" i="5" l="1"/>
  <c r="H433" i="5" s="1"/>
  <c r="F434" i="5"/>
  <c r="E434" i="5"/>
  <c r="D434" i="5"/>
  <c r="C434" i="5"/>
  <c r="G434" i="5" s="1"/>
  <c r="A435" i="5"/>
  <c r="A436" i="5" l="1"/>
  <c r="F435" i="5"/>
  <c r="E435" i="5"/>
  <c r="C435" i="5"/>
  <c r="D435" i="5"/>
  <c r="H434" i="5"/>
  <c r="G435" i="5" l="1"/>
  <c r="H435" i="5" s="1"/>
  <c r="A437" i="5"/>
  <c r="F436" i="5"/>
  <c r="D436" i="5"/>
  <c r="E436" i="5"/>
  <c r="C436" i="5"/>
  <c r="G436" i="5" s="1"/>
  <c r="C437" i="5" l="1"/>
  <c r="A438" i="5"/>
  <c r="E437" i="5"/>
  <c r="F437" i="5"/>
  <c r="D437" i="5"/>
  <c r="H436" i="5"/>
  <c r="D438" i="5" l="1"/>
  <c r="C438" i="5"/>
  <c r="A439" i="5"/>
  <c r="F438" i="5"/>
  <c r="E438" i="5"/>
  <c r="G437" i="5"/>
  <c r="H437" i="5" s="1"/>
  <c r="E439" i="5" l="1"/>
  <c r="D439" i="5"/>
  <c r="C439" i="5"/>
  <c r="A440" i="5"/>
  <c r="F439" i="5"/>
  <c r="G438" i="5"/>
  <c r="H438" i="5" s="1"/>
  <c r="G439" i="5" l="1"/>
  <c r="F440" i="5"/>
  <c r="E440" i="5"/>
  <c r="D440" i="5"/>
  <c r="C440" i="5"/>
  <c r="A441" i="5"/>
  <c r="H439" i="5"/>
  <c r="G440" i="5" l="1"/>
  <c r="H440" i="5" s="1"/>
  <c r="F441" i="5"/>
  <c r="E441" i="5"/>
  <c r="D441" i="5"/>
  <c r="C441" i="5"/>
  <c r="A442" i="5"/>
  <c r="G441" i="5" l="1"/>
  <c r="F442" i="5"/>
  <c r="E442" i="5"/>
  <c r="D442" i="5"/>
  <c r="A443" i="5"/>
  <c r="C442" i="5"/>
  <c r="H441" i="5"/>
  <c r="G442" i="5" l="1"/>
  <c r="H442" i="5" s="1"/>
  <c r="A444" i="5"/>
  <c r="F443" i="5"/>
  <c r="E443" i="5"/>
  <c r="C443" i="5"/>
  <c r="D443" i="5"/>
  <c r="G443" i="5" l="1"/>
  <c r="A445" i="5"/>
  <c r="F444" i="5"/>
  <c r="E444" i="5"/>
  <c r="D444" i="5"/>
  <c r="C444" i="5"/>
  <c r="G444" i="5" s="1"/>
  <c r="H443" i="5"/>
  <c r="H444" i="5" l="1"/>
  <c r="C445" i="5"/>
  <c r="A446" i="5"/>
  <c r="F445" i="5"/>
  <c r="E445" i="5"/>
  <c r="D445" i="5"/>
  <c r="G445" i="5" l="1"/>
  <c r="D446" i="5"/>
  <c r="C446" i="5"/>
  <c r="A447" i="5"/>
  <c r="F446" i="5"/>
  <c r="E446" i="5"/>
  <c r="H445" i="5"/>
  <c r="G446" i="5" l="1"/>
  <c r="H446" i="5"/>
  <c r="E447" i="5"/>
  <c r="D447" i="5"/>
  <c r="C447" i="5"/>
  <c r="A448" i="5"/>
  <c r="F447" i="5"/>
  <c r="G447" i="5" l="1"/>
  <c r="F448" i="5"/>
  <c r="E448" i="5"/>
  <c r="D448" i="5"/>
  <c r="C448" i="5"/>
  <c r="G448" i="5" s="1"/>
  <c r="A449" i="5"/>
  <c r="H447" i="5"/>
  <c r="H448" i="5" l="1"/>
  <c r="A450" i="5"/>
  <c r="F449" i="5"/>
  <c r="E449" i="5"/>
  <c r="D449" i="5"/>
  <c r="C449" i="5"/>
  <c r="G449" i="5" s="1"/>
  <c r="A451" i="5" l="1"/>
  <c r="F450" i="5"/>
  <c r="E450" i="5"/>
  <c r="D450" i="5"/>
  <c r="C450" i="5"/>
  <c r="H449" i="5"/>
  <c r="G450" i="5" l="1"/>
  <c r="H450" i="5"/>
  <c r="C451" i="5"/>
  <c r="D451" i="5"/>
  <c r="A452" i="5"/>
  <c r="F451" i="5"/>
  <c r="E451" i="5"/>
  <c r="D452" i="5" l="1"/>
  <c r="C452" i="5"/>
  <c r="F452" i="5"/>
  <c r="E452" i="5"/>
  <c r="A453" i="5"/>
  <c r="G451" i="5"/>
  <c r="H451" i="5" s="1"/>
  <c r="G452" i="5" l="1"/>
  <c r="H452" i="5" s="1"/>
  <c r="E453" i="5"/>
  <c r="D453" i="5"/>
  <c r="A454" i="5"/>
  <c r="F453" i="5"/>
  <c r="C453" i="5"/>
  <c r="G453" i="5" l="1"/>
  <c r="H453" i="5" s="1"/>
  <c r="F454" i="5"/>
  <c r="E454" i="5"/>
  <c r="C454" i="5"/>
  <c r="A455" i="5"/>
  <c r="D454" i="5"/>
  <c r="F455" i="5" l="1"/>
  <c r="E455" i="5"/>
  <c r="D455" i="5"/>
  <c r="C455" i="5"/>
  <c r="A456" i="5"/>
  <c r="G454" i="5"/>
  <c r="H454" i="5" s="1"/>
  <c r="G455" i="5" l="1"/>
  <c r="H455" i="5" s="1"/>
  <c r="A457" i="5"/>
  <c r="F456" i="5"/>
  <c r="E456" i="5"/>
  <c r="D456" i="5"/>
  <c r="C456" i="5"/>
  <c r="G456" i="5" l="1"/>
  <c r="H456" i="5" s="1"/>
  <c r="A458" i="5"/>
  <c r="D457" i="5"/>
  <c r="C457" i="5"/>
  <c r="F457" i="5"/>
  <c r="E457" i="5"/>
  <c r="G457" i="5" l="1"/>
  <c r="H457" i="5" s="1"/>
  <c r="A459" i="5"/>
  <c r="F458" i="5"/>
  <c r="E458" i="5"/>
  <c r="D458" i="5"/>
  <c r="C458" i="5"/>
  <c r="G458" i="5" l="1"/>
  <c r="C459" i="5"/>
  <c r="A460" i="5"/>
  <c r="F459" i="5"/>
  <c r="E459" i="5"/>
  <c r="D459" i="5"/>
  <c r="H458" i="5"/>
  <c r="D460" i="5" l="1"/>
  <c r="C460" i="5"/>
  <c r="E460" i="5"/>
  <c r="A461" i="5"/>
  <c r="F460" i="5"/>
  <c r="G459" i="5"/>
  <c r="H459" i="5" s="1"/>
  <c r="G460" i="5" l="1"/>
  <c r="H460" i="5" s="1"/>
  <c r="E461" i="5"/>
  <c r="D461" i="5"/>
  <c r="F461" i="5"/>
  <c r="C461" i="5"/>
  <c r="G461" i="5" s="1"/>
  <c r="A462" i="5"/>
  <c r="H461" i="5" l="1"/>
  <c r="F462" i="5"/>
  <c r="E462" i="5"/>
  <c r="A463" i="5"/>
  <c r="D462" i="5"/>
  <c r="C462" i="5"/>
  <c r="G462" i="5" l="1"/>
  <c r="H462" i="5" s="1"/>
  <c r="F463" i="5"/>
  <c r="D463" i="5"/>
  <c r="C463" i="5"/>
  <c r="A464" i="5"/>
  <c r="E463" i="5"/>
  <c r="A465" i="5" l="1"/>
  <c r="F464" i="5"/>
  <c r="E464" i="5"/>
  <c r="D464" i="5"/>
  <c r="C464" i="5"/>
  <c r="G464" i="5" s="1"/>
  <c r="G463" i="5"/>
  <c r="H463" i="5" s="1"/>
  <c r="H464" i="5" l="1"/>
  <c r="A466" i="5"/>
  <c r="F465" i="5"/>
  <c r="E465" i="5"/>
  <c r="D465" i="5"/>
  <c r="C465" i="5"/>
  <c r="G465" i="5" l="1"/>
  <c r="A467" i="5"/>
  <c r="E466" i="5"/>
  <c r="D466" i="5"/>
  <c r="C466" i="5"/>
  <c r="F466" i="5"/>
  <c r="H465" i="5"/>
  <c r="G466" i="5" l="1"/>
  <c r="H466" i="5"/>
  <c r="C467" i="5"/>
  <c r="F467" i="5"/>
  <c r="E467" i="5"/>
  <c r="D467" i="5"/>
  <c r="A468" i="5"/>
  <c r="G467" i="5" l="1"/>
  <c r="D468" i="5"/>
  <c r="C468" i="5"/>
  <c r="A469" i="5"/>
  <c r="F468" i="5"/>
  <c r="E468" i="5"/>
  <c r="H467" i="5"/>
  <c r="E469" i="5" l="1"/>
  <c r="D469" i="5"/>
  <c r="F469" i="5"/>
  <c r="C469" i="5"/>
  <c r="G469" i="5" s="1"/>
  <c r="A470" i="5"/>
  <c r="G468" i="5"/>
  <c r="H468" i="5" s="1"/>
  <c r="H469" i="5" l="1"/>
  <c r="F470" i="5"/>
  <c r="E470" i="5"/>
  <c r="A471" i="5"/>
  <c r="D470" i="5"/>
  <c r="C470" i="5"/>
  <c r="G470" i="5" l="1"/>
  <c r="H470" i="5" s="1"/>
  <c r="F471" i="5"/>
  <c r="A472" i="5"/>
  <c r="E471" i="5"/>
  <c r="D471" i="5"/>
  <c r="C471" i="5"/>
  <c r="G471" i="5" l="1"/>
  <c r="H471" i="5" s="1"/>
  <c r="E472" i="5"/>
  <c r="D472" i="5"/>
  <c r="C472" i="5"/>
  <c r="A473" i="5"/>
  <c r="F472" i="5"/>
  <c r="G472" i="5" l="1"/>
  <c r="H472" i="5" s="1"/>
  <c r="A474" i="5"/>
  <c r="F473" i="5"/>
  <c r="E473" i="5"/>
  <c r="D473" i="5"/>
  <c r="C473" i="5"/>
  <c r="G473" i="5" l="1"/>
  <c r="H473" i="5" s="1"/>
  <c r="A475" i="5"/>
  <c r="C474" i="5"/>
  <c r="F474" i="5"/>
  <c r="E474" i="5"/>
  <c r="D474" i="5"/>
  <c r="G474" i="5" l="1"/>
  <c r="H474" i="5" s="1"/>
  <c r="C475" i="5"/>
  <c r="F475" i="5"/>
  <c r="E475" i="5"/>
  <c r="D475" i="5"/>
  <c r="A476" i="5"/>
  <c r="D476" i="5" l="1"/>
  <c r="C476" i="5"/>
  <c r="A477" i="5"/>
  <c r="F476" i="5"/>
  <c r="E476" i="5"/>
  <c r="G475" i="5"/>
  <c r="H475" i="5" s="1"/>
  <c r="E477" i="5" l="1"/>
  <c r="D477" i="5"/>
  <c r="A478" i="5"/>
  <c r="F477" i="5"/>
  <c r="C477" i="5"/>
  <c r="G476" i="5"/>
  <c r="H476" i="5" s="1"/>
  <c r="G477" i="5" l="1"/>
  <c r="H477" i="5" s="1"/>
  <c r="F478" i="5"/>
  <c r="E478" i="5"/>
  <c r="D478" i="5"/>
  <c r="C478" i="5"/>
  <c r="A479" i="5"/>
  <c r="G478" i="5" l="1"/>
  <c r="H478" i="5" s="1"/>
  <c r="F479" i="5"/>
  <c r="A480" i="5"/>
  <c r="E479" i="5"/>
  <c r="D479" i="5"/>
  <c r="C479" i="5"/>
  <c r="G479" i="5" l="1"/>
  <c r="H479" i="5" s="1"/>
  <c r="C480" i="5"/>
  <c r="D480" i="5"/>
  <c r="A481" i="5"/>
  <c r="F480" i="5"/>
  <c r="E480" i="5"/>
  <c r="A482" i="5" l="1"/>
  <c r="F481" i="5"/>
  <c r="E481" i="5"/>
  <c r="D481" i="5"/>
  <c r="C481" i="5"/>
  <c r="G480" i="5"/>
  <c r="H480" i="5" s="1"/>
  <c r="G481" i="5" l="1"/>
  <c r="H481" i="5"/>
  <c r="A483" i="5"/>
  <c r="C482" i="5"/>
  <c r="F482" i="5"/>
  <c r="E482" i="5"/>
  <c r="D482" i="5"/>
  <c r="G482" i="5" l="1"/>
  <c r="H482" i="5" s="1"/>
  <c r="C483" i="5"/>
  <c r="D483" i="5"/>
  <c r="F483" i="5"/>
  <c r="E483" i="5"/>
  <c r="A484" i="5"/>
  <c r="G483" i="5" l="1"/>
  <c r="H483" i="5"/>
  <c r="D484" i="5"/>
  <c r="C484" i="5"/>
  <c r="A485" i="5"/>
  <c r="F484" i="5"/>
  <c r="E484" i="5"/>
  <c r="G484" i="5" l="1"/>
  <c r="E485" i="5"/>
  <c r="D485" i="5"/>
  <c r="F485" i="5"/>
  <c r="C485" i="5"/>
  <c r="G485" i="5" s="1"/>
  <c r="A486" i="5"/>
  <c r="H484" i="5"/>
  <c r="F486" i="5" l="1"/>
  <c r="E486" i="5"/>
  <c r="C486" i="5"/>
  <c r="A487" i="5"/>
  <c r="D486" i="5"/>
  <c r="H485" i="5"/>
  <c r="G486" i="5" l="1"/>
  <c r="H486" i="5"/>
  <c r="F487" i="5"/>
  <c r="C487" i="5"/>
  <c r="A488" i="5"/>
  <c r="E487" i="5"/>
  <c r="D487" i="5"/>
  <c r="G487" i="5" l="1"/>
  <c r="A489" i="5"/>
  <c r="F488" i="5"/>
  <c r="E488" i="5"/>
  <c r="D488" i="5"/>
  <c r="C488" i="5"/>
  <c r="H487" i="5"/>
  <c r="G488" i="5" l="1"/>
  <c r="H488" i="5" s="1"/>
  <c r="A490" i="5"/>
  <c r="D489" i="5"/>
  <c r="F489" i="5"/>
  <c r="E489" i="5"/>
  <c r="C489" i="5"/>
  <c r="G489" i="5" l="1"/>
  <c r="A491" i="5"/>
  <c r="F490" i="5"/>
  <c r="E490" i="5"/>
  <c r="D490" i="5"/>
  <c r="C490" i="5"/>
  <c r="H489" i="5"/>
  <c r="G490" i="5" l="1"/>
  <c r="H490" i="5" s="1"/>
  <c r="C491" i="5"/>
  <c r="A492" i="5"/>
  <c r="F491" i="5"/>
  <c r="E491" i="5"/>
  <c r="D491" i="5"/>
  <c r="G491" i="5" l="1"/>
  <c r="D492" i="5"/>
  <c r="C492" i="5"/>
  <c r="E492" i="5"/>
  <c r="F492" i="5"/>
  <c r="A493" i="5"/>
  <c r="H491" i="5"/>
  <c r="E493" i="5" l="1"/>
  <c r="D493" i="5"/>
  <c r="A494" i="5"/>
  <c r="F493" i="5"/>
  <c r="C493" i="5"/>
  <c r="G492" i="5"/>
  <c r="H492" i="5" s="1"/>
  <c r="G493" i="5" l="1"/>
  <c r="H493" i="5" s="1"/>
  <c r="F494" i="5"/>
  <c r="E494" i="5"/>
  <c r="D494" i="5"/>
  <c r="C494" i="5"/>
  <c r="A495" i="5"/>
  <c r="G494" i="5" l="1"/>
  <c r="H494" i="5" s="1"/>
  <c r="F495" i="5"/>
  <c r="A496" i="5"/>
  <c r="D495" i="5"/>
  <c r="C495" i="5"/>
  <c r="E495" i="5"/>
  <c r="G495" i="5" l="1"/>
  <c r="H495" i="5" s="1"/>
  <c r="A497" i="5"/>
  <c r="F496" i="5"/>
  <c r="E496" i="5"/>
  <c r="D496" i="5"/>
  <c r="C496" i="5"/>
  <c r="G496" i="5" l="1"/>
  <c r="H496" i="5" s="1"/>
  <c r="A498" i="5"/>
  <c r="E497" i="5"/>
  <c r="F497" i="5"/>
  <c r="D497" i="5"/>
  <c r="C497" i="5"/>
  <c r="G497" i="5" l="1"/>
  <c r="H497" i="5" s="1"/>
  <c r="A499" i="5"/>
  <c r="E498" i="5"/>
  <c r="D498" i="5"/>
  <c r="F498" i="5"/>
  <c r="C498" i="5"/>
  <c r="G498" i="5" l="1"/>
  <c r="H498" i="5" s="1"/>
  <c r="C499" i="5"/>
  <c r="D499" i="5"/>
  <c r="A500" i="5"/>
  <c r="F499" i="5"/>
  <c r="E499" i="5"/>
  <c r="G499" i="5" l="1"/>
  <c r="H499" i="5" s="1"/>
  <c r="D500" i="5"/>
  <c r="C500" i="5"/>
  <c r="F500" i="5"/>
  <c r="A501" i="5"/>
  <c r="E500" i="5"/>
  <c r="G500" i="5" l="1"/>
  <c r="H500" i="5" s="1"/>
  <c r="E501" i="5"/>
  <c r="D501" i="5"/>
  <c r="A502" i="5"/>
  <c r="F501" i="5"/>
  <c r="C501" i="5"/>
  <c r="G501" i="5" l="1"/>
  <c r="H501" i="5" s="1"/>
  <c r="F502" i="5"/>
  <c r="E502" i="5"/>
  <c r="A503" i="5"/>
  <c r="D502" i="5"/>
  <c r="C502" i="5"/>
  <c r="G502" i="5" l="1"/>
  <c r="H502" i="5" s="1"/>
  <c r="F503" i="5"/>
  <c r="E503" i="5"/>
  <c r="D503" i="5"/>
  <c r="A504" i="5"/>
  <c r="C503" i="5"/>
  <c r="G503" i="5" l="1"/>
  <c r="H503" i="5" s="1"/>
  <c r="A505" i="5"/>
  <c r="E504" i="5"/>
  <c r="D504" i="5"/>
  <c r="F504" i="5"/>
  <c r="C504" i="5"/>
  <c r="G504" i="5" s="1"/>
  <c r="H504" i="5" l="1"/>
  <c r="A506" i="5"/>
  <c r="C505" i="5"/>
  <c r="F505" i="5"/>
  <c r="E505" i="5"/>
  <c r="D505" i="5"/>
  <c r="G505" i="5" l="1"/>
  <c r="H505" i="5" s="1"/>
  <c r="A507" i="5"/>
  <c r="F506" i="5"/>
  <c r="E506" i="5"/>
  <c r="C506" i="5"/>
  <c r="D506" i="5"/>
  <c r="G506" i="5" l="1"/>
  <c r="H506" i="5" s="1"/>
  <c r="C507" i="5"/>
  <c r="A508" i="5"/>
  <c r="F507" i="5"/>
  <c r="E507" i="5"/>
  <c r="D507" i="5"/>
  <c r="D508" i="5" l="1"/>
  <c r="C508" i="5"/>
  <c r="A509" i="5"/>
  <c r="F508" i="5"/>
  <c r="E508" i="5"/>
  <c r="G507" i="5"/>
  <c r="H507" i="5" s="1"/>
  <c r="E509" i="5" l="1"/>
  <c r="D509" i="5"/>
  <c r="F509" i="5"/>
  <c r="A510" i="5"/>
  <c r="C509" i="5"/>
  <c r="G508" i="5"/>
  <c r="H508" i="5" s="1"/>
  <c r="G509" i="5" l="1"/>
  <c r="H509" i="5" s="1"/>
  <c r="F510" i="5"/>
  <c r="E510" i="5"/>
  <c r="A511" i="5"/>
  <c r="D510" i="5"/>
  <c r="C510" i="5"/>
  <c r="G510" i="5" l="1"/>
  <c r="H510" i="5" s="1"/>
  <c r="F511" i="5"/>
  <c r="C511" i="5"/>
  <c r="A512" i="5"/>
  <c r="E511" i="5"/>
  <c r="D511" i="5"/>
  <c r="F512" i="5" l="1"/>
  <c r="E512" i="5"/>
  <c r="C512" i="5"/>
  <c r="A513" i="5"/>
  <c r="D512" i="5"/>
  <c r="G511" i="5"/>
  <c r="H511" i="5" s="1"/>
  <c r="G512" i="5" l="1"/>
  <c r="A514" i="5"/>
  <c r="F513" i="5"/>
  <c r="E513" i="5"/>
  <c r="D513" i="5"/>
  <c r="C513" i="5"/>
  <c r="H512" i="5"/>
  <c r="G513" i="5" l="1"/>
  <c r="H513" i="5" s="1"/>
  <c r="A515" i="5"/>
  <c r="D514" i="5"/>
  <c r="C514" i="5"/>
  <c r="F514" i="5"/>
  <c r="E514" i="5"/>
  <c r="G514" i="5" l="1"/>
  <c r="C515" i="5"/>
  <c r="F515" i="5"/>
  <c r="D515" i="5"/>
  <c r="A516" i="5"/>
  <c r="E515" i="5"/>
  <c r="H514" i="5"/>
  <c r="D516" i="5" l="1"/>
  <c r="C516" i="5"/>
  <c r="A517" i="5"/>
  <c r="F516" i="5"/>
  <c r="E516" i="5"/>
  <c r="G515" i="5"/>
  <c r="H515" i="5" s="1"/>
  <c r="G516" i="5" l="1"/>
  <c r="H516" i="5" s="1"/>
  <c r="E517" i="5"/>
  <c r="D517" i="5"/>
  <c r="C517" i="5"/>
  <c r="A518" i="5"/>
  <c r="F517" i="5"/>
  <c r="F518" i="5" l="1"/>
  <c r="E518" i="5"/>
  <c r="C518" i="5"/>
  <c r="A519" i="5"/>
  <c r="D518" i="5"/>
  <c r="G517" i="5"/>
  <c r="H517" i="5" s="1"/>
  <c r="G518" i="5" l="1"/>
  <c r="H518" i="5" s="1"/>
  <c r="F519" i="5"/>
  <c r="E519" i="5"/>
  <c r="A520" i="5"/>
  <c r="D519" i="5"/>
  <c r="C519" i="5"/>
  <c r="G519" i="5" s="1"/>
  <c r="D520" i="5" l="1"/>
  <c r="C520" i="5"/>
  <c r="A521" i="5"/>
  <c r="F520" i="5"/>
  <c r="E520" i="5"/>
  <c r="H519" i="5"/>
  <c r="A522" i="5" l="1"/>
  <c r="F521" i="5"/>
  <c r="D521" i="5"/>
  <c r="C521" i="5"/>
  <c r="E521" i="5"/>
  <c r="G520" i="5"/>
  <c r="H520" i="5" s="1"/>
  <c r="G521" i="5" l="1"/>
  <c r="H521" i="5" s="1"/>
  <c r="A523" i="5"/>
  <c r="F522" i="5"/>
  <c r="E522" i="5"/>
  <c r="D522" i="5"/>
  <c r="C522" i="5"/>
  <c r="G522" i="5" s="1"/>
  <c r="H522" i="5" l="1"/>
  <c r="C523" i="5"/>
  <c r="E523" i="5"/>
  <c r="D523" i="5"/>
  <c r="A524" i="5"/>
  <c r="F523" i="5"/>
  <c r="C524" i="5" l="1"/>
  <c r="E524" i="5"/>
  <c r="D524" i="5"/>
  <c r="A525" i="5"/>
  <c r="F524" i="5"/>
  <c r="G523" i="5"/>
  <c r="H523" i="5" s="1"/>
  <c r="G524" i="5" l="1"/>
  <c r="H524" i="5" s="1"/>
  <c r="D525" i="5"/>
  <c r="F525" i="5"/>
  <c r="A526" i="5"/>
  <c r="E525" i="5"/>
  <c r="C525" i="5"/>
  <c r="G525" i="5" l="1"/>
  <c r="E526" i="5"/>
  <c r="A527" i="5"/>
  <c r="F526" i="5"/>
  <c r="C526" i="5"/>
  <c r="G526" i="5" s="1"/>
  <c r="D526" i="5"/>
  <c r="H525" i="5"/>
  <c r="H526" i="5" l="1"/>
  <c r="F527" i="5"/>
  <c r="A528" i="5"/>
  <c r="E527" i="5"/>
  <c r="D527" i="5"/>
  <c r="C527" i="5"/>
  <c r="G527" i="5" l="1"/>
  <c r="D528" i="5"/>
  <c r="C528" i="5"/>
  <c r="F528" i="5"/>
  <c r="E528" i="5"/>
  <c r="A529" i="5"/>
  <c r="H527" i="5"/>
  <c r="G528" i="5" l="1"/>
  <c r="H528" i="5" s="1"/>
  <c r="F529" i="5"/>
  <c r="E529" i="5"/>
  <c r="D529" i="5"/>
  <c r="A530" i="5"/>
  <c r="C529" i="5"/>
  <c r="G529" i="5" l="1"/>
  <c r="A531" i="5"/>
  <c r="D530" i="5"/>
  <c r="C530" i="5"/>
  <c r="F530" i="5"/>
  <c r="E530" i="5"/>
  <c r="H529" i="5"/>
  <c r="G530" i="5" l="1"/>
  <c r="H530" i="5" s="1"/>
  <c r="A532" i="5"/>
  <c r="E531" i="5"/>
  <c r="D531" i="5"/>
  <c r="F531" i="5"/>
  <c r="C531" i="5"/>
  <c r="G531" i="5" s="1"/>
  <c r="H531" i="5" l="1"/>
  <c r="C532" i="5"/>
  <c r="D532" i="5"/>
  <c r="A533" i="5"/>
  <c r="F532" i="5"/>
  <c r="E532" i="5"/>
  <c r="D533" i="5" l="1"/>
  <c r="F533" i="5"/>
  <c r="E533" i="5"/>
  <c r="C533" i="5"/>
  <c r="G533" i="5" s="1"/>
  <c r="A534" i="5"/>
  <c r="G532" i="5"/>
  <c r="H532" i="5" s="1"/>
  <c r="H533" i="5" l="1"/>
  <c r="E534" i="5"/>
  <c r="A535" i="5"/>
  <c r="F534" i="5"/>
  <c r="D534" i="5"/>
  <c r="C534" i="5"/>
  <c r="G534" i="5" s="1"/>
  <c r="F535" i="5" l="1"/>
  <c r="A536" i="5"/>
  <c r="E535" i="5"/>
  <c r="D535" i="5"/>
  <c r="C535" i="5"/>
  <c r="H534" i="5"/>
  <c r="G535" i="5" l="1"/>
  <c r="H535" i="5" s="1"/>
  <c r="C536" i="5"/>
  <c r="A537" i="5"/>
  <c r="F536" i="5"/>
  <c r="E536" i="5"/>
  <c r="D536" i="5"/>
  <c r="G536" i="5" l="1"/>
  <c r="H536" i="5" s="1"/>
  <c r="E537" i="5"/>
  <c r="D537" i="5"/>
  <c r="C537" i="5"/>
  <c r="G537" i="5" s="1"/>
  <c r="A538" i="5"/>
  <c r="F537" i="5"/>
  <c r="H537" i="5" l="1"/>
  <c r="A539" i="5"/>
  <c r="F538" i="5"/>
  <c r="D538" i="5"/>
  <c r="C538" i="5"/>
  <c r="E538" i="5"/>
  <c r="G538" i="5" l="1"/>
  <c r="H538" i="5" s="1"/>
  <c r="A540" i="5"/>
  <c r="C539" i="5"/>
  <c r="F539" i="5"/>
  <c r="E539" i="5"/>
  <c r="D539" i="5"/>
  <c r="G539" i="5" l="1"/>
  <c r="H539" i="5" s="1"/>
  <c r="C540" i="5"/>
  <c r="F540" i="5"/>
  <c r="D540" i="5"/>
  <c r="E540" i="5"/>
  <c r="A541" i="5"/>
  <c r="G540" i="5" l="1"/>
  <c r="H540" i="5" s="1"/>
  <c r="D541" i="5"/>
  <c r="E541" i="5"/>
  <c r="C541" i="5"/>
  <c r="A542" i="5"/>
  <c r="F541" i="5"/>
  <c r="G541" i="5" l="1"/>
  <c r="H541" i="5" s="1"/>
  <c r="E542" i="5"/>
  <c r="F542" i="5"/>
  <c r="D542" i="5"/>
  <c r="C542" i="5"/>
  <c r="G542" i="5" s="1"/>
  <c r="A543" i="5"/>
  <c r="F543" i="5" l="1"/>
  <c r="A544" i="5"/>
  <c r="E543" i="5"/>
  <c r="D543" i="5"/>
  <c r="C543" i="5"/>
  <c r="H542" i="5"/>
  <c r="G543" i="5" l="1"/>
  <c r="H543" i="5" s="1"/>
  <c r="D544" i="5"/>
  <c r="C544" i="5"/>
  <c r="A545" i="5"/>
  <c r="F544" i="5"/>
  <c r="E544" i="5"/>
  <c r="D545" i="5" l="1"/>
  <c r="C545" i="5"/>
  <c r="A546" i="5"/>
  <c r="E545" i="5"/>
  <c r="F545" i="5"/>
  <c r="G544" i="5"/>
  <c r="H544" i="5" s="1"/>
  <c r="G545" i="5" l="1"/>
  <c r="H545" i="5" s="1"/>
  <c r="A547" i="5"/>
  <c r="F546" i="5"/>
  <c r="E546" i="5"/>
  <c r="D546" i="5"/>
  <c r="C546" i="5"/>
  <c r="G546" i="5" l="1"/>
  <c r="H546" i="5" s="1"/>
  <c r="F547" i="5"/>
  <c r="E547" i="5"/>
  <c r="C547" i="5"/>
  <c r="D547" i="5"/>
  <c r="A548" i="5"/>
  <c r="G547" i="5" l="1"/>
  <c r="H547" i="5" s="1"/>
  <c r="C548" i="5"/>
  <c r="A549" i="5"/>
  <c r="F548" i="5"/>
  <c r="E548" i="5"/>
  <c r="D548" i="5"/>
  <c r="G548" i="5" l="1"/>
  <c r="H548" i="5" s="1"/>
  <c r="D549" i="5"/>
  <c r="C549" i="5"/>
  <c r="F549" i="5"/>
  <c r="E549" i="5"/>
  <c r="A550" i="5"/>
  <c r="E550" i="5" l="1"/>
  <c r="F550" i="5"/>
  <c r="D550" i="5"/>
  <c r="C550" i="5"/>
  <c r="A551" i="5"/>
  <c r="G549" i="5"/>
  <c r="H549" i="5" s="1"/>
  <c r="G550" i="5" l="1"/>
  <c r="H550" i="5" s="1"/>
  <c r="F551" i="5"/>
  <c r="E551" i="5"/>
  <c r="D551" i="5"/>
  <c r="C551" i="5"/>
  <c r="G551" i="5" s="1"/>
  <c r="A552" i="5"/>
  <c r="A553" i="5" l="1"/>
  <c r="F552" i="5"/>
  <c r="E552" i="5"/>
  <c r="D552" i="5"/>
  <c r="C552" i="5"/>
  <c r="G552" i="5" s="1"/>
  <c r="H551" i="5"/>
  <c r="H552" i="5" l="1"/>
  <c r="C553" i="5"/>
  <c r="F553" i="5"/>
  <c r="E553" i="5"/>
  <c r="A554" i="5"/>
  <c r="D553" i="5"/>
  <c r="G553" i="5" l="1"/>
  <c r="H553" i="5" s="1"/>
  <c r="A555" i="5"/>
  <c r="E554" i="5"/>
  <c r="F554" i="5"/>
  <c r="D554" i="5"/>
  <c r="C554" i="5"/>
  <c r="G554" i="5" s="1"/>
  <c r="H554" i="5" l="1"/>
  <c r="F555" i="5"/>
  <c r="A556" i="5"/>
  <c r="E555" i="5"/>
  <c r="C555" i="5"/>
  <c r="G555" i="5" s="1"/>
  <c r="D555" i="5"/>
  <c r="C556" i="5" l="1"/>
  <c r="D556" i="5"/>
  <c r="A557" i="5"/>
  <c r="F556" i="5"/>
  <c r="E556" i="5"/>
  <c r="H555" i="5"/>
  <c r="D557" i="5" l="1"/>
  <c r="F557" i="5"/>
  <c r="E557" i="5"/>
  <c r="C557" i="5"/>
  <c r="A558" i="5"/>
  <c r="G556" i="5"/>
  <c r="H556" i="5" s="1"/>
  <c r="G557" i="5" l="1"/>
  <c r="H557" i="5" s="1"/>
  <c r="E558" i="5"/>
  <c r="A559" i="5"/>
  <c r="D558" i="5"/>
  <c r="F558" i="5"/>
  <c r="C558" i="5"/>
  <c r="G558" i="5" l="1"/>
  <c r="H558" i="5" s="1"/>
  <c r="F559" i="5"/>
  <c r="C559" i="5"/>
  <c r="D559" i="5"/>
  <c r="A560" i="5"/>
  <c r="E559" i="5"/>
  <c r="G559" i="5" l="1"/>
  <c r="H559" i="5" s="1"/>
  <c r="C560" i="5"/>
  <c r="F560" i="5"/>
  <c r="E560" i="5"/>
  <c r="D560" i="5"/>
  <c r="A561" i="5"/>
  <c r="D561" i="5" l="1"/>
  <c r="A562" i="5"/>
  <c r="E561" i="5"/>
  <c r="F561" i="5"/>
  <c r="C561" i="5"/>
  <c r="G560" i="5"/>
  <c r="H560" i="5" s="1"/>
  <c r="G561" i="5" l="1"/>
  <c r="H561" i="5" s="1"/>
  <c r="A563" i="5"/>
  <c r="E562" i="5"/>
  <c r="C562" i="5"/>
  <c r="D562" i="5"/>
  <c r="F562" i="5"/>
  <c r="G562" i="5" l="1"/>
  <c r="F563" i="5"/>
  <c r="E563" i="5"/>
  <c r="D563" i="5"/>
  <c r="A564" i="5"/>
  <c r="C563" i="5"/>
  <c r="H562" i="5"/>
  <c r="G563" i="5" l="1"/>
  <c r="C564" i="5"/>
  <c r="A565" i="5"/>
  <c r="E564" i="5"/>
  <c r="F564" i="5"/>
  <c r="D564" i="5"/>
  <c r="H563" i="5"/>
  <c r="D565" i="5" l="1"/>
  <c r="C565" i="5"/>
  <c r="A566" i="5"/>
  <c r="E565" i="5"/>
  <c r="F565" i="5"/>
  <c r="G564" i="5"/>
  <c r="H564" i="5" s="1"/>
  <c r="G565" i="5" l="1"/>
  <c r="H565" i="5" s="1"/>
  <c r="E566" i="5"/>
  <c r="A567" i="5"/>
  <c r="F566" i="5"/>
  <c r="D566" i="5"/>
  <c r="C566" i="5"/>
  <c r="G566" i="5" s="1"/>
  <c r="H566" i="5" l="1"/>
  <c r="F567" i="5"/>
  <c r="A568" i="5"/>
  <c r="E567" i="5"/>
  <c r="D567" i="5"/>
  <c r="C567" i="5"/>
  <c r="G567" i="5" l="1"/>
  <c r="H567" i="5" s="1"/>
  <c r="C568" i="5"/>
  <c r="D568" i="5"/>
  <c r="A569" i="5"/>
  <c r="E568" i="5"/>
  <c r="F568" i="5"/>
  <c r="D569" i="5" l="1"/>
  <c r="F569" i="5"/>
  <c r="E569" i="5"/>
  <c r="A570" i="5"/>
  <c r="C569" i="5"/>
  <c r="G568" i="5"/>
  <c r="H568" i="5" s="1"/>
  <c r="G569" i="5" l="1"/>
  <c r="H569" i="5" s="1"/>
  <c r="A571" i="5"/>
  <c r="E570" i="5"/>
  <c r="F570" i="5"/>
  <c r="D570" i="5"/>
  <c r="C570" i="5"/>
  <c r="G570" i="5" l="1"/>
  <c r="F571" i="5"/>
  <c r="D571" i="5"/>
  <c r="C571" i="5"/>
  <c r="A572" i="5"/>
  <c r="E571" i="5"/>
  <c r="H570" i="5"/>
  <c r="G571" i="5" l="1"/>
  <c r="H571" i="5" s="1"/>
  <c r="C572" i="5"/>
  <c r="F572" i="5"/>
  <c r="E572" i="5"/>
  <c r="A573" i="5"/>
  <c r="D572" i="5"/>
  <c r="D573" i="5" l="1"/>
  <c r="A574" i="5"/>
  <c r="F573" i="5"/>
  <c r="E573" i="5"/>
  <c r="C573" i="5"/>
  <c r="G572" i="5"/>
  <c r="H572" i="5" s="1"/>
  <c r="G573" i="5" l="1"/>
  <c r="H573" i="5" s="1"/>
  <c r="E574" i="5"/>
  <c r="A575" i="5"/>
  <c r="D574" i="5"/>
  <c r="C574" i="5"/>
  <c r="F574" i="5"/>
  <c r="G574" i="5" l="1"/>
  <c r="H574" i="5" s="1"/>
  <c r="F575" i="5"/>
  <c r="E575" i="5"/>
  <c r="C575" i="5"/>
  <c r="A576" i="5"/>
  <c r="D575" i="5"/>
  <c r="C576" i="5" l="1"/>
  <c r="A577" i="5"/>
  <c r="F576" i="5"/>
  <c r="E576" i="5"/>
  <c r="D576" i="5"/>
  <c r="G575" i="5"/>
  <c r="H575" i="5" s="1"/>
  <c r="D577" i="5" l="1"/>
  <c r="E577" i="5"/>
  <c r="C577" i="5"/>
  <c r="F577" i="5"/>
  <c r="A578" i="5"/>
  <c r="G576" i="5"/>
  <c r="H576" i="5" s="1"/>
  <c r="G577" i="5" l="1"/>
  <c r="H577" i="5" s="1"/>
  <c r="A579" i="5"/>
  <c r="E578" i="5"/>
  <c r="F578" i="5"/>
  <c r="C578" i="5"/>
  <c r="D578" i="5"/>
  <c r="G578" i="5" l="1"/>
  <c r="H578" i="5"/>
  <c r="F579" i="5"/>
  <c r="A580" i="5"/>
  <c r="E579" i="5"/>
  <c r="D579" i="5"/>
  <c r="C579" i="5"/>
  <c r="G579" i="5" l="1"/>
  <c r="H579" i="5" s="1"/>
  <c r="C580" i="5"/>
  <c r="E580" i="5"/>
  <c r="D580" i="5"/>
  <c r="F580" i="5"/>
  <c r="A581" i="5"/>
  <c r="G580" i="5" l="1"/>
  <c r="D581" i="5"/>
  <c r="A582" i="5"/>
  <c r="F581" i="5"/>
  <c r="C581" i="5"/>
  <c r="E581" i="5"/>
  <c r="H580" i="5"/>
  <c r="G581" i="5" l="1"/>
  <c r="H581" i="5" s="1"/>
  <c r="E582" i="5"/>
  <c r="A583" i="5"/>
  <c r="F582" i="5"/>
  <c r="D582" i="5"/>
  <c r="C582" i="5"/>
  <c r="G582" i="5" l="1"/>
  <c r="H582" i="5" s="1"/>
  <c r="F583" i="5"/>
  <c r="E583" i="5"/>
  <c r="D583" i="5"/>
  <c r="C583" i="5"/>
  <c r="A584" i="5"/>
  <c r="C584" i="5" l="1"/>
  <c r="A585" i="5"/>
  <c r="F584" i="5"/>
  <c r="D584" i="5"/>
  <c r="E584" i="5"/>
  <c r="G583" i="5"/>
  <c r="H583" i="5" s="1"/>
  <c r="D585" i="5" l="1"/>
  <c r="A586" i="5"/>
  <c r="F585" i="5"/>
  <c r="E585" i="5"/>
  <c r="C585" i="5"/>
  <c r="G584" i="5"/>
  <c r="H584" i="5" s="1"/>
  <c r="G585" i="5" l="1"/>
  <c r="H585" i="5" s="1"/>
  <c r="A587" i="5"/>
  <c r="E586" i="5"/>
  <c r="F586" i="5"/>
  <c r="D586" i="5"/>
  <c r="C586" i="5"/>
  <c r="G586" i="5" l="1"/>
  <c r="H586" i="5" s="1"/>
  <c r="F587" i="5"/>
  <c r="A588" i="5"/>
  <c r="D587" i="5"/>
  <c r="E587" i="5"/>
  <c r="C587" i="5"/>
  <c r="G587" i="5" l="1"/>
  <c r="H587" i="5" s="1"/>
  <c r="C588" i="5"/>
  <c r="A589" i="5"/>
  <c r="F588" i="5"/>
  <c r="E588" i="5"/>
  <c r="D588" i="5"/>
  <c r="D589" i="5" l="1"/>
  <c r="F589" i="5"/>
  <c r="E589" i="5"/>
  <c r="C589" i="5"/>
  <c r="G589" i="5" s="1"/>
  <c r="A590" i="5"/>
  <c r="G588" i="5"/>
  <c r="H588" i="5" s="1"/>
  <c r="H589" i="5" l="1"/>
  <c r="E590" i="5"/>
  <c r="A591" i="5"/>
  <c r="D590" i="5"/>
  <c r="F590" i="5"/>
  <c r="C590" i="5"/>
  <c r="G590" i="5" l="1"/>
  <c r="F591" i="5"/>
  <c r="C591" i="5"/>
  <c r="A592" i="5"/>
  <c r="E591" i="5"/>
  <c r="D591" i="5"/>
  <c r="H590" i="5"/>
  <c r="G591" i="5" l="1"/>
  <c r="C592" i="5"/>
  <c r="F592" i="5"/>
  <c r="E592" i="5"/>
  <c r="D592" i="5"/>
  <c r="A593" i="5"/>
  <c r="H591" i="5"/>
  <c r="D593" i="5" l="1"/>
  <c r="A594" i="5"/>
  <c r="E593" i="5"/>
  <c r="F593" i="5"/>
  <c r="C593" i="5"/>
  <c r="G592" i="5"/>
  <c r="H592" i="5" s="1"/>
  <c r="G593" i="5" l="1"/>
  <c r="H593" i="5" s="1"/>
  <c r="A595" i="5"/>
  <c r="E594" i="5"/>
  <c r="C594" i="5"/>
  <c r="F594" i="5"/>
  <c r="D594" i="5"/>
  <c r="G594" i="5" l="1"/>
  <c r="H594" i="5" s="1"/>
  <c r="F595" i="5"/>
  <c r="E595" i="5"/>
  <c r="D595" i="5"/>
  <c r="C595" i="5"/>
  <c r="A596" i="5"/>
  <c r="G595" i="5" l="1"/>
  <c r="C596" i="5"/>
  <c r="A597" i="5"/>
  <c r="E596" i="5"/>
  <c r="F596" i="5"/>
  <c r="D596" i="5"/>
  <c r="H595" i="5"/>
  <c r="D597" i="5" l="1"/>
  <c r="C597" i="5"/>
  <c r="A598" i="5"/>
  <c r="F597" i="5"/>
  <c r="E597" i="5"/>
  <c r="G596" i="5"/>
  <c r="H596" i="5" s="1"/>
  <c r="G597" i="5" l="1"/>
  <c r="H597" i="5" s="1"/>
  <c r="E598" i="5"/>
  <c r="A599" i="5"/>
  <c r="F598" i="5"/>
  <c r="D598" i="5"/>
  <c r="C598" i="5"/>
  <c r="G598" i="5" s="1"/>
  <c r="H598" i="5" l="1"/>
  <c r="F599" i="5"/>
  <c r="E599" i="5"/>
  <c r="A600" i="5"/>
  <c r="C599" i="5"/>
  <c r="D599" i="5"/>
  <c r="G599" i="5" l="1"/>
  <c r="H599" i="5" s="1"/>
  <c r="F600" i="5"/>
  <c r="C600" i="5"/>
  <c r="E600" i="5"/>
  <c r="D600" i="5"/>
  <c r="A601" i="5"/>
  <c r="G600" i="5" l="1"/>
  <c r="H600" i="5" s="1"/>
  <c r="D601" i="5"/>
  <c r="A602" i="5"/>
  <c r="E601" i="5"/>
  <c r="F601" i="5"/>
  <c r="C601" i="5"/>
  <c r="G601" i="5" l="1"/>
  <c r="H601" i="5" s="1"/>
  <c r="A603" i="5"/>
  <c r="E602" i="5"/>
  <c r="D602" i="5"/>
  <c r="C602" i="5"/>
  <c r="F602" i="5"/>
  <c r="G602" i="5" l="1"/>
  <c r="H602" i="5" s="1"/>
  <c r="A604" i="5"/>
  <c r="F603" i="5"/>
  <c r="D603" i="5"/>
  <c r="E603" i="5"/>
  <c r="C603" i="5"/>
  <c r="G603" i="5" l="1"/>
  <c r="C604" i="5"/>
  <c r="D604" i="5"/>
  <c r="A605" i="5"/>
  <c r="F604" i="5"/>
  <c r="E604" i="5"/>
  <c r="H603" i="5"/>
  <c r="G604" i="5" l="1"/>
  <c r="H604" i="5" s="1"/>
  <c r="D605" i="5"/>
  <c r="C605" i="5"/>
  <c r="A606" i="5"/>
  <c r="F605" i="5"/>
  <c r="E605" i="5"/>
  <c r="E606" i="5" l="1"/>
  <c r="D606" i="5"/>
  <c r="A607" i="5"/>
  <c r="C606" i="5"/>
  <c r="F606" i="5"/>
  <c r="G605" i="5"/>
  <c r="H605" i="5" s="1"/>
  <c r="G606" i="5" l="1"/>
  <c r="H606" i="5" s="1"/>
  <c r="F607" i="5"/>
  <c r="E607" i="5"/>
  <c r="D607" i="5"/>
  <c r="A608" i="5"/>
  <c r="C607" i="5"/>
  <c r="G607" i="5" l="1"/>
  <c r="H607" i="5"/>
  <c r="F608" i="5"/>
  <c r="C608" i="5"/>
  <c r="A609" i="5"/>
  <c r="E608" i="5"/>
  <c r="D608" i="5"/>
  <c r="D609" i="5" l="1"/>
  <c r="F609" i="5"/>
  <c r="E609" i="5"/>
  <c r="C609" i="5"/>
  <c r="G609" i="5" s="1"/>
  <c r="A610" i="5"/>
  <c r="G608" i="5"/>
  <c r="H608" i="5" s="1"/>
  <c r="H609" i="5" l="1"/>
  <c r="A611" i="5"/>
  <c r="E610" i="5"/>
  <c r="F610" i="5"/>
  <c r="C610" i="5"/>
  <c r="D610" i="5"/>
  <c r="G610" i="5" l="1"/>
  <c r="A612" i="5"/>
  <c r="F611" i="5"/>
  <c r="E611" i="5"/>
  <c r="D611" i="5"/>
  <c r="C611" i="5"/>
  <c r="H610" i="5"/>
  <c r="G611" i="5" l="1"/>
  <c r="H611" i="5" s="1"/>
  <c r="C612" i="5"/>
  <c r="A613" i="5"/>
  <c r="E612" i="5"/>
  <c r="F612" i="5"/>
  <c r="D612" i="5"/>
  <c r="G612" i="5" l="1"/>
  <c r="D613" i="5"/>
  <c r="C613" i="5"/>
  <c r="E613" i="5"/>
  <c r="F613" i="5"/>
  <c r="A614" i="5"/>
  <c r="H612" i="5"/>
  <c r="G613" i="5" l="1"/>
  <c r="E614" i="5"/>
  <c r="D614" i="5"/>
  <c r="A615" i="5"/>
  <c r="C614" i="5"/>
  <c r="F614" i="5"/>
  <c r="H613" i="5"/>
  <c r="G614" i="5" l="1"/>
  <c r="H614" i="5" s="1"/>
  <c r="F615" i="5"/>
  <c r="E615" i="5"/>
  <c r="C615" i="5"/>
  <c r="A616" i="5"/>
  <c r="D615" i="5"/>
  <c r="G615" i="5" l="1"/>
  <c r="F616" i="5"/>
  <c r="C616" i="5"/>
  <c r="A617" i="5"/>
  <c r="E616" i="5"/>
  <c r="D616" i="5"/>
  <c r="H615" i="5"/>
  <c r="G616" i="5" l="1"/>
  <c r="H616" i="5"/>
  <c r="D617" i="5"/>
  <c r="A618" i="5"/>
  <c r="C617" i="5"/>
  <c r="E617" i="5"/>
  <c r="F617" i="5"/>
  <c r="G617" i="5" l="1"/>
  <c r="A619" i="5"/>
  <c r="E618" i="5"/>
  <c r="F618" i="5"/>
  <c r="D618" i="5"/>
  <c r="C618" i="5"/>
  <c r="G618" i="5" s="1"/>
  <c r="H617" i="5"/>
  <c r="H618" i="5" l="1"/>
  <c r="A620" i="5"/>
  <c r="F619" i="5"/>
  <c r="E619" i="5"/>
  <c r="D619" i="5"/>
  <c r="C619" i="5"/>
  <c r="G619" i="5" s="1"/>
  <c r="C620" i="5" l="1"/>
  <c r="F620" i="5"/>
  <c r="E620" i="5"/>
  <c r="D620" i="5"/>
  <c r="A621" i="5"/>
  <c r="H619" i="5"/>
  <c r="D621" i="5" l="1"/>
  <c r="C621" i="5"/>
  <c r="A622" i="5"/>
  <c r="F621" i="5"/>
  <c r="E621" i="5"/>
  <c r="G620" i="5"/>
  <c r="H620" i="5" s="1"/>
  <c r="G621" i="5" l="1"/>
  <c r="H621" i="5" s="1"/>
  <c r="E622" i="5"/>
  <c r="D622" i="5"/>
  <c r="A623" i="5"/>
  <c r="F622" i="5"/>
  <c r="C622" i="5"/>
  <c r="G622" i="5" l="1"/>
  <c r="H622" i="5" s="1"/>
  <c r="F623" i="5"/>
  <c r="E623" i="5"/>
  <c r="A624" i="5"/>
  <c r="D623" i="5"/>
  <c r="C623" i="5"/>
  <c r="G623" i="5" l="1"/>
  <c r="H623" i="5" s="1"/>
  <c r="F624" i="5"/>
  <c r="C624" i="5"/>
  <c r="D624" i="5"/>
  <c r="E624" i="5"/>
  <c r="A625" i="5"/>
  <c r="G624" i="5" l="1"/>
  <c r="H624" i="5" s="1"/>
  <c r="D625" i="5"/>
  <c r="A626" i="5"/>
  <c r="F625" i="5"/>
  <c r="C625" i="5"/>
  <c r="E625" i="5"/>
  <c r="G625" i="5" l="1"/>
  <c r="H625" i="5" s="1"/>
  <c r="A627" i="5"/>
  <c r="E626" i="5"/>
  <c r="C626" i="5"/>
  <c r="F626" i="5"/>
  <c r="D626" i="5"/>
  <c r="G626" i="5" l="1"/>
  <c r="A628" i="5"/>
  <c r="F627" i="5"/>
  <c r="E627" i="5"/>
  <c r="C627" i="5"/>
  <c r="G627" i="5" s="1"/>
  <c r="D627" i="5"/>
  <c r="H626" i="5"/>
  <c r="H627" i="5" l="1"/>
  <c r="C628" i="5"/>
  <c r="D628" i="5"/>
  <c r="E628" i="5"/>
  <c r="A629" i="5"/>
  <c r="F628" i="5"/>
  <c r="G628" i="5" l="1"/>
  <c r="D629" i="5"/>
  <c r="C629" i="5"/>
  <c r="F629" i="5"/>
  <c r="E629" i="5"/>
  <c r="A630" i="5"/>
  <c r="H628" i="5"/>
  <c r="E630" i="5" l="1"/>
  <c r="D630" i="5"/>
  <c r="A631" i="5"/>
  <c r="F630" i="5"/>
  <c r="C630" i="5"/>
  <c r="G630" i="5" s="1"/>
  <c r="G629" i="5"/>
  <c r="H629" i="5" s="1"/>
  <c r="H630" i="5" l="1"/>
  <c r="F631" i="5"/>
  <c r="E631" i="5"/>
  <c r="D631" i="5"/>
  <c r="C631" i="5"/>
  <c r="A632" i="5"/>
  <c r="G631" i="5" l="1"/>
  <c r="H631" i="5" s="1"/>
  <c r="F632" i="5"/>
  <c r="C632" i="5"/>
  <c r="A633" i="5"/>
  <c r="E632" i="5"/>
  <c r="D632" i="5"/>
  <c r="G632" i="5" l="1"/>
  <c r="D633" i="5"/>
  <c r="E633" i="5"/>
  <c r="C633" i="5"/>
  <c r="A634" i="5"/>
  <c r="F633" i="5"/>
  <c r="H632" i="5"/>
  <c r="G633" i="5" l="1"/>
  <c r="H633" i="5" s="1"/>
  <c r="A635" i="5"/>
  <c r="E634" i="5"/>
  <c r="D634" i="5"/>
  <c r="F634" i="5"/>
  <c r="C634" i="5"/>
  <c r="G634" i="5" s="1"/>
  <c r="E635" i="5" l="1"/>
  <c r="C635" i="5"/>
  <c r="A636" i="5"/>
  <c r="F635" i="5"/>
  <c r="D635" i="5"/>
  <c r="H634" i="5"/>
  <c r="F636" i="5" l="1"/>
  <c r="D636" i="5"/>
  <c r="A637" i="5"/>
  <c r="C636" i="5"/>
  <c r="E636" i="5"/>
  <c r="G635" i="5"/>
  <c r="H635" i="5" s="1"/>
  <c r="G636" i="5" l="1"/>
  <c r="H636" i="5" s="1"/>
  <c r="E637" i="5"/>
  <c r="C637" i="5"/>
  <c r="A638" i="5"/>
  <c r="F637" i="5"/>
  <c r="D637" i="5"/>
  <c r="G637" i="5" l="1"/>
  <c r="H637" i="5" s="1"/>
  <c r="F638" i="5"/>
  <c r="D638" i="5"/>
  <c r="E638" i="5"/>
  <c r="C638" i="5"/>
  <c r="A639" i="5"/>
  <c r="G638" i="5" l="1"/>
  <c r="H638" i="5" s="1"/>
  <c r="A640" i="5"/>
  <c r="E639" i="5"/>
  <c r="F639" i="5"/>
  <c r="D639" i="5"/>
  <c r="C639" i="5"/>
  <c r="G639" i="5" s="1"/>
  <c r="H639" i="5" s="1"/>
  <c r="F640" i="5" l="1"/>
  <c r="E640" i="5"/>
  <c r="D640" i="5"/>
  <c r="A641" i="5"/>
  <c r="C640" i="5"/>
  <c r="G640" i="5" l="1"/>
  <c r="H640" i="5" s="1"/>
  <c r="C641" i="5"/>
  <c r="A642" i="5"/>
  <c r="E641" i="5"/>
  <c r="D641" i="5"/>
  <c r="F641" i="5"/>
  <c r="G641" i="5" l="1"/>
  <c r="H641" i="5" s="1"/>
  <c r="D642" i="5"/>
  <c r="E642" i="5"/>
  <c r="C642" i="5"/>
  <c r="A643" i="5"/>
  <c r="F642" i="5"/>
  <c r="G642" i="5" l="1"/>
  <c r="H642" i="5" s="1"/>
  <c r="E643" i="5"/>
  <c r="C643" i="5"/>
  <c r="A644" i="5"/>
  <c r="D643" i="5"/>
  <c r="F643" i="5"/>
  <c r="F644" i="5" l="1"/>
  <c r="D644" i="5"/>
  <c r="C644" i="5"/>
  <c r="A645" i="5"/>
  <c r="E644" i="5"/>
  <c r="G643" i="5"/>
  <c r="H643" i="5" s="1"/>
  <c r="E645" i="5" l="1"/>
  <c r="C645" i="5"/>
  <c r="A646" i="5"/>
  <c r="F645" i="5"/>
  <c r="D645" i="5"/>
  <c r="G644" i="5"/>
  <c r="H644" i="5" s="1"/>
  <c r="G645" i="5" l="1"/>
  <c r="H645" i="5" s="1"/>
  <c r="F646" i="5"/>
  <c r="D646" i="5"/>
  <c r="A647" i="5"/>
  <c r="E646" i="5"/>
  <c r="C646" i="5"/>
  <c r="G646" i="5" s="1"/>
  <c r="H646" i="5" l="1"/>
  <c r="A648" i="5"/>
  <c r="E647" i="5"/>
  <c r="F647" i="5"/>
  <c r="C647" i="5"/>
  <c r="D647" i="5"/>
  <c r="G647" i="5" l="1"/>
  <c r="H647" i="5" s="1"/>
  <c r="F648" i="5"/>
  <c r="E648" i="5"/>
  <c r="C648" i="5"/>
  <c r="A649" i="5"/>
  <c r="D648" i="5"/>
  <c r="C649" i="5" l="1"/>
  <c r="A650" i="5"/>
  <c r="F649" i="5"/>
  <c r="E649" i="5"/>
  <c r="D649" i="5"/>
  <c r="G648" i="5"/>
  <c r="H648" i="5" s="1"/>
  <c r="D650" i="5" l="1"/>
  <c r="F650" i="5"/>
  <c r="C650" i="5"/>
  <c r="A651" i="5"/>
  <c r="E650" i="5"/>
  <c r="G649" i="5"/>
  <c r="H649" i="5" s="1"/>
  <c r="G650" i="5" l="1"/>
  <c r="H650" i="5"/>
  <c r="E651" i="5"/>
  <c r="C651" i="5"/>
  <c r="A652" i="5"/>
  <c r="F651" i="5"/>
  <c r="D651" i="5"/>
  <c r="G651" i="5" l="1"/>
  <c r="H651" i="5" s="1"/>
  <c r="F652" i="5"/>
  <c r="D652" i="5"/>
  <c r="A653" i="5"/>
  <c r="E652" i="5"/>
  <c r="C652" i="5"/>
  <c r="G652" i="5" l="1"/>
  <c r="H652" i="5" s="1"/>
  <c r="E653" i="5"/>
  <c r="C653" i="5"/>
  <c r="D653" i="5"/>
  <c r="F653" i="5"/>
  <c r="A654" i="5"/>
  <c r="G653" i="5" l="1"/>
  <c r="H653" i="5" s="1"/>
  <c r="F654" i="5"/>
  <c r="D654" i="5"/>
  <c r="A655" i="5"/>
  <c r="C654" i="5"/>
  <c r="E654" i="5"/>
  <c r="G654" i="5" l="1"/>
  <c r="H654" i="5" s="1"/>
  <c r="A656" i="5"/>
  <c r="E655" i="5"/>
  <c r="C655" i="5"/>
  <c r="F655" i="5"/>
  <c r="D655" i="5"/>
  <c r="G655" i="5" l="1"/>
  <c r="H655" i="5" s="1"/>
  <c r="F656" i="5"/>
  <c r="A657" i="5"/>
  <c r="C656" i="5"/>
  <c r="E656" i="5"/>
  <c r="D656" i="5"/>
  <c r="G656" i="5" l="1"/>
  <c r="C657" i="5"/>
  <c r="A658" i="5"/>
  <c r="E657" i="5"/>
  <c r="F657" i="5"/>
  <c r="D657" i="5"/>
  <c r="H656" i="5"/>
  <c r="D658" i="5" l="1"/>
  <c r="F658" i="5"/>
  <c r="A659" i="5"/>
  <c r="E658" i="5"/>
  <c r="C658" i="5"/>
  <c r="G657" i="5"/>
  <c r="H657" i="5" s="1"/>
  <c r="G658" i="5" l="1"/>
  <c r="H658" i="5" s="1"/>
  <c r="E659" i="5"/>
  <c r="C659" i="5"/>
  <c r="A660" i="5"/>
  <c r="D659" i="5"/>
  <c r="F659" i="5"/>
  <c r="G659" i="5" l="1"/>
  <c r="H659" i="5" s="1"/>
  <c r="F660" i="5"/>
  <c r="D660" i="5"/>
  <c r="E660" i="5"/>
  <c r="A661" i="5"/>
  <c r="C660" i="5"/>
  <c r="G660" i="5" l="1"/>
  <c r="H660" i="5" s="1"/>
  <c r="E661" i="5"/>
  <c r="C661" i="5"/>
  <c r="F661" i="5"/>
  <c r="D661" i="5"/>
  <c r="A662" i="5"/>
  <c r="G661" i="5" l="1"/>
  <c r="H661" i="5" s="1"/>
  <c r="F662" i="5"/>
  <c r="D662" i="5"/>
  <c r="E662" i="5"/>
  <c r="C662" i="5"/>
  <c r="A663" i="5"/>
  <c r="G662" i="5" l="1"/>
  <c r="H662" i="5" s="1"/>
  <c r="A664" i="5"/>
  <c r="E663" i="5"/>
  <c r="D663" i="5"/>
  <c r="C663" i="5"/>
  <c r="F663" i="5"/>
  <c r="G663" i="5" l="1"/>
  <c r="H663" i="5" s="1"/>
  <c r="F664" i="5"/>
  <c r="D664" i="5"/>
  <c r="C664" i="5"/>
  <c r="E664" i="5"/>
  <c r="A665" i="5"/>
  <c r="G664" i="5" l="1"/>
  <c r="H664" i="5" s="1"/>
  <c r="C665" i="5"/>
  <c r="A666" i="5"/>
  <c r="D665" i="5"/>
  <c r="E665" i="5"/>
  <c r="F665" i="5"/>
  <c r="D666" i="5" l="1"/>
  <c r="C666" i="5"/>
  <c r="A667" i="5"/>
  <c r="E666" i="5"/>
  <c r="F666" i="5"/>
  <c r="G665" i="5"/>
  <c r="H665" i="5" s="1"/>
  <c r="G666" i="5" l="1"/>
  <c r="H666" i="5" s="1"/>
  <c r="E667" i="5"/>
  <c r="C667" i="5"/>
  <c r="A668" i="5"/>
  <c r="F667" i="5"/>
  <c r="D667" i="5"/>
  <c r="F668" i="5" l="1"/>
  <c r="D668" i="5"/>
  <c r="A669" i="5"/>
  <c r="E668" i="5"/>
  <c r="C668" i="5"/>
  <c r="G667" i="5"/>
  <c r="H667" i="5" s="1"/>
  <c r="G668" i="5" l="1"/>
  <c r="H668" i="5" s="1"/>
  <c r="E669" i="5"/>
  <c r="C669" i="5"/>
  <c r="G669" i="5" s="1"/>
  <c r="F669" i="5"/>
  <c r="A670" i="5"/>
  <c r="D669" i="5"/>
  <c r="H669" i="5" l="1"/>
  <c r="F670" i="5"/>
  <c r="D670" i="5"/>
  <c r="E670" i="5"/>
  <c r="C670" i="5"/>
  <c r="A671" i="5"/>
  <c r="G670" i="5" l="1"/>
  <c r="H670" i="5" s="1"/>
  <c r="A672" i="5"/>
  <c r="E671" i="5"/>
  <c r="F671" i="5"/>
  <c r="D671" i="5"/>
  <c r="C671" i="5"/>
  <c r="G671" i="5" l="1"/>
  <c r="H671" i="5" s="1"/>
  <c r="F672" i="5"/>
  <c r="E672" i="5"/>
  <c r="A673" i="5"/>
  <c r="D672" i="5"/>
  <c r="C672" i="5"/>
  <c r="G672" i="5" s="1"/>
  <c r="C673" i="5" l="1"/>
  <c r="A674" i="5"/>
  <c r="E673" i="5"/>
  <c r="D673" i="5"/>
  <c r="F673" i="5"/>
  <c r="H672" i="5"/>
  <c r="D674" i="5" l="1"/>
  <c r="A675" i="5"/>
  <c r="E674" i="5"/>
  <c r="F674" i="5"/>
  <c r="C674" i="5"/>
  <c r="G673" i="5"/>
  <c r="H673" i="5" s="1"/>
  <c r="G674" i="5" l="1"/>
  <c r="H674" i="5"/>
  <c r="E675" i="5"/>
  <c r="C675" i="5"/>
  <c r="A676" i="5"/>
  <c r="D675" i="5"/>
  <c r="F675" i="5"/>
  <c r="G675" i="5" l="1"/>
  <c r="H675" i="5" s="1"/>
  <c r="F676" i="5"/>
  <c r="D676" i="5"/>
  <c r="A677" i="5"/>
  <c r="C676" i="5"/>
  <c r="E676" i="5"/>
  <c r="G676" i="5" l="1"/>
  <c r="H676" i="5" s="1"/>
  <c r="E677" i="5"/>
  <c r="C677" i="5"/>
  <c r="A678" i="5"/>
  <c r="F677" i="5"/>
  <c r="D677" i="5"/>
  <c r="G677" i="5" l="1"/>
  <c r="H677" i="5" s="1"/>
  <c r="F678" i="5"/>
  <c r="D678" i="5"/>
  <c r="A679" i="5"/>
  <c r="E678" i="5"/>
  <c r="C678" i="5"/>
  <c r="G678" i="5" l="1"/>
  <c r="H678" i="5" s="1"/>
  <c r="A680" i="5"/>
  <c r="E679" i="5"/>
  <c r="D679" i="5"/>
  <c r="C679" i="5"/>
  <c r="G679" i="5" s="1"/>
  <c r="H679" i="5" s="1"/>
  <c r="F679" i="5"/>
  <c r="F680" i="5" l="1"/>
  <c r="E680" i="5"/>
  <c r="A681" i="5"/>
  <c r="D680" i="5"/>
  <c r="C680" i="5"/>
  <c r="G680" i="5" l="1"/>
  <c r="H680" i="5" s="1"/>
  <c r="C681" i="5"/>
  <c r="A682" i="5"/>
  <c r="F681" i="5"/>
  <c r="E681" i="5"/>
  <c r="D681" i="5"/>
  <c r="G681" i="5" l="1"/>
  <c r="H681" i="5" s="1"/>
  <c r="D682" i="5"/>
  <c r="F682" i="5"/>
  <c r="E682" i="5"/>
  <c r="C682" i="5"/>
  <c r="A683" i="5"/>
  <c r="G682" i="5" l="1"/>
  <c r="H682" i="5" s="1"/>
  <c r="E683" i="5"/>
  <c r="C683" i="5"/>
  <c r="A684" i="5"/>
  <c r="F683" i="5"/>
  <c r="D683" i="5"/>
  <c r="G683" i="5" l="1"/>
  <c r="H683" i="5" s="1"/>
  <c r="F684" i="5"/>
  <c r="D684" i="5"/>
  <c r="E684" i="5"/>
  <c r="C684" i="5"/>
  <c r="A685" i="5"/>
  <c r="G684" i="5" l="1"/>
  <c r="H684" i="5" s="1"/>
  <c r="E685" i="5"/>
  <c r="C685" i="5"/>
  <c r="A686" i="5"/>
  <c r="D685" i="5"/>
  <c r="F685" i="5"/>
  <c r="G685" i="5" l="1"/>
  <c r="H685" i="5" s="1"/>
  <c r="F686" i="5"/>
  <c r="D686" i="5"/>
  <c r="C686" i="5"/>
  <c r="A687" i="5"/>
  <c r="E686" i="5"/>
  <c r="G686" i="5" l="1"/>
  <c r="H686" i="5" s="1"/>
  <c r="A688" i="5"/>
  <c r="E687" i="5"/>
  <c r="C687" i="5"/>
  <c r="F687" i="5"/>
  <c r="D687" i="5"/>
  <c r="G687" i="5" l="1"/>
  <c r="H687" i="5" s="1"/>
  <c r="F688" i="5"/>
  <c r="C688" i="5"/>
  <c r="A689" i="5"/>
  <c r="D688" i="5"/>
  <c r="E688" i="5"/>
  <c r="C689" i="5" l="1"/>
  <c r="A690" i="5"/>
  <c r="F689" i="5"/>
  <c r="E689" i="5"/>
  <c r="D689" i="5"/>
  <c r="G688" i="5"/>
  <c r="H688" i="5" s="1"/>
  <c r="D690" i="5" l="1"/>
  <c r="A691" i="5"/>
  <c r="F690" i="5"/>
  <c r="E690" i="5"/>
  <c r="C690" i="5"/>
  <c r="G690" i="5" s="1"/>
  <c r="G689" i="5"/>
  <c r="H689" i="5" s="1"/>
  <c r="H690" i="5" l="1"/>
  <c r="E691" i="5"/>
  <c r="C691" i="5"/>
  <c r="A692" i="5"/>
  <c r="F691" i="5"/>
  <c r="D691" i="5"/>
  <c r="G691" i="5" l="1"/>
  <c r="H691" i="5" s="1"/>
  <c r="F692" i="5"/>
  <c r="D692" i="5"/>
  <c r="A693" i="5"/>
  <c r="E692" i="5"/>
  <c r="C692" i="5"/>
  <c r="G692" i="5" s="1"/>
  <c r="H692" i="5" s="1"/>
  <c r="E693" i="5" l="1"/>
  <c r="C693" i="5"/>
  <c r="F693" i="5"/>
  <c r="D693" i="5"/>
  <c r="A694" i="5"/>
  <c r="G693" i="5" l="1"/>
  <c r="H693" i="5" s="1"/>
  <c r="F694" i="5"/>
  <c r="D694" i="5"/>
  <c r="E694" i="5"/>
  <c r="C694" i="5"/>
  <c r="A695" i="5"/>
  <c r="G694" i="5" l="1"/>
  <c r="H694" i="5" s="1"/>
  <c r="A696" i="5"/>
  <c r="E695" i="5"/>
  <c r="D695" i="5"/>
  <c r="C695" i="5"/>
  <c r="F695" i="5"/>
  <c r="G695" i="5" l="1"/>
  <c r="H695" i="5" s="1"/>
  <c r="F696" i="5"/>
  <c r="A697" i="5"/>
  <c r="D696" i="5"/>
  <c r="E696" i="5"/>
  <c r="C696" i="5"/>
  <c r="G696" i="5" l="1"/>
  <c r="H696" i="5" s="1"/>
  <c r="C697" i="5"/>
  <c r="A698" i="5"/>
  <c r="D697" i="5"/>
  <c r="F697" i="5"/>
  <c r="E697" i="5"/>
  <c r="G697" i="5" l="1"/>
  <c r="H697" i="5" s="1"/>
  <c r="D698" i="5"/>
  <c r="A699" i="5"/>
  <c r="C698" i="5"/>
  <c r="F698" i="5"/>
  <c r="E698" i="5"/>
  <c r="G698" i="5" l="1"/>
  <c r="H698" i="5" s="1"/>
  <c r="E699" i="5"/>
  <c r="C699" i="5"/>
  <c r="A700" i="5"/>
  <c r="F699" i="5"/>
  <c r="D699" i="5"/>
  <c r="G699" i="5" l="1"/>
  <c r="H699" i="5" s="1"/>
  <c r="F700" i="5"/>
  <c r="D700" i="5"/>
  <c r="A701" i="5"/>
  <c r="E700" i="5"/>
  <c r="C700" i="5"/>
  <c r="G700" i="5" s="1"/>
  <c r="H700" i="5" s="1"/>
  <c r="E701" i="5" l="1"/>
  <c r="C701" i="5"/>
  <c r="A702" i="5"/>
  <c r="F701" i="5"/>
  <c r="D701" i="5"/>
  <c r="G701" i="5" l="1"/>
  <c r="H701" i="5" s="1"/>
  <c r="F702" i="5"/>
  <c r="D702" i="5"/>
  <c r="E702" i="5"/>
  <c r="A703" i="5"/>
  <c r="C702" i="5"/>
  <c r="G702" i="5" l="1"/>
  <c r="H702" i="5" s="1"/>
  <c r="A704" i="5"/>
  <c r="E703" i="5"/>
  <c r="F703" i="5"/>
  <c r="C703" i="5"/>
  <c r="D703" i="5"/>
  <c r="G703" i="5" l="1"/>
  <c r="H703" i="5" s="1"/>
  <c r="F704" i="5"/>
  <c r="E704" i="5"/>
  <c r="D704" i="5"/>
  <c r="A705" i="5"/>
  <c r="C704" i="5"/>
  <c r="G704" i="5" s="1"/>
  <c r="H704" i="5" s="1"/>
  <c r="C705" i="5" l="1"/>
  <c r="A706" i="5"/>
  <c r="E705" i="5"/>
  <c r="F705" i="5"/>
  <c r="D705" i="5"/>
  <c r="G705" i="5" l="1"/>
  <c r="H705" i="5" s="1"/>
  <c r="D706" i="5"/>
  <c r="E706" i="5"/>
  <c r="C706" i="5"/>
  <c r="G706" i="5" s="1"/>
  <c r="H706" i="5" s="1"/>
  <c r="A707" i="5"/>
  <c r="F706" i="5"/>
  <c r="E707" i="5" l="1"/>
  <c r="C707" i="5"/>
  <c r="A708" i="5"/>
  <c r="D707" i="5"/>
  <c r="F707" i="5"/>
  <c r="G707" i="5" l="1"/>
  <c r="H707" i="5" s="1"/>
  <c r="F708" i="5"/>
  <c r="D708" i="5"/>
  <c r="C708" i="5"/>
  <c r="A709" i="5"/>
  <c r="E708" i="5"/>
  <c r="G708" i="5" l="1"/>
  <c r="H708" i="5" s="1"/>
  <c r="E709" i="5"/>
  <c r="C709" i="5"/>
  <c r="A710" i="5"/>
  <c r="D709" i="5"/>
  <c r="F709" i="5"/>
  <c r="G709" i="5" l="1"/>
  <c r="H709" i="5" s="1"/>
  <c r="F710" i="5"/>
  <c r="D710" i="5"/>
  <c r="A711" i="5"/>
  <c r="E710" i="5"/>
  <c r="C710" i="5"/>
  <c r="G710" i="5" l="1"/>
  <c r="H710" i="5" s="1"/>
  <c r="A712" i="5"/>
  <c r="E711" i="5"/>
  <c r="F711" i="5"/>
  <c r="D711" i="5"/>
  <c r="C711" i="5"/>
  <c r="G711" i="5" l="1"/>
  <c r="F712" i="5"/>
  <c r="A713" i="5"/>
  <c r="E712" i="5"/>
  <c r="D712" i="5"/>
  <c r="C712" i="5"/>
  <c r="H711" i="5"/>
  <c r="G712" i="5" l="1"/>
  <c r="C713" i="5"/>
  <c r="A714" i="5"/>
  <c r="F713" i="5"/>
  <c r="E713" i="5"/>
  <c r="D713" i="5"/>
  <c r="H712" i="5"/>
  <c r="D714" i="5" l="1"/>
  <c r="F714" i="5"/>
  <c r="E714" i="5"/>
  <c r="C714" i="5"/>
  <c r="A715" i="5"/>
  <c r="G713" i="5"/>
  <c r="H713" i="5" s="1"/>
  <c r="G714" i="5" l="1"/>
  <c r="H714" i="5"/>
  <c r="E715" i="5"/>
  <c r="C715" i="5"/>
  <c r="A716" i="5"/>
  <c r="F715" i="5"/>
  <c r="D715" i="5"/>
  <c r="G715" i="5" l="1"/>
  <c r="H715" i="5" s="1"/>
  <c r="F716" i="5"/>
  <c r="D716" i="5"/>
  <c r="A717" i="5"/>
  <c r="E716" i="5"/>
  <c r="C716" i="5"/>
  <c r="G716" i="5" l="1"/>
  <c r="H716" i="5" s="1"/>
  <c r="E717" i="5"/>
  <c r="C717" i="5"/>
  <c r="D717" i="5"/>
  <c r="F717" i="5"/>
  <c r="A718" i="5"/>
  <c r="G717" i="5" l="1"/>
  <c r="H717" i="5" s="1"/>
  <c r="F718" i="5"/>
  <c r="D718" i="5"/>
  <c r="A719" i="5"/>
  <c r="C718" i="5"/>
  <c r="E718" i="5"/>
  <c r="G718" i="5" l="1"/>
  <c r="H718" i="5" s="1"/>
  <c r="A720" i="5"/>
  <c r="E719" i="5"/>
  <c r="C719" i="5"/>
  <c r="F719" i="5"/>
  <c r="D719" i="5"/>
  <c r="G719" i="5" l="1"/>
  <c r="H719" i="5" s="1"/>
  <c r="F720" i="5"/>
  <c r="A721" i="5"/>
  <c r="C720" i="5"/>
  <c r="D720" i="5"/>
  <c r="E720" i="5"/>
  <c r="G720" i="5" l="1"/>
  <c r="H720" i="5" s="1"/>
  <c r="C721" i="5"/>
  <c r="A722" i="5"/>
  <c r="F721" i="5"/>
  <c r="E721" i="5"/>
  <c r="D721" i="5"/>
  <c r="G721" i="5" l="1"/>
  <c r="H721" i="5" s="1"/>
  <c r="D722" i="5"/>
  <c r="F722" i="5"/>
  <c r="A723" i="5"/>
  <c r="E722" i="5"/>
  <c r="C722" i="5"/>
  <c r="G722" i="5" l="1"/>
  <c r="H722" i="5" s="1"/>
  <c r="E723" i="5"/>
  <c r="C723" i="5"/>
  <c r="A724" i="5"/>
  <c r="D723" i="5"/>
  <c r="F723" i="5"/>
  <c r="G723" i="5" l="1"/>
  <c r="H723" i="5" s="1"/>
  <c r="F724" i="5"/>
  <c r="D724" i="5"/>
  <c r="E724" i="5"/>
  <c r="A725" i="5"/>
  <c r="C724" i="5"/>
  <c r="G724" i="5" s="1"/>
  <c r="H724" i="5" s="1"/>
  <c r="E725" i="5" l="1"/>
  <c r="C725" i="5"/>
  <c r="F725" i="5"/>
  <c r="A726" i="5"/>
  <c r="D725" i="5"/>
  <c r="F726" i="5" l="1"/>
  <c r="D726" i="5"/>
  <c r="E726" i="5"/>
  <c r="C726" i="5"/>
  <c r="A727" i="5"/>
  <c r="G725" i="5"/>
  <c r="H725" i="5" s="1"/>
  <c r="G726" i="5" l="1"/>
  <c r="H726" i="5" s="1"/>
  <c r="A728" i="5"/>
  <c r="E727" i="5"/>
  <c r="D727" i="5"/>
  <c r="F727" i="5"/>
  <c r="C727" i="5"/>
  <c r="G727" i="5" s="1"/>
  <c r="H727" i="5" l="1"/>
  <c r="F728" i="5"/>
  <c r="D728" i="5"/>
  <c r="C728" i="5"/>
  <c r="A729" i="5"/>
  <c r="E728" i="5"/>
  <c r="C729" i="5" l="1"/>
  <c r="A730" i="5"/>
  <c r="D729" i="5"/>
  <c r="F729" i="5"/>
  <c r="E729" i="5"/>
  <c r="G728" i="5"/>
  <c r="H728" i="5" s="1"/>
  <c r="D730" i="5" l="1"/>
  <c r="D1" i="5" s="1"/>
  <c r="C730" i="5"/>
  <c r="F730" i="5"/>
  <c r="F1" i="5" s="1"/>
  <c r="E730" i="5"/>
  <c r="E1" i="5" s="1"/>
  <c r="G729" i="5"/>
  <c r="H729" i="5" s="1"/>
  <c r="G730" i="5" l="1"/>
  <c r="G1" i="5" s="1"/>
  <c r="C1" i="5"/>
  <c r="H730" i="5" l="1"/>
</calcChain>
</file>

<file path=xl/sharedStrings.xml><?xml version="1.0" encoding="utf-8"?>
<sst xmlns="http://schemas.openxmlformats.org/spreadsheetml/2006/main" count="1264" uniqueCount="307">
  <si>
    <t>Sales</t>
  </si>
  <si>
    <t>Date</t>
  </si>
  <si>
    <t>2024-09-19</t>
  </si>
  <si>
    <t>Category</t>
  </si>
  <si>
    <t>Block</t>
  </si>
  <si>
    <t>Opportunity Code</t>
  </si>
  <si>
    <t>Sold</t>
  </si>
  <si>
    <t>Transferred</t>
  </si>
  <si>
    <t>Complete Build</t>
  </si>
  <si>
    <t>Original Planned Transfer Date</t>
  </si>
  <si>
    <t>Forecast Transfer Date</t>
  </si>
  <si>
    <t>Sale Price</t>
  </si>
  <si>
    <t>Vat</t>
  </si>
  <si>
    <t>Nett</t>
  </si>
  <si>
    <t>Opportunity Transfer Fees</t>
  </si>
  <si>
    <t>Opportunity Trust Release Fee</t>
  </si>
  <si>
    <t>Opportunity Unforseen</t>
  </si>
  <si>
    <t>Opportunity Commission</t>
  </si>
  <si>
    <t>Opportunity Bond Registration</t>
  </si>
  <si>
    <t>Transfer Income</t>
  </si>
  <si>
    <t>Due To Investors</t>
  </si>
  <si>
    <t>Profit Loss</t>
  </si>
  <si>
    <t>Refinanced</t>
  </si>
  <si>
    <t>Vat Date</t>
  </si>
  <si>
    <t>Goodwood</t>
  </si>
  <si>
    <t>R</t>
  </si>
  <si>
    <t>GW3187</t>
  </si>
  <si>
    <t>GW3197</t>
  </si>
  <si>
    <t>GW3243</t>
  </si>
  <si>
    <t>GW3363</t>
  </si>
  <si>
    <t>GW3402</t>
  </si>
  <si>
    <t>GW3412</t>
  </si>
  <si>
    <t>GW3570</t>
  </si>
  <si>
    <t>GW3587</t>
  </si>
  <si>
    <t>GW3616</t>
  </si>
  <si>
    <t>GW3624</t>
  </si>
  <si>
    <t>GW3629</t>
  </si>
  <si>
    <t>GW3633</t>
  </si>
  <si>
    <t>GW3657</t>
  </si>
  <si>
    <t>GW3735</t>
  </si>
  <si>
    <t>GW3738</t>
  </si>
  <si>
    <t>GW3756</t>
  </si>
  <si>
    <t>GW3795</t>
  </si>
  <si>
    <t>GW3847</t>
  </si>
  <si>
    <t>GW3900</t>
  </si>
  <si>
    <t>GW3927</t>
  </si>
  <si>
    <t>GW3957</t>
  </si>
  <si>
    <t>GW3960</t>
  </si>
  <si>
    <t>GW3976</t>
  </si>
  <si>
    <t>GW4008</t>
  </si>
  <si>
    <t>GW4019</t>
  </si>
  <si>
    <t>GW4049</t>
  </si>
  <si>
    <t>GW4063</t>
  </si>
  <si>
    <t>GW4082</t>
  </si>
  <si>
    <t>GW4097</t>
  </si>
  <si>
    <t>GW4111</t>
  </si>
  <si>
    <t>GW4144</t>
  </si>
  <si>
    <t>GW4158</t>
  </si>
  <si>
    <t>GW4211</t>
  </si>
  <si>
    <t>GW4241</t>
  </si>
  <si>
    <t>GW4249</t>
  </si>
  <si>
    <t>GW4266</t>
  </si>
  <si>
    <t>GW4267</t>
  </si>
  <si>
    <t>GW4269</t>
  </si>
  <si>
    <t>GW4279</t>
  </si>
  <si>
    <t>GW4287</t>
  </si>
  <si>
    <t>GW4300</t>
  </si>
  <si>
    <t>GW4310</t>
  </si>
  <si>
    <t>GW4332</t>
  </si>
  <si>
    <t>GW4345</t>
  </si>
  <si>
    <t>GW4355</t>
  </si>
  <si>
    <t>GW4356</t>
  </si>
  <si>
    <t>GW4368</t>
  </si>
  <si>
    <t>GW4374</t>
  </si>
  <si>
    <t>GW4381</t>
  </si>
  <si>
    <t>GW4395</t>
  </si>
  <si>
    <t>GW4418</t>
  </si>
  <si>
    <t>GW4429</t>
  </si>
  <si>
    <t>GW4430</t>
  </si>
  <si>
    <t>GW4550</t>
  </si>
  <si>
    <t>GW4551</t>
  </si>
  <si>
    <t>GW4555</t>
  </si>
  <si>
    <t>GW4565</t>
  </si>
  <si>
    <t>GW4589</t>
  </si>
  <si>
    <t>GW4593</t>
  </si>
  <si>
    <t>GW4594</t>
  </si>
  <si>
    <t>GW4604</t>
  </si>
  <si>
    <t>GW4607</t>
  </si>
  <si>
    <t>GW4608</t>
  </si>
  <si>
    <t>GW4612</t>
  </si>
  <si>
    <t>GW4618</t>
  </si>
  <si>
    <t>GW4632</t>
  </si>
  <si>
    <t>GW4636</t>
  </si>
  <si>
    <t>GW4643</t>
  </si>
  <si>
    <t>GW4653</t>
  </si>
  <si>
    <t>GW4669</t>
  </si>
  <si>
    <t>GW4671</t>
  </si>
  <si>
    <t>GW4680</t>
  </si>
  <si>
    <t>GW4685</t>
  </si>
  <si>
    <t>GW4708</t>
  </si>
  <si>
    <t>GW4729</t>
  </si>
  <si>
    <t>GW4750</t>
  </si>
  <si>
    <t>GW4781</t>
  </si>
  <si>
    <t>GW4782</t>
  </si>
  <si>
    <t>GW4783</t>
  </si>
  <si>
    <t>GW4784</t>
  </si>
  <si>
    <t>GW4821</t>
  </si>
  <si>
    <t>GW4829</t>
  </si>
  <si>
    <t>GW4830</t>
  </si>
  <si>
    <t>GW4834</t>
  </si>
  <si>
    <t>GW4838</t>
  </si>
  <si>
    <t>GW4849</t>
  </si>
  <si>
    <t>GW4850</t>
  </si>
  <si>
    <t>Investors</t>
  </si>
  <si>
    <t>Investor Acc Number</t>
  </si>
  <si>
    <t>Investor Name</t>
  </si>
  <si>
    <t>Investor Surname</t>
  </si>
  <si>
    <t>Investment Number</t>
  </si>
  <si>
    <t>Unit Number</t>
  </si>
  <si>
    <t>Deposit Date</t>
  </si>
  <si>
    <t>Release Date</t>
  </si>
  <si>
    <t>End Date</t>
  </si>
  <si>
    <t>Investment Amount</t>
  </si>
  <si>
    <t>Investment Interest Rate</t>
  </si>
  <si>
    <t>Trust Interest</t>
  </si>
  <si>
    <t>Released Interest</t>
  </si>
  <si>
    <t>Total Interest</t>
  </si>
  <si>
    <t>Current Exit Date</t>
  </si>
  <si>
    <t>ZBEL01</t>
  </si>
  <si>
    <t>Helen Constance</t>
  </si>
  <si>
    <t>Belford</t>
  </si>
  <si>
    <t>ZKRU01</t>
  </si>
  <si>
    <t>Jurgen</t>
  </si>
  <si>
    <t>Kruger</t>
  </si>
  <si>
    <t>ZDAV01</t>
  </si>
  <si>
    <t>Heather Mary Lyn</t>
  </si>
  <si>
    <t>Davies</t>
  </si>
  <si>
    <t>ZLEW01</t>
  </si>
  <si>
    <t>Martina Christina</t>
  </si>
  <si>
    <t>Lewis</t>
  </si>
  <si>
    <t>ZHEI01</t>
  </si>
  <si>
    <t>Dieter Raimund</t>
  </si>
  <si>
    <t>Heinze</t>
  </si>
  <si>
    <t>ZMAT01</t>
  </si>
  <si>
    <t>Natalie</t>
  </si>
  <si>
    <t>Matthews</t>
  </si>
  <si>
    <t>ZBOT01</t>
  </si>
  <si>
    <t>Carina</t>
  </si>
  <si>
    <t>Botha</t>
  </si>
  <si>
    <t>ZVDW01</t>
  </si>
  <si>
    <t>Christoffel Philippus</t>
  </si>
  <si>
    <t xml:space="preserve">van der Walt </t>
  </si>
  <si>
    <t>ZSON01</t>
  </si>
  <si>
    <t>Charles</t>
  </si>
  <si>
    <t>Maduna</t>
  </si>
  <si>
    <t>ZESP01</t>
  </si>
  <si>
    <t>Etienne</t>
  </si>
  <si>
    <t>Espag</t>
  </si>
  <si>
    <t>ZJER01</t>
  </si>
  <si>
    <t>Towela Patricia Rosemarie</t>
  </si>
  <si>
    <t>Jere</t>
  </si>
  <si>
    <t>ZKUS01</t>
  </si>
  <si>
    <t>Rolf Heinrich</t>
  </si>
  <si>
    <t>Kuster</t>
  </si>
  <si>
    <t>ZKRO01</t>
  </si>
  <si>
    <t>Frans</t>
  </si>
  <si>
    <t>van der Merwe</t>
  </si>
  <si>
    <t>ZTPI01</t>
  </si>
  <si>
    <t>Raisibe Ellen</t>
  </si>
  <si>
    <t>Matlala</t>
  </si>
  <si>
    <t>ZDEK01</t>
  </si>
  <si>
    <t>Dawn Margaret</t>
  </si>
  <si>
    <t>De Klerk (Way)</t>
  </si>
  <si>
    <t>ZDAD01</t>
  </si>
  <si>
    <t>Feroz</t>
  </si>
  <si>
    <t>Dadoo</t>
  </si>
  <si>
    <t>ZDIC01</t>
  </si>
  <si>
    <t>Grant Allan</t>
  </si>
  <si>
    <t>Dickinson</t>
  </si>
  <si>
    <t>ZWES01</t>
  </si>
  <si>
    <t>Gerhardus Jacobus</t>
  </si>
  <si>
    <t>Wessels</t>
  </si>
  <si>
    <t>ZSCH03</t>
  </si>
  <si>
    <t>Gary James</t>
  </si>
  <si>
    <t>Schmidt</t>
  </si>
  <si>
    <t>ZKRI02</t>
  </si>
  <si>
    <t>Hermanus Johannes</t>
  </si>
  <si>
    <t>Kriel</t>
  </si>
  <si>
    <t>ZSLE01</t>
  </si>
  <si>
    <t>Sybrand Johan</t>
  </si>
  <si>
    <t>Sleigh</t>
  </si>
  <si>
    <t>ZVIS01</t>
  </si>
  <si>
    <t>Erna</t>
  </si>
  <si>
    <t>Visser</t>
  </si>
  <si>
    <t>ZDEC01</t>
  </si>
  <si>
    <t>Hendrik</t>
  </si>
  <si>
    <t>de Clerk</t>
  </si>
  <si>
    <t>ZDEH01</t>
  </si>
  <si>
    <t>Charl</t>
  </si>
  <si>
    <t>Oberholzer</t>
  </si>
  <si>
    <t>ZREN01</t>
  </si>
  <si>
    <t>Marlene Ann</t>
  </si>
  <si>
    <t>van Rensburg</t>
  </si>
  <si>
    <t>ZJOU02</t>
  </si>
  <si>
    <t>Magaretha Magdalena</t>
  </si>
  <si>
    <t>Joubert</t>
  </si>
  <si>
    <t>ZURB01</t>
  </si>
  <si>
    <t>Robyn-Lea</t>
  </si>
  <si>
    <t>Urban</t>
  </si>
  <si>
    <t>ZDEL01</t>
  </si>
  <si>
    <t>Pieter</t>
  </si>
  <si>
    <t>Jansen van Vuuren</t>
  </si>
  <si>
    <t>ZCOE01</t>
  </si>
  <si>
    <t>Tinus</t>
  </si>
  <si>
    <t>Coetzee</t>
  </si>
  <si>
    <t>ZNUN01</t>
  </si>
  <si>
    <t>Francisco Antonio</t>
  </si>
  <si>
    <t>Nunes</t>
  </si>
  <si>
    <t>ZJOU01</t>
  </si>
  <si>
    <t>Kobus</t>
  </si>
  <si>
    <t>ZNOR01</t>
  </si>
  <si>
    <t>Mari-Ann</t>
  </si>
  <si>
    <t>Norman</t>
  </si>
  <si>
    <t>ZARB01</t>
  </si>
  <si>
    <t>Hermanus Gerhardus (Gerhard)</t>
  </si>
  <si>
    <t>ZTRU01</t>
  </si>
  <si>
    <t>Cecil Ronald</t>
  </si>
  <si>
    <t>Truter</t>
  </si>
  <si>
    <t>ZGER01</t>
  </si>
  <si>
    <t>Philip Anton</t>
  </si>
  <si>
    <t>Gerber</t>
  </si>
  <si>
    <t>ZZYL04</t>
  </si>
  <si>
    <t>Steven Michael</t>
  </si>
  <si>
    <t>Zylstra</t>
  </si>
  <si>
    <t>ZERF01</t>
  </si>
  <si>
    <t>ZVAL03</t>
  </si>
  <si>
    <t>Marinda</t>
  </si>
  <si>
    <t>Valentin</t>
  </si>
  <si>
    <t>ZMAQ01</t>
  </si>
  <si>
    <t>Stanley Tamsanqa</t>
  </si>
  <si>
    <t>Maqubela</t>
  </si>
  <si>
    <t>ZJEN02</t>
  </si>
  <si>
    <t>Andrew Bowden</t>
  </si>
  <si>
    <t>Jennings</t>
  </si>
  <si>
    <t>ZZEE01</t>
  </si>
  <si>
    <t>Michael Christiaan</t>
  </si>
  <si>
    <t>Zeeman</t>
  </si>
  <si>
    <t>ZTHA01</t>
  </si>
  <si>
    <t>Gerald Adriaan Odendal</t>
  </si>
  <si>
    <t>Matthee</t>
  </si>
  <si>
    <t>ZVAN10</t>
  </si>
  <si>
    <t>Wilhelm Johannes</t>
  </si>
  <si>
    <t>ZHAR02</t>
  </si>
  <si>
    <t>Lionel Carl</t>
  </si>
  <si>
    <t>Harrington</t>
  </si>
  <si>
    <t>ZMAC01</t>
  </si>
  <si>
    <t>Simon Hugh</t>
  </si>
  <si>
    <t>MacLennan</t>
  </si>
  <si>
    <t>ZHAR03</t>
  </si>
  <si>
    <t>Rudolf Johannes (Hottie)</t>
  </si>
  <si>
    <t>Harris</t>
  </si>
  <si>
    <t>ZBHA01</t>
  </si>
  <si>
    <t>Shaun</t>
  </si>
  <si>
    <t>Bhadar-Dutt</t>
  </si>
  <si>
    <t>ZSWA03</t>
  </si>
  <si>
    <t>Wessel Cilliers</t>
  </si>
  <si>
    <t>Swart</t>
  </si>
  <si>
    <t>ZSTO02</t>
  </si>
  <si>
    <t>Vasti</t>
  </si>
  <si>
    <t>Stols</t>
  </si>
  <si>
    <t>ZHIB01</t>
  </si>
  <si>
    <t>Kerry Leigh</t>
  </si>
  <si>
    <t>Hibberd</t>
  </si>
  <si>
    <t>ZKOT01</t>
  </si>
  <si>
    <t>Theo Ernst</t>
  </si>
  <si>
    <t>Kotze</t>
  </si>
  <si>
    <t>ZNAI01</t>
  </si>
  <si>
    <t>Dhaneshirie (Denyse)</t>
  </si>
  <si>
    <t>Naidoo</t>
  </si>
  <si>
    <t>ZGEC01</t>
  </si>
  <si>
    <t>Gordon</t>
  </si>
  <si>
    <t>Gecko</t>
  </si>
  <si>
    <t>Exits</t>
  </si>
  <si>
    <t>&lt; Days</t>
  </si>
  <si>
    <t>Total</t>
  </si>
  <si>
    <t>Adjustments</t>
  </si>
  <si>
    <t>Description</t>
  </si>
  <si>
    <t>Amount</t>
  </si>
  <si>
    <t>Daily</t>
  </si>
  <si>
    <t>Opening Balance</t>
  </si>
  <si>
    <t>Transfer</t>
  </si>
  <si>
    <t>VAT Sales</t>
  </si>
  <si>
    <t>Early Exit</t>
  </si>
  <si>
    <t>Daily Balance</t>
  </si>
  <si>
    <t>Cumulative Balance</t>
  </si>
  <si>
    <t>Dates</t>
  </si>
  <si>
    <t>Date No:</t>
  </si>
  <si>
    <t>Number</t>
  </si>
  <si>
    <t>Investor Code</t>
  </si>
  <si>
    <t>Name</t>
  </si>
  <si>
    <t>Surname</t>
  </si>
  <si>
    <t>Unit</t>
  </si>
  <si>
    <t>Date Exit</t>
  </si>
  <si>
    <t>Capital</t>
  </si>
  <si>
    <t>Interest</t>
  </si>
  <si>
    <t>Exit Amount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</si>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</sst>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&quot;R&quot;\ #,##0.00"/>
  </numFmts>
  <fonts count="5">
    <font>
      <sz val="11"/>
      <color theme="1"/>
      <name val="Calibri"/>
      <family val="2"/>
      <scheme val="minor"/>
    </font>
    <font>
      <b/>
      <sz val="20"/>
      <name val="Calibri"/>
      <family val="2"/>
    </font>
    <font>
      <b/>
      <sz val="11"/>
      <name val="Calibri"/>
      <family val="2"/>
    </font>
    <font>
      <sz val="14"/>
      <color rgb="FFFFFFFF"/>
      <name val="Calibri"/>
      <family val="2"/>
    </font>
    <font>
      <sz val="11"/>
      <name val="yyyy-mm-dd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0" fontId="0" fillId="0" borderId="0" xfId="0" applyNumberFormat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165" fontId="3" fillId="3" borderId="1" xfId="0" applyNumberFormat="1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4" fontId="4" fillId="2" borderId="0" xfId="0" applyNumberFormat="1" applyFont="1" applyFill="1"/>
    <xf numFmtId="165" fontId="0" fillId="2" borderId="0" xfId="0" applyNumberFormat="1" applyFill="1"/>
    <xf numFmtId="164" fontId="4" fillId="0" borderId="0" xfId="0" applyNumberFormat="1" applyFont="1"/>
    <xf numFmtId="1" fontId="0" fillId="0" borderId="0" xfId="0" applyNumberFormat="1"/>
    <xf numFmtId="165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91"/>
  <sheetViews>
    <sheetView tabSelected="1" workbookViewId="0">
      <pane ySplit="4" topLeftCell="A67" activePane="bottomLeft" state="frozen"/>
      <selection pane="bottomLeft" activeCell="R67" sqref="R67"/>
    </sheetView>
  </sheetViews>
  <sheetFormatPr baseColWidth="10" defaultColWidth="8.83203125" defaultRowHeight="15"/>
  <cols>
    <col min="1" max="21" width="20" customWidth="1"/>
  </cols>
  <sheetData>
    <row r="1" spans="1:21" ht="26">
      <c r="A1" s="1" t="s">
        <v>0</v>
      </c>
      <c r="R1" s="4"/>
    </row>
    <row r="2" spans="1:21">
      <c r="A2" s="2" t="s">
        <v>1</v>
      </c>
      <c r="B2" s="3" t="s">
        <v>2</v>
      </c>
      <c r="I2" s="4">
        <f t="shared" ref="I2:S2" si="0">SUBTOTAL(9,I5:I91)</f>
        <v>1570000</v>
      </c>
      <c r="J2" s="4">
        <f t="shared" si="0"/>
        <v>0</v>
      </c>
      <c r="K2" s="4">
        <f t="shared" si="0"/>
        <v>1570000</v>
      </c>
      <c r="L2" s="4">
        <f t="shared" si="0"/>
        <v>0</v>
      </c>
      <c r="M2" s="4">
        <f t="shared" si="0"/>
        <v>3578</v>
      </c>
      <c r="N2" s="4">
        <f t="shared" si="0"/>
        <v>7850</v>
      </c>
      <c r="O2" s="4">
        <f t="shared" si="0"/>
        <v>78500</v>
      </c>
      <c r="P2" s="4">
        <f t="shared" si="0"/>
        <v>7000</v>
      </c>
      <c r="Q2" s="4">
        <f t="shared" si="0"/>
        <v>1473072</v>
      </c>
      <c r="R2" s="4">
        <f t="shared" si="0"/>
        <v>1234900</v>
      </c>
      <c r="S2" s="4">
        <f t="shared" si="0"/>
        <v>238172</v>
      </c>
    </row>
    <row r="4" spans="1:2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</row>
    <row r="5" spans="1:21" hidden="1">
      <c r="A5" t="s">
        <v>24</v>
      </c>
      <c r="B5" t="s">
        <v>25</v>
      </c>
      <c r="C5" t="s">
        <v>26</v>
      </c>
      <c r="D5" t="b">
        <v>0</v>
      </c>
      <c r="E5" t="b">
        <v>0</v>
      </c>
      <c r="F5">
        <v>1</v>
      </c>
      <c r="G5" s="5">
        <v>45600</v>
      </c>
      <c r="H5" s="6">
        <v>45600</v>
      </c>
      <c r="I5" s="4">
        <v>800000</v>
      </c>
      <c r="J5" s="4">
        <f t="shared" ref="J5:J36" si="1">IF(A5&lt;&gt;"Goodwood",I5/115*15, 0)</f>
        <v>0</v>
      </c>
      <c r="K5" s="4">
        <f t="shared" ref="K5:K36" si="2">I5-J5</f>
        <v>800000</v>
      </c>
      <c r="L5" s="4">
        <v>0</v>
      </c>
      <c r="M5" s="4">
        <v>1789</v>
      </c>
      <c r="N5" s="4">
        <v>4000</v>
      </c>
      <c r="O5" s="4">
        <v>40000</v>
      </c>
      <c r="P5" s="4">
        <v>3500</v>
      </c>
      <c r="Q5" s="4">
        <f t="shared" ref="Q5:Q36" si="3">K5-SUM(L5:P5)</f>
        <v>750711</v>
      </c>
      <c r="R5" s="4">
        <f>IF(E5=FALSE,SUMIFS(Investors!$R:$R,Investors!$G:$G,Sales!C5),0)</f>
        <v>604733.58904109593</v>
      </c>
      <c r="S5" s="4">
        <f t="shared" ref="S5:S36" si="4">Q5-R5</f>
        <v>145977.41095890407</v>
      </c>
      <c r="T5" t="b">
        <v>0</v>
      </c>
      <c r="U5" s="5">
        <f t="shared" ref="U5:U36" si="5">IF(MOD(MONTH(H5), 2) &lt;&gt; 0, EOMONTH(H5, 2), EOMONTH(H5, 1))</f>
        <v>45688</v>
      </c>
    </row>
    <row r="6" spans="1:21" hidden="1">
      <c r="A6" t="s">
        <v>24</v>
      </c>
      <c r="B6" t="s">
        <v>25</v>
      </c>
      <c r="C6" t="s">
        <v>27</v>
      </c>
      <c r="D6" t="b">
        <v>0</v>
      </c>
      <c r="E6" t="b">
        <v>0</v>
      </c>
      <c r="F6">
        <v>1</v>
      </c>
      <c r="G6" s="5">
        <v>45637</v>
      </c>
      <c r="H6" s="6">
        <v>45637</v>
      </c>
      <c r="I6" s="4">
        <v>800000</v>
      </c>
      <c r="J6" s="4">
        <f t="shared" si="1"/>
        <v>0</v>
      </c>
      <c r="K6" s="4">
        <f t="shared" si="2"/>
        <v>800000</v>
      </c>
      <c r="L6" s="4">
        <v>0</v>
      </c>
      <c r="M6" s="4">
        <v>1789</v>
      </c>
      <c r="N6" s="4">
        <v>4000</v>
      </c>
      <c r="O6" s="4">
        <v>40000</v>
      </c>
      <c r="P6" s="4">
        <v>3500</v>
      </c>
      <c r="Q6" s="4">
        <f t="shared" si="3"/>
        <v>750711</v>
      </c>
      <c r="R6" s="4">
        <f>IF(E6=FALSE,SUMIFS(Investors!$R:$R,Investors!$G:$G,Sales!C6),0)</f>
        <v>633449.31506849313</v>
      </c>
      <c r="S6" s="4">
        <f t="shared" si="4"/>
        <v>117261.68493150687</v>
      </c>
      <c r="T6" t="b">
        <v>0</v>
      </c>
      <c r="U6" s="5">
        <f t="shared" si="5"/>
        <v>45688</v>
      </c>
    </row>
    <row r="7" spans="1:21" hidden="1">
      <c r="A7" t="s">
        <v>24</v>
      </c>
      <c r="B7" t="s">
        <v>25</v>
      </c>
      <c r="C7" t="s">
        <v>28</v>
      </c>
      <c r="D7" t="b">
        <v>0</v>
      </c>
      <c r="E7" t="b">
        <v>0</v>
      </c>
      <c r="F7">
        <v>1</v>
      </c>
      <c r="G7" s="5">
        <v>45658</v>
      </c>
      <c r="H7" s="6">
        <v>45658</v>
      </c>
      <c r="I7" s="4">
        <v>800000</v>
      </c>
      <c r="J7" s="4">
        <f t="shared" si="1"/>
        <v>0</v>
      </c>
      <c r="K7" s="4">
        <f t="shared" si="2"/>
        <v>800000</v>
      </c>
      <c r="L7" s="4">
        <v>0</v>
      </c>
      <c r="M7" s="4">
        <v>1789</v>
      </c>
      <c r="N7" s="4">
        <v>4000</v>
      </c>
      <c r="O7" s="4">
        <v>40000</v>
      </c>
      <c r="P7" s="4">
        <v>3500</v>
      </c>
      <c r="Q7" s="4">
        <f t="shared" si="3"/>
        <v>750711</v>
      </c>
      <c r="R7" s="4">
        <f>IF(E7=FALSE,SUMIFS(Investors!$R:$R,Investors!$G:$G,Sales!C7),0)</f>
        <v>620087.67123287672</v>
      </c>
      <c r="S7" s="4">
        <f t="shared" si="4"/>
        <v>130623.32876712328</v>
      </c>
      <c r="T7" t="b">
        <v>0</v>
      </c>
      <c r="U7" s="5">
        <f t="shared" si="5"/>
        <v>45747</v>
      </c>
    </row>
    <row r="8" spans="1:21" hidden="1">
      <c r="A8" t="s">
        <v>24</v>
      </c>
      <c r="B8" t="s">
        <v>25</v>
      </c>
      <c r="C8" t="s">
        <v>29</v>
      </c>
      <c r="D8" t="b">
        <v>0</v>
      </c>
      <c r="E8" t="b">
        <v>0</v>
      </c>
      <c r="F8">
        <v>1</v>
      </c>
      <c r="G8" s="5">
        <v>45716</v>
      </c>
      <c r="H8" s="6">
        <v>45716</v>
      </c>
      <c r="I8" s="4">
        <v>800000</v>
      </c>
      <c r="J8" s="4">
        <f t="shared" si="1"/>
        <v>0</v>
      </c>
      <c r="K8" s="4">
        <f t="shared" si="2"/>
        <v>800000</v>
      </c>
      <c r="L8" s="4">
        <v>0</v>
      </c>
      <c r="M8" s="4">
        <v>1789</v>
      </c>
      <c r="N8" s="4">
        <v>4000</v>
      </c>
      <c r="O8" s="4">
        <v>40000</v>
      </c>
      <c r="P8" s="4">
        <v>3500</v>
      </c>
      <c r="Q8" s="4">
        <f t="shared" si="3"/>
        <v>750711</v>
      </c>
      <c r="R8" s="4">
        <f>IF(E8=FALSE,SUMIFS(Investors!$R:$R,Investors!$G:$G,Sales!C8),0)</f>
        <v>0</v>
      </c>
      <c r="S8" s="4">
        <f t="shared" si="4"/>
        <v>750711</v>
      </c>
      <c r="T8" t="b">
        <v>0</v>
      </c>
      <c r="U8" s="5">
        <f t="shared" si="5"/>
        <v>45747</v>
      </c>
    </row>
    <row r="9" spans="1:21" hidden="1">
      <c r="A9" t="s">
        <v>24</v>
      </c>
      <c r="B9" t="s">
        <v>25</v>
      </c>
      <c r="C9" t="s">
        <v>30</v>
      </c>
      <c r="D9" t="b">
        <v>0</v>
      </c>
      <c r="E9" t="b">
        <v>0</v>
      </c>
      <c r="F9">
        <v>1</v>
      </c>
      <c r="G9" s="5">
        <v>45642</v>
      </c>
      <c r="H9" s="6">
        <v>45642</v>
      </c>
      <c r="I9" s="4">
        <v>1400000</v>
      </c>
      <c r="J9" s="4">
        <f t="shared" si="1"/>
        <v>0</v>
      </c>
      <c r="K9" s="4">
        <f t="shared" si="2"/>
        <v>1400000</v>
      </c>
      <c r="L9" s="4">
        <v>0</v>
      </c>
      <c r="M9" s="4">
        <v>1789</v>
      </c>
      <c r="N9" s="4">
        <v>7000</v>
      </c>
      <c r="O9" s="4">
        <v>70000</v>
      </c>
      <c r="P9" s="4">
        <v>3500</v>
      </c>
      <c r="Q9" s="4">
        <f t="shared" si="3"/>
        <v>1317711</v>
      </c>
      <c r="R9" s="4">
        <f>IF(E9=FALSE,SUMIFS(Investors!$R:$R,Investors!$G:$G,Sales!C9),0)</f>
        <v>610063.01369863015</v>
      </c>
      <c r="S9" s="4">
        <f t="shared" si="4"/>
        <v>707647.98630136985</v>
      </c>
      <c r="T9" t="b">
        <v>0</v>
      </c>
      <c r="U9" s="5">
        <f t="shared" si="5"/>
        <v>45688</v>
      </c>
    </row>
    <row r="10" spans="1:21" hidden="1">
      <c r="A10" t="s">
        <v>24</v>
      </c>
      <c r="B10" t="s">
        <v>25</v>
      </c>
      <c r="C10" t="s">
        <v>31</v>
      </c>
      <c r="D10" t="b">
        <v>0</v>
      </c>
      <c r="E10" t="b">
        <v>0</v>
      </c>
      <c r="F10">
        <v>1</v>
      </c>
      <c r="G10" s="5">
        <v>45611</v>
      </c>
      <c r="H10" s="6">
        <v>45611</v>
      </c>
      <c r="I10" s="4">
        <v>850000</v>
      </c>
      <c r="J10" s="4">
        <f t="shared" si="1"/>
        <v>0</v>
      </c>
      <c r="K10" s="4">
        <f t="shared" si="2"/>
        <v>850000</v>
      </c>
      <c r="L10" s="4">
        <v>0</v>
      </c>
      <c r="M10" s="4">
        <v>1789</v>
      </c>
      <c r="N10" s="4">
        <v>4250</v>
      </c>
      <c r="O10" s="4">
        <v>42500</v>
      </c>
      <c r="P10" s="4">
        <v>3500</v>
      </c>
      <c r="Q10" s="4">
        <f t="shared" si="3"/>
        <v>797961</v>
      </c>
      <c r="R10" s="4">
        <f>IF(E10=FALSE,SUMIFS(Investors!$R:$R,Investors!$G:$G,Sales!C10),0)</f>
        <v>662864.15637917817</v>
      </c>
      <c r="S10" s="4">
        <f t="shared" si="4"/>
        <v>135096.84362082183</v>
      </c>
      <c r="T10" t="b">
        <v>0</v>
      </c>
      <c r="U10" s="5">
        <f t="shared" si="5"/>
        <v>45688</v>
      </c>
    </row>
    <row r="11" spans="1:21" hidden="1">
      <c r="A11" t="s">
        <v>24</v>
      </c>
      <c r="B11" t="s">
        <v>25</v>
      </c>
      <c r="C11" t="s">
        <v>32</v>
      </c>
      <c r="D11" t="b">
        <v>1</v>
      </c>
      <c r="E11" t="b">
        <v>0</v>
      </c>
      <c r="F11">
        <v>1</v>
      </c>
      <c r="G11" s="5">
        <v>45606</v>
      </c>
      <c r="H11" s="6">
        <v>45606</v>
      </c>
      <c r="I11" s="4">
        <v>785000</v>
      </c>
      <c r="J11" s="4">
        <f t="shared" si="1"/>
        <v>0</v>
      </c>
      <c r="K11" s="4">
        <f t="shared" si="2"/>
        <v>785000</v>
      </c>
      <c r="L11" s="4">
        <v>0</v>
      </c>
      <c r="M11" s="4">
        <v>1789</v>
      </c>
      <c r="N11" s="4">
        <v>4000</v>
      </c>
      <c r="O11" s="4">
        <v>40000</v>
      </c>
      <c r="P11" s="4">
        <v>3500</v>
      </c>
      <c r="Q11" s="4">
        <f t="shared" si="3"/>
        <v>735711</v>
      </c>
      <c r="R11" s="4">
        <f>IF(E11=FALSE,SUMIFS(Investors!$R:$R,Investors!$G:$G,Sales!C11),0)</f>
        <v>680482.19178082189</v>
      </c>
      <c r="S11" s="4">
        <f t="shared" si="4"/>
        <v>55228.808219178114</v>
      </c>
      <c r="T11" t="b">
        <v>0</v>
      </c>
      <c r="U11" s="5">
        <f t="shared" si="5"/>
        <v>45688</v>
      </c>
    </row>
    <row r="12" spans="1:21" hidden="1">
      <c r="A12" t="s">
        <v>24</v>
      </c>
      <c r="B12" t="s">
        <v>25</v>
      </c>
      <c r="C12" t="s">
        <v>33</v>
      </c>
      <c r="D12" t="b">
        <v>0</v>
      </c>
      <c r="E12" t="b">
        <v>0</v>
      </c>
      <c r="F12">
        <v>1</v>
      </c>
      <c r="G12" s="5">
        <v>45606</v>
      </c>
      <c r="H12" s="6">
        <v>45606</v>
      </c>
      <c r="I12" s="4">
        <v>800000</v>
      </c>
      <c r="J12" s="4">
        <f t="shared" si="1"/>
        <v>0</v>
      </c>
      <c r="K12" s="4">
        <f t="shared" si="2"/>
        <v>800000</v>
      </c>
      <c r="L12" s="4">
        <v>0</v>
      </c>
      <c r="M12" s="4">
        <v>1789</v>
      </c>
      <c r="N12" s="4">
        <v>4000</v>
      </c>
      <c r="O12" s="4">
        <v>40000</v>
      </c>
      <c r="P12" s="4">
        <v>3500</v>
      </c>
      <c r="Q12" s="4">
        <f t="shared" si="3"/>
        <v>750711</v>
      </c>
      <c r="R12" s="4">
        <f>IF(E12=FALSE,SUMIFS(Investors!$R:$R,Investors!$G:$G,Sales!C12),0)</f>
        <v>627030.1369863014</v>
      </c>
      <c r="S12" s="4">
        <f t="shared" si="4"/>
        <v>123680.8630136986</v>
      </c>
      <c r="T12" t="b">
        <v>0</v>
      </c>
      <c r="U12" s="5">
        <f t="shared" si="5"/>
        <v>45688</v>
      </c>
    </row>
    <row r="13" spans="1:21" hidden="1">
      <c r="A13" t="s">
        <v>24</v>
      </c>
      <c r="B13" t="s">
        <v>25</v>
      </c>
      <c r="C13" t="s">
        <v>34</v>
      </c>
      <c r="D13" t="b">
        <v>0</v>
      </c>
      <c r="E13" t="b">
        <v>0</v>
      </c>
      <c r="F13">
        <v>1</v>
      </c>
      <c r="G13" s="5">
        <v>45658</v>
      </c>
      <c r="H13" s="6">
        <v>45658</v>
      </c>
      <c r="I13" s="4">
        <v>800000</v>
      </c>
      <c r="J13" s="4">
        <f t="shared" si="1"/>
        <v>0</v>
      </c>
      <c r="K13" s="4">
        <f t="shared" si="2"/>
        <v>800000</v>
      </c>
      <c r="L13" s="4">
        <v>0</v>
      </c>
      <c r="M13" s="4">
        <v>1789</v>
      </c>
      <c r="N13" s="4">
        <v>4000</v>
      </c>
      <c r="O13" s="4">
        <v>40000</v>
      </c>
      <c r="P13" s="4">
        <v>3500</v>
      </c>
      <c r="Q13" s="4">
        <f t="shared" si="3"/>
        <v>750711</v>
      </c>
      <c r="R13" s="4">
        <f>IF(E13=FALSE,SUMIFS(Investors!$R:$R,Investors!$G:$G,Sales!C13),0)</f>
        <v>712438.35616438359</v>
      </c>
      <c r="S13" s="4">
        <f t="shared" si="4"/>
        <v>38272.643835616414</v>
      </c>
      <c r="T13" t="b">
        <v>0</v>
      </c>
      <c r="U13" s="5">
        <f t="shared" si="5"/>
        <v>45747</v>
      </c>
    </row>
    <row r="14" spans="1:21" hidden="1">
      <c r="A14" t="s">
        <v>24</v>
      </c>
      <c r="B14" t="s">
        <v>25</v>
      </c>
      <c r="C14" t="s">
        <v>35</v>
      </c>
      <c r="D14" t="b">
        <v>0</v>
      </c>
      <c r="E14" t="b">
        <v>0</v>
      </c>
      <c r="F14">
        <v>1</v>
      </c>
      <c r="G14" s="5">
        <v>45642</v>
      </c>
      <c r="H14" s="6">
        <v>45642</v>
      </c>
      <c r="I14" s="4">
        <v>800000</v>
      </c>
      <c r="J14" s="4">
        <f t="shared" si="1"/>
        <v>0</v>
      </c>
      <c r="K14" s="4">
        <f t="shared" si="2"/>
        <v>800000</v>
      </c>
      <c r="L14" s="4">
        <v>0</v>
      </c>
      <c r="M14" s="4">
        <v>1789</v>
      </c>
      <c r="N14" s="4">
        <v>4000</v>
      </c>
      <c r="O14" s="4">
        <v>40000</v>
      </c>
      <c r="P14" s="4">
        <v>3500</v>
      </c>
      <c r="Q14" s="4">
        <f t="shared" si="3"/>
        <v>750711</v>
      </c>
      <c r="R14" s="4">
        <f>IF(E14=FALSE,SUMIFS(Investors!$R:$R,Investors!$G:$G,Sales!C14),0)</f>
        <v>636794.52054794517</v>
      </c>
      <c r="S14" s="4">
        <f t="shared" si="4"/>
        <v>113916.47945205483</v>
      </c>
      <c r="T14" t="b">
        <v>0</v>
      </c>
      <c r="U14" s="5">
        <f t="shared" si="5"/>
        <v>45688</v>
      </c>
    </row>
    <row r="15" spans="1:21" hidden="1">
      <c r="A15" t="s">
        <v>24</v>
      </c>
      <c r="B15" t="s">
        <v>25</v>
      </c>
      <c r="C15" t="s">
        <v>36</v>
      </c>
      <c r="D15" t="b">
        <v>0</v>
      </c>
      <c r="E15" t="b">
        <v>0</v>
      </c>
      <c r="F15">
        <v>1</v>
      </c>
      <c r="G15" s="5">
        <v>45642</v>
      </c>
      <c r="H15" s="6">
        <v>45642</v>
      </c>
      <c r="I15" s="4">
        <v>1450000</v>
      </c>
      <c r="J15" s="4">
        <f t="shared" si="1"/>
        <v>0</v>
      </c>
      <c r="K15" s="4">
        <f t="shared" si="2"/>
        <v>1450000</v>
      </c>
      <c r="L15" s="4">
        <v>0</v>
      </c>
      <c r="M15" s="4">
        <v>1789</v>
      </c>
      <c r="N15" s="4">
        <v>7250</v>
      </c>
      <c r="O15" s="4">
        <v>72500</v>
      </c>
      <c r="P15" s="4">
        <v>3500</v>
      </c>
      <c r="Q15" s="4">
        <f t="shared" si="3"/>
        <v>1364961</v>
      </c>
      <c r="R15" s="4">
        <f>IF(E15=FALSE,SUMIFS(Investors!$R:$R,Investors!$G:$G,Sales!C15),0)</f>
        <v>0</v>
      </c>
      <c r="S15" s="4">
        <f t="shared" si="4"/>
        <v>1364961</v>
      </c>
      <c r="T15" t="b">
        <v>0</v>
      </c>
      <c r="U15" s="5">
        <f t="shared" si="5"/>
        <v>45688</v>
      </c>
    </row>
    <row r="16" spans="1:21" hidden="1">
      <c r="A16" t="s">
        <v>24</v>
      </c>
      <c r="B16" t="s">
        <v>25</v>
      </c>
      <c r="C16" t="s">
        <v>37</v>
      </c>
      <c r="D16" t="b">
        <v>0</v>
      </c>
      <c r="E16" t="b">
        <v>0</v>
      </c>
      <c r="F16">
        <v>1</v>
      </c>
      <c r="G16" s="5">
        <v>45712</v>
      </c>
      <c r="H16" s="6">
        <v>45712</v>
      </c>
      <c r="I16" s="4">
        <v>800000</v>
      </c>
      <c r="J16" s="4">
        <f t="shared" si="1"/>
        <v>0</v>
      </c>
      <c r="K16" s="4">
        <f t="shared" si="2"/>
        <v>800000</v>
      </c>
      <c r="L16" s="4">
        <v>0</v>
      </c>
      <c r="M16" s="4">
        <v>1789</v>
      </c>
      <c r="N16" s="4">
        <v>4000</v>
      </c>
      <c r="O16" s="4">
        <v>40000</v>
      </c>
      <c r="P16" s="4">
        <v>3500</v>
      </c>
      <c r="Q16" s="4">
        <f t="shared" si="3"/>
        <v>750711</v>
      </c>
      <c r="R16" s="4">
        <f>IF(E16=FALSE,SUMIFS(Investors!$R:$R,Investors!$G:$G,Sales!C16),0)</f>
        <v>682798.63013698626</v>
      </c>
      <c r="S16" s="4">
        <f t="shared" si="4"/>
        <v>67912.369863013737</v>
      </c>
      <c r="T16" t="b">
        <v>0</v>
      </c>
      <c r="U16" s="5">
        <f t="shared" si="5"/>
        <v>45747</v>
      </c>
    </row>
    <row r="17" spans="1:21" hidden="1">
      <c r="A17" t="s">
        <v>24</v>
      </c>
      <c r="B17" t="s">
        <v>25</v>
      </c>
      <c r="C17" t="s">
        <v>38</v>
      </c>
      <c r="D17" t="b">
        <v>0</v>
      </c>
      <c r="E17" t="b">
        <v>0</v>
      </c>
      <c r="F17">
        <v>1</v>
      </c>
      <c r="G17" s="5">
        <v>45611</v>
      </c>
      <c r="H17" s="6">
        <v>45611</v>
      </c>
      <c r="I17" s="4">
        <v>800000</v>
      </c>
      <c r="J17" s="4">
        <f t="shared" si="1"/>
        <v>0</v>
      </c>
      <c r="K17" s="4">
        <f t="shared" si="2"/>
        <v>800000</v>
      </c>
      <c r="L17" s="4">
        <v>0</v>
      </c>
      <c r="M17" s="4">
        <v>1789</v>
      </c>
      <c r="N17" s="4">
        <v>4000</v>
      </c>
      <c r="O17" s="4">
        <v>40000</v>
      </c>
      <c r="P17" s="4">
        <v>3500</v>
      </c>
      <c r="Q17" s="4">
        <f t="shared" si="3"/>
        <v>750711</v>
      </c>
      <c r="R17" s="4">
        <f>IF(E17=FALSE,SUMIFS(Investors!$R:$R,Investors!$G:$G,Sales!C17),0)</f>
        <v>635758.90410958906</v>
      </c>
      <c r="S17" s="4">
        <f t="shared" si="4"/>
        <v>114952.09589041094</v>
      </c>
      <c r="T17" t="b">
        <v>0</v>
      </c>
      <c r="U17" s="5">
        <f t="shared" si="5"/>
        <v>45688</v>
      </c>
    </row>
    <row r="18" spans="1:21" hidden="1">
      <c r="A18" t="s">
        <v>24</v>
      </c>
      <c r="B18" t="s">
        <v>25</v>
      </c>
      <c r="C18" t="s">
        <v>39</v>
      </c>
      <c r="D18" t="b">
        <v>0</v>
      </c>
      <c r="E18" t="b">
        <v>0</v>
      </c>
      <c r="F18">
        <v>1</v>
      </c>
      <c r="G18" s="5">
        <v>45716</v>
      </c>
      <c r="H18" s="6">
        <v>45716</v>
      </c>
      <c r="I18" s="4">
        <v>800000</v>
      </c>
      <c r="J18" s="4">
        <f t="shared" si="1"/>
        <v>0</v>
      </c>
      <c r="K18" s="4">
        <f t="shared" si="2"/>
        <v>800000</v>
      </c>
      <c r="L18" s="4">
        <v>0</v>
      </c>
      <c r="M18" s="4">
        <v>1789</v>
      </c>
      <c r="N18" s="4">
        <v>4000</v>
      </c>
      <c r="O18" s="4">
        <v>40000</v>
      </c>
      <c r="P18" s="4">
        <v>3500</v>
      </c>
      <c r="Q18" s="4">
        <f t="shared" si="3"/>
        <v>750711</v>
      </c>
      <c r="R18" s="4">
        <f>IF(E18=FALSE,SUMIFS(Investors!$R:$R,Investors!$G:$G,Sales!C18),0)</f>
        <v>646694.52054794517</v>
      </c>
      <c r="S18" s="4">
        <f t="shared" si="4"/>
        <v>104016.47945205483</v>
      </c>
      <c r="T18" t="b">
        <v>0</v>
      </c>
      <c r="U18" s="5">
        <f t="shared" si="5"/>
        <v>45747</v>
      </c>
    </row>
    <row r="19" spans="1:21" hidden="1">
      <c r="A19" t="s">
        <v>24</v>
      </c>
      <c r="B19" t="s">
        <v>25</v>
      </c>
      <c r="C19" t="s">
        <v>40</v>
      </c>
      <c r="D19" t="b">
        <v>1</v>
      </c>
      <c r="E19" t="b">
        <v>0</v>
      </c>
      <c r="F19">
        <v>1</v>
      </c>
      <c r="G19" s="5">
        <v>45611</v>
      </c>
      <c r="H19" s="6">
        <v>45611</v>
      </c>
      <c r="I19" s="4">
        <v>850000</v>
      </c>
      <c r="J19" s="4">
        <f t="shared" si="1"/>
        <v>0</v>
      </c>
      <c r="K19" s="4">
        <f t="shared" si="2"/>
        <v>850000</v>
      </c>
      <c r="L19" s="4">
        <v>0</v>
      </c>
      <c r="M19" s="4">
        <v>1789</v>
      </c>
      <c r="N19" s="4">
        <v>4250</v>
      </c>
      <c r="O19" s="4">
        <v>42500</v>
      </c>
      <c r="P19" s="4">
        <v>3500</v>
      </c>
      <c r="Q19" s="4">
        <f t="shared" si="3"/>
        <v>797961</v>
      </c>
      <c r="R19" s="4">
        <f>IF(E19=FALSE,SUMIFS(Investors!$R:$R,Investors!$G:$G,Sales!C19),0)</f>
        <v>616060.27397260279</v>
      </c>
      <c r="S19" s="4">
        <f t="shared" si="4"/>
        <v>181900.72602739721</v>
      </c>
      <c r="T19" t="b">
        <v>0</v>
      </c>
      <c r="U19" s="5">
        <f t="shared" si="5"/>
        <v>45688</v>
      </c>
    </row>
    <row r="20" spans="1:21" hidden="1">
      <c r="A20" t="s">
        <v>24</v>
      </c>
      <c r="B20" t="s">
        <v>25</v>
      </c>
      <c r="C20" t="s">
        <v>41</v>
      </c>
      <c r="D20" t="b">
        <v>0</v>
      </c>
      <c r="E20" t="b">
        <v>0</v>
      </c>
      <c r="F20">
        <v>1</v>
      </c>
      <c r="G20" s="5">
        <v>45606</v>
      </c>
      <c r="H20" s="6">
        <v>45606</v>
      </c>
      <c r="I20" s="4">
        <v>800000</v>
      </c>
      <c r="J20" s="4">
        <f t="shared" si="1"/>
        <v>0</v>
      </c>
      <c r="K20" s="4">
        <f t="shared" si="2"/>
        <v>800000</v>
      </c>
      <c r="L20" s="4">
        <v>0</v>
      </c>
      <c r="M20" s="4">
        <v>1789</v>
      </c>
      <c r="N20" s="4">
        <v>4000</v>
      </c>
      <c r="O20" s="4">
        <v>40000</v>
      </c>
      <c r="P20" s="4">
        <v>3500</v>
      </c>
      <c r="Q20" s="4">
        <f t="shared" si="3"/>
        <v>750711</v>
      </c>
      <c r="R20" s="4">
        <f>IF(E20=FALSE,SUMIFS(Investors!$R:$R,Investors!$G:$G,Sales!C20),0)</f>
        <v>623311.42617205484</v>
      </c>
      <c r="S20" s="4">
        <f t="shared" si="4"/>
        <v>127399.57382794516</v>
      </c>
      <c r="T20" t="b">
        <v>0</v>
      </c>
      <c r="U20" s="5">
        <f t="shared" si="5"/>
        <v>45688</v>
      </c>
    </row>
    <row r="21" spans="1:21" hidden="1">
      <c r="A21" t="s">
        <v>24</v>
      </c>
      <c r="B21" t="s">
        <v>25</v>
      </c>
      <c r="C21" t="s">
        <v>42</v>
      </c>
      <c r="D21" t="b">
        <v>0</v>
      </c>
      <c r="E21" t="b">
        <v>0</v>
      </c>
      <c r="F21">
        <v>1</v>
      </c>
      <c r="G21" s="5">
        <v>45688</v>
      </c>
      <c r="H21" s="6">
        <v>45688</v>
      </c>
      <c r="I21" s="4">
        <v>800000</v>
      </c>
      <c r="J21" s="4">
        <f t="shared" si="1"/>
        <v>0</v>
      </c>
      <c r="K21" s="4">
        <f t="shared" si="2"/>
        <v>800000</v>
      </c>
      <c r="L21" s="4">
        <v>0</v>
      </c>
      <c r="M21" s="4">
        <v>1789</v>
      </c>
      <c r="N21" s="4">
        <v>4000</v>
      </c>
      <c r="O21" s="4">
        <v>40000</v>
      </c>
      <c r="P21" s="4">
        <v>3500</v>
      </c>
      <c r="Q21" s="4">
        <f t="shared" si="3"/>
        <v>750711</v>
      </c>
      <c r="R21" s="4">
        <f>IF(E21=FALSE,SUMIFS(Investors!$R:$R,Investors!$G:$G,Sales!C21),0)</f>
        <v>644961.64383561641</v>
      </c>
      <c r="S21" s="4">
        <f t="shared" si="4"/>
        <v>105749.35616438359</v>
      </c>
      <c r="T21" t="b">
        <v>0</v>
      </c>
      <c r="U21" s="5">
        <f t="shared" si="5"/>
        <v>45747</v>
      </c>
    </row>
    <row r="22" spans="1:21" hidden="1">
      <c r="A22" t="s">
        <v>24</v>
      </c>
      <c r="B22" t="s">
        <v>25</v>
      </c>
      <c r="C22" t="s">
        <v>43</v>
      </c>
      <c r="D22" t="b">
        <v>0</v>
      </c>
      <c r="E22" t="b">
        <v>0</v>
      </c>
      <c r="F22">
        <v>1</v>
      </c>
      <c r="G22" s="5">
        <v>45716</v>
      </c>
      <c r="H22" s="6">
        <v>45716</v>
      </c>
      <c r="I22" s="4">
        <v>800000</v>
      </c>
      <c r="J22" s="4">
        <f t="shared" si="1"/>
        <v>0</v>
      </c>
      <c r="K22" s="4">
        <f t="shared" si="2"/>
        <v>800000</v>
      </c>
      <c r="L22" s="4">
        <v>0</v>
      </c>
      <c r="M22" s="4">
        <v>1789</v>
      </c>
      <c r="N22" s="4">
        <v>4000</v>
      </c>
      <c r="O22" s="4">
        <v>40000</v>
      </c>
      <c r="P22" s="4">
        <v>3500</v>
      </c>
      <c r="Q22" s="4">
        <f t="shared" si="3"/>
        <v>750711</v>
      </c>
      <c r="R22" s="4">
        <f>IF(E22=FALSE,SUMIFS(Investors!$R:$R,Investors!$G:$G,Sales!C22),0)</f>
        <v>499776.05913698627</v>
      </c>
      <c r="S22" s="4">
        <f t="shared" si="4"/>
        <v>250934.94086301373</v>
      </c>
      <c r="T22" t="b">
        <v>0</v>
      </c>
      <c r="U22" s="5">
        <f t="shared" si="5"/>
        <v>45747</v>
      </c>
    </row>
    <row r="23" spans="1:21" hidden="1">
      <c r="A23" t="s">
        <v>24</v>
      </c>
      <c r="B23" t="s">
        <v>25</v>
      </c>
      <c r="C23" t="s">
        <v>44</v>
      </c>
      <c r="D23" t="b">
        <v>0</v>
      </c>
      <c r="E23" t="b">
        <v>0</v>
      </c>
      <c r="F23">
        <v>1</v>
      </c>
      <c r="G23" s="5">
        <v>45637</v>
      </c>
      <c r="H23" s="6">
        <v>45637</v>
      </c>
      <c r="I23" s="4">
        <v>800000</v>
      </c>
      <c r="J23" s="4">
        <f t="shared" si="1"/>
        <v>0</v>
      </c>
      <c r="K23" s="4">
        <f t="shared" si="2"/>
        <v>800000</v>
      </c>
      <c r="L23" s="4">
        <v>0</v>
      </c>
      <c r="M23" s="4">
        <v>1789</v>
      </c>
      <c r="N23" s="4">
        <v>4000</v>
      </c>
      <c r="O23" s="4">
        <v>40000</v>
      </c>
      <c r="P23" s="4">
        <v>3500</v>
      </c>
      <c r="Q23" s="4">
        <f t="shared" si="3"/>
        <v>750711</v>
      </c>
      <c r="R23" s="4">
        <f>IF(E23=FALSE,SUMIFS(Investors!$R:$R,Investors!$G:$G,Sales!C23),0)</f>
        <v>622449.31506849313</v>
      </c>
      <c r="S23" s="4">
        <f t="shared" si="4"/>
        <v>128261.68493150687</v>
      </c>
      <c r="T23" t="b">
        <v>0</v>
      </c>
      <c r="U23" s="5">
        <f t="shared" si="5"/>
        <v>45688</v>
      </c>
    </row>
    <row r="24" spans="1:21" hidden="1">
      <c r="A24" t="s">
        <v>24</v>
      </c>
      <c r="B24" t="s">
        <v>25</v>
      </c>
      <c r="C24" t="s">
        <v>45</v>
      </c>
      <c r="D24" t="b">
        <v>1</v>
      </c>
      <c r="E24" t="b">
        <v>0</v>
      </c>
      <c r="F24">
        <v>1</v>
      </c>
      <c r="G24" s="5">
        <v>45611</v>
      </c>
      <c r="H24" s="6">
        <v>45611</v>
      </c>
      <c r="I24" s="4">
        <v>850000</v>
      </c>
      <c r="J24" s="4">
        <f t="shared" si="1"/>
        <v>0</v>
      </c>
      <c r="K24" s="4">
        <f t="shared" si="2"/>
        <v>850000</v>
      </c>
      <c r="L24" s="4">
        <v>0</v>
      </c>
      <c r="M24" s="4">
        <v>1789</v>
      </c>
      <c r="N24" s="4">
        <v>4250</v>
      </c>
      <c r="O24" s="4">
        <v>42500</v>
      </c>
      <c r="P24" s="4">
        <v>3500</v>
      </c>
      <c r="Q24" s="4">
        <f t="shared" si="3"/>
        <v>797961</v>
      </c>
      <c r="R24" s="4">
        <f>IF(E24=FALSE,SUMIFS(Investors!$R:$R,Investors!$G:$G,Sales!C24),0)</f>
        <v>657856.80997808219</v>
      </c>
      <c r="S24" s="4">
        <f t="shared" si="4"/>
        <v>140104.19002191781</v>
      </c>
      <c r="T24" t="b">
        <v>0</v>
      </c>
      <c r="U24" s="5">
        <f t="shared" si="5"/>
        <v>45688</v>
      </c>
    </row>
    <row r="25" spans="1:21" hidden="1">
      <c r="A25" t="s">
        <v>24</v>
      </c>
      <c r="B25" t="s">
        <v>25</v>
      </c>
      <c r="C25" t="s">
        <v>46</v>
      </c>
      <c r="D25" t="b">
        <v>0</v>
      </c>
      <c r="E25" t="b">
        <v>0</v>
      </c>
      <c r="F25">
        <v>1</v>
      </c>
      <c r="G25" s="5">
        <v>45688</v>
      </c>
      <c r="H25" s="6">
        <v>45688</v>
      </c>
      <c r="I25" s="4">
        <v>800000</v>
      </c>
      <c r="J25" s="4">
        <f t="shared" si="1"/>
        <v>0</v>
      </c>
      <c r="K25" s="4">
        <f t="shared" si="2"/>
        <v>800000</v>
      </c>
      <c r="L25" s="4">
        <v>0</v>
      </c>
      <c r="M25" s="4">
        <v>1789</v>
      </c>
      <c r="N25" s="4">
        <v>4000</v>
      </c>
      <c r="O25" s="4">
        <v>40000</v>
      </c>
      <c r="P25" s="4">
        <v>3500</v>
      </c>
      <c r="Q25" s="4">
        <f t="shared" si="3"/>
        <v>750711</v>
      </c>
      <c r="R25" s="4">
        <f>IF(E25=FALSE,SUMIFS(Investors!$R:$R,Investors!$G:$G,Sales!C25),0)</f>
        <v>713358.90410958906</v>
      </c>
      <c r="S25" s="4">
        <f t="shared" si="4"/>
        <v>37352.095890410943</v>
      </c>
      <c r="T25" t="b">
        <v>0</v>
      </c>
      <c r="U25" s="5">
        <f t="shared" si="5"/>
        <v>45747</v>
      </c>
    </row>
    <row r="26" spans="1:21" hidden="1">
      <c r="A26" t="s">
        <v>24</v>
      </c>
      <c r="B26" t="s">
        <v>25</v>
      </c>
      <c r="C26" t="s">
        <v>47</v>
      </c>
      <c r="D26" t="b">
        <v>0</v>
      </c>
      <c r="E26" t="b">
        <v>0</v>
      </c>
      <c r="F26">
        <v>1</v>
      </c>
      <c r="G26" s="5">
        <v>45606</v>
      </c>
      <c r="H26" s="6">
        <v>45606</v>
      </c>
      <c r="I26" s="4">
        <v>800000</v>
      </c>
      <c r="J26" s="4">
        <f t="shared" si="1"/>
        <v>0</v>
      </c>
      <c r="K26" s="4">
        <f t="shared" si="2"/>
        <v>800000</v>
      </c>
      <c r="L26" s="4">
        <v>0</v>
      </c>
      <c r="M26" s="4">
        <v>1789</v>
      </c>
      <c r="N26" s="4">
        <v>4000</v>
      </c>
      <c r="O26" s="4">
        <v>40000</v>
      </c>
      <c r="P26" s="4">
        <v>3500</v>
      </c>
      <c r="Q26" s="4">
        <f t="shared" si="3"/>
        <v>750711</v>
      </c>
      <c r="R26" s="4">
        <f>IF(E26=FALSE,SUMIFS(Investors!$R:$R,Investors!$G:$G,Sales!C26),0)</f>
        <v>603085.8444734246</v>
      </c>
      <c r="S26" s="4">
        <f t="shared" si="4"/>
        <v>147625.1555265754</v>
      </c>
      <c r="T26" t="b">
        <v>0</v>
      </c>
      <c r="U26" s="5">
        <f t="shared" si="5"/>
        <v>45688</v>
      </c>
    </row>
    <row r="27" spans="1:21" hidden="1">
      <c r="A27" t="s">
        <v>24</v>
      </c>
      <c r="B27" t="s">
        <v>25</v>
      </c>
      <c r="C27" t="s">
        <v>48</v>
      </c>
      <c r="D27" t="b">
        <v>0</v>
      </c>
      <c r="E27" t="b">
        <v>0</v>
      </c>
      <c r="F27">
        <v>1</v>
      </c>
      <c r="G27" s="5">
        <v>45642</v>
      </c>
      <c r="H27" s="6">
        <v>45642</v>
      </c>
      <c r="I27" s="4">
        <v>1290000</v>
      </c>
      <c r="J27" s="4">
        <f t="shared" si="1"/>
        <v>0</v>
      </c>
      <c r="K27" s="4">
        <f t="shared" si="2"/>
        <v>1290000</v>
      </c>
      <c r="L27" s="4">
        <v>0</v>
      </c>
      <c r="M27" s="4">
        <v>1789</v>
      </c>
      <c r="N27" s="4">
        <v>6450</v>
      </c>
      <c r="O27" s="4">
        <v>64500</v>
      </c>
      <c r="P27" s="4">
        <v>3500</v>
      </c>
      <c r="Q27" s="4">
        <f t="shared" si="3"/>
        <v>1213761</v>
      </c>
      <c r="R27" s="4">
        <f>IF(E27=FALSE,SUMIFS(Investors!$R:$R,Investors!$G:$G,Sales!C27),0)</f>
        <v>632484.93150684936</v>
      </c>
      <c r="S27" s="4">
        <f t="shared" si="4"/>
        <v>581276.06849315064</v>
      </c>
      <c r="T27" t="b">
        <v>0</v>
      </c>
      <c r="U27" s="5">
        <f t="shared" si="5"/>
        <v>45688</v>
      </c>
    </row>
    <row r="28" spans="1:21" hidden="1">
      <c r="A28" t="s">
        <v>24</v>
      </c>
      <c r="B28" t="s">
        <v>25</v>
      </c>
      <c r="C28" t="s">
        <v>49</v>
      </c>
      <c r="D28" t="b">
        <v>0</v>
      </c>
      <c r="E28" t="b">
        <v>0</v>
      </c>
      <c r="F28">
        <v>1</v>
      </c>
      <c r="G28" s="5">
        <v>45716</v>
      </c>
      <c r="H28" s="6">
        <v>45716</v>
      </c>
      <c r="I28" s="4">
        <v>1100000</v>
      </c>
      <c r="J28" s="4">
        <f t="shared" si="1"/>
        <v>0</v>
      </c>
      <c r="K28" s="4">
        <f t="shared" si="2"/>
        <v>1100000</v>
      </c>
      <c r="L28" s="4">
        <v>0</v>
      </c>
      <c r="M28" s="4">
        <v>1789</v>
      </c>
      <c r="N28" s="4">
        <v>5500</v>
      </c>
      <c r="O28" s="4">
        <v>55000</v>
      </c>
      <c r="P28" s="4">
        <v>3500</v>
      </c>
      <c r="Q28" s="4">
        <f t="shared" si="3"/>
        <v>1034211</v>
      </c>
      <c r="R28" s="4">
        <f>IF(E28=FALSE,SUMIFS(Investors!$R:$R,Investors!$G:$G,Sales!C28),0)</f>
        <v>653550.68493150687</v>
      </c>
      <c r="S28" s="4">
        <f t="shared" si="4"/>
        <v>380660.31506849313</v>
      </c>
      <c r="T28" t="b">
        <v>0</v>
      </c>
      <c r="U28" s="5">
        <f t="shared" si="5"/>
        <v>45747</v>
      </c>
    </row>
    <row r="29" spans="1:21" hidden="1">
      <c r="A29" t="s">
        <v>24</v>
      </c>
      <c r="B29" t="s">
        <v>25</v>
      </c>
      <c r="C29" t="s">
        <v>50</v>
      </c>
      <c r="D29" t="b">
        <v>1</v>
      </c>
      <c r="E29" t="b">
        <v>1</v>
      </c>
      <c r="F29">
        <v>1</v>
      </c>
      <c r="G29" s="5">
        <v>45533</v>
      </c>
      <c r="H29" s="6">
        <v>45533</v>
      </c>
      <c r="I29" s="4">
        <v>880000</v>
      </c>
      <c r="J29" s="4">
        <f t="shared" si="1"/>
        <v>0</v>
      </c>
      <c r="K29" s="4">
        <f t="shared" si="2"/>
        <v>880000</v>
      </c>
      <c r="L29" s="4">
        <v>0</v>
      </c>
      <c r="M29" s="4">
        <v>1789</v>
      </c>
      <c r="N29" s="4">
        <v>4400</v>
      </c>
      <c r="O29" s="4">
        <v>44000</v>
      </c>
      <c r="P29" s="4">
        <v>3500</v>
      </c>
      <c r="Q29" s="4">
        <f t="shared" si="3"/>
        <v>826311</v>
      </c>
      <c r="R29" s="4">
        <f>IF(E29=FALSE,SUMIFS(Investors!$R:$R,Investors!$G:$G,Sales!C29),0)</f>
        <v>0</v>
      </c>
      <c r="S29" s="4">
        <f t="shared" si="4"/>
        <v>826311</v>
      </c>
      <c r="T29" t="b">
        <v>0</v>
      </c>
      <c r="U29" s="5">
        <f t="shared" si="5"/>
        <v>45565</v>
      </c>
    </row>
    <row r="30" spans="1:21" hidden="1">
      <c r="A30" t="s">
        <v>24</v>
      </c>
      <c r="B30" t="s">
        <v>25</v>
      </c>
      <c r="C30" t="s">
        <v>51</v>
      </c>
      <c r="D30" t="b">
        <v>0</v>
      </c>
      <c r="E30" t="b">
        <v>0</v>
      </c>
      <c r="F30">
        <v>1</v>
      </c>
      <c r="G30" s="5">
        <v>45642</v>
      </c>
      <c r="H30" s="6">
        <v>45642</v>
      </c>
      <c r="I30" s="4">
        <v>800000</v>
      </c>
      <c r="J30" s="4">
        <f t="shared" si="1"/>
        <v>0</v>
      </c>
      <c r="K30" s="4">
        <f t="shared" si="2"/>
        <v>800000</v>
      </c>
      <c r="L30" s="4">
        <v>0</v>
      </c>
      <c r="M30" s="4">
        <v>1789</v>
      </c>
      <c r="N30" s="4">
        <v>4000</v>
      </c>
      <c r="O30" s="4">
        <v>40000</v>
      </c>
      <c r="P30" s="4">
        <v>3500</v>
      </c>
      <c r="Q30" s="4">
        <f t="shared" si="3"/>
        <v>750711</v>
      </c>
      <c r="R30" s="4">
        <f>IF(E30=FALSE,SUMIFS(Investors!$R:$R,Investors!$G:$G,Sales!C30),0)</f>
        <v>594095.89041095891</v>
      </c>
      <c r="S30" s="4">
        <f t="shared" si="4"/>
        <v>156615.10958904109</v>
      </c>
      <c r="T30" t="b">
        <v>0</v>
      </c>
      <c r="U30" s="5">
        <f t="shared" si="5"/>
        <v>45688</v>
      </c>
    </row>
    <row r="31" spans="1:21" hidden="1">
      <c r="A31" t="s">
        <v>24</v>
      </c>
      <c r="B31" t="s">
        <v>25</v>
      </c>
      <c r="C31" t="s">
        <v>52</v>
      </c>
      <c r="D31" t="b">
        <v>0</v>
      </c>
      <c r="E31" t="b">
        <v>0</v>
      </c>
      <c r="F31">
        <v>1</v>
      </c>
      <c r="G31" s="5">
        <v>45642</v>
      </c>
      <c r="H31" s="6">
        <v>45642</v>
      </c>
      <c r="I31" s="4">
        <v>1290000</v>
      </c>
      <c r="J31" s="4">
        <f t="shared" si="1"/>
        <v>0</v>
      </c>
      <c r="K31" s="4">
        <f t="shared" si="2"/>
        <v>1290000</v>
      </c>
      <c r="L31" s="4">
        <v>0</v>
      </c>
      <c r="M31" s="4">
        <v>1789</v>
      </c>
      <c r="N31" s="4">
        <v>6450</v>
      </c>
      <c r="O31" s="4">
        <v>64500</v>
      </c>
      <c r="P31" s="4">
        <v>3500</v>
      </c>
      <c r="Q31" s="4">
        <f t="shared" si="3"/>
        <v>1213761</v>
      </c>
      <c r="R31" s="4">
        <f>IF(E31=FALSE,SUMIFS(Investors!$R:$R,Investors!$G:$G,Sales!C31),0)</f>
        <v>699567.12328767125</v>
      </c>
      <c r="S31" s="4">
        <f t="shared" si="4"/>
        <v>514193.87671232875</v>
      </c>
      <c r="T31" t="b">
        <v>0</v>
      </c>
      <c r="U31" s="5">
        <f t="shared" si="5"/>
        <v>45688</v>
      </c>
    </row>
    <row r="32" spans="1:21" hidden="1">
      <c r="A32" t="s">
        <v>24</v>
      </c>
      <c r="B32" t="s">
        <v>25</v>
      </c>
      <c r="C32" t="s">
        <v>53</v>
      </c>
      <c r="D32" t="b">
        <v>0</v>
      </c>
      <c r="E32" t="b">
        <v>0</v>
      </c>
      <c r="F32">
        <v>1</v>
      </c>
      <c r="G32" s="5">
        <v>45533</v>
      </c>
      <c r="H32" s="6">
        <v>45533</v>
      </c>
      <c r="I32" s="4">
        <v>1070000</v>
      </c>
      <c r="J32" s="4">
        <f t="shared" si="1"/>
        <v>0</v>
      </c>
      <c r="K32" s="4">
        <f t="shared" si="2"/>
        <v>1070000</v>
      </c>
      <c r="L32" s="4">
        <v>0</v>
      </c>
      <c r="M32" s="4">
        <v>1789</v>
      </c>
      <c r="N32" s="4">
        <v>5350</v>
      </c>
      <c r="O32" s="4">
        <v>53500</v>
      </c>
      <c r="P32" s="4">
        <v>3500</v>
      </c>
      <c r="Q32" s="4">
        <f t="shared" si="3"/>
        <v>1005861</v>
      </c>
      <c r="R32" s="4">
        <f>IF(E32=FALSE,SUMIFS(Investors!$R:$R,Investors!$G:$G,Sales!C32),0)</f>
        <v>606898.63013698626</v>
      </c>
      <c r="S32" s="4">
        <f t="shared" si="4"/>
        <v>398962.36986301374</v>
      </c>
      <c r="T32" t="b">
        <v>0</v>
      </c>
      <c r="U32" s="5">
        <f t="shared" si="5"/>
        <v>45565</v>
      </c>
    </row>
    <row r="33" spans="1:21" hidden="1">
      <c r="A33" t="s">
        <v>24</v>
      </c>
      <c r="B33" t="s">
        <v>25</v>
      </c>
      <c r="C33" t="s">
        <v>54</v>
      </c>
      <c r="D33" t="b">
        <v>0</v>
      </c>
      <c r="E33" t="b">
        <v>0</v>
      </c>
      <c r="F33">
        <v>1</v>
      </c>
      <c r="G33" s="5">
        <v>45688</v>
      </c>
      <c r="H33" s="6">
        <v>45688</v>
      </c>
      <c r="I33" s="4">
        <v>800000</v>
      </c>
      <c r="J33" s="4">
        <f t="shared" si="1"/>
        <v>0</v>
      </c>
      <c r="K33" s="4">
        <f t="shared" si="2"/>
        <v>800000</v>
      </c>
      <c r="L33" s="4">
        <v>0</v>
      </c>
      <c r="M33" s="4">
        <v>1789</v>
      </c>
      <c r="N33" s="4">
        <v>4000</v>
      </c>
      <c r="O33" s="4">
        <v>40000</v>
      </c>
      <c r="P33" s="4">
        <v>3500</v>
      </c>
      <c r="Q33" s="4">
        <f t="shared" si="3"/>
        <v>750711</v>
      </c>
      <c r="R33" s="4">
        <f>IF(E33=FALSE,SUMIFS(Investors!$R:$R,Investors!$G:$G,Sales!C33),0)</f>
        <v>672332.00953369867</v>
      </c>
      <c r="S33" s="4">
        <f t="shared" si="4"/>
        <v>78378.990466301329</v>
      </c>
      <c r="T33" t="b">
        <v>0</v>
      </c>
      <c r="U33" s="5">
        <f t="shared" si="5"/>
        <v>45747</v>
      </c>
    </row>
    <row r="34" spans="1:21" hidden="1">
      <c r="A34" t="s">
        <v>24</v>
      </c>
      <c r="B34" t="s">
        <v>25</v>
      </c>
      <c r="C34" t="s">
        <v>55</v>
      </c>
      <c r="D34" t="b">
        <v>0</v>
      </c>
      <c r="E34" t="b">
        <v>0</v>
      </c>
      <c r="F34">
        <v>1</v>
      </c>
      <c r="G34" s="5">
        <v>45642</v>
      </c>
      <c r="H34" s="6">
        <v>45642</v>
      </c>
      <c r="I34" s="4">
        <v>1200000</v>
      </c>
      <c r="J34" s="4">
        <f t="shared" si="1"/>
        <v>0</v>
      </c>
      <c r="K34" s="4">
        <f t="shared" si="2"/>
        <v>1200000</v>
      </c>
      <c r="L34" s="4">
        <v>0</v>
      </c>
      <c r="M34" s="4">
        <v>1789</v>
      </c>
      <c r="N34" s="4">
        <v>6000</v>
      </c>
      <c r="O34" s="4">
        <v>60000</v>
      </c>
      <c r="P34" s="4">
        <v>3500</v>
      </c>
      <c r="Q34" s="4">
        <f t="shared" si="3"/>
        <v>1128711</v>
      </c>
      <c r="R34" s="4">
        <f>IF(E34=FALSE,SUMIFS(Investors!$R:$R,Investors!$G:$G,Sales!C34),0)</f>
        <v>632484.93150684936</v>
      </c>
      <c r="S34" s="4">
        <f t="shared" si="4"/>
        <v>496226.06849315064</v>
      </c>
      <c r="T34" t="b">
        <v>0</v>
      </c>
      <c r="U34" s="5">
        <f t="shared" si="5"/>
        <v>45688</v>
      </c>
    </row>
    <row r="35" spans="1:21" hidden="1">
      <c r="A35" t="s">
        <v>24</v>
      </c>
      <c r="B35" t="s">
        <v>25</v>
      </c>
      <c r="C35" t="s">
        <v>56</v>
      </c>
      <c r="D35" t="b">
        <v>0</v>
      </c>
      <c r="E35" t="b">
        <v>0</v>
      </c>
      <c r="F35">
        <v>1</v>
      </c>
      <c r="G35" s="5">
        <v>45581</v>
      </c>
      <c r="H35" s="6">
        <v>45581</v>
      </c>
      <c r="I35" s="4">
        <v>850000</v>
      </c>
      <c r="J35" s="4">
        <f t="shared" si="1"/>
        <v>0</v>
      </c>
      <c r="K35" s="4">
        <f t="shared" si="2"/>
        <v>850000</v>
      </c>
      <c r="L35" s="4">
        <v>0</v>
      </c>
      <c r="M35" s="4">
        <v>1789</v>
      </c>
      <c r="N35" s="4">
        <v>4250</v>
      </c>
      <c r="O35" s="4">
        <v>42500</v>
      </c>
      <c r="P35" s="4">
        <v>3500</v>
      </c>
      <c r="Q35" s="4">
        <f t="shared" si="3"/>
        <v>797961</v>
      </c>
      <c r="R35" s="4">
        <f>IF(E35=FALSE,SUMIFS(Investors!$R:$R,Investors!$G:$G,Sales!C35),0)</f>
        <v>709545.20547945204</v>
      </c>
      <c r="S35" s="4">
        <f t="shared" si="4"/>
        <v>88415.794520547963</v>
      </c>
      <c r="T35" t="b">
        <v>0</v>
      </c>
      <c r="U35" s="5">
        <f t="shared" si="5"/>
        <v>45626</v>
      </c>
    </row>
    <row r="36" spans="1:21" hidden="1">
      <c r="A36" t="s">
        <v>24</v>
      </c>
      <c r="B36" t="s">
        <v>25</v>
      </c>
      <c r="C36" t="s">
        <v>57</v>
      </c>
      <c r="D36" t="b">
        <v>0</v>
      </c>
      <c r="E36" t="b">
        <v>0</v>
      </c>
      <c r="F36">
        <v>1</v>
      </c>
      <c r="G36" s="5">
        <v>45606</v>
      </c>
      <c r="H36" s="6">
        <v>45606</v>
      </c>
      <c r="I36" s="4">
        <v>800000</v>
      </c>
      <c r="J36" s="4">
        <f t="shared" si="1"/>
        <v>0</v>
      </c>
      <c r="K36" s="4">
        <f t="shared" si="2"/>
        <v>800000</v>
      </c>
      <c r="L36" s="4">
        <v>0</v>
      </c>
      <c r="M36" s="4">
        <v>1789</v>
      </c>
      <c r="N36" s="4">
        <v>4000</v>
      </c>
      <c r="O36" s="4">
        <v>40000</v>
      </c>
      <c r="P36" s="4">
        <v>3500</v>
      </c>
      <c r="Q36" s="4">
        <f t="shared" si="3"/>
        <v>750711</v>
      </c>
      <c r="R36" s="4">
        <f>IF(E36=FALSE,SUMIFS(Investors!$R:$R,Investors!$G:$G,Sales!C36),0)</f>
        <v>627030.1369863014</v>
      </c>
      <c r="S36" s="4">
        <f t="shared" si="4"/>
        <v>123680.8630136986</v>
      </c>
      <c r="T36" t="b">
        <v>0</v>
      </c>
      <c r="U36" s="5">
        <f t="shared" si="5"/>
        <v>45688</v>
      </c>
    </row>
    <row r="37" spans="1:21" hidden="1">
      <c r="A37" t="s">
        <v>24</v>
      </c>
      <c r="B37" t="s">
        <v>25</v>
      </c>
      <c r="C37" t="s">
        <v>58</v>
      </c>
      <c r="D37" t="b">
        <v>0</v>
      </c>
      <c r="E37" t="b">
        <v>0</v>
      </c>
      <c r="F37">
        <v>1</v>
      </c>
      <c r="G37" s="5">
        <v>45688</v>
      </c>
      <c r="H37" s="6">
        <v>45688</v>
      </c>
      <c r="I37" s="4">
        <v>800000</v>
      </c>
      <c r="J37" s="4">
        <f t="shared" ref="J37:J68" si="6">IF(A37&lt;&gt;"Goodwood",I37/115*15, 0)</f>
        <v>0</v>
      </c>
      <c r="K37" s="4">
        <f t="shared" ref="K37:K68" si="7">I37-J37</f>
        <v>800000</v>
      </c>
      <c r="L37" s="4">
        <v>0</v>
      </c>
      <c r="M37" s="4">
        <v>1789</v>
      </c>
      <c r="N37" s="4">
        <v>4000</v>
      </c>
      <c r="O37" s="4">
        <v>40000</v>
      </c>
      <c r="P37" s="4">
        <v>3500</v>
      </c>
      <c r="Q37" s="4">
        <f t="shared" ref="Q37:Q68" si="8">K37-SUM(L37:P37)</f>
        <v>750711</v>
      </c>
      <c r="R37" s="4">
        <f>IF(E37=FALSE,SUMIFS(Investors!$R:$R,Investors!$G:$G,Sales!C37),0)</f>
        <v>648939.72602739732</v>
      </c>
      <c r="S37" s="4">
        <f t="shared" ref="S37:S68" si="9">Q37-R37</f>
        <v>101771.27397260268</v>
      </c>
      <c r="T37" t="b">
        <v>0</v>
      </c>
      <c r="U37" s="5">
        <f t="shared" ref="U37:U68" si="10">IF(MOD(MONTH(H37), 2) &lt;&gt; 0, EOMONTH(H37, 2), EOMONTH(H37, 1))</f>
        <v>45747</v>
      </c>
    </row>
    <row r="38" spans="1:21" hidden="1">
      <c r="A38" t="s">
        <v>24</v>
      </c>
      <c r="B38" t="s">
        <v>25</v>
      </c>
      <c r="C38" t="s">
        <v>59</v>
      </c>
      <c r="D38" t="b">
        <v>1</v>
      </c>
      <c r="E38" t="b">
        <v>0</v>
      </c>
      <c r="F38">
        <v>1</v>
      </c>
      <c r="G38" s="5">
        <v>45572</v>
      </c>
      <c r="H38" s="6">
        <v>45548</v>
      </c>
      <c r="I38" s="4">
        <v>785000</v>
      </c>
      <c r="J38" s="4">
        <f t="shared" si="6"/>
        <v>0</v>
      </c>
      <c r="K38" s="4">
        <f t="shared" si="7"/>
        <v>785000</v>
      </c>
      <c r="L38" s="4">
        <v>0</v>
      </c>
      <c r="M38" s="4">
        <v>1789</v>
      </c>
      <c r="N38" s="4">
        <v>3925</v>
      </c>
      <c r="O38" s="4">
        <v>39250</v>
      </c>
      <c r="P38" s="4">
        <v>3500</v>
      </c>
      <c r="Q38" s="4">
        <f t="shared" si="8"/>
        <v>736536</v>
      </c>
      <c r="R38" s="4">
        <f>IF(E38=FALSE,SUMIFS(Investors!$R:$R,Investors!$G:$G,Sales!C38),0)</f>
        <v>606989.04109589045</v>
      </c>
      <c r="S38" s="4">
        <f t="shared" si="9"/>
        <v>129546.95890410955</v>
      </c>
      <c r="T38" t="b">
        <v>0</v>
      </c>
      <c r="U38" s="5">
        <f t="shared" si="10"/>
        <v>45626</v>
      </c>
    </row>
    <row r="39" spans="1:21" hidden="1">
      <c r="A39" t="s">
        <v>24</v>
      </c>
      <c r="B39" t="s">
        <v>25</v>
      </c>
      <c r="C39" t="s">
        <v>60</v>
      </c>
      <c r="D39" t="b">
        <v>0</v>
      </c>
      <c r="E39" t="b">
        <v>0</v>
      </c>
      <c r="F39">
        <v>1</v>
      </c>
      <c r="G39" s="5">
        <v>45658</v>
      </c>
      <c r="H39" s="6">
        <v>45658</v>
      </c>
      <c r="I39" s="4">
        <v>800000</v>
      </c>
      <c r="J39" s="4">
        <f t="shared" si="6"/>
        <v>0</v>
      </c>
      <c r="K39" s="4">
        <f t="shared" si="7"/>
        <v>800000</v>
      </c>
      <c r="L39" s="4">
        <v>0</v>
      </c>
      <c r="M39" s="4">
        <v>1789</v>
      </c>
      <c r="N39" s="4">
        <v>4000</v>
      </c>
      <c r="O39" s="4">
        <v>40000</v>
      </c>
      <c r="P39" s="4">
        <v>3500</v>
      </c>
      <c r="Q39" s="4">
        <f t="shared" si="8"/>
        <v>750711</v>
      </c>
      <c r="R39" s="4">
        <f>IF(E39=FALSE,SUMIFS(Investors!$R:$R,Investors!$G:$G,Sales!C39),0)</f>
        <v>712438.35616438359</v>
      </c>
      <c r="S39" s="4">
        <f t="shared" si="9"/>
        <v>38272.643835616414</v>
      </c>
      <c r="T39" t="b">
        <v>0</v>
      </c>
      <c r="U39" s="5">
        <f t="shared" si="10"/>
        <v>45747</v>
      </c>
    </row>
    <row r="40" spans="1:21" hidden="1">
      <c r="A40" t="s">
        <v>24</v>
      </c>
      <c r="B40" t="s">
        <v>25</v>
      </c>
      <c r="C40" t="s">
        <v>61</v>
      </c>
      <c r="D40" t="b">
        <v>0</v>
      </c>
      <c r="E40" t="b">
        <v>0</v>
      </c>
      <c r="F40">
        <v>1</v>
      </c>
      <c r="G40" s="5">
        <v>45672</v>
      </c>
      <c r="H40" s="6">
        <v>45672</v>
      </c>
      <c r="I40" s="4">
        <v>800000</v>
      </c>
      <c r="J40" s="4">
        <f t="shared" si="6"/>
        <v>0</v>
      </c>
      <c r="K40" s="4">
        <f t="shared" si="7"/>
        <v>800000</v>
      </c>
      <c r="L40" s="4">
        <v>0</v>
      </c>
      <c r="M40" s="4">
        <v>1789</v>
      </c>
      <c r="N40" s="4">
        <v>4000</v>
      </c>
      <c r="O40" s="4">
        <v>40000</v>
      </c>
      <c r="P40" s="4">
        <v>3500</v>
      </c>
      <c r="Q40" s="4">
        <f t="shared" si="8"/>
        <v>750711</v>
      </c>
      <c r="R40" s="4">
        <f>IF(E40=FALSE,SUMIFS(Investors!$R:$R,Investors!$G:$G,Sales!C40),0)</f>
        <v>600671.23287671234</v>
      </c>
      <c r="S40" s="4">
        <f t="shared" si="9"/>
        <v>150039.76712328766</v>
      </c>
      <c r="T40" t="b">
        <v>0</v>
      </c>
      <c r="U40" s="5">
        <f t="shared" si="10"/>
        <v>45747</v>
      </c>
    </row>
    <row r="41" spans="1:21" hidden="1">
      <c r="A41" t="s">
        <v>24</v>
      </c>
      <c r="B41" t="s">
        <v>25</v>
      </c>
      <c r="C41" t="s">
        <v>62</v>
      </c>
      <c r="D41" t="b">
        <v>0</v>
      </c>
      <c r="E41" t="b">
        <v>0</v>
      </c>
      <c r="F41">
        <v>1</v>
      </c>
      <c r="G41" s="5">
        <v>45642</v>
      </c>
      <c r="H41" s="6">
        <v>45642</v>
      </c>
      <c r="I41" s="4">
        <v>1500000</v>
      </c>
      <c r="J41" s="4">
        <f t="shared" si="6"/>
        <v>0</v>
      </c>
      <c r="K41" s="4">
        <f t="shared" si="7"/>
        <v>1500000</v>
      </c>
      <c r="L41" s="4">
        <v>0</v>
      </c>
      <c r="M41" s="4">
        <v>1789</v>
      </c>
      <c r="N41" s="4">
        <v>7500</v>
      </c>
      <c r="O41" s="4">
        <v>75000</v>
      </c>
      <c r="P41" s="4">
        <v>3500</v>
      </c>
      <c r="Q41" s="4">
        <f t="shared" si="8"/>
        <v>1412211</v>
      </c>
      <c r="R41" s="4">
        <f>IF(E41=FALSE,SUMIFS(Investors!$R:$R,Investors!$G:$G,Sales!C41),0)</f>
        <v>590601.13769205473</v>
      </c>
      <c r="S41" s="4">
        <f t="shared" si="9"/>
        <v>821609.86230794527</v>
      </c>
      <c r="T41" t="b">
        <v>0</v>
      </c>
      <c r="U41" s="5">
        <f t="shared" si="10"/>
        <v>45688</v>
      </c>
    </row>
    <row r="42" spans="1:21" hidden="1">
      <c r="A42" t="s">
        <v>24</v>
      </c>
      <c r="B42" t="s">
        <v>25</v>
      </c>
      <c r="C42" t="s">
        <v>63</v>
      </c>
      <c r="D42" t="b">
        <v>0</v>
      </c>
      <c r="E42" t="b">
        <v>0</v>
      </c>
      <c r="F42">
        <v>1</v>
      </c>
      <c r="G42" s="5">
        <v>45716</v>
      </c>
      <c r="H42" s="6">
        <v>45716</v>
      </c>
      <c r="I42" s="4">
        <v>800000</v>
      </c>
      <c r="J42" s="4">
        <f t="shared" si="6"/>
        <v>0</v>
      </c>
      <c r="K42" s="4">
        <f t="shared" si="7"/>
        <v>800000</v>
      </c>
      <c r="L42" s="4">
        <v>0</v>
      </c>
      <c r="M42" s="4">
        <v>1789</v>
      </c>
      <c r="N42" s="4">
        <v>4000</v>
      </c>
      <c r="O42" s="4">
        <v>40000</v>
      </c>
      <c r="P42" s="4">
        <v>3500</v>
      </c>
      <c r="Q42" s="4">
        <f t="shared" si="8"/>
        <v>750711</v>
      </c>
      <c r="R42" s="4">
        <f>IF(E42=FALSE,SUMIFS(Investors!$R:$R,Investors!$G:$G,Sales!C42),0)</f>
        <v>0</v>
      </c>
      <c r="S42" s="4">
        <f t="shared" si="9"/>
        <v>750711</v>
      </c>
      <c r="T42" t="b">
        <v>0</v>
      </c>
      <c r="U42" s="5">
        <f t="shared" si="10"/>
        <v>45747</v>
      </c>
    </row>
    <row r="43" spans="1:21" hidden="1">
      <c r="A43" t="s">
        <v>24</v>
      </c>
      <c r="B43" t="s">
        <v>25</v>
      </c>
      <c r="C43" t="s">
        <v>64</v>
      </c>
      <c r="D43" t="b">
        <v>1</v>
      </c>
      <c r="E43" t="b">
        <v>1</v>
      </c>
      <c r="F43">
        <v>1</v>
      </c>
      <c r="G43" s="5">
        <v>45505</v>
      </c>
      <c r="H43" s="6">
        <v>45505</v>
      </c>
      <c r="I43" s="4">
        <v>750000</v>
      </c>
      <c r="J43" s="4">
        <f t="shared" si="6"/>
        <v>0</v>
      </c>
      <c r="K43" s="4">
        <f t="shared" si="7"/>
        <v>750000</v>
      </c>
      <c r="L43" s="4">
        <v>0</v>
      </c>
      <c r="M43" s="4">
        <v>1789</v>
      </c>
      <c r="N43" s="4">
        <v>3750</v>
      </c>
      <c r="O43" s="4">
        <v>37500</v>
      </c>
      <c r="P43" s="4">
        <v>3500</v>
      </c>
      <c r="Q43" s="4">
        <f t="shared" si="8"/>
        <v>703461</v>
      </c>
      <c r="R43" s="4">
        <f>IF(E43=FALSE,SUMIFS(Investors!$R:$R,Investors!$G:$G,Sales!C43),0)</f>
        <v>0</v>
      </c>
      <c r="S43" s="4">
        <f t="shared" si="9"/>
        <v>703461</v>
      </c>
      <c r="T43" t="b">
        <v>0</v>
      </c>
      <c r="U43" s="5">
        <f t="shared" si="10"/>
        <v>45565</v>
      </c>
    </row>
    <row r="44" spans="1:21" hidden="1">
      <c r="A44" t="s">
        <v>24</v>
      </c>
      <c r="B44" t="s">
        <v>25</v>
      </c>
      <c r="C44" t="s">
        <v>65</v>
      </c>
      <c r="D44" t="b">
        <v>0</v>
      </c>
      <c r="E44" t="b">
        <v>0</v>
      </c>
      <c r="F44">
        <v>1</v>
      </c>
      <c r="G44" s="5">
        <v>45658</v>
      </c>
      <c r="H44" s="6">
        <v>45658</v>
      </c>
      <c r="I44" s="4">
        <v>800000</v>
      </c>
      <c r="J44" s="4">
        <f t="shared" si="6"/>
        <v>0</v>
      </c>
      <c r="K44" s="4">
        <f t="shared" si="7"/>
        <v>800000</v>
      </c>
      <c r="L44" s="4">
        <v>0</v>
      </c>
      <c r="M44" s="4">
        <v>1789</v>
      </c>
      <c r="N44" s="4">
        <v>4000</v>
      </c>
      <c r="O44" s="4">
        <v>40000</v>
      </c>
      <c r="P44" s="4">
        <v>3500</v>
      </c>
      <c r="Q44" s="4">
        <f t="shared" si="8"/>
        <v>750711</v>
      </c>
      <c r="R44" s="4">
        <f>IF(E44=FALSE,SUMIFS(Investors!$R:$R,Investors!$G:$G,Sales!C44),0)</f>
        <v>668152.05479452061</v>
      </c>
      <c r="S44" s="4">
        <f t="shared" si="9"/>
        <v>82558.945205479395</v>
      </c>
      <c r="T44" t="b">
        <v>0</v>
      </c>
      <c r="U44" s="5">
        <f t="shared" si="10"/>
        <v>45747</v>
      </c>
    </row>
    <row r="45" spans="1:21" hidden="1">
      <c r="A45" t="s">
        <v>24</v>
      </c>
      <c r="B45" t="s">
        <v>25</v>
      </c>
      <c r="C45" t="s">
        <v>66</v>
      </c>
      <c r="D45" t="b">
        <v>0</v>
      </c>
      <c r="E45" t="b">
        <v>0</v>
      </c>
      <c r="F45">
        <v>1</v>
      </c>
      <c r="G45" s="5">
        <v>45642</v>
      </c>
      <c r="H45" s="6">
        <v>45642</v>
      </c>
      <c r="I45" s="4">
        <v>1100000</v>
      </c>
      <c r="J45" s="4">
        <f t="shared" si="6"/>
        <v>0</v>
      </c>
      <c r="K45" s="4">
        <f t="shared" si="7"/>
        <v>1100000</v>
      </c>
      <c r="L45" s="4">
        <v>0</v>
      </c>
      <c r="M45" s="4">
        <v>1789</v>
      </c>
      <c r="N45" s="4">
        <v>5500</v>
      </c>
      <c r="O45" s="4">
        <v>55000</v>
      </c>
      <c r="P45" s="4">
        <v>3500</v>
      </c>
      <c r="Q45" s="4">
        <f t="shared" si="8"/>
        <v>1034211</v>
      </c>
      <c r="R45" s="4">
        <f>IF(E45=FALSE,SUMIFS(Investors!$R:$R,Investors!$G:$G,Sales!C45),0)</f>
        <v>669342.46575342468</v>
      </c>
      <c r="S45" s="4">
        <f t="shared" si="9"/>
        <v>364868.53424657532</v>
      </c>
      <c r="T45" t="b">
        <v>0</v>
      </c>
      <c r="U45" s="5">
        <f t="shared" si="10"/>
        <v>45688</v>
      </c>
    </row>
    <row r="46" spans="1:21" hidden="1">
      <c r="A46" t="s">
        <v>24</v>
      </c>
      <c r="B46" t="s">
        <v>25</v>
      </c>
      <c r="C46" t="s">
        <v>67</v>
      </c>
      <c r="D46" t="b">
        <v>0</v>
      </c>
      <c r="E46" t="b">
        <v>0</v>
      </c>
      <c r="F46">
        <v>1</v>
      </c>
      <c r="G46" s="5">
        <v>45712</v>
      </c>
      <c r="H46" s="6">
        <v>45712</v>
      </c>
      <c r="I46" s="4">
        <v>850000</v>
      </c>
      <c r="J46" s="4">
        <f t="shared" si="6"/>
        <v>0</v>
      </c>
      <c r="K46" s="4">
        <f t="shared" si="7"/>
        <v>850000</v>
      </c>
      <c r="L46" s="4">
        <v>0</v>
      </c>
      <c r="M46" s="4">
        <v>1789</v>
      </c>
      <c r="N46" s="4">
        <v>4250</v>
      </c>
      <c r="O46" s="4">
        <v>42500</v>
      </c>
      <c r="P46" s="4">
        <v>3500</v>
      </c>
      <c r="Q46" s="4">
        <f t="shared" si="8"/>
        <v>797961</v>
      </c>
      <c r="R46" s="4">
        <f>IF(E46=FALSE,SUMIFS(Investors!$R:$R,Investors!$G:$G,Sales!C46),0)</f>
        <v>685947.94520547939</v>
      </c>
      <c r="S46" s="4">
        <f t="shared" si="9"/>
        <v>112013.05479452061</v>
      </c>
      <c r="T46" t="b">
        <v>0</v>
      </c>
      <c r="U46" s="5">
        <f t="shared" si="10"/>
        <v>45747</v>
      </c>
    </row>
    <row r="47" spans="1:21" hidden="1">
      <c r="A47" t="s">
        <v>24</v>
      </c>
      <c r="B47" t="s">
        <v>25</v>
      </c>
      <c r="C47" t="s">
        <v>68</v>
      </c>
      <c r="D47" t="b">
        <v>0</v>
      </c>
      <c r="E47" t="b">
        <v>0</v>
      </c>
      <c r="F47">
        <v>1</v>
      </c>
      <c r="G47" s="5">
        <v>45644</v>
      </c>
      <c r="H47" s="6">
        <v>45644</v>
      </c>
      <c r="I47" s="4">
        <v>800000</v>
      </c>
      <c r="J47" s="4">
        <f t="shared" si="6"/>
        <v>0</v>
      </c>
      <c r="K47" s="4">
        <f t="shared" si="7"/>
        <v>800000</v>
      </c>
      <c r="L47" s="4">
        <v>0</v>
      </c>
      <c r="M47" s="4">
        <v>1789</v>
      </c>
      <c r="N47" s="4">
        <v>4000</v>
      </c>
      <c r="O47" s="4">
        <v>40000</v>
      </c>
      <c r="P47" s="4">
        <v>3500</v>
      </c>
      <c r="Q47" s="4">
        <f t="shared" si="8"/>
        <v>750711</v>
      </c>
      <c r="R47" s="4">
        <f>IF(E47=FALSE,SUMIFS(Investors!$R:$R,Investors!$G:$G,Sales!C47),0)</f>
        <v>621530.1369863014</v>
      </c>
      <c r="S47" s="4">
        <f t="shared" si="9"/>
        <v>129180.8630136986</v>
      </c>
      <c r="T47" t="b">
        <v>0</v>
      </c>
      <c r="U47" s="5">
        <f t="shared" si="10"/>
        <v>45688</v>
      </c>
    </row>
    <row r="48" spans="1:21" hidden="1">
      <c r="A48" t="s">
        <v>24</v>
      </c>
      <c r="B48" t="s">
        <v>25</v>
      </c>
      <c r="C48" t="s">
        <v>69</v>
      </c>
      <c r="D48" t="b">
        <v>0</v>
      </c>
      <c r="E48" t="b">
        <v>0</v>
      </c>
      <c r="F48">
        <v>1</v>
      </c>
      <c r="G48" s="5">
        <v>45611</v>
      </c>
      <c r="H48" s="6">
        <v>45611</v>
      </c>
      <c r="I48" s="4">
        <v>950000</v>
      </c>
      <c r="J48" s="4">
        <f t="shared" si="6"/>
        <v>0</v>
      </c>
      <c r="K48" s="4">
        <f t="shared" si="7"/>
        <v>950000</v>
      </c>
      <c r="L48" s="4">
        <v>0</v>
      </c>
      <c r="M48" s="4">
        <v>1789</v>
      </c>
      <c r="N48" s="4">
        <v>4750</v>
      </c>
      <c r="O48" s="4">
        <v>47500</v>
      </c>
      <c r="P48" s="4">
        <v>3500</v>
      </c>
      <c r="Q48" s="4">
        <f t="shared" si="8"/>
        <v>892461</v>
      </c>
      <c r="R48" s="4">
        <f>IF(E48=FALSE,SUMIFS(Investors!$R:$R,Investors!$G:$G,Sales!C48),0)</f>
        <v>658553.42465753423</v>
      </c>
      <c r="S48" s="4">
        <f t="shared" si="9"/>
        <v>233907.57534246577</v>
      </c>
      <c r="T48" t="b">
        <v>0</v>
      </c>
      <c r="U48" s="5">
        <f t="shared" si="10"/>
        <v>45688</v>
      </c>
    </row>
    <row r="49" spans="1:21" hidden="1">
      <c r="A49" t="s">
        <v>24</v>
      </c>
      <c r="B49" t="s">
        <v>25</v>
      </c>
      <c r="C49" t="s">
        <v>70</v>
      </c>
      <c r="D49" t="b">
        <v>0</v>
      </c>
      <c r="E49" t="b">
        <v>0</v>
      </c>
      <c r="F49">
        <v>1</v>
      </c>
      <c r="G49" s="5">
        <v>45716</v>
      </c>
      <c r="H49" s="6">
        <v>45716</v>
      </c>
      <c r="I49" s="4">
        <v>800000</v>
      </c>
      <c r="J49" s="4">
        <f t="shared" si="6"/>
        <v>0</v>
      </c>
      <c r="K49" s="4">
        <f t="shared" si="7"/>
        <v>800000</v>
      </c>
      <c r="L49" s="4">
        <v>0</v>
      </c>
      <c r="M49" s="4">
        <v>1789</v>
      </c>
      <c r="N49" s="4">
        <v>4000</v>
      </c>
      <c r="O49" s="4">
        <v>40000</v>
      </c>
      <c r="P49" s="4">
        <v>3500</v>
      </c>
      <c r="Q49" s="4">
        <f t="shared" si="8"/>
        <v>750711</v>
      </c>
      <c r="R49" s="4">
        <f>IF(E49=FALSE,SUMIFS(Investors!$R:$R,Investors!$G:$G,Sales!C49),0)</f>
        <v>652556.1643835617</v>
      </c>
      <c r="S49" s="4">
        <f t="shared" si="9"/>
        <v>98154.8356164383</v>
      </c>
      <c r="T49" t="b">
        <v>0</v>
      </c>
      <c r="U49" s="5">
        <f t="shared" si="10"/>
        <v>45747</v>
      </c>
    </row>
    <row r="50" spans="1:21" hidden="1">
      <c r="A50" t="s">
        <v>24</v>
      </c>
      <c r="B50" t="s">
        <v>25</v>
      </c>
      <c r="C50" t="s">
        <v>71</v>
      </c>
      <c r="D50" t="b">
        <v>0</v>
      </c>
      <c r="E50" t="b">
        <v>0</v>
      </c>
      <c r="F50">
        <v>1</v>
      </c>
      <c r="G50" s="5">
        <v>45691</v>
      </c>
      <c r="H50" s="6">
        <v>45691</v>
      </c>
      <c r="I50" s="4">
        <v>800000</v>
      </c>
      <c r="J50" s="4">
        <f t="shared" si="6"/>
        <v>0</v>
      </c>
      <c r="K50" s="4">
        <f t="shared" si="7"/>
        <v>800000</v>
      </c>
      <c r="L50" s="4">
        <v>0</v>
      </c>
      <c r="M50" s="4">
        <v>1789</v>
      </c>
      <c r="N50" s="4">
        <v>4000</v>
      </c>
      <c r="O50" s="4">
        <v>40000</v>
      </c>
      <c r="P50" s="4">
        <v>3500</v>
      </c>
      <c r="Q50" s="4">
        <f t="shared" si="8"/>
        <v>750711</v>
      </c>
      <c r="R50" s="4">
        <f>IF(E50=FALSE,SUMIFS(Investors!$R:$R,Investors!$G:$G,Sales!C50),0)</f>
        <v>648145.28458849317</v>
      </c>
      <c r="S50" s="4">
        <f t="shared" si="9"/>
        <v>102565.71541150683</v>
      </c>
      <c r="T50" t="b">
        <v>0</v>
      </c>
      <c r="U50" s="5">
        <f t="shared" si="10"/>
        <v>45747</v>
      </c>
    </row>
    <row r="51" spans="1:21" hidden="1">
      <c r="A51" t="s">
        <v>24</v>
      </c>
      <c r="B51" t="s">
        <v>25</v>
      </c>
      <c r="C51" t="s">
        <v>72</v>
      </c>
      <c r="D51" t="b">
        <v>1</v>
      </c>
      <c r="E51" t="b">
        <v>1</v>
      </c>
      <c r="F51">
        <v>1</v>
      </c>
      <c r="G51" s="5">
        <v>45544</v>
      </c>
      <c r="H51" s="6">
        <v>45544</v>
      </c>
      <c r="I51" s="4">
        <v>850000</v>
      </c>
      <c r="J51" s="4">
        <f t="shared" si="6"/>
        <v>0</v>
      </c>
      <c r="K51" s="4">
        <f t="shared" si="7"/>
        <v>850000</v>
      </c>
      <c r="L51" s="4">
        <v>0</v>
      </c>
      <c r="M51" s="4">
        <v>1789</v>
      </c>
      <c r="N51" s="4">
        <v>4250</v>
      </c>
      <c r="O51" s="4">
        <v>42500</v>
      </c>
      <c r="P51" s="4">
        <v>3500</v>
      </c>
      <c r="Q51" s="4">
        <f t="shared" si="8"/>
        <v>797961</v>
      </c>
      <c r="R51" s="4">
        <f>IF(E51=FALSE,SUMIFS(Investors!$R:$R,Investors!$G:$G,Sales!C51),0)</f>
        <v>0</v>
      </c>
      <c r="S51" s="4">
        <f t="shared" si="9"/>
        <v>797961</v>
      </c>
      <c r="T51" t="b">
        <v>0</v>
      </c>
      <c r="U51" s="5">
        <f t="shared" si="10"/>
        <v>45626</v>
      </c>
    </row>
    <row r="52" spans="1:21" hidden="1">
      <c r="A52" t="s">
        <v>24</v>
      </c>
      <c r="B52" t="s">
        <v>25</v>
      </c>
      <c r="C52" t="s">
        <v>73</v>
      </c>
      <c r="D52" t="b">
        <v>0</v>
      </c>
      <c r="E52" t="b">
        <v>0</v>
      </c>
      <c r="F52">
        <v>1</v>
      </c>
      <c r="G52" s="5">
        <v>45600</v>
      </c>
      <c r="H52" s="6">
        <v>45600</v>
      </c>
      <c r="I52" s="4">
        <v>900000</v>
      </c>
      <c r="J52" s="4">
        <f t="shared" si="6"/>
        <v>0</v>
      </c>
      <c r="K52" s="4">
        <f t="shared" si="7"/>
        <v>900000</v>
      </c>
      <c r="L52" s="4">
        <v>0</v>
      </c>
      <c r="M52" s="4">
        <v>1789</v>
      </c>
      <c r="N52" s="4">
        <v>4500</v>
      </c>
      <c r="O52" s="4">
        <v>45000</v>
      </c>
      <c r="P52" s="4">
        <v>3500</v>
      </c>
      <c r="Q52" s="4">
        <f t="shared" si="8"/>
        <v>845211</v>
      </c>
      <c r="R52" s="4">
        <f>IF(E52=FALSE,SUMIFS(Investors!$R:$R,Investors!$G:$G,Sales!C52),0)</f>
        <v>655569.8630136986</v>
      </c>
      <c r="S52" s="4">
        <f t="shared" si="9"/>
        <v>189641.1369863014</v>
      </c>
      <c r="T52" t="b">
        <v>0</v>
      </c>
      <c r="U52" s="5">
        <f t="shared" si="10"/>
        <v>45688</v>
      </c>
    </row>
    <row r="53" spans="1:21" hidden="1">
      <c r="A53" t="s">
        <v>24</v>
      </c>
      <c r="B53" t="s">
        <v>25</v>
      </c>
      <c r="C53" t="s">
        <v>74</v>
      </c>
      <c r="D53" t="b">
        <v>0</v>
      </c>
      <c r="E53" t="b">
        <v>0</v>
      </c>
      <c r="F53">
        <v>1</v>
      </c>
      <c r="G53" s="5">
        <v>45600</v>
      </c>
      <c r="H53" s="6">
        <v>45600</v>
      </c>
      <c r="I53" s="4">
        <v>790000</v>
      </c>
      <c r="J53" s="4">
        <f t="shared" si="6"/>
        <v>0</v>
      </c>
      <c r="K53" s="4">
        <f t="shared" si="7"/>
        <v>790000</v>
      </c>
      <c r="L53" s="4">
        <v>0</v>
      </c>
      <c r="M53" s="4">
        <v>1789</v>
      </c>
      <c r="N53" s="4">
        <v>3950</v>
      </c>
      <c r="O53" s="4">
        <v>39500</v>
      </c>
      <c r="P53" s="4">
        <v>3500</v>
      </c>
      <c r="Q53" s="4">
        <f t="shared" si="8"/>
        <v>741261</v>
      </c>
      <c r="R53" s="4">
        <f>IF(E53=FALSE,SUMIFS(Investors!$R:$R,Investors!$G:$G,Sales!C53),0)</f>
        <v>699869.31506849313</v>
      </c>
      <c r="S53" s="4">
        <f t="shared" si="9"/>
        <v>41391.684931506868</v>
      </c>
      <c r="T53" t="b">
        <v>0</v>
      </c>
      <c r="U53" s="5">
        <f t="shared" si="10"/>
        <v>45688</v>
      </c>
    </row>
    <row r="54" spans="1:21" hidden="1">
      <c r="A54" t="s">
        <v>24</v>
      </c>
      <c r="B54" t="s">
        <v>25</v>
      </c>
      <c r="C54" t="s">
        <v>75</v>
      </c>
      <c r="D54" t="b">
        <v>0</v>
      </c>
      <c r="E54" t="b">
        <v>0</v>
      </c>
      <c r="F54">
        <v>1</v>
      </c>
      <c r="G54" s="5">
        <v>45600</v>
      </c>
      <c r="H54" s="6">
        <v>45600</v>
      </c>
      <c r="I54" s="4">
        <v>800000</v>
      </c>
      <c r="J54" s="4">
        <f t="shared" si="6"/>
        <v>0</v>
      </c>
      <c r="K54" s="4">
        <f t="shared" si="7"/>
        <v>800000</v>
      </c>
      <c r="L54" s="4">
        <v>0</v>
      </c>
      <c r="M54" s="4">
        <v>1789</v>
      </c>
      <c r="N54" s="4">
        <v>4000</v>
      </c>
      <c r="O54" s="4">
        <v>40000</v>
      </c>
      <c r="P54" s="4">
        <v>3500</v>
      </c>
      <c r="Q54" s="4">
        <f t="shared" si="8"/>
        <v>750711</v>
      </c>
      <c r="R54" s="4">
        <f>IF(E54=FALSE,SUMIFS(Investors!$R:$R,Investors!$G:$G,Sales!C54),0)</f>
        <v>660469.17787232879</v>
      </c>
      <c r="S54" s="4">
        <f t="shared" si="9"/>
        <v>90241.822127671214</v>
      </c>
      <c r="T54" t="b">
        <v>0</v>
      </c>
      <c r="U54" s="5">
        <f t="shared" si="10"/>
        <v>45688</v>
      </c>
    </row>
    <row r="55" spans="1:21" hidden="1">
      <c r="A55" t="s">
        <v>24</v>
      </c>
      <c r="B55" t="s">
        <v>25</v>
      </c>
      <c r="C55" t="s">
        <v>76</v>
      </c>
      <c r="D55" t="b">
        <v>1</v>
      </c>
      <c r="E55" t="b">
        <v>0</v>
      </c>
      <c r="F55">
        <v>1</v>
      </c>
      <c r="G55" s="5">
        <v>45579</v>
      </c>
      <c r="H55" s="6">
        <v>45579</v>
      </c>
      <c r="I55" s="4">
        <v>785000</v>
      </c>
      <c r="J55" s="4">
        <f t="shared" si="6"/>
        <v>0</v>
      </c>
      <c r="K55" s="4">
        <f t="shared" si="7"/>
        <v>785000</v>
      </c>
      <c r="L55" s="4">
        <v>0</v>
      </c>
      <c r="M55" s="4">
        <v>1789</v>
      </c>
      <c r="N55" s="4">
        <v>3765</v>
      </c>
      <c r="O55" s="4">
        <v>37650</v>
      </c>
      <c r="P55" s="4">
        <v>3500</v>
      </c>
      <c r="Q55" s="4">
        <f t="shared" si="8"/>
        <v>738296</v>
      </c>
      <c r="R55" s="4">
        <f>IF(E55=FALSE,SUMIFS(Investors!$R:$R,Investors!$G:$G,Sales!C55),0)</f>
        <v>649542.46575342468</v>
      </c>
      <c r="S55" s="4">
        <f t="shared" si="9"/>
        <v>88753.53424657532</v>
      </c>
      <c r="T55" t="b">
        <v>0</v>
      </c>
      <c r="U55" s="5">
        <f t="shared" si="10"/>
        <v>45626</v>
      </c>
    </row>
    <row r="56" spans="1:21" hidden="1">
      <c r="A56" t="s">
        <v>24</v>
      </c>
      <c r="B56" t="s">
        <v>25</v>
      </c>
      <c r="C56" t="s">
        <v>77</v>
      </c>
      <c r="D56" t="b">
        <v>0</v>
      </c>
      <c r="E56" t="b">
        <v>0</v>
      </c>
      <c r="F56">
        <v>1</v>
      </c>
      <c r="G56" s="5">
        <v>45600</v>
      </c>
      <c r="H56" s="6">
        <v>45600</v>
      </c>
      <c r="I56" s="4">
        <v>800000</v>
      </c>
      <c r="J56" s="4">
        <f t="shared" si="6"/>
        <v>0</v>
      </c>
      <c r="K56" s="4">
        <f t="shared" si="7"/>
        <v>800000</v>
      </c>
      <c r="L56" s="4">
        <v>0</v>
      </c>
      <c r="M56" s="4">
        <v>1789</v>
      </c>
      <c r="N56" s="4">
        <v>4000</v>
      </c>
      <c r="O56" s="4">
        <v>40000</v>
      </c>
      <c r="P56" s="4">
        <v>3500</v>
      </c>
      <c r="Q56" s="4">
        <f t="shared" si="8"/>
        <v>750711</v>
      </c>
      <c r="R56" s="4">
        <f>IF(E56=FALSE,SUMIFS(Investors!$R:$R,Investors!$G:$G,Sales!C56),0)</f>
        <v>582625.71453232877</v>
      </c>
      <c r="S56" s="4">
        <f t="shared" si="9"/>
        <v>168085.28546767123</v>
      </c>
      <c r="T56" t="b">
        <v>0</v>
      </c>
      <c r="U56" s="5">
        <f t="shared" si="10"/>
        <v>45688</v>
      </c>
    </row>
    <row r="57" spans="1:21" hidden="1">
      <c r="A57" t="s">
        <v>24</v>
      </c>
      <c r="B57" t="s">
        <v>25</v>
      </c>
      <c r="C57" t="s">
        <v>78</v>
      </c>
      <c r="D57" t="b">
        <v>0</v>
      </c>
      <c r="E57" t="b">
        <v>0</v>
      </c>
      <c r="F57">
        <v>1</v>
      </c>
      <c r="G57" s="5">
        <v>45606</v>
      </c>
      <c r="H57" s="6">
        <v>45606</v>
      </c>
      <c r="I57" s="4">
        <v>800000</v>
      </c>
      <c r="J57" s="4">
        <f t="shared" si="6"/>
        <v>0</v>
      </c>
      <c r="K57" s="4">
        <f t="shared" si="7"/>
        <v>800000</v>
      </c>
      <c r="L57" s="4">
        <v>0</v>
      </c>
      <c r="M57" s="4">
        <v>1789</v>
      </c>
      <c r="N57" s="4">
        <v>4000</v>
      </c>
      <c r="O57" s="4">
        <v>40000</v>
      </c>
      <c r="P57" s="4">
        <v>3500</v>
      </c>
      <c r="Q57" s="4">
        <f t="shared" si="8"/>
        <v>750711</v>
      </c>
      <c r="R57" s="4">
        <f>IF(E57=FALSE,SUMIFS(Investors!$R:$R,Investors!$G:$G,Sales!C57),0)</f>
        <v>685044.69567123288</v>
      </c>
      <c r="S57" s="4">
        <f t="shared" si="9"/>
        <v>65666.304328767117</v>
      </c>
      <c r="T57" t="b">
        <v>0</v>
      </c>
      <c r="U57" s="5">
        <f t="shared" si="10"/>
        <v>45688</v>
      </c>
    </row>
    <row r="58" spans="1:21" hidden="1">
      <c r="A58" t="s">
        <v>24</v>
      </c>
      <c r="B58" t="s">
        <v>25</v>
      </c>
      <c r="C58" t="s">
        <v>79</v>
      </c>
      <c r="D58" t="b">
        <v>0</v>
      </c>
      <c r="E58" t="b">
        <v>0</v>
      </c>
      <c r="F58">
        <v>1</v>
      </c>
      <c r="G58" s="5">
        <v>45658</v>
      </c>
      <c r="H58" s="6">
        <v>45658</v>
      </c>
      <c r="I58" s="4">
        <v>800000</v>
      </c>
      <c r="J58" s="4">
        <f t="shared" si="6"/>
        <v>0</v>
      </c>
      <c r="K58" s="4">
        <f t="shared" si="7"/>
        <v>800000</v>
      </c>
      <c r="L58" s="4">
        <v>0</v>
      </c>
      <c r="M58" s="4">
        <v>1789</v>
      </c>
      <c r="N58" s="4">
        <v>4000</v>
      </c>
      <c r="O58" s="4">
        <v>40000</v>
      </c>
      <c r="P58" s="4">
        <v>3500</v>
      </c>
      <c r="Q58" s="4">
        <f t="shared" si="8"/>
        <v>750711</v>
      </c>
      <c r="R58" s="4">
        <f>IF(E58=FALSE,SUMIFS(Investors!$R:$R,Investors!$G:$G,Sales!C58),0)</f>
        <v>665596.49444821919</v>
      </c>
      <c r="S58" s="4">
        <f t="shared" si="9"/>
        <v>85114.505551780807</v>
      </c>
      <c r="T58" t="b">
        <v>0</v>
      </c>
      <c r="U58" s="5">
        <f t="shared" si="10"/>
        <v>45747</v>
      </c>
    </row>
    <row r="59" spans="1:21" hidden="1">
      <c r="A59" t="s">
        <v>24</v>
      </c>
      <c r="B59" t="s">
        <v>25</v>
      </c>
      <c r="C59" t="s">
        <v>80</v>
      </c>
      <c r="D59" t="b">
        <v>0</v>
      </c>
      <c r="E59" t="b">
        <v>0</v>
      </c>
      <c r="F59">
        <v>1</v>
      </c>
      <c r="G59" s="5">
        <v>45688</v>
      </c>
      <c r="H59" s="6">
        <v>45688</v>
      </c>
      <c r="I59" s="4">
        <v>800000</v>
      </c>
      <c r="J59" s="4">
        <f t="shared" si="6"/>
        <v>0</v>
      </c>
      <c r="K59" s="4">
        <f t="shared" si="7"/>
        <v>800000</v>
      </c>
      <c r="L59" s="4">
        <v>0</v>
      </c>
      <c r="M59" s="4">
        <v>1789</v>
      </c>
      <c r="N59" s="4">
        <v>4000</v>
      </c>
      <c r="O59" s="4">
        <v>40000</v>
      </c>
      <c r="P59" s="4">
        <v>3500</v>
      </c>
      <c r="Q59" s="4">
        <f t="shared" si="8"/>
        <v>750711</v>
      </c>
      <c r="R59" s="4">
        <f>IF(E59=FALSE,SUMIFS(Investors!$R:$R,Investors!$G:$G,Sales!C59),0)</f>
        <v>499498.52277123288</v>
      </c>
      <c r="S59" s="4">
        <f t="shared" si="9"/>
        <v>251212.47722876712</v>
      </c>
      <c r="T59" t="b">
        <v>0</v>
      </c>
      <c r="U59" s="5">
        <f t="shared" si="10"/>
        <v>45747</v>
      </c>
    </row>
    <row r="60" spans="1:21" hidden="1">
      <c r="A60" t="s">
        <v>24</v>
      </c>
      <c r="B60" t="s">
        <v>25</v>
      </c>
      <c r="C60" t="s">
        <v>81</v>
      </c>
      <c r="D60" t="b">
        <v>0</v>
      </c>
      <c r="E60" t="b">
        <v>0</v>
      </c>
      <c r="F60">
        <v>1</v>
      </c>
      <c r="G60" s="5">
        <v>45658</v>
      </c>
      <c r="H60" s="6">
        <v>45658</v>
      </c>
      <c r="I60" s="4">
        <v>820000</v>
      </c>
      <c r="J60" s="4">
        <f t="shared" si="6"/>
        <v>0</v>
      </c>
      <c r="K60" s="4">
        <f t="shared" si="7"/>
        <v>820000</v>
      </c>
      <c r="L60" s="4">
        <v>0</v>
      </c>
      <c r="M60" s="4">
        <v>1789</v>
      </c>
      <c r="N60" s="4">
        <v>4100</v>
      </c>
      <c r="O60" s="4">
        <v>41000</v>
      </c>
      <c r="P60" s="4">
        <v>3500</v>
      </c>
      <c r="Q60" s="4">
        <f t="shared" si="8"/>
        <v>769611</v>
      </c>
      <c r="R60" s="4">
        <f>IF(E60=FALSE,SUMIFS(Investors!$R:$R,Investors!$G:$G,Sales!C60),0)</f>
        <v>582630.1369863014</v>
      </c>
      <c r="S60" s="4">
        <f t="shared" si="9"/>
        <v>186980.8630136986</v>
      </c>
      <c r="T60" t="b">
        <v>0</v>
      </c>
      <c r="U60" s="5">
        <f t="shared" si="10"/>
        <v>45747</v>
      </c>
    </row>
    <row r="61" spans="1:21" hidden="1">
      <c r="A61" t="s">
        <v>24</v>
      </c>
      <c r="B61" t="s">
        <v>25</v>
      </c>
      <c r="C61" t="s">
        <v>82</v>
      </c>
      <c r="D61" t="b">
        <v>0</v>
      </c>
      <c r="E61" t="b">
        <v>0</v>
      </c>
      <c r="F61">
        <v>1</v>
      </c>
      <c r="G61" s="5">
        <v>45658</v>
      </c>
      <c r="H61" s="6">
        <v>45658</v>
      </c>
      <c r="I61" s="4">
        <v>800000</v>
      </c>
      <c r="J61" s="4">
        <f t="shared" si="6"/>
        <v>0</v>
      </c>
      <c r="K61" s="4">
        <f t="shared" si="7"/>
        <v>800000</v>
      </c>
      <c r="L61" s="4">
        <v>0</v>
      </c>
      <c r="M61" s="4">
        <v>1789</v>
      </c>
      <c r="N61" s="4">
        <v>4000</v>
      </c>
      <c r="O61" s="4">
        <v>40000</v>
      </c>
      <c r="P61" s="4">
        <v>3500</v>
      </c>
      <c r="Q61" s="4">
        <f t="shared" si="8"/>
        <v>750711</v>
      </c>
      <c r="R61" s="4">
        <f>IF(E61=FALSE,SUMIFS(Investors!$R:$R,Investors!$G:$G,Sales!C61),0)</f>
        <v>607410.95890410955</v>
      </c>
      <c r="S61" s="4">
        <f t="shared" si="9"/>
        <v>143300.04109589045</v>
      </c>
      <c r="T61" t="b">
        <v>0</v>
      </c>
      <c r="U61" s="5">
        <f t="shared" si="10"/>
        <v>45747</v>
      </c>
    </row>
    <row r="62" spans="1:21" hidden="1">
      <c r="A62" t="s">
        <v>24</v>
      </c>
      <c r="B62" t="s">
        <v>25</v>
      </c>
      <c r="C62" t="s">
        <v>83</v>
      </c>
      <c r="D62" t="b">
        <v>1</v>
      </c>
      <c r="E62" t="b">
        <v>1</v>
      </c>
      <c r="F62">
        <v>1</v>
      </c>
      <c r="G62" s="5">
        <v>45485</v>
      </c>
      <c r="H62" s="6">
        <v>45485</v>
      </c>
      <c r="I62" s="4">
        <v>750000</v>
      </c>
      <c r="J62" s="4">
        <f t="shared" si="6"/>
        <v>0</v>
      </c>
      <c r="K62" s="4">
        <f t="shared" si="7"/>
        <v>750000</v>
      </c>
      <c r="L62" s="4">
        <v>0</v>
      </c>
      <c r="M62" s="4">
        <v>1789</v>
      </c>
      <c r="N62" s="4">
        <v>3750</v>
      </c>
      <c r="O62" s="4">
        <v>37500</v>
      </c>
      <c r="P62" s="4">
        <v>3500</v>
      </c>
      <c r="Q62" s="4">
        <f t="shared" si="8"/>
        <v>703461</v>
      </c>
      <c r="R62" s="4">
        <f>IF(E62=FALSE,SUMIFS(Investors!$R:$R,Investors!$G:$G,Sales!C62),0)</f>
        <v>0</v>
      </c>
      <c r="S62" s="4">
        <f t="shared" si="9"/>
        <v>703461</v>
      </c>
      <c r="T62" t="b">
        <v>0</v>
      </c>
      <c r="U62" s="5">
        <f t="shared" si="10"/>
        <v>45565</v>
      </c>
    </row>
    <row r="63" spans="1:21" hidden="1">
      <c r="A63" t="s">
        <v>24</v>
      </c>
      <c r="B63" t="s">
        <v>25</v>
      </c>
      <c r="C63" t="s">
        <v>84</v>
      </c>
      <c r="D63" t="b">
        <v>0</v>
      </c>
      <c r="E63" t="b">
        <v>0</v>
      </c>
      <c r="F63">
        <v>1</v>
      </c>
      <c r="G63" s="5">
        <v>45606</v>
      </c>
      <c r="H63" s="6">
        <v>45606</v>
      </c>
      <c r="I63" s="4">
        <v>800000</v>
      </c>
      <c r="J63" s="4">
        <f t="shared" si="6"/>
        <v>0</v>
      </c>
      <c r="K63" s="4">
        <f t="shared" si="7"/>
        <v>800000</v>
      </c>
      <c r="L63" s="4">
        <v>0</v>
      </c>
      <c r="M63" s="4">
        <v>1789</v>
      </c>
      <c r="N63" s="4">
        <v>4000</v>
      </c>
      <c r="O63" s="4">
        <v>40000</v>
      </c>
      <c r="P63" s="4">
        <v>3500</v>
      </c>
      <c r="Q63" s="4">
        <f t="shared" si="8"/>
        <v>750711</v>
      </c>
      <c r="R63" s="4">
        <f>IF(E63=FALSE,SUMIFS(Investors!$R:$R,Investors!$G:$G,Sales!C63),0)</f>
        <v>624679.45205479453</v>
      </c>
      <c r="S63" s="4">
        <f t="shared" si="9"/>
        <v>126031.54794520547</v>
      </c>
      <c r="T63" t="b">
        <v>0</v>
      </c>
      <c r="U63" s="5">
        <f t="shared" si="10"/>
        <v>45688</v>
      </c>
    </row>
    <row r="64" spans="1:21" hidden="1">
      <c r="A64" t="s">
        <v>24</v>
      </c>
      <c r="B64" t="s">
        <v>25</v>
      </c>
      <c r="C64" t="s">
        <v>85</v>
      </c>
      <c r="D64" t="b">
        <v>0</v>
      </c>
      <c r="E64" t="b">
        <v>0</v>
      </c>
      <c r="F64">
        <v>1</v>
      </c>
      <c r="G64" s="5">
        <v>45611</v>
      </c>
      <c r="H64" s="6">
        <v>45611</v>
      </c>
      <c r="I64" s="4">
        <v>800000</v>
      </c>
      <c r="J64" s="4">
        <f t="shared" si="6"/>
        <v>0</v>
      </c>
      <c r="K64" s="4">
        <f t="shared" si="7"/>
        <v>800000</v>
      </c>
      <c r="L64" s="4">
        <v>0</v>
      </c>
      <c r="M64" s="4">
        <v>1789</v>
      </c>
      <c r="N64" s="4">
        <v>4000</v>
      </c>
      <c r="O64" s="4">
        <v>40000</v>
      </c>
      <c r="P64" s="4">
        <v>3500</v>
      </c>
      <c r="Q64" s="4">
        <f t="shared" si="8"/>
        <v>750711</v>
      </c>
      <c r="R64" s="4">
        <f>IF(E64=FALSE,SUMIFS(Investors!$R:$R,Investors!$G:$G,Sales!C64),0)</f>
        <v>698531.50684931502</v>
      </c>
      <c r="S64" s="4">
        <f t="shared" si="9"/>
        <v>52179.493150684983</v>
      </c>
      <c r="T64" t="b">
        <v>0</v>
      </c>
      <c r="U64" s="5">
        <f t="shared" si="10"/>
        <v>45688</v>
      </c>
    </row>
    <row r="65" spans="1:21" hidden="1">
      <c r="A65" t="s">
        <v>24</v>
      </c>
      <c r="B65" t="s">
        <v>25</v>
      </c>
      <c r="C65" t="s">
        <v>86</v>
      </c>
      <c r="D65" t="b">
        <v>0</v>
      </c>
      <c r="E65" t="b">
        <v>0</v>
      </c>
      <c r="F65">
        <v>1</v>
      </c>
      <c r="G65" s="5">
        <v>45600</v>
      </c>
      <c r="H65" s="6">
        <v>45600</v>
      </c>
      <c r="I65" s="4">
        <v>800000</v>
      </c>
      <c r="J65" s="4">
        <f t="shared" si="6"/>
        <v>0</v>
      </c>
      <c r="K65" s="4">
        <f t="shared" si="7"/>
        <v>800000</v>
      </c>
      <c r="L65" s="4">
        <v>0</v>
      </c>
      <c r="M65" s="4">
        <v>1789</v>
      </c>
      <c r="N65" s="4">
        <v>4000</v>
      </c>
      <c r="O65" s="4">
        <v>40000</v>
      </c>
      <c r="P65" s="4">
        <v>3500</v>
      </c>
      <c r="Q65" s="4">
        <f t="shared" si="8"/>
        <v>750711</v>
      </c>
      <c r="R65" s="4">
        <f>IF(E65=FALSE,SUMIFS(Investors!$R:$R,Investors!$G:$G,Sales!C65),0)</f>
        <v>672186.68621150684</v>
      </c>
      <c r="S65" s="4">
        <f t="shared" si="9"/>
        <v>78524.313788493164</v>
      </c>
      <c r="T65" t="b">
        <v>0</v>
      </c>
      <c r="U65" s="5">
        <f t="shared" si="10"/>
        <v>45688</v>
      </c>
    </row>
    <row r="66" spans="1:21" hidden="1">
      <c r="A66" t="s">
        <v>24</v>
      </c>
      <c r="B66" t="s">
        <v>25</v>
      </c>
      <c r="C66" t="s">
        <v>87</v>
      </c>
      <c r="D66" t="b">
        <v>0</v>
      </c>
      <c r="E66" t="b">
        <v>0</v>
      </c>
      <c r="F66">
        <v>1</v>
      </c>
      <c r="G66" s="5">
        <v>45606</v>
      </c>
      <c r="H66" s="6">
        <v>45606</v>
      </c>
      <c r="I66" s="4">
        <v>800000</v>
      </c>
      <c r="J66" s="4">
        <f t="shared" si="6"/>
        <v>0</v>
      </c>
      <c r="K66" s="4">
        <f t="shared" si="7"/>
        <v>800000</v>
      </c>
      <c r="L66" s="4">
        <v>0</v>
      </c>
      <c r="M66" s="4">
        <v>1789</v>
      </c>
      <c r="N66" s="4">
        <v>4000</v>
      </c>
      <c r="O66" s="4">
        <v>40000</v>
      </c>
      <c r="P66" s="4">
        <v>3500</v>
      </c>
      <c r="Q66" s="4">
        <f t="shared" si="8"/>
        <v>750711</v>
      </c>
      <c r="R66" s="4">
        <f>IF(E66=FALSE,SUMIFS(Investors!$R:$R,Investors!$G:$G,Sales!C66),0)</f>
        <v>674152.93302575336</v>
      </c>
      <c r="S66" s="4">
        <f t="shared" si="9"/>
        <v>76558.066974246642</v>
      </c>
      <c r="T66" t="b">
        <v>0</v>
      </c>
      <c r="U66" s="5">
        <f t="shared" si="10"/>
        <v>45688</v>
      </c>
    </row>
    <row r="67" spans="1:21">
      <c r="A67" t="s">
        <v>24</v>
      </c>
      <c r="B67" t="s">
        <v>25</v>
      </c>
      <c r="C67" t="s">
        <v>88</v>
      </c>
      <c r="D67" t="b">
        <v>1</v>
      </c>
      <c r="E67" t="b">
        <v>1</v>
      </c>
      <c r="F67">
        <v>1</v>
      </c>
      <c r="G67" s="5">
        <v>45552</v>
      </c>
      <c r="H67" s="6">
        <v>45552</v>
      </c>
      <c r="I67" s="4">
        <v>820000</v>
      </c>
      <c r="J67" s="4">
        <f t="shared" si="6"/>
        <v>0</v>
      </c>
      <c r="K67" s="4">
        <f t="shared" si="7"/>
        <v>820000</v>
      </c>
      <c r="L67" s="4">
        <v>0</v>
      </c>
      <c r="M67" s="4">
        <v>1789</v>
      </c>
      <c r="N67" s="4">
        <v>4100</v>
      </c>
      <c r="O67" s="4">
        <v>41000</v>
      </c>
      <c r="P67" s="4">
        <v>3500</v>
      </c>
      <c r="Q67" s="4">
        <f t="shared" si="8"/>
        <v>769611</v>
      </c>
      <c r="R67" s="19">
        <f>IF(H67&gt;=SUMIFS(Investors!$P:$P,Investors!$G:$G,Sales!C67),SUMIFS(Investors!$R:$R,Investors!$G:$G,Sales!C67),0)</f>
        <v>591520.54794520547</v>
      </c>
      <c r="S67" s="4">
        <f t="shared" si="9"/>
        <v>178090.45205479453</v>
      </c>
      <c r="T67" t="b">
        <v>0</v>
      </c>
      <c r="U67" s="5">
        <f t="shared" si="10"/>
        <v>45626</v>
      </c>
    </row>
    <row r="68" spans="1:21">
      <c r="A68" t="s">
        <v>24</v>
      </c>
      <c r="B68" t="s">
        <v>25</v>
      </c>
      <c r="C68" t="s">
        <v>89</v>
      </c>
      <c r="D68" t="b">
        <v>0</v>
      </c>
      <c r="E68" t="b">
        <v>0</v>
      </c>
      <c r="F68">
        <v>1</v>
      </c>
      <c r="G68" s="5">
        <v>45552</v>
      </c>
      <c r="H68" s="6">
        <v>45552</v>
      </c>
      <c r="I68" s="4">
        <v>750000</v>
      </c>
      <c r="J68" s="4">
        <f t="shared" si="6"/>
        <v>0</v>
      </c>
      <c r="K68" s="4">
        <f t="shared" si="7"/>
        <v>750000</v>
      </c>
      <c r="L68" s="4">
        <v>0</v>
      </c>
      <c r="M68" s="4">
        <v>1789</v>
      </c>
      <c r="N68" s="4">
        <v>3750</v>
      </c>
      <c r="O68" s="4">
        <v>37500</v>
      </c>
      <c r="P68" s="4">
        <v>3500</v>
      </c>
      <c r="Q68" s="4">
        <f t="shared" si="8"/>
        <v>703461</v>
      </c>
      <c r="R68" s="4">
        <f>IF(E68=FALSE,SUMIFS(Investors!$R:$R,Investors!$G:$G,Sales!C68),0)</f>
        <v>643379.45205479453</v>
      </c>
      <c r="S68" s="4">
        <f t="shared" si="9"/>
        <v>60081.547945205471</v>
      </c>
      <c r="T68" t="b">
        <v>0</v>
      </c>
      <c r="U68" s="5">
        <f t="shared" si="10"/>
        <v>45626</v>
      </c>
    </row>
    <row r="69" spans="1:21" hidden="1">
      <c r="A69" t="s">
        <v>24</v>
      </c>
      <c r="B69" t="s">
        <v>25</v>
      </c>
      <c r="C69" t="s">
        <v>90</v>
      </c>
      <c r="D69" t="b">
        <v>0</v>
      </c>
      <c r="E69" t="b">
        <v>0</v>
      </c>
      <c r="F69">
        <v>1</v>
      </c>
      <c r="G69" s="5">
        <v>45664</v>
      </c>
      <c r="H69" s="6">
        <v>45664</v>
      </c>
      <c r="I69" s="4">
        <v>820000</v>
      </c>
      <c r="J69" s="4">
        <f t="shared" ref="J69:J91" si="11">IF(A69&lt;&gt;"Goodwood",I69/115*15, 0)</f>
        <v>0</v>
      </c>
      <c r="K69" s="4">
        <f t="shared" ref="K69:K91" si="12">I69-J69</f>
        <v>820000</v>
      </c>
      <c r="L69" s="4">
        <v>0</v>
      </c>
      <c r="M69" s="4">
        <v>1789</v>
      </c>
      <c r="N69" s="4">
        <v>4100</v>
      </c>
      <c r="O69" s="4">
        <v>41000</v>
      </c>
      <c r="P69" s="4">
        <v>3500</v>
      </c>
      <c r="Q69" s="4">
        <f t="shared" ref="Q69:Q91" si="13">K69-SUM(L69:P69)</f>
        <v>769611</v>
      </c>
      <c r="R69" s="4">
        <f>IF(E69=FALSE,SUMIFS(Investors!$R:$R,Investors!$G:$G,Sales!C69),0)</f>
        <v>551256.16438356158</v>
      </c>
      <c r="S69" s="4">
        <f t="shared" ref="S69:S91" si="14">Q69-R69</f>
        <v>218354.83561643842</v>
      </c>
      <c r="T69" t="b">
        <v>0</v>
      </c>
      <c r="U69" s="5">
        <f t="shared" ref="U69:U91" si="15">IF(MOD(MONTH(H69), 2) &lt;&gt; 0, EOMONTH(H69, 2), EOMONTH(H69, 1))</f>
        <v>45747</v>
      </c>
    </row>
    <row r="70" spans="1:21" hidden="1">
      <c r="A70" t="s">
        <v>24</v>
      </c>
      <c r="B70" t="s">
        <v>25</v>
      </c>
      <c r="C70" t="s">
        <v>91</v>
      </c>
      <c r="D70" t="b">
        <v>1</v>
      </c>
      <c r="E70" t="b">
        <v>0</v>
      </c>
      <c r="F70">
        <v>1</v>
      </c>
      <c r="G70" s="5">
        <v>45606</v>
      </c>
      <c r="H70" s="6">
        <v>45606</v>
      </c>
      <c r="I70" s="4">
        <v>850000</v>
      </c>
      <c r="J70" s="4">
        <f t="shared" si="11"/>
        <v>0</v>
      </c>
      <c r="K70" s="4">
        <f t="shared" si="12"/>
        <v>850000</v>
      </c>
      <c r="L70" s="4">
        <v>0</v>
      </c>
      <c r="M70" s="4">
        <v>1789</v>
      </c>
      <c r="N70" s="4">
        <v>4250</v>
      </c>
      <c r="O70" s="4">
        <v>42500</v>
      </c>
      <c r="P70" s="4">
        <v>3500</v>
      </c>
      <c r="Q70" s="4">
        <f t="shared" si="13"/>
        <v>797961</v>
      </c>
      <c r="R70" s="4">
        <f>IF(E70=FALSE,SUMIFS(Investors!$R:$R,Investors!$G:$G,Sales!C70),0)</f>
        <v>627030.1369863014</v>
      </c>
      <c r="S70" s="4">
        <f t="shared" si="14"/>
        <v>170930.8630136986</v>
      </c>
      <c r="T70" t="b">
        <v>0</v>
      </c>
      <c r="U70" s="5">
        <f t="shared" si="15"/>
        <v>45688</v>
      </c>
    </row>
    <row r="71" spans="1:21" hidden="1">
      <c r="A71" t="s">
        <v>24</v>
      </c>
      <c r="B71" t="s">
        <v>25</v>
      </c>
      <c r="C71" t="s">
        <v>92</v>
      </c>
      <c r="D71" t="b">
        <v>0</v>
      </c>
      <c r="E71" t="b">
        <v>0</v>
      </c>
      <c r="F71">
        <v>1</v>
      </c>
      <c r="G71" s="5">
        <v>45568</v>
      </c>
      <c r="H71" s="6">
        <v>45568</v>
      </c>
      <c r="I71" s="4">
        <v>850000</v>
      </c>
      <c r="J71" s="4">
        <f t="shared" si="11"/>
        <v>0</v>
      </c>
      <c r="K71" s="4">
        <f t="shared" si="12"/>
        <v>850000</v>
      </c>
      <c r="L71" s="4">
        <v>0</v>
      </c>
      <c r="M71" s="4">
        <v>1789</v>
      </c>
      <c r="N71" s="4">
        <v>4250</v>
      </c>
      <c r="O71" s="4">
        <v>42500</v>
      </c>
      <c r="P71" s="4">
        <v>3500</v>
      </c>
      <c r="Q71" s="4">
        <f t="shared" si="13"/>
        <v>797961</v>
      </c>
      <c r="R71" s="4">
        <f>IF(E71=FALSE,SUMIFS(Investors!$R:$R,Investors!$G:$G,Sales!C71),0)</f>
        <v>646890.41095890407</v>
      </c>
      <c r="S71" s="4">
        <f t="shared" si="14"/>
        <v>151070.58904109593</v>
      </c>
      <c r="T71" t="b">
        <v>0</v>
      </c>
      <c r="U71" s="5">
        <f t="shared" si="15"/>
        <v>45626</v>
      </c>
    </row>
    <row r="72" spans="1:21" hidden="1">
      <c r="A72" t="s">
        <v>24</v>
      </c>
      <c r="B72" t="s">
        <v>25</v>
      </c>
      <c r="C72" t="s">
        <v>93</v>
      </c>
      <c r="D72" t="b">
        <v>0</v>
      </c>
      <c r="E72" t="b">
        <v>0</v>
      </c>
      <c r="F72">
        <v>1</v>
      </c>
      <c r="G72" s="5">
        <v>45642</v>
      </c>
      <c r="H72" s="6">
        <v>45642</v>
      </c>
      <c r="I72" s="4">
        <v>800000</v>
      </c>
      <c r="J72" s="4">
        <f t="shared" si="11"/>
        <v>0</v>
      </c>
      <c r="K72" s="4">
        <f t="shared" si="12"/>
        <v>800000</v>
      </c>
      <c r="L72" s="4">
        <v>0</v>
      </c>
      <c r="M72" s="4">
        <v>1789</v>
      </c>
      <c r="N72" s="4">
        <v>4000</v>
      </c>
      <c r="O72" s="4">
        <v>40000</v>
      </c>
      <c r="P72" s="4">
        <v>3500</v>
      </c>
      <c r="Q72" s="4">
        <f t="shared" si="13"/>
        <v>750711</v>
      </c>
      <c r="R72" s="4">
        <f>IF(E72=FALSE,SUMIFS(Investors!$R:$R,Investors!$G:$G,Sales!C72),0)</f>
        <v>636794.52054794517</v>
      </c>
      <c r="S72" s="4">
        <f t="shared" si="14"/>
        <v>113916.47945205483</v>
      </c>
      <c r="T72" t="b">
        <v>0</v>
      </c>
      <c r="U72" s="5">
        <f t="shared" si="15"/>
        <v>45688</v>
      </c>
    </row>
    <row r="73" spans="1:21" hidden="1">
      <c r="A73" t="s">
        <v>24</v>
      </c>
      <c r="B73" t="s">
        <v>25</v>
      </c>
      <c r="C73" t="s">
        <v>94</v>
      </c>
      <c r="D73" t="b">
        <v>0</v>
      </c>
      <c r="E73" t="b">
        <v>0</v>
      </c>
      <c r="F73">
        <v>1</v>
      </c>
      <c r="G73" s="5">
        <v>45658</v>
      </c>
      <c r="H73" s="6">
        <v>45658</v>
      </c>
      <c r="I73" s="4">
        <v>800000</v>
      </c>
      <c r="J73" s="4">
        <f t="shared" si="11"/>
        <v>0</v>
      </c>
      <c r="K73" s="4">
        <f t="shared" si="12"/>
        <v>800000</v>
      </c>
      <c r="L73" s="4">
        <v>0</v>
      </c>
      <c r="M73" s="4">
        <v>1789</v>
      </c>
      <c r="N73" s="4">
        <v>4000</v>
      </c>
      <c r="O73" s="4">
        <v>40000</v>
      </c>
      <c r="P73" s="4">
        <v>3500</v>
      </c>
      <c r="Q73" s="4">
        <f t="shared" si="13"/>
        <v>750711</v>
      </c>
      <c r="R73" s="4">
        <f>IF(E73=FALSE,SUMIFS(Investors!$R:$R,Investors!$G:$G,Sales!C73),0)</f>
        <v>0</v>
      </c>
      <c r="S73" s="4">
        <f t="shared" si="14"/>
        <v>750711</v>
      </c>
      <c r="T73" t="b">
        <v>0</v>
      </c>
      <c r="U73" s="5">
        <f t="shared" si="15"/>
        <v>45747</v>
      </c>
    </row>
    <row r="74" spans="1:21" hidden="1">
      <c r="A74" t="s">
        <v>24</v>
      </c>
      <c r="B74" t="s">
        <v>25</v>
      </c>
      <c r="C74" t="s">
        <v>95</v>
      </c>
      <c r="D74" t="b">
        <v>0</v>
      </c>
      <c r="E74" t="b">
        <v>0</v>
      </c>
      <c r="F74">
        <v>1</v>
      </c>
      <c r="G74" s="5">
        <v>45716</v>
      </c>
      <c r="H74" s="6">
        <v>45716</v>
      </c>
      <c r="I74" s="4">
        <v>1100000</v>
      </c>
      <c r="J74" s="4">
        <f t="shared" si="11"/>
        <v>0</v>
      </c>
      <c r="K74" s="4">
        <f t="shared" si="12"/>
        <v>1100000</v>
      </c>
      <c r="L74" s="4">
        <v>0</v>
      </c>
      <c r="M74" s="4">
        <v>1789</v>
      </c>
      <c r="N74" s="4">
        <v>5500</v>
      </c>
      <c r="O74" s="4">
        <v>55000</v>
      </c>
      <c r="P74" s="4">
        <v>3500</v>
      </c>
      <c r="Q74" s="4">
        <f t="shared" si="13"/>
        <v>1034211</v>
      </c>
      <c r="R74" s="4">
        <f>IF(E74=FALSE,SUMIFS(Investors!$R:$R,Investors!$G:$G,Sales!C74),0)</f>
        <v>644539.72602739721</v>
      </c>
      <c r="S74" s="4">
        <f t="shared" si="14"/>
        <v>389671.27397260279</v>
      </c>
      <c r="T74" t="b">
        <v>0</v>
      </c>
      <c r="U74" s="5">
        <f t="shared" si="15"/>
        <v>45747</v>
      </c>
    </row>
    <row r="75" spans="1:21" hidden="1">
      <c r="A75" t="s">
        <v>24</v>
      </c>
      <c r="B75" t="s">
        <v>25</v>
      </c>
      <c r="C75" t="s">
        <v>96</v>
      </c>
      <c r="D75" t="b">
        <v>0</v>
      </c>
      <c r="E75" t="b">
        <v>0</v>
      </c>
      <c r="F75">
        <v>1</v>
      </c>
      <c r="G75" s="5">
        <v>45637</v>
      </c>
      <c r="H75" s="6">
        <v>45637</v>
      </c>
      <c r="I75" s="4">
        <v>800000</v>
      </c>
      <c r="J75" s="4">
        <f t="shared" si="11"/>
        <v>0</v>
      </c>
      <c r="K75" s="4">
        <f t="shared" si="12"/>
        <v>800000</v>
      </c>
      <c r="L75" s="4">
        <v>0</v>
      </c>
      <c r="M75" s="4">
        <v>1789</v>
      </c>
      <c r="N75" s="4">
        <v>4000</v>
      </c>
      <c r="O75" s="4">
        <v>40000</v>
      </c>
      <c r="P75" s="4">
        <v>3500</v>
      </c>
      <c r="Q75" s="4">
        <f t="shared" si="13"/>
        <v>750711</v>
      </c>
      <c r="R75" s="4">
        <f>IF(E75=FALSE,SUMIFS(Investors!$R:$R,Investors!$G:$G,Sales!C75),0)</f>
        <v>339879.45205479453</v>
      </c>
      <c r="S75" s="4">
        <f t="shared" si="14"/>
        <v>410831.54794520547</v>
      </c>
      <c r="T75" t="b">
        <v>0</v>
      </c>
      <c r="U75" s="5">
        <f t="shared" si="15"/>
        <v>45688</v>
      </c>
    </row>
    <row r="76" spans="1:21" hidden="1">
      <c r="A76" t="s">
        <v>24</v>
      </c>
      <c r="B76" t="s">
        <v>25</v>
      </c>
      <c r="C76" t="s">
        <v>97</v>
      </c>
      <c r="D76" t="b">
        <v>0</v>
      </c>
      <c r="E76" t="b">
        <v>0</v>
      </c>
      <c r="F76">
        <v>1</v>
      </c>
      <c r="G76" s="5">
        <v>45637</v>
      </c>
      <c r="H76" s="6">
        <v>45637</v>
      </c>
      <c r="I76" s="4">
        <v>800000</v>
      </c>
      <c r="J76" s="4">
        <f t="shared" si="11"/>
        <v>0</v>
      </c>
      <c r="K76" s="4">
        <f t="shared" si="12"/>
        <v>800000</v>
      </c>
      <c r="L76" s="4">
        <v>0</v>
      </c>
      <c r="M76" s="4">
        <v>1789</v>
      </c>
      <c r="N76" s="4">
        <v>4000</v>
      </c>
      <c r="O76" s="4">
        <v>40000</v>
      </c>
      <c r="P76" s="4">
        <v>3500</v>
      </c>
      <c r="Q76" s="4">
        <f t="shared" si="13"/>
        <v>750711</v>
      </c>
      <c r="R76" s="4">
        <f>IF(E76=FALSE,SUMIFS(Investors!$R:$R,Investors!$G:$G,Sales!C76),0)</f>
        <v>518840.54794520553</v>
      </c>
      <c r="S76" s="4">
        <f t="shared" si="14"/>
        <v>231870.45205479447</v>
      </c>
      <c r="T76" t="b">
        <v>0</v>
      </c>
      <c r="U76" s="5">
        <f t="shared" si="15"/>
        <v>45688</v>
      </c>
    </row>
    <row r="77" spans="1:21" hidden="1">
      <c r="A77" t="s">
        <v>24</v>
      </c>
      <c r="B77" t="s">
        <v>25</v>
      </c>
      <c r="C77" t="s">
        <v>98</v>
      </c>
      <c r="D77" t="b">
        <v>0</v>
      </c>
      <c r="E77" t="b">
        <v>0</v>
      </c>
      <c r="F77">
        <v>1</v>
      </c>
      <c r="G77" s="5">
        <v>45606</v>
      </c>
      <c r="H77" s="6">
        <v>45606</v>
      </c>
      <c r="I77" s="4">
        <v>800000</v>
      </c>
      <c r="J77" s="4">
        <f t="shared" si="11"/>
        <v>0</v>
      </c>
      <c r="K77" s="4">
        <f t="shared" si="12"/>
        <v>800000</v>
      </c>
      <c r="L77" s="4">
        <v>0</v>
      </c>
      <c r="M77" s="4">
        <v>1789</v>
      </c>
      <c r="N77" s="4">
        <v>4000</v>
      </c>
      <c r="O77" s="4">
        <v>40000</v>
      </c>
      <c r="P77" s="4">
        <v>3500</v>
      </c>
      <c r="Q77" s="4">
        <f t="shared" si="13"/>
        <v>750711</v>
      </c>
      <c r="R77" s="4">
        <f>IF(E77=FALSE,SUMIFS(Investors!$R:$R,Investors!$G:$G,Sales!C77),0)</f>
        <v>0</v>
      </c>
      <c r="S77" s="4">
        <f t="shared" si="14"/>
        <v>750711</v>
      </c>
      <c r="T77" t="b">
        <v>0</v>
      </c>
      <c r="U77" s="5">
        <f t="shared" si="15"/>
        <v>45688</v>
      </c>
    </row>
    <row r="78" spans="1:21" hidden="1">
      <c r="A78" t="s">
        <v>24</v>
      </c>
      <c r="B78" t="s">
        <v>25</v>
      </c>
      <c r="C78" t="s">
        <v>99</v>
      </c>
      <c r="D78" t="b">
        <v>0</v>
      </c>
      <c r="E78" t="b">
        <v>0</v>
      </c>
      <c r="F78">
        <v>1</v>
      </c>
      <c r="G78" s="5">
        <v>45600</v>
      </c>
      <c r="H78" s="6">
        <v>45600</v>
      </c>
      <c r="I78" s="4">
        <v>850000</v>
      </c>
      <c r="J78" s="4">
        <f t="shared" si="11"/>
        <v>0</v>
      </c>
      <c r="K78" s="4">
        <f t="shared" si="12"/>
        <v>850000</v>
      </c>
      <c r="L78" s="4">
        <v>0</v>
      </c>
      <c r="M78" s="4">
        <v>1789</v>
      </c>
      <c r="N78" s="4">
        <v>4250</v>
      </c>
      <c r="O78" s="4">
        <v>42500</v>
      </c>
      <c r="P78" s="4">
        <v>3500</v>
      </c>
      <c r="Q78" s="4">
        <f t="shared" si="13"/>
        <v>797961</v>
      </c>
      <c r="R78" s="4">
        <f>IF(E78=FALSE,SUMIFS(Investors!$R:$R,Investors!$G:$G,Sales!C78),0)</f>
        <v>660114.30074794521</v>
      </c>
      <c r="S78" s="4">
        <f t="shared" si="14"/>
        <v>137846.69925205479</v>
      </c>
      <c r="T78" t="b">
        <v>0</v>
      </c>
      <c r="U78" s="5">
        <f t="shared" si="15"/>
        <v>45688</v>
      </c>
    </row>
    <row r="79" spans="1:21" hidden="1">
      <c r="A79" t="s">
        <v>24</v>
      </c>
      <c r="B79" t="s">
        <v>25</v>
      </c>
      <c r="C79" t="s">
        <v>100</v>
      </c>
      <c r="D79" t="b">
        <v>1</v>
      </c>
      <c r="E79" t="b">
        <v>1</v>
      </c>
      <c r="F79">
        <v>1</v>
      </c>
      <c r="G79" s="5">
        <v>45512</v>
      </c>
      <c r="H79" s="6">
        <v>45511</v>
      </c>
      <c r="I79" s="4">
        <v>750000</v>
      </c>
      <c r="J79" s="4">
        <f t="shared" si="11"/>
        <v>0</v>
      </c>
      <c r="K79" s="4">
        <f t="shared" si="12"/>
        <v>750000</v>
      </c>
      <c r="L79" s="4">
        <v>0</v>
      </c>
      <c r="M79" s="4">
        <v>1789</v>
      </c>
      <c r="N79" s="4">
        <v>3750</v>
      </c>
      <c r="O79" s="4">
        <v>37500</v>
      </c>
      <c r="P79" s="4">
        <v>3500</v>
      </c>
      <c r="Q79" s="4">
        <f t="shared" si="13"/>
        <v>703461</v>
      </c>
      <c r="R79" s="4">
        <f>IF(E79=FALSE,SUMIFS(Investors!$R:$R,Investors!$G:$G,Sales!C79),0)</f>
        <v>0</v>
      </c>
      <c r="S79" s="4">
        <f t="shared" si="14"/>
        <v>703461</v>
      </c>
      <c r="T79" t="b">
        <v>0</v>
      </c>
      <c r="U79" s="5">
        <f t="shared" si="15"/>
        <v>45565</v>
      </c>
    </row>
    <row r="80" spans="1:21" hidden="1">
      <c r="A80" t="s">
        <v>24</v>
      </c>
      <c r="B80" t="s">
        <v>25</v>
      </c>
      <c r="C80" t="s">
        <v>101</v>
      </c>
      <c r="D80" t="b">
        <v>0</v>
      </c>
      <c r="E80" t="b">
        <v>0</v>
      </c>
      <c r="F80">
        <v>1</v>
      </c>
      <c r="G80" s="5">
        <v>45642</v>
      </c>
      <c r="H80" s="6">
        <v>45642</v>
      </c>
      <c r="I80" s="4">
        <v>800000</v>
      </c>
      <c r="J80" s="4">
        <f t="shared" si="11"/>
        <v>0</v>
      </c>
      <c r="K80" s="4">
        <f t="shared" si="12"/>
        <v>800000</v>
      </c>
      <c r="L80" s="4">
        <v>0</v>
      </c>
      <c r="M80" s="4">
        <v>1789</v>
      </c>
      <c r="N80" s="4">
        <v>4000</v>
      </c>
      <c r="O80" s="4">
        <v>40000</v>
      </c>
      <c r="P80" s="4">
        <v>3500</v>
      </c>
      <c r="Q80" s="4">
        <f t="shared" si="13"/>
        <v>750711</v>
      </c>
      <c r="R80" s="4">
        <f>IF(E80=FALSE,SUMIFS(Investors!$R:$R,Investors!$G:$G,Sales!C80),0)</f>
        <v>614161.64383561641</v>
      </c>
      <c r="S80" s="4">
        <f t="shared" si="14"/>
        <v>136549.35616438359</v>
      </c>
      <c r="T80" t="b">
        <v>0</v>
      </c>
      <c r="U80" s="5">
        <f t="shared" si="15"/>
        <v>45688</v>
      </c>
    </row>
    <row r="81" spans="1:21" hidden="1">
      <c r="A81" t="s">
        <v>24</v>
      </c>
      <c r="B81" t="s">
        <v>25</v>
      </c>
      <c r="C81" t="s">
        <v>102</v>
      </c>
      <c r="D81" t="b">
        <v>0</v>
      </c>
      <c r="E81" t="b">
        <v>0</v>
      </c>
      <c r="F81">
        <v>1</v>
      </c>
      <c r="G81" s="5">
        <v>45642</v>
      </c>
      <c r="H81" s="6">
        <v>45642</v>
      </c>
      <c r="I81" s="4">
        <v>800000</v>
      </c>
      <c r="J81" s="4">
        <f t="shared" si="11"/>
        <v>0</v>
      </c>
      <c r="K81" s="4">
        <f t="shared" si="12"/>
        <v>800000</v>
      </c>
      <c r="L81" s="4">
        <v>0</v>
      </c>
      <c r="M81" s="4">
        <v>1789</v>
      </c>
      <c r="N81" s="4">
        <v>4000</v>
      </c>
      <c r="O81" s="4">
        <v>40000</v>
      </c>
      <c r="P81" s="4">
        <v>3500</v>
      </c>
      <c r="Q81" s="4">
        <f t="shared" si="13"/>
        <v>750711</v>
      </c>
      <c r="R81" s="4">
        <f>IF(E81=FALSE,SUMIFS(Investors!$R:$R,Investors!$G:$G,Sales!C81),0)</f>
        <v>626189.85357808229</v>
      </c>
      <c r="S81" s="4">
        <f t="shared" si="14"/>
        <v>124521.14642191771</v>
      </c>
      <c r="T81" t="b">
        <v>0</v>
      </c>
      <c r="U81" s="5">
        <f t="shared" si="15"/>
        <v>45688</v>
      </c>
    </row>
    <row r="82" spans="1:21" hidden="1">
      <c r="A82" t="s">
        <v>24</v>
      </c>
      <c r="B82" t="s">
        <v>25</v>
      </c>
      <c r="C82" t="s">
        <v>103</v>
      </c>
      <c r="D82" t="b">
        <v>0</v>
      </c>
      <c r="E82" t="b">
        <v>0</v>
      </c>
      <c r="F82">
        <v>1</v>
      </c>
      <c r="G82" s="5">
        <v>45600</v>
      </c>
      <c r="H82" s="6">
        <v>45600</v>
      </c>
      <c r="I82" s="4">
        <v>800000</v>
      </c>
      <c r="J82" s="4">
        <f t="shared" si="11"/>
        <v>0</v>
      </c>
      <c r="K82" s="4">
        <f t="shared" si="12"/>
        <v>800000</v>
      </c>
      <c r="L82" s="4">
        <v>0</v>
      </c>
      <c r="M82" s="4">
        <v>1789</v>
      </c>
      <c r="N82" s="4">
        <v>4000</v>
      </c>
      <c r="O82" s="4">
        <v>40000</v>
      </c>
      <c r="P82" s="4">
        <v>3500</v>
      </c>
      <c r="Q82" s="4">
        <f t="shared" si="13"/>
        <v>750711</v>
      </c>
      <c r="R82" s="4">
        <f>IF(E82=FALSE,SUMIFS(Investors!$R:$R,Investors!$G:$G,Sales!C82),0)</f>
        <v>652420.54794520547</v>
      </c>
      <c r="S82" s="4">
        <f t="shared" si="14"/>
        <v>98290.452054794529</v>
      </c>
      <c r="T82" t="b">
        <v>0</v>
      </c>
      <c r="U82" s="5">
        <f t="shared" si="15"/>
        <v>45688</v>
      </c>
    </row>
    <row r="83" spans="1:21" hidden="1">
      <c r="A83" t="s">
        <v>24</v>
      </c>
      <c r="B83" t="s">
        <v>25</v>
      </c>
      <c r="C83" t="s">
        <v>104</v>
      </c>
      <c r="D83" t="b">
        <v>0</v>
      </c>
      <c r="E83" t="b">
        <v>0</v>
      </c>
      <c r="F83">
        <v>1</v>
      </c>
      <c r="G83" s="5">
        <v>45642</v>
      </c>
      <c r="H83" s="6">
        <v>45642</v>
      </c>
      <c r="I83" s="4">
        <v>1220000</v>
      </c>
      <c r="J83" s="4">
        <f t="shared" si="11"/>
        <v>0</v>
      </c>
      <c r="K83" s="4">
        <f t="shared" si="12"/>
        <v>1220000</v>
      </c>
      <c r="L83" s="4">
        <v>0</v>
      </c>
      <c r="M83" s="4">
        <v>1789</v>
      </c>
      <c r="N83" s="4">
        <v>6100</v>
      </c>
      <c r="O83" s="4">
        <v>61000</v>
      </c>
      <c r="P83" s="4">
        <v>3500</v>
      </c>
      <c r="Q83" s="4">
        <f t="shared" si="13"/>
        <v>1147611</v>
      </c>
      <c r="R83" s="4">
        <f>IF(E83=FALSE,SUMIFS(Investors!$R:$R,Investors!$G:$G,Sales!C83),0)</f>
        <v>632484.93150684936</v>
      </c>
      <c r="S83" s="4">
        <f t="shared" si="14"/>
        <v>515126.06849315064</v>
      </c>
      <c r="T83" t="b">
        <v>0</v>
      </c>
      <c r="U83" s="5">
        <f t="shared" si="15"/>
        <v>45688</v>
      </c>
    </row>
    <row r="84" spans="1:21" hidden="1">
      <c r="A84" t="s">
        <v>24</v>
      </c>
      <c r="B84" t="s">
        <v>25</v>
      </c>
      <c r="C84" t="s">
        <v>105</v>
      </c>
      <c r="D84" t="b">
        <v>0</v>
      </c>
      <c r="E84" t="b">
        <v>0</v>
      </c>
      <c r="F84">
        <v>1</v>
      </c>
      <c r="G84" s="5">
        <v>45644</v>
      </c>
      <c r="H84" s="6">
        <v>45644</v>
      </c>
      <c r="I84" s="4">
        <v>800000</v>
      </c>
      <c r="J84" s="4">
        <f t="shared" si="11"/>
        <v>0</v>
      </c>
      <c r="K84" s="4">
        <f t="shared" si="12"/>
        <v>800000</v>
      </c>
      <c r="L84" s="4">
        <v>0</v>
      </c>
      <c r="M84" s="4">
        <v>1789</v>
      </c>
      <c r="N84" s="4">
        <v>4000</v>
      </c>
      <c r="O84" s="4">
        <v>40000</v>
      </c>
      <c r="P84" s="4">
        <v>3500</v>
      </c>
      <c r="Q84" s="4">
        <f t="shared" si="13"/>
        <v>750711</v>
      </c>
      <c r="R84" s="4">
        <f>IF(E84=FALSE,SUMIFS(Investors!$R:$R,Investors!$G:$G,Sales!C84),0)</f>
        <v>627165.75342465751</v>
      </c>
      <c r="S84" s="4">
        <f t="shared" si="14"/>
        <v>123545.24657534249</v>
      </c>
      <c r="T84" t="b">
        <v>0</v>
      </c>
      <c r="U84" s="5">
        <f t="shared" si="15"/>
        <v>45688</v>
      </c>
    </row>
    <row r="85" spans="1:21" hidden="1">
      <c r="A85" t="s">
        <v>24</v>
      </c>
      <c r="B85" t="s">
        <v>25</v>
      </c>
      <c r="C85" t="s">
        <v>106</v>
      </c>
      <c r="D85" t="b">
        <v>0</v>
      </c>
      <c r="E85" t="b">
        <v>0</v>
      </c>
      <c r="F85">
        <v>1</v>
      </c>
      <c r="G85" s="5">
        <v>45730</v>
      </c>
      <c r="H85" s="6">
        <v>45730</v>
      </c>
      <c r="I85" s="4">
        <v>800000</v>
      </c>
      <c r="J85" s="4">
        <f t="shared" si="11"/>
        <v>0</v>
      </c>
      <c r="K85" s="4">
        <f t="shared" si="12"/>
        <v>800000</v>
      </c>
      <c r="L85" s="4">
        <v>0</v>
      </c>
      <c r="M85" s="4">
        <v>1789</v>
      </c>
      <c r="N85" s="4">
        <v>4000</v>
      </c>
      <c r="O85" s="4">
        <v>40000</v>
      </c>
      <c r="P85" s="4">
        <v>3500</v>
      </c>
      <c r="Q85" s="4">
        <f t="shared" si="13"/>
        <v>750711</v>
      </c>
      <c r="R85" s="4">
        <f>IF(E85=FALSE,SUMIFS(Investors!$R:$R,Investors!$G:$G,Sales!C85),0)</f>
        <v>0</v>
      </c>
      <c r="S85" s="4">
        <f t="shared" si="14"/>
        <v>750711</v>
      </c>
      <c r="T85" t="b">
        <v>0</v>
      </c>
      <c r="U85" s="5">
        <f t="shared" si="15"/>
        <v>45808</v>
      </c>
    </row>
    <row r="86" spans="1:21" hidden="1">
      <c r="A86" t="s">
        <v>24</v>
      </c>
      <c r="B86" t="s">
        <v>25</v>
      </c>
      <c r="C86" t="s">
        <v>107</v>
      </c>
      <c r="D86" t="b">
        <v>0</v>
      </c>
      <c r="E86" t="b">
        <v>0</v>
      </c>
      <c r="F86">
        <v>1</v>
      </c>
      <c r="G86" s="5">
        <v>45730</v>
      </c>
      <c r="H86" s="6">
        <v>45730</v>
      </c>
      <c r="I86" s="4">
        <v>800000</v>
      </c>
      <c r="J86" s="4">
        <f t="shared" si="11"/>
        <v>0</v>
      </c>
      <c r="K86" s="4">
        <f t="shared" si="12"/>
        <v>800000</v>
      </c>
      <c r="L86" s="4">
        <v>0</v>
      </c>
      <c r="M86" s="4">
        <v>1789</v>
      </c>
      <c r="N86" s="4">
        <v>4000</v>
      </c>
      <c r="O86" s="4">
        <v>40000</v>
      </c>
      <c r="P86" s="4">
        <v>3500</v>
      </c>
      <c r="Q86" s="4">
        <f t="shared" si="13"/>
        <v>750711</v>
      </c>
      <c r="R86" s="4">
        <f>IF(E86=FALSE,SUMIFS(Investors!$R:$R,Investors!$G:$G,Sales!C86),0)</f>
        <v>657347.94520547939</v>
      </c>
      <c r="S86" s="4">
        <f t="shared" si="14"/>
        <v>93363.054794520605</v>
      </c>
      <c r="T86" t="b">
        <v>0</v>
      </c>
      <c r="U86" s="5">
        <f t="shared" si="15"/>
        <v>45808</v>
      </c>
    </row>
    <row r="87" spans="1:21" hidden="1">
      <c r="A87" t="s">
        <v>24</v>
      </c>
      <c r="B87" t="s">
        <v>25</v>
      </c>
      <c r="C87" t="s">
        <v>108</v>
      </c>
      <c r="D87" t="b">
        <v>0</v>
      </c>
      <c r="E87" t="b">
        <v>0</v>
      </c>
      <c r="F87">
        <v>1</v>
      </c>
      <c r="G87" s="5">
        <v>45730</v>
      </c>
      <c r="H87" s="6">
        <v>45730</v>
      </c>
      <c r="I87" s="4">
        <v>800000</v>
      </c>
      <c r="J87" s="4">
        <f t="shared" si="11"/>
        <v>0</v>
      </c>
      <c r="K87" s="4">
        <f t="shared" si="12"/>
        <v>800000</v>
      </c>
      <c r="L87" s="4">
        <v>0</v>
      </c>
      <c r="M87" s="4">
        <v>1789</v>
      </c>
      <c r="N87" s="4">
        <v>4000</v>
      </c>
      <c r="O87" s="4">
        <v>40000</v>
      </c>
      <c r="P87" s="4">
        <v>3500</v>
      </c>
      <c r="Q87" s="4">
        <f t="shared" si="13"/>
        <v>750711</v>
      </c>
      <c r="R87" s="4">
        <f>IF(E87=FALSE,SUMIFS(Investors!$R:$R,Investors!$G:$G,Sales!C87),0)</f>
        <v>597589.04109589034</v>
      </c>
      <c r="S87" s="4">
        <f t="shared" si="14"/>
        <v>153121.95890410966</v>
      </c>
      <c r="T87" t="b">
        <v>0</v>
      </c>
      <c r="U87" s="5">
        <f t="shared" si="15"/>
        <v>45808</v>
      </c>
    </row>
    <row r="88" spans="1:21" hidden="1">
      <c r="A88" t="s">
        <v>24</v>
      </c>
      <c r="B88" t="s">
        <v>25</v>
      </c>
      <c r="C88" t="s">
        <v>109</v>
      </c>
      <c r="D88" t="b">
        <v>0</v>
      </c>
      <c r="E88" t="b">
        <v>0</v>
      </c>
      <c r="F88">
        <v>1</v>
      </c>
      <c r="G88" s="5">
        <v>45642</v>
      </c>
      <c r="H88" s="6">
        <v>45642</v>
      </c>
      <c r="I88" s="4">
        <v>800000</v>
      </c>
      <c r="J88" s="4">
        <f t="shared" si="11"/>
        <v>0</v>
      </c>
      <c r="K88" s="4">
        <f t="shared" si="12"/>
        <v>800000</v>
      </c>
      <c r="L88" s="4">
        <v>0</v>
      </c>
      <c r="M88" s="4">
        <v>1789</v>
      </c>
      <c r="N88" s="4">
        <v>4000</v>
      </c>
      <c r="O88" s="4">
        <v>40000</v>
      </c>
      <c r="P88" s="4">
        <v>3500</v>
      </c>
      <c r="Q88" s="4">
        <f t="shared" si="13"/>
        <v>750711</v>
      </c>
      <c r="R88" s="4">
        <f>IF(E88=FALSE,SUMIFS(Investors!$R:$R,Investors!$G:$G,Sales!C88),0)</f>
        <v>647971.97820958903</v>
      </c>
      <c r="S88" s="4">
        <f t="shared" si="14"/>
        <v>102739.02179041097</v>
      </c>
      <c r="T88" t="b">
        <v>0</v>
      </c>
      <c r="U88" s="5">
        <f t="shared" si="15"/>
        <v>45688</v>
      </c>
    </row>
    <row r="89" spans="1:21" hidden="1">
      <c r="A89" t="s">
        <v>24</v>
      </c>
      <c r="B89" t="s">
        <v>25</v>
      </c>
      <c r="C89" t="s">
        <v>110</v>
      </c>
      <c r="D89" t="b">
        <v>0</v>
      </c>
      <c r="E89" t="b">
        <v>0</v>
      </c>
      <c r="F89">
        <v>1</v>
      </c>
      <c r="G89" s="5">
        <v>45730</v>
      </c>
      <c r="H89" s="6">
        <v>45730</v>
      </c>
      <c r="I89" s="4">
        <v>800000</v>
      </c>
      <c r="J89" s="4">
        <f t="shared" si="11"/>
        <v>0</v>
      </c>
      <c r="K89" s="4">
        <f t="shared" si="12"/>
        <v>800000</v>
      </c>
      <c r="L89" s="4">
        <v>0</v>
      </c>
      <c r="M89" s="4">
        <v>1789</v>
      </c>
      <c r="N89" s="4">
        <v>4000</v>
      </c>
      <c r="O89" s="4">
        <v>40000</v>
      </c>
      <c r="P89" s="4">
        <v>3500</v>
      </c>
      <c r="Q89" s="4">
        <f t="shared" si="13"/>
        <v>750711</v>
      </c>
      <c r="R89" s="4">
        <f>IF(E89=FALSE,SUMIFS(Investors!$R:$R,Investors!$G:$G,Sales!C89),0)</f>
        <v>651320.54794520547</v>
      </c>
      <c r="S89" s="4">
        <f t="shared" si="14"/>
        <v>99390.452054794529</v>
      </c>
      <c r="T89" t="b">
        <v>0</v>
      </c>
      <c r="U89" s="5">
        <f t="shared" si="15"/>
        <v>45808</v>
      </c>
    </row>
    <row r="90" spans="1:21" hidden="1">
      <c r="A90" t="s">
        <v>24</v>
      </c>
      <c r="B90" t="s">
        <v>25</v>
      </c>
      <c r="C90" t="s">
        <v>111</v>
      </c>
      <c r="D90" t="b">
        <v>0</v>
      </c>
      <c r="E90" t="b">
        <v>0</v>
      </c>
      <c r="F90">
        <v>1</v>
      </c>
      <c r="G90" s="5">
        <v>45730</v>
      </c>
      <c r="H90" s="6">
        <v>45730</v>
      </c>
      <c r="I90" s="4">
        <v>800000</v>
      </c>
      <c r="J90" s="4">
        <f t="shared" si="11"/>
        <v>0</v>
      </c>
      <c r="K90" s="4">
        <f t="shared" si="12"/>
        <v>800000</v>
      </c>
      <c r="L90" s="4">
        <v>0</v>
      </c>
      <c r="M90" s="4">
        <v>1789</v>
      </c>
      <c r="N90" s="4">
        <v>4000</v>
      </c>
      <c r="O90" s="4">
        <v>40000</v>
      </c>
      <c r="P90" s="4">
        <v>3500</v>
      </c>
      <c r="Q90" s="4">
        <f t="shared" si="13"/>
        <v>750711</v>
      </c>
      <c r="R90" s="4">
        <f>IF(E90=FALSE,SUMIFS(Investors!$R:$R,Investors!$G:$G,Sales!C90),0)</f>
        <v>705993.85470684932</v>
      </c>
      <c r="S90" s="4">
        <f t="shared" si="14"/>
        <v>44717.145293150679</v>
      </c>
      <c r="T90" t="b">
        <v>0</v>
      </c>
      <c r="U90" s="5">
        <f t="shared" si="15"/>
        <v>45808</v>
      </c>
    </row>
    <row r="91" spans="1:21" hidden="1">
      <c r="A91" t="s">
        <v>24</v>
      </c>
      <c r="B91" t="s">
        <v>25</v>
      </c>
      <c r="C91" t="s">
        <v>112</v>
      </c>
      <c r="D91" t="b">
        <v>0</v>
      </c>
      <c r="E91" t="b">
        <v>0</v>
      </c>
      <c r="F91">
        <v>1</v>
      </c>
      <c r="G91" s="5">
        <v>45730</v>
      </c>
      <c r="H91" s="6">
        <v>45730</v>
      </c>
      <c r="I91" s="4">
        <v>800000</v>
      </c>
      <c r="J91" s="4">
        <f t="shared" si="11"/>
        <v>0</v>
      </c>
      <c r="K91" s="4">
        <f t="shared" si="12"/>
        <v>800000</v>
      </c>
      <c r="L91" s="4">
        <v>0</v>
      </c>
      <c r="M91" s="4">
        <v>1789</v>
      </c>
      <c r="N91" s="4">
        <v>4000</v>
      </c>
      <c r="O91" s="4">
        <v>40000</v>
      </c>
      <c r="P91" s="4">
        <v>3500</v>
      </c>
      <c r="Q91" s="4">
        <f t="shared" si="13"/>
        <v>750711</v>
      </c>
      <c r="R91" s="4">
        <f>IF(E91=FALSE,SUMIFS(Investors!$R:$R,Investors!$G:$G,Sales!C91),0)</f>
        <v>657347.94520547939</v>
      </c>
      <c r="S91" s="4">
        <f t="shared" si="14"/>
        <v>93363.054794520605</v>
      </c>
      <c r="T91" t="b">
        <v>0</v>
      </c>
      <c r="U91" s="5">
        <f t="shared" si="15"/>
        <v>45808</v>
      </c>
    </row>
  </sheetData>
  <autoFilter ref="A4:U91" xr:uid="{00000000-0009-0000-0000-000000000000}">
    <filterColumn colId="7">
      <filters>
        <dateGroupItem year="2024" month="9" day="17" dateTimeGrouping="day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T117"/>
  <sheetViews>
    <sheetView topLeftCell="H1" workbookViewId="0">
      <pane ySplit="4" topLeftCell="A26" activePane="bottomLeft" state="frozen"/>
      <selection pane="bottomLeft" activeCell="P26" sqref="P26"/>
    </sheetView>
  </sheetViews>
  <sheetFormatPr baseColWidth="10" defaultColWidth="8.83203125" defaultRowHeight="15"/>
  <cols>
    <col min="1" max="16" width="20" customWidth="1"/>
    <col min="19" max="19" width="10.1640625" customWidth="1"/>
  </cols>
  <sheetData>
    <row r="1" spans="1:20" ht="26">
      <c r="A1" s="1" t="s">
        <v>113</v>
      </c>
    </row>
    <row r="2" spans="1:20">
      <c r="A2" s="2" t="s">
        <v>1</v>
      </c>
      <c r="B2" s="3" t="s">
        <v>2</v>
      </c>
      <c r="K2" s="4">
        <f>SUBTOTAL(9,K5:K117)</f>
        <v>1050000</v>
      </c>
      <c r="M2" s="4">
        <f>SUBTOTAL(9,M5:M117)</f>
        <v>43020.547945205479</v>
      </c>
      <c r="N2" s="4">
        <f>SUBTOTAL(9,N5:N117)</f>
        <v>141879.45205479453</v>
      </c>
      <c r="O2" s="4">
        <f>SUBTOTAL(9,O5:O117)</f>
        <v>184900</v>
      </c>
    </row>
    <row r="4" spans="1:20">
      <c r="A4" s="2" t="s">
        <v>114</v>
      </c>
      <c r="B4" s="2" t="s">
        <v>115</v>
      </c>
      <c r="C4" s="2" t="s">
        <v>116</v>
      </c>
      <c r="D4" s="2" t="s">
        <v>3</v>
      </c>
      <c r="E4" s="2" t="s">
        <v>4</v>
      </c>
      <c r="F4" s="2" t="s">
        <v>117</v>
      </c>
      <c r="G4" s="2" t="s">
        <v>118</v>
      </c>
      <c r="H4" s="2" t="s">
        <v>119</v>
      </c>
      <c r="I4" s="2" t="s">
        <v>120</v>
      </c>
      <c r="J4" s="2" t="s">
        <v>121</v>
      </c>
      <c r="K4" s="2" t="s">
        <v>122</v>
      </c>
      <c r="L4" s="2" t="s">
        <v>123</v>
      </c>
      <c r="M4" s="2" t="s">
        <v>124</v>
      </c>
      <c r="N4" s="2" t="s">
        <v>125</v>
      </c>
      <c r="O4" s="2" t="s">
        <v>126</v>
      </c>
      <c r="P4" s="2" t="s">
        <v>127</v>
      </c>
    </row>
    <row r="5" spans="1:20" hidden="1">
      <c r="A5" t="s">
        <v>128</v>
      </c>
      <c r="B5" t="s">
        <v>129</v>
      </c>
      <c r="C5" t="s">
        <v>130</v>
      </c>
      <c r="D5" t="s">
        <v>24</v>
      </c>
      <c r="E5" t="s">
        <v>25</v>
      </c>
      <c r="F5">
        <v>8</v>
      </c>
      <c r="G5" t="s">
        <v>111</v>
      </c>
      <c r="H5" s="5">
        <v>45169</v>
      </c>
      <c r="I5" s="5">
        <v>45278</v>
      </c>
      <c r="J5" s="6">
        <v>46009</v>
      </c>
      <c r="K5" s="4">
        <v>318218.08</v>
      </c>
      <c r="L5" s="7">
        <v>0.18</v>
      </c>
      <c r="M5" s="4">
        <f t="shared" ref="M5:M36" si="0">IF(I5="",K5/365*0.11*((H5+30)-H5),K5/365*0.11*(I5-H5))</f>
        <v>10453.245970410959</v>
      </c>
      <c r="N5" s="4">
        <f t="shared" ref="N5:N36" si="1">K5*L5/365*(P5-I5)</f>
        <v>70932.117777534251</v>
      </c>
      <c r="O5" s="4">
        <f t="shared" ref="O5:O36" si="2">M5+N5</f>
        <v>81385.363747945215</v>
      </c>
      <c r="P5" s="5">
        <f>IF(J5&gt;SUMIFS(Sales!$H:$H,Sales!$C:$C,Investors!G5),SUMIFS(Sales!$H:$H,Sales!$C:$C,Investors!G5),Investors!J5)</f>
        <v>45730</v>
      </c>
      <c r="Q5">
        <f t="shared" ref="Q5:Q36" si="3">K5+O5</f>
        <v>399603.44374794525</v>
      </c>
      <c r="R5">
        <f>IF(J5&lt;SUMIFS(Sales!$H:$H,Sales!$C:$C,Investors!G5),0,Investors!Q5)</f>
        <v>399603.44374794525</v>
      </c>
      <c r="S5" s="5">
        <f>SUMIFS(Sales!$H:$H,Sales!$C:$C,Investors!G5)</f>
        <v>45730</v>
      </c>
      <c r="T5" t="str">
        <f t="shared" ref="T5:T36" si="4">IF(J5&lt;S5,"Exit","Sale")</f>
        <v>Sale</v>
      </c>
    </row>
    <row r="6" spans="1:20" hidden="1">
      <c r="A6" t="s">
        <v>131</v>
      </c>
      <c r="B6" t="s">
        <v>132</v>
      </c>
      <c r="C6" t="s">
        <v>133</v>
      </c>
      <c r="D6" t="s">
        <v>24</v>
      </c>
      <c r="E6" t="s">
        <v>25</v>
      </c>
      <c r="F6">
        <v>8</v>
      </c>
      <c r="G6" t="s">
        <v>77</v>
      </c>
      <c r="H6" s="5">
        <v>45187</v>
      </c>
      <c r="I6" s="5">
        <v>45278</v>
      </c>
      <c r="J6" s="6">
        <v>46009</v>
      </c>
      <c r="K6" s="4">
        <v>240082.19</v>
      </c>
      <c r="L6" s="7">
        <v>0.18</v>
      </c>
      <c r="M6" s="4">
        <f t="shared" si="0"/>
        <v>6584.1718408219185</v>
      </c>
      <c r="N6" s="4">
        <f t="shared" si="1"/>
        <v>38123.736253150681</v>
      </c>
      <c r="O6" s="4">
        <f t="shared" si="2"/>
        <v>44707.908093972597</v>
      </c>
      <c r="P6" s="5">
        <f>IF(J6&gt;SUMIFS(Sales!$H:$H,Sales!$C:$C,Investors!G6),SUMIFS(Sales!$H:$H,Sales!$C:$C,Investors!G6),Investors!J6)</f>
        <v>45600</v>
      </c>
      <c r="Q6">
        <f t="shared" si="3"/>
        <v>284790.0980939726</v>
      </c>
      <c r="R6">
        <f>IF(J6&lt;SUMIFS(Sales!$H:$H,Sales!$C:$C,Investors!G6),0,Investors!Q6)</f>
        <v>284790.0980939726</v>
      </c>
      <c r="S6" s="5">
        <f>SUMIFS(Sales!$H:$H,Sales!$C:$C,Investors!G6)</f>
        <v>45600</v>
      </c>
      <c r="T6" t="str">
        <f t="shared" si="4"/>
        <v>Sale</v>
      </c>
    </row>
    <row r="7" spans="1:20" hidden="1">
      <c r="A7" t="s">
        <v>131</v>
      </c>
      <c r="B7" t="s">
        <v>132</v>
      </c>
      <c r="C7" t="s">
        <v>133</v>
      </c>
      <c r="D7" t="s">
        <v>24</v>
      </c>
      <c r="E7" t="s">
        <v>25</v>
      </c>
      <c r="F7">
        <v>9</v>
      </c>
      <c r="G7" t="s">
        <v>86</v>
      </c>
      <c r="H7" s="5">
        <v>45187</v>
      </c>
      <c r="I7" s="5">
        <v>45278</v>
      </c>
      <c r="J7" s="6">
        <v>46009</v>
      </c>
      <c r="K7" s="4">
        <v>350000</v>
      </c>
      <c r="L7" s="7">
        <v>0.18</v>
      </c>
      <c r="M7" s="4">
        <f t="shared" si="0"/>
        <v>9598.6301369863013</v>
      </c>
      <c r="N7" s="4">
        <f t="shared" si="1"/>
        <v>55578.082191780828</v>
      </c>
      <c r="O7" s="4">
        <f t="shared" si="2"/>
        <v>65176.712328767127</v>
      </c>
      <c r="P7" s="5">
        <f>IF(J7&gt;SUMIFS(Sales!$H:$H,Sales!$C:$C,Investors!G7),SUMIFS(Sales!$H:$H,Sales!$C:$C,Investors!G7),Investors!J7)</f>
        <v>45600</v>
      </c>
      <c r="Q7">
        <f t="shared" si="3"/>
        <v>415176.71232876711</v>
      </c>
      <c r="R7">
        <f>IF(J7&lt;SUMIFS(Sales!$H:$H,Sales!$C:$C,Investors!G7),0,Investors!Q7)</f>
        <v>415176.71232876711</v>
      </c>
      <c r="S7" s="5">
        <f>SUMIFS(Sales!$H:$H,Sales!$C:$C,Investors!G7)</f>
        <v>45600</v>
      </c>
      <c r="T7" t="str">
        <f t="shared" si="4"/>
        <v>Sale</v>
      </c>
    </row>
    <row r="8" spans="1:20" hidden="1">
      <c r="A8" t="s">
        <v>134</v>
      </c>
      <c r="B8" t="s">
        <v>135</v>
      </c>
      <c r="C8" t="s">
        <v>136</v>
      </c>
      <c r="D8" t="s">
        <v>24</v>
      </c>
      <c r="E8" t="s">
        <v>25</v>
      </c>
      <c r="F8">
        <v>6</v>
      </c>
      <c r="G8" t="s">
        <v>111</v>
      </c>
      <c r="H8" s="5">
        <v>45187</v>
      </c>
      <c r="I8" s="5">
        <v>45278</v>
      </c>
      <c r="J8" s="6">
        <v>46009</v>
      </c>
      <c r="K8" s="4">
        <v>250000</v>
      </c>
      <c r="L8" s="7">
        <v>0.16</v>
      </c>
      <c r="M8" s="4">
        <f t="shared" si="0"/>
        <v>6856.1643835616442</v>
      </c>
      <c r="N8" s="4">
        <f t="shared" si="1"/>
        <v>49534.246575342462</v>
      </c>
      <c r="O8" s="4">
        <f t="shared" si="2"/>
        <v>56390.410958904104</v>
      </c>
      <c r="P8" s="5">
        <f>IF(J8&gt;SUMIFS(Sales!$H:$H,Sales!$C:$C,Investors!G8),SUMIFS(Sales!$H:$H,Sales!$C:$C,Investors!G8),Investors!J8)</f>
        <v>45730</v>
      </c>
      <c r="Q8">
        <f t="shared" si="3"/>
        <v>306390.41095890407</v>
      </c>
      <c r="R8">
        <f>IF(J8&lt;SUMIFS(Sales!$H:$H,Sales!$C:$C,Investors!G8),0,Investors!Q8)</f>
        <v>306390.41095890407</v>
      </c>
      <c r="S8" s="5">
        <f>SUMIFS(Sales!$H:$H,Sales!$C:$C,Investors!G8)</f>
        <v>45730</v>
      </c>
      <c r="T8" t="str">
        <f t="shared" si="4"/>
        <v>Sale</v>
      </c>
    </row>
    <row r="9" spans="1:20" hidden="1">
      <c r="A9" t="s">
        <v>137</v>
      </c>
      <c r="B9" t="s">
        <v>138</v>
      </c>
      <c r="C9" t="s">
        <v>139</v>
      </c>
      <c r="D9" t="s">
        <v>24</v>
      </c>
      <c r="E9" t="s">
        <v>25</v>
      </c>
      <c r="F9">
        <v>11</v>
      </c>
      <c r="G9" t="s">
        <v>76</v>
      </c>
      <c r="H9" s="5">
        <v>45170</v>
      </c>
      <c r="I9" s="5">
        <v>45278</v>
      </c>
      <c r="J9" s="6">
        <v>46009</v>
      </c>
      <c r="K9" s="4">
        <v>550000</v>
      </c>
      <c r="L9" s="7">
        <v>0.18</v>
      </c>
      <c r="M9" s="4">
        <f t="shared" si="0"/>
        <v>17901.369863013697</v>
      </c>
      <c r="N9" s="4">
        <f t="shared" si="1"/>
        <v>81641.095890410972</v>
      </c>
      <c r="O9" s="4">
        <f t="shared" si="2"/>
        <v>99542.465753424665</v>
      </c>
      <c r="P9" s="5">
        <f>IF(J9&gt;SUMIFS(Sales!$H:$H,Sales!$C:$C,Investors!G9),SUMIFS(Sales!$H:$H,Sales!$C:$C,Investors!G9),Investors!J9)</f>
        <v>45579</v>
      </c>
      <c r="Q9">
        <f t="shared" si="3"/>
        <v>649542.46575342468</v>
      </c>
      <c r="R9">
        <f>IF(J9&lt;SUMIFS(Sales!$H:$H,Sales!$C:$C,Investors!G9),0,Investors!Q9)</f>
        <v>649542.46575342468</v>
      </c>
      <c r="S9" s="5">
        <f>SUMIFS(Sales!$H:$H,Sales!$C:$C,Investors!G9)</f>
        <v>45579</v>
      </c>
      <c r="T9" t="str">
        <f t="shared" si="4"/>
        <v>Sale</v>
      </c>
    </row>
    <row r="10" spans="1:20" hidden="1">
      <c r="A10" t="s">
        <v>137</v>
      </c>
      <c r="B10" t="s">
        <v>138</v>
      </c>
      <c r="C10" t="s">
        <v>139</v>
      </c>
      <c r="D10" t="s">
        <v>24</v>
      </c>
      <c r="E10" t="s">
        <v>25</v>
      </c>
      <c r="F10">
        <v>12</v>
      </c>
      <c r="G10" t="s">
        <v>77</v>
      </c>
      <c r="H10" s="5">
        <v>45170</v>
      </c>
      <c r="I10" s="5">
        <v>45278</v>
      </c>
      <c r="J10" s="6">
        <v>46009</v>
      </c>
      <c r="K10" s="4">
        <v>250000</v>
      </c>
      <c r="L10" s="7">
        <v>0.18</v>
      </c>
      <c r="M10" s="4">
        <f t="shared" si="0"/>
        <v>8136.9863013698632</v>
      </c>
      <c r="N10" s="4">
        <f t="shared" si="1"/>
        <v>39698.630136986307</v>
      </c>
      <c r="O10" s="4">
        <f t="shared" si="2"/>
        <v>47835.61643835617</v>
      </c>
      <c r="P10" s="5">
        <f>IF(J10&gt;SUMIFS(Sales!$H:$H,Sales!$C:$C,Investors!G10),SUMIFS(Sales!$H:$H,Sales!$C:$C,Investors!G10),Investors!J10)</f>
        <v>45600</v>
      </c>
      <c r="Q10">
        <f t="shared" si="3"/>
        <v>297835.61643835617</v>
      </c>
      <c r="R10">
        <f>IF(J10&lt;SUMIFS(Sales!$H:$H,Sales!$C:$C,Investors!G10),0,Investors!Q10)</f>
        <v>297835.61643835617</v>
      </c>
      <c r="S10" s="5">
        <f>SUMIFS(Sales!$H:$H,Sales!$C:$C,Investors!G10)</f>
        <v>45600</v>
      </c>
      <c r="T10" t="str">
        <f t="shared" si="4"/>
        <v>Sale</v>
      </c>
    </row>
    <row r="11" spans="1:20" hidden="1">
      <c r="A11" t="s">
        <v>140</v>
      </c>
      <c r="B11" t="s">
        <v>141</v>
      </c>
      <c r="C11" t="s">
        <v>142</v>
      </c>
      <c r="D11" t="s">
        <v>24</v>
      </c>
      <c r="E11" t="s">
        <v>25</v>
      </c>
      <c r="F11">
        <v>13</v>
      </c>
      <c r="G11" t="s">
        <v>39</v>
      </c>
      <c r="H11" s="5">
        <v>45342</v>
      </c>
      <c r="I11" s="5">
        <v>45387</v>
      </c>
      <c r="J11" s="6">
        <v>46118</v>
      </c>
      <c r="K11" s="4">
        <v>550000</v>
      </c>
      <c r="L11" s="7">
        <v>0.18</v>
      </c>
      <c r="M11" s="4">
        <f t="shared" si="0"/>
        <v>7458.9041095890398</v>
      </c>
      <c r="N11" s="4">
        <f t="shared" si="1"/>
        <v>89235.61643835617</v>
      </c>
      <c r="O11" s="4">
        <f t="shared" si="2"/>
        <v>96694.520547945212</v>
      </c>
      <c r="P11" s="5">
        <f>IF(J11&gt;SUMIFS(Sales!$H:$H,Sales!$C:$C,Investors!G11),SUMIFS(Sales!$H:$H,Sales!$C:$C,Investors!G11),Investors!J11)</f>
        <v>45716</v>
      </c>
      <c r="Q11">
        <f t="shared" si="3"/>
        <v>646694.52054794517</v>
      </c>
      <c r="R11">
        <f>IF(J11&lt;SUMIFS(Sales!$H:$H,Sales!$C:$C,Investors!G11),0,Investors!Q11)</f>
        <v>646694.52054794517</v>
      </c>
      <c r="S11" s="5">
        <f>SUMIFS(Sales!$H:$H,Sales!$C:$C,Investors!G11)</f>
        <v>45716</v>
      </c>
      <c r="T11" t="str">
        <f t="shared" si="4"/>
        <v>Sale</v>
      </c>
    </row>
    <row r="12" spans="1:20" hidden="1">
      <c r="A12" t="s">
        <v>140</v>
      </c>
      <c r="B12" t="s">
        <v>141</v>
      </c>
      <c r="C12" t="s">
        <v>142</v>
      </c>
      <c r="D12" t="s">
        <v>24</v>
      </c>
      <c r="E12" t="s">
        <v>25</v>
      </c>
      <c r="F12">
        <v>14</v>
      </c>
      <c r="G12" t="s">
        <v>105</v>
      </c>
      <c r="H12" s="5">
        <v>45342</v>
      </c>
      <c r="I12" s="5">
        <v>45387</v>
      </c>
      <c r="J12" s="6">
        <v>46118</v>
      </c>
      <c r="K12" s="4">
        <v>550000</v>
      </c>
      <c r="L12" s="7">
        <v>0.18</v>
      </c>
      <c r="M12" s="4">
        <f t="shared" si="0"/>
        <v>7458.9041095890398</v>
      </c>
      <c r="N12" s="4">
        <f t="shared" si="1"/>
        <v>69706.849315068495</v>
      </c>
      <c r="O12" s="4">
        <f t="shared" si="2"/>
        <v>77165.753424657538</v>
      </c>
      <c r="P12" s="5">
        <f>IF(J12&gt;SUMIFS(Sales!$H:$H,Sales!$C:$C,Investors!G12),SUMIFS(Sales!$H:$H,Sales!$C:$C,Investors!G12),Investors!J12)</f>
        <v>45644</v>
      </c>
      <c r="Q12">
        <f t="shared" si="3"/>
        <v>627165.75342465751</v>
      </c>
      <c r="R12">
        <f>IF(J12&lt;SUMIFS(Sales!$H:$H,Sales!$C:$C,Investors!G12),0,Investors!Q12)</f>
        <v>627165.75342465751</v>
      </c>
      <c r="S12" s="5">
        <f>SUMIFS(Sales!$H:$H,Sales!$C:$C,Investors!G12)</f>
        <v>45644</v>
      </c>
      <c r="T12" t="str">
        <f t="shared" si="4"/>
        <v>Sale</v>
      </c>
    </row>
    <row r="13" spans="1:20" hidden="1">
      <c r="A13" t="s">
        <v>143</v>
      </c>
      <c r="B13" t="s">
        <v>144</v>
      </c>
      <c r="C13" t="s">
        <v>145</v>
      </c>
      <c r="D13" t="s">
        <v>24</v>
      </c>
      <c r="E13" t="s">
        <v>25</v>
      </c>
      <c r="F13">
        <v>7</v>
      </c>
      <c r="G13" t="s">
        <v>43</v>
      </c>
      <c r="H13" s="5">
        <v>45322</v>
      </c>
      <c r="I13" s="5">
        <v>45344</v>
      </c>
      <c r="J13" s="6">
        <v>46075</v>
      </c>
      <c r="K13" s="4">
        <v>228382.03</v>
      </c>
      <c r="L13" s="7">
        <v>0.14000000000000001</v>
      </c>
      <c r="M13" s="4">
        <f t="shared" si="0"/>
        <v>1514.2041441095892</v>
      </c>
      <c r="N13" s="4">
        <f t="shared" si="1"/>
        <v>32586.674307945206</v>
      </c>
      <c r="O13" s="4">
        <f t="shared" si="2"/>
        <v>34100.878452054792</v>
      </c>
      <c r="P13" s="5">
        <f>IF(J13&gt;SUMIFS(Sales!$H:$H,Sales!$C:$C,Investors!G13),SUMIFS(Sales!$H:$H,Sales!$C:$C,Investors!G13),Investors!J13)</f>
        <v>45716</v>
      </c>
      <c r="Q13">
        <f t="shared" si="3"/>
        <v>262482.90845205478</v>
      </c>
      <c r="R13">
        <f>IF(J13&lt;SUMIFS(Sales!$H:$H,Sales!$C:$C,Investors!G13),0,Investors!Q13)</f>
        <v>262482.90845205478</v>
      </c>
      <c r="S13" s="5">
        <f>SUMIFS(Sales!$H:$H,Sales!$C:$C,Investors!G13)</f>
        <v>45716</v>
      </c>
      <c r="T13" t="str">
        <f t="shared" si="4"/>
        <v>Sale</v>
      </c>
    </row>
    <row r="14" spans="1:20" hidden="1">
      <c r="A14" t="s">
        <v>146</v>
      </c>
      <c r="B14" t="s">
        <v>147</v>
      </c>
      <c r="C14" t="s">
        <v>148</v>
      </c>
      <c r="D14" t="s">
        <v>24</v>
      </c>
      <c r="E14" t="s">
        <v>25</v>
      </c>
      <c r="F14">
        <v>5</v>
      </c>
      <c r="G14" t="s">
        <v>62</v>
      </c>
      <c r="H14" s="5">
        <v>45335</v>
      </c>
      <c r="I14" s="5">
        <v>45387</v>
      </c>
      <c r="J14" s="6">
        <v>46118</v>
      </c>
      <c r="K14" s="4">
        <v>185298.28</v>
      </c>
      <c r="L14" s="7">
        <v>0.14000000000000001</v>
      </c>
      <c r="M14" s="4">
        <f t="shared" si="0"/>
        <v>2903.8524975342466</v>
      </c>
      <c r="N14" s="4">
        <f t="shared" si="1"/>
        <v>18123.694783561645</v>
      </c>
      <c r="O14" s="4">
        <f t="shared" si="2"/>
        <v>21027.547281095893</v>
      </c>
      <c r="P14" s="5">
        <f>IF(J14&gt;SUMIFS(Sales!$H:$H,Sales!$C:$C,Investors!G14),SUMIFS(Sales!$H:$H,Sales!$C:$C,Investors!G14),Investors!J14)</f>
        <v>45642</v>
      </c>
      <c r="Q14">
        <f t="shared" si="3"/>
        <v>206325.8272810959</v>
      </c>
      <c r="R14">
        <f>IF(J14&lt;SUMIFS(Sales!$H:$H,Sales!$C:$C,Investors!G14),0,Investors!Q14)</f>
        <v>206325.8272810959</v>
      </c>
      <c r="S14" s="5">
        <f>SUMIFS(Sales!$H:$H,Sales!$C:$C,Investors!G14)</f>
        <v>45642</v>
      </c>
      <c r="T14" t="str">
        <f t="shared" si="4"/>
        <v>Sale</v>
      </c>
    </row>
    <row r="15" spans="1:20" hidden="1">
      <c r="A15" t="s">
        <v>149</v>
      </c>
      <c r="B15" t="s">
        <v>150</v>
      </c>
      <c r="C15" t="s">
        <v>151</v>
      </c>
      <c r="D15" t="s">
        <v>24</v>
      </c>
      <c r="E15" t="s">
        <v>25</v>
      </c>
      <c r="F15">
        <v>3</v>
      </c>
      <c r="G15" t="s">
        <v>38</v>
      </c>
      <c r="H15" s="5">
        <v>45278</v>
      </c>
      <c r="I15" s="5">
        <v>45278</v>
      </c>
      <c r="J15" s="6">
        <v>46009</v>
      </c>
      <c r="K15" s="4">
        <v>300000</v>
      </c>
      <c r="L15" s="7">
        <v>0.18</v>
      </c>
      <c r="M15" s="4">
        <f t="shared" si="0"/>
        <v>0</v>
      </c>
      <c r="N15" s="4">
        <f t="shared" si="1"/>
        <v>49265.753424657538</v>
      </c>
      <c r="O15" s="4">
        <f t="shared" si="2"/>
        <v>49265.753424657538</v>
      </c>
      <c r="P15" s="5">
        <f>IF(J15&gt;SUMIFS(Sales!$H:$H,Sales!$C:$C,Investors!G15),SUMIFS(Sales!$H:$H,Sales!$C:$C,Investors!G15),Investors!J15)</f>
        <v>45611</v>
      </c>
      <c r="Q15">
        <f t="shared" si="3"/>
        <v>349265.75342465751</v>
      </c>
      <c r="R15">
        <f>IF(J15&lt;SUMIFS(Sales!$H:$H,Sales!$C:$C,Investors!G15),0,Investors!Q15)</f>
        <v>349265.75342465751</v>
      </c>
      <c r="S15" s="5">
        <f>SUMIFS(Sales!$H:$H,Sales!$C:$C,Investors!G15)</f>
        <v>45611</v>
      </c>
      <c r="T15" t="str">
        <f t="shared" si="4"/>
        <v>Sale</v>
      </c>
    </row>
    <row r="16" spans="1:20" hidden="1">
      <c r="A16" t="s">
        <v>149</v>
      </c>
      <c r="B16" t="s">
        <v>150</v>
      </c>
      <c r="C16" t="s">
        <v>151</v>
      </c>
      <c r="D16" t="s">
        <v>24</v>
      </c>
      <c r="E16" t="s">
        <v>25</v>
      </c>
      <c r="F16">
        <v>4</v>
      </c>
      <c r="G16" t="s">
        <v>28</v>
      </c>
      <c r="H16" s="5">
        <v>45356</v>
      </c>
      <c r="I16" s="5">
        <v>45387</v>
      </c>
      <c r="J16" s="6">
        <v>46118</v>
      </c>
      <c r="K16" s="4">
        <v>300000</v>
      </c>
      <c r="L16" s="7">
        <v>0.18</v>
      </c>
      <c r="M16" s="4">
        <f t="shared" si="0"/>
        <v>2802.739726027397</v>
      </c>
      <c r="N16" s="4">
        <f t="shared" si="1"/>
        <v>40093.150684931505</v>
      </c>
      <c r="O16" s="4">
        <f t="shared" si="2"/>
        <v>42895.890410958898</v>
      </c>
      <c r="P16" s="5">
        <f>IF(J16&gt;SUMIFS(Sales!$H:$H,Sales!$C:$C,Investors!G16),SUMIFS(Sales!$H:$H,Sales!$C:$C,Investors!G16),Investors!J16)</f>
        <v>45658</v>
      </c>
      <c r="Q16">
        <f t="shared" si="3"/>
        <v>342895.89041095891</v>
      </c>
      <c r="R16">
        <f>IF(J16&lt;SUMIFS(Sales!$H:$H,Sales!$C:$C,Investors!G16),0,Investors!Q16)</f>
        <v>342895.89041095891</v>
      </c>
      <c r="S16" s="5">
        <f>SUMIFS(Sales!$H:$H,Sales!$C:$C,Investors!G16)</f>
        <v>45658</v>
      </c>
      <c r="T16" t="str">
        <f t="shared" si="4"/>
        <v>Sale</v>
      </c>
    </row>
    <row r="17" spans="1:20" hidden="1">
      <c r="A17" t="s">
        <v>152</v>
      </c>
      <c r="B17" t="s">
        <v>153</v>
      </c>
      <c r="C17" t="s">
        <v>154</v>
      </c>
      <c r="D17" t="s">
        <v>24</v>
      </c>
      <c r="E17" t="s">
        <v>25</v>
      </c>
      <c r="F17">
        <v>14</v>
      </c>
      <c r="G17" t="s">
        <v>31</v>
      </c>
      <c r="H17" s="5">
        <v>45308</v>
      </c>
      <c r="I17" s="5">
        <v>45344</v>
      </c>
      <c r="J17" s="6">
        <v>46075</v>
      </c>
      <c r="K17" s="4">
        <v>183821.92</v>
      </c>
      <c r="L17" s="7">
        <v>0.18</v>
      </c>
      <c r="M17" s="4">
        <f t="shared" si="0"/>
        <v>1994.3419265753428</v>
      </c>
      <c r="N17" s="4">
        <f t="shared" si="1"/>
        <v>24204.058836164382</v>
      </c>
      <c r="O17" s="4">
        <f t="shared" si="2"/>
        <v>26198.400762739726</v>
      </c>
      <c r="P17" s="5">
        <f>IF(J17&gt;SUMIFS(Sales!$H:$H,Sales!$C:$C,Investors!G17),SUMIFS(Sales!$H:$H,Sales!$C:$C,Investors!G17),Investors!J17)</f>
        <v>45611</v>
      </c>
      <c r="Q17">
        <f t="shared" si="3"/>
        <v>210020.32076273975</v>
      </c>
      <c r="R17">
        <f>IF(J17&lt;SUMIFS(Sales!$H:$H,Sales!$C:$C,Investors!G17),0,Investors!Q17)</f>
        <v>210020.32076273975</v>
      </c>
      <c r="S17" s="5">
        <f>SUMIFS(Sales!$H:$H,Sales!$C:$C,Investors!G17)</f>
        <v>45611</v>
      </c>
      <c r="T17" t="str">
        <f t="shared" si="4"/>
        <v>Sale</v>
      </c>
    </row>
    <row r="18" spans="1:20" hidden="1">
      <c r="A18" t="s">
        <v>152</v>
      </c>
      <c r="B18" t="s">
        <v>153</v>
      </c>
      <c r="C18" t="s">
        <v>154</v>
      </c>
      <c r="D18" t="s">
        <v>24</v>
      </c>
      <c r="E18" t="s">
        <v>25</v>
      </c>
      <c r="F18">
        <v>15</v>
      </c>
      <c r="G18" t="s">
        <v>57</v>
      </c>
      <c r="H18" s="5">
        <v>45308</v>
      </c>
      <c r="I18" s="5">
        <v>45344</v>
      </c>
      <c r="J18" s="6">
        <v>46075</v>
      </c>
      <c r="K18" s="4">
        <v>550000</v>
      </c>
      <c r="L18" s="7">
        <v>0.18</v>
      </c>
      <c r="M18" s="4">
        <f t="shared" si="0"/>
        <v>5967.123287671232</v>
      </c>
      <c r="N18" s="4">
        <f t="shared" si="1"/>
        <v>71063.013698630137</v>
      </c>
      <c r="O18" s="4">
        <f t="shared" si="2"/>
        <v>77030.136986301368</v>
      </c>
      <c r="P18" s="5">
        <f>IF(J18&gt;SUMIFS(Sales!$H:$H,Sales!$C:$C,Investors!G18),SUMIFS(Sales!$H:$H,Sales!$C:$C,Investors!G18),Investors!J18)</f>
        <v>45606</v>
      </c>
      <c r="Q18">
        <f t="shared" si="3"/>
        <v>627030.1369863014</v>
      </c>
      <c r="R18">
        <f>IF(J18&lt;SUMIFS(Sales!$H:$H,Sales!$C:$C,Investors!G18),0,Investors!Q18)</f>
        <v>627030.1369863014</v>
      </c>
      <c r="S18" s="5">
        <f>SUMIFS(Sales!$H:$H,Sales!$C:$C,Investors!G18)</f>
        <v>45606</v>
      </c>
      <c r="T18" t="str">
        <f t="shared" si="4"/>
        <v>Sale</v>
      </c>
    </row>
    <row r="19" spans="1:20" hidden="1">
      <c r="A19" t="s">
        <v>152</v>
      </c>
      <c r="B19" t="s">
        <v>153</v>
      </c>
      <c r="C19" t="s">
        <v>154</v>
      </c>
      <c r="D19" t="s">
        <v>24</v>
      </c>
      <c r="E19" t="s">
        <v>25</v>
      </c>
      <c r="F19">
        <v>16</v>
      </c>
      <c r="G19" t="s">
        <v>93</v>
      </c>
      <c r="H19" s="5">
        <v>45308</v>
      </c>
      <c r="I19" s="5">
        <v>45344</v>
      </c>
      <c r="J19" s="6">
        <v>46075</v>
      </c>
      <c r="K19" s="4">
        <v>550000</v>
      </c>
      <c r="L19" s="7">
        <v>0.18</v>
      </c>
      <c r="M19" s="4">
        <f t="shared" si="0"/>
        <v>5967.123287671232</v>
      </c>
      <c r="N19" s="4">
        <f t="shared" si="1"/>
        <v>80827.397260273981</v>
      </c>
      <c r="O19" s="4">
        <f t="shared" si="2"/>
        <v>86794.520547945212</v>
      </c>
      <c r="P19" s="5">
        <f>IF(J19&gt;SUMIFS(Sales!$H:$H,Sales!$C:$C,Investors!G19),SUMIFS(Sales!$H:$H,Sales!$C:$C,Investors!G19),Investors!J19)</f>
        <v>45642</v>
      </c>
      <c r="Q19">
        <f t="shared" si="3"/>
        <v>636794.52054794517</v>
      </c>
      <c r="R19">
        <f>IF(J19&lt;SUMIFS(Sales!$H:$H,Sales!$C:$C,Investors!G19),0,Investors!Q19)</f>
        <v>636794.52054794517</v>
      </c>
      <c r="S19" s="5">
        <f>SUMIFS(Sales!$H:$H,Sales!$C:$C,Investors!G19)</f>
        <v>45642</v>
      </c>
      <c r="T19" t="str">
        <f t="shared" si="4"/>
        <v>Sale</v>
      </c>
    </row>
    <row r="20" spans="1:20" hidden="1">
      <c r="A20" t="s">
        <v>155</v>
      </c>
      <c r="B20" t="s">
        <v>156</v>
      </c>
      <c r="C20" t="s">
        <v>157</v>
      </c>
      <c r="D20" t="s">
        <v>24</v>
      </c>
      <c r="E20" t="s">
        <v>25</v>
      </c>
      <c r="F20">
        <v>3</v>
      </c>
      <c r="G20" t="s">
        <v>85</v>
      </c>
      <c r="H20" s="5">
        <v>45278</v>
      </c>
      <c r="I20" s="5">
        <v>45278</v>
      </c>
      <c r="J20" s="6">
        <v>46009</v>
      </c>
      <c r="K20" s="4">
        <v>600000</v>
      </c>
      <c r="L20" s="7">
        <v>0.18</v>
      </c>
      <c r="M20" s="4">
        <f t="shared" si="0"/>
        <v>0</v>
      </c>
      <c r="N20" s="4">
        <f t="shared" si="1"/>
        <v>98531.506849315076</v>
      </c>
      <c r="O20" s="4">
        <f t="shared" si="2"/>
        <v>98531.506849315076</v>
      </c>
      <c r="P20" s="5">
        <f>IF(J20&gt;SUMIFS(Sales!$H:$H,Sales!$C:$C,Investors!G20),SUMIFS(Sales!$H:$H,Sales!$C:$C,Investors!G20),Investors!J20)</f>
        <v>45611</v>
      </c>
      <c r="Q20">
        <f t="shared" si="3"/>
        <v>698531.50684931502</v>
      </c>
      <c r="R20">
        <f>IF(J20&lt;SUMIFS(Sales!$H:$H,Sales!$C:$C,Investors!G20),0,Investors!Q20)</f>
        <v>698531.50684931502</v>
      </c>
      <c r="S20" s="5">
        <f>SUMIFS(Sales!$H:$H,Sales!$C:$C,Investors!G20)</f>
        <v>45611</v>
      </c>
      <c r="T20" t="str">
        <f t="shared" si="4"/>
        <v>Sale</v>
      </c>
    </row>
    <row r="21" spans="1:20" hidden="1">
      <c r="A21" t="s">
        <v>158</v>
      </c>
      <c r="B21" t="s">
        <v>159</v>
      </c>
      <c r="C21" t="s">
        <v>160</v>
      </c>
      <c r="D21" t="s">
        <v>24</v>
      </c>
      <c r="E21" t="s">
        <v>25</v>
      </c>
      <c r="F21">
        <v>4</v>
      </c>
      <c r="G21" t="s">
        <v>102</v>
      </c>
      <c r="H21" s="5">
        <v>45337</v>
      </c>
      <c r="I21" s="5">
        <v>45387</v>
      </c>
      <c r="J21" s="6">
        <v>46118</v>
      </c>
      <c r="K21" s="4">
        <v>151059.79</v>
      </c>
      <c r="L21" s="7">
        <v>0.18</v>
      </c>
      <c r="M21" s="4">
        <f t="shared" si="0"/>
        <v>2276.2434109589044</v>
      </c>
      <c r="N21" s="4">
        <f t="shared" si="1"/>
        <v>18996.285920547947</v>
      </c>
      <c r="O21" s="4">
        <f t="shared" si="2"/>
        <v>21272.529331506852</v>
      </c>
      <c r="P21" s="5">
        <f>IF(J21&gt;SUMIFS(Sales!$H:$H,Sales!$C:$C,Investors!G21),SUMIFS(Sales!$H:$H,Sales!$C:$C,Investors!G21),Investors!J21)</f>
        <v>45642</v>
      </c>
      <c r="Q21">
        <f t="shared" si="3"/>
        <v>172332.31933150685</v>
      </c>
      <c r="R21">
        <f>IF(J21&lt;SUMIFS(Sales!$H:$H,Sales!$C:$C,Investors!G21),0,Investors!Q21)</f>
        <v>172332.31933150685</v>
      </c>
      <c r="S21" s="5">
        <f>SUMIFS(Sales!$H:$H,Sales!$C:$C,Investors!G21)</f>
        <v>45642</v>
      </c>
      <c r="T21" t="str">
        <f t="shared" si="4"/>
        <v>Sale</v>
      </c>
    </row>
    <row r="22" spans="1:20" hidden="1">
      <c r="A22" t="s">
        <v>161</v>
      </c>
      <c r="B22" t="s">
        <v>162</v>
      </c>
      <c r="C22" t="s">
        <v>163</v>
      </c>
      <c r="D22" t="s">
        <v>24</v>
      </c>
      <c r="E22" t="s">
        <v>25</v>
      </c>
      <c r="F22">
        <v>4</v>
      </c>
      <c r="G22" t="s">
        <v>45</v>
      </c>
      <c r="H22" s="5">
        <v>45278</v>
      </c>
      <c r="I22" s="5">
        <v>45278</v>
      </c>
      <c r="J22" s="6">
        <v>46009</v>
      </c>
      <c r="K22" s="4">
        <v>170404.1</v>
      </c>
      <c r="L22" s="7">
        <v>0.14000000000000001</v>
      </c>
      <c r="M22" s="4">
        <f t="shared" si="0"/>
        <v>0</v>
      </c>
      <c r="N22" s="4">
        <f t="shared" si="1"/>
        <v>21765.038745205482</v>
      </c>
      <c r="O22" s="4">
        <f t="shared" si="2"/>
        <v>21765.038745205482</v>
      </c>
      <c r="P22" s="5">
        <f>IF(J22&gt;SUMIFS(Sales!$H:$H,Sales!$C:$C,Investors!G22),SUMIFS(Sales!$H:$H,Sales!$C:$C,Investors!G22),Investors!J22)</f>
        <v>45611</v>
      </c>
      <c r="Q22">
        <f t="shared" si="3"/>
        <v>192169.13874520548</v>
      </c>
      <c r="R22">
        <f>IF(J22&lt;SUMIFS(Sales!$H:$H,Sales!$C:$C,Investors!G22),0,Investors!Q22)</f>
        <v>192169.13874520548</v>
      </c>
      <c r="S22" s="5">
        <f>SUMIFS(Sales!$H:$H,Sales!$C:$C,Investors!G22)</f>
        <v>45611</v>
      </c>
      <c r="T22" t="str">
        <f t="shared" si="4"/>
        <v>Sale</v>
      </c>
    </row>
    <row r="23" spans="1:20" hidden="1">
      <c r="A23" t="s">
        <v>164</v>
      </c>
      <c r="B23" t="s">
        <v>165</v>
      </c>
      <c r="C23" t="s">
        <v>166</v>
      </c>
      <c r="D23" t="s">
        <v>24</v>
      </c>
      <c r="E23" t="s">
        <v>25</v>
      </c>
      <c r="F23">
        <v>6</v>
      </c>
      <c r="G23" t="s">
        <v>78</v>
      </c>
      <c r="H23" s="5">
        <v>45280</v>
      </c>
      <c r="I23" s="5">
        <v>45344</v>
      </c>
      <c r="J23" s="6">
        <v>46075</v>
      </c>
      <c r="K23" s="4">
        <v>596472.6</v>
      </c>
      <c r="L23" s="7">
        <v>0.18</v>
      </c>
      <c r="M23" s="4">
        <f t="shared" si="0"/>
        <v>11504.567408219178</v>
      </c>
      <c r="N23" s="4">
        <f t="shared" si="1"/>
        <v>77067.528263013694</v>
      </c>
      <c r="O23" s="4">
        <f t="shared" si="2"/>
        <v>88572.095671232877</v>
      </c>
      <c r="P23" s="5">
        <f>IF(J23&gt;SUMIFS(Sales!$H:$H,Sales!$C:$C,Investors!G23),SUMIFS(Sales!$H:$H,Sales!$C:$C,Investors!G23),Investors!J23)</f>
        <v>45606</v>
      </c>
      <c r="Q23">
        <f t="shared" si="3"/>
        <v>685044.69567123288</v>
      </c>
      <c r="R23">
        <f>IF(J23&lt;SUMIFS(Sales!$H:$H,Sales!$C:$C,Investors!G23),0,Investors!Q23)</f>
        <v>685044.69567123288</v>
      </c>
      <c r="S23" s="5">
        <f>SUMIFS(Sales!$H:$H,Sales!$C:$C,Investors!G23)</f>
        <v>45606</v>
      </c>
      <c r="T23" t="str">
        <f t="shared" si="4"/>
        <v>Sale</v>
      </c>
    </row>
    <row r="24" spans="1:20" hidden="1">
      <c r="A24" t="s">
        <v>167</v>
      </c>
      <c r="B24" t="s">
        <v>168</v>
      </c>
      <c r="C24" t="s">
        <v>169</v>
      </c>
      <c r="D24" t="s">
        <v>24</v>
      </c>
      <c r="E24" t="s">
        <v>25</v>
      </c>
      <c r="F24">
        <v>3</v>
      </c>
      <c r="G24" t="s">
        <v>51</v>
      </c>
      <c r="H24" s="5">
        <v>45183</v>
      </c>
      <c r="I24" s="5">
        <v>45278</v>
      </c>
      <c r="J24" s="6">
        <v>46009</v>
      </c>
      <c r="K24" s="4">
        <v>500000</v>
      </c>
      <c r="L24" s="7">
        <v>0.16</v>
      </c>
      <c r="M24" s="4">
        <f t="shared" si="0"/>
        <v>14315.068493150686</v>
      </c>
      <c r="N24" s="4">
        <f t="shared" si="1"/>
        <v>79780.821917808222</v>
      </c>
      <c r="O24" s="4">
        <f t="shared" si="2"/>
        <v>94095.890410958906</v>
      </c>
      <c r="P24" s="5">
        <f>IF(J24&gt;SUMIFS(Sales!$H:$H,Sales!$C:$C,Investors!G24),SUMIFS(Sales!$H:$H,Sales!$C:$C,Investors!G24),Investors!J24)</f>
        <v>45642</v>
      </c>
      <c r="Q24">
        <f t="shared" si="3"/>
        <v>594095.89041095891</v>
      </c>
      <c r="R24">
        <f>IF(J24&lt;SUMIFS(Sales!$H:$H,Sales!$C:$C,Investors!G24),0,Investors!Q24)</f>
        <v>594095.89041095891</v>
      </c>
      <c r="S24" s="5">
        <f>SUMIFS(Sales!$H:$H,Sales!$C:$C,Investors!G24)</f>
        <v>45642</v>
      </c>
      <c r="T24" t="str">
        <f t="shared" si="4"/>
        <v>Sale</v>
      </c>
    </row>
    <row r="25" spans="1:20" hidden="1">
      <c r="A25" t="s">
        <v>170</v>
      </c>
      <c r="B25" t="s">
        <v>171</v>
      </c>
      <c r="C25" t="s">
        <v>172</v>
      </c>
      <c r="D25" t="s">
        <v>24</v>
      </c>
      <c r="E25" t="s">
        <v>25</v>
      </c>
      <c r="F25">
        <v>4</v>
      </c>
      <c r="G25" t="s">
        <v>38</v>
      </c>
      <c r="H25" s="5">
        <v>45278</v>
      </c>
      <c r="I25" s="5">
        <v>45278</v>
      </c>
      <c r="J25" s="6">
        <v>46009</v>
      </c>
      <c r="K25" s="4">
        <v>250000</v>
      </c>
      <c r="L25" s="7">
        <v>0.16</v>
      </c>
      <c r="M25" s="4">
        <f t="shared" si="0"/>
        <v>0</v>
      </c>
      <c r="N25" s="4">
        <f t="shared" si="1"/>
        <v>36493.150684931505</v>
      </c>
      <c r="O25" s="4">
        <f t="shared" si="2"/>
        <v>36493.150684931505</v>
      </c>
      <c r="P25" s="5">
        <f>IF(J25&gt;SUMIFS(Sales!$H:$H,Sales!$C:$C,Investors!G25),SUMIFS(Sales!$H:$H,Sales!$C:$C,Investors!G25),Investors!J25)</f>
        <v>45611</v>
      </c>
      <c r="Q25">
        <f t="shared" si="3"/>
        <v>286493.15068493149</v>
      </c>
      <c r="R25">
        <f>IF(J25&lt;SUMIFS(Sales!$H:$H,Sales!$C:$C,Investors!G25),0,Investors!Q25)</f>
        <v>286493.15068493149</v>
      </c>
      <c r="S25" s="5">
        <f>SUMIFS(Sales!$H:$H,Sales!$C:$C,Investors!G25)</f>
        <v>45611</v>
      </c>
      <c r="T25" t="str">
        <f t="shared" si="4"/>
        <v>Sale</v>
      </c>
    </row>
    <row r="26" spans="1:20">
      <c r="A26" t="s">
        <v>173</v>
      </c>
      <c r="B26" t="s">
        <v>174</v>
      </c>
      <c r="C26" t="s">
        <v>175</v>
      </c>
      <c r="D26" t="s">
        <v>24</v>
      </c>
      <c r="E26" t="s">
        <v>25</v>
      </c>
      <c r="F26">
        <v>6</v>
      </c>
      <c r="G26" t="s">
        <v>88</v>
      </c>
      <c r="H26" s="5">
        <v>45119</v>
      </c>
      <c r="I26" s="5">
        <v>45278</v>
      </c>
      <c r="J26" s="6">
        <v>45552</v>
      </c>
      <c r="K26" s="4">
        <v>500000</v>
      </c>
      <c r="L26" s="7">
        <v>0.18</v>
      </c>
      <c r="M26" s="4">
        <f t="shared" si="0"/>
        <v>23958.904109589042</v>
      </c>
      <c r="N26" s="4">
        <f t="shared" si="1"/>
        <v>67561.643835616444</v>
      </c>
      <c r="O26" s="4">
        <f t="shared" si="2"/>
        <v>91520.547945205486</v>
      </c>
      <c r="P26" s="5">
        <f>IF(J26&gt;SUMIFS(Sales!$H:$H,Sales!$C:$C,Investors!G26),SUMIFS(Sales!$H:$H,Sales!$C:$C,Investors!G26),Investors!J26)</f>
        <v>45552</v>
      </c>
      <c r="Q26">
        <f t="shared" si="3"/>
        <v>591520.54794520547</v>
      </c>
      <c r="R26">
        <f>IF(J26&lt;SUMIFS(Sales!$H:$H,Sales!$C:$C,Investors!G26),0,Investors!Q26)</f>
        <v>591520.54794520547</v>
      </c>
      <c r="S26" s="5">
        <f>SUMIFS(Sales!$H:$H,Sales!$C:$C,Investors!G26)</f>
        <v>45552</v>
      </c>
      <c r="T26" t="str">
        <f t="shared" si="4"/>
        <v>Sale</v>
      </c>
    </row>
    <row r="27" spans="1:20" hidden="1">
      <c r="A27" t="s">
        <v>176</v>
      </c>
      <c r="B27" t="s">
        <v>177</v>
      </c>
      <c r="C27" t="s">
        <v>178</v>
      </c>
      <c r="D27" t="s">
        <v>24</v>
      </c>
      <c r="E27" t="s">
        <v>25</v>
      </c>
      <c r="F27">
        <v>13</v>
      </c>
      <c r="G27" t="s">
        <v>44</v>
      </c>
      <c r="H27" s="5">
        <v>45359</v>
      </c>
      <c r="I27" s="5">
        <v>45387</v>
      </c>
      <c r="J27" s="6">
        <v>46118</v>
      </c>
      <c r="K27" s="4">
        <v>550000</v>
      </c>
      <c r="L27" s="7">
        <v>0.18</v>
      </c>
      <c r="M27" s="4">
        <f t="shared" si="0"/>
        <v>4641.0958904109584</v>
      </c>
      <c r="N27" s="4">
        <f t="shared" si="1"/>
        <v>67808.219178082203</v>
      </c>
      <c r="O27" s="4">
        <f t="shared" si="2"/>
        <v>72449.315068493161</v>
      </c>
      <c r="P27" s="5">
        <f>IF(J27&gt;SUMIFS(Sales!$H:$H,Sales!$C:$C,Investors!G27),SUMIFS(Sales!$H:$H,Sales!$C:$C,Investors!G27),Investors!J27)</f>
        <v>45637</v>
      </c>
      <c r="Q27">
        <f t="shared" si="3"/>
        <v>622449.31506849313</v>
      </c>
      <c r="R27">
        <f>IF(J27&lt;SUMIFS(Sales!$H:$H,Sales!$C:$C,Investors!G27),0,Investors!Q27)</f>
        <v>622449.31506849313</v>
      </c>
      <c r="S27" s="5">
        <f>SUMIFS(Sales!$H:$H,Sales!$C:$C,Investors!G27)</f>
        <v>45637</v>
      </c>
      <c r="T27" t="str">
        <f t="shared" si="4"/>
        <v>Sale</v>
      </c>
    </row>
    <row r="28" spans="1:20" hidden="1">
      <c r="A28" t="s">
        <v>176</v>
      </c>
      <c r="B28" t="s">
        <v>177</v>
      </c>
      <c r="C28" t="s">
        <v>178</v>
      </c>
      <c r="D28" t="s">
        <v>24</v>
      </c>
      <c r="E28" t="s">
        <v>25</v>
      </c>
      <c r="F28">
        <v>14</v>
      </c>
      <c r="G28" t="s">
        <v>30</v>
      </c>
      <c r="H28" s="5">
        <v>45384</v>
      </c>
      <c r="I28" s="5">
        <v>45478</v>
      </c>
      <c r="J28" s="6">
        <v>46209</v>
      </c>
      <c r="K28" s="4">
        <v>550000</v>
      </c>
      <c r="L28" s="7">
        <v>0.18</v>
      </c>
      <c r="M28" s="4">
        <f t="shared" si="0"/>
        <v>15580.821917808216</v>
      </c>
      <c r="N28" s="4">
        <f t="shared" si="1"/>
        <v>44482.191780821922</v>
      </c>
      <c r="O28" s="4">
        <f t="shared" si="2"/>
        <v>60063.013698630137</v>
      </c>
      <c r="P28" s="5">
        <f>IF(J28&gt;SUMIFS(Sales!$H:$H,Sales!$C:$C,Investors!G28),SUMIFS(Sales!$H:$H,Sales!$C:$C,Investors!G28),Investors!J28)</f>
        <v>45642</v>
      </c>
      <c r="Q28">
        <f t="shared" si="3"/>
        <v>610063.01369863015</v>
      </c>
      <c r="R28">
        <f>IF(J28&lt;SUMIFS(Sales!$H:$H,Sales!$C:$C,Investors!G28),0,Investors!Q28)</f>
        <v>610063.01369863015</v>
      </c>
      <c r="S28" s="5">
        <f>SUMIFS(Sales!$H:$H,Sales!$C:$C,Investors!G28)</f>
        <v>45642</v>
      </c>
      <c r="T28" t="str">
        <f t="shared" si="4"/>
        <v>Sale</v>
      </c>
    </row>
    <row r="29" spans="1:20" hidden="1">
      <c r="A29" t="s">
        <v>179</v>
      </c>
      <c r="B29" t="s">
        <v>180</v>
      </c>
      <c r="C29" t="s">
        <v>181</v>
      </c>
      <c r="D29" t="s">
        <v>24</v>
      </c>
      <c r="E29" t="s">
        <v>25</v>
      </c>
      <c r="F29">
        <v>3</v>
      </c>
      <c r="G29" t="s">
        <v>75</v>
      </c>
      <c r="H29" s="5">
        <v>45187</v>
      </c>
      <c r="I29" s="5">
        <v>45278</v>
      </c>
      <c r="J29" s="6">
        <v>46009</v>
      </c>
      <c r="K29" s="4">
        <v>565191.78</v>
      </c>
      <c r="L29" s="7">
        <v>0.16</v>
      </c>
      <c r="M29" s="4">
        <f t="shared" si="0"/>
        <v>15500.191007671234</v>
      </c>
      <c r="N29" s="4">
        <f t="shared" si="1"/>
        <v>79777.206864657535</v>
      </c>
      <c r="O29" s="4">
        <f t="shared" si="2"/>
        <v>95277.397872328773</v>
      </c>
      <c r="P29" s="5">
        <f>IF(J29&gt;SUMIFS(Sales!$H:$H,Sales!$C:$C,Investors!G29),SUMIFS(Sales!$H:$H,Sales!$C:$C,Investors!G29),Investors!J29)</f>
        <v>45600</v>
      </c>
      <c r="Q29">
        <f t="shared" si="3"/>
        <v>660469.17787232879</v>
      </c>
      <c r="R29">
        <f>IF(J29&lt;SUMIFS(Sales!$H:$H,Sales!$C:$C,Investors!G29),0,Investors!Q29)</f>
        <v>660469.17787232879</v>
      </c>
      <c r="S29" s="5">
        <f>SUMIFS(Sales!$H:$H,Sales!$C:$C,Investors!G29)</f>
        <v>45600</v>
      </c>
      <c r="T29" t="str">
        <f t="shared" si="4"/>
        <v>Sale</v>
      </c>
    </row>
    <row r="30" spans="1:20" hidden="1">
      <c r="A30" t="s">
        <v>182</v>
      </c>
      <c r="B30" t="s">
        <v>183</v>
      </c>
      <c r="C30" t="s">
        <v>184</v>
      </c>
      <c r="D30" t="s">
        <v>24</v>
      </c>
      <c r="E30" t="s">
        <v>25</v>
      </c>
      <c r="F30">
        <v>4</v>
      </c>
      <c r="G30" t="s">
        <v>82</v>
      </c>
      <c r="H30" s="5">
        <v>45187</v>
      </c>
      <c r="I30" s="5">
        <v>45278</v>
      </c>
      <c r="J30" s="6">
        <v>46009</v>
      </c>
      <c r="K30" s="4">
        <v>500000</v>
      </c>
      <c r="L30" s="7">
        <v>0.18</v>
      </c>
      <c r="M30" s="4">
        <f t="shared" si="0"/>
        <v>13712.328767123288</v>
      </c>
      <c r="N30" s="4">
        <f t="shared" si="1"/>
        <v>93698.630136986307</v>
      </c>
      <c r="O30" s="4">
        <f t="shared" si="2"/>
        <v>107410.95890410959</v>
      </c>
      <c r="P30" s="5">
        <f>IF(J30&gt;SUMIFS(Sales!$H:$H,Sales!$C:$C,Investors!G30),SUMIFS(Sales!$H:$H,Sales!$C:$C,Investors!G30),Investors!J30)</f>
        <v>45658</v>
      </c>
      <c r="Q30">
        <f t="shared" si="3"/>
        <v>607410.95890410955</v>
      </c>
      <c r="R30">
        <f>IF(J30&lt;SUMIFS(Sales!$H:$H,Sales!$C:$C,Investors!G30),0,Investors!Q30)</f>
        <v>607410.95890410955</v>
      </c>
      <c r="S30" s="5">
        <f>SUMIFS(Sales!$H:$H,Sales!$C:$C,Investors!G30)</f>
        <v>45658</v>
      </c>
      <c r="T30" t="str">
        <f t="shared" si="4"/>
        <v>Sale</v>
      </c>
    </row>
    <row r="31" spans="1:20" hidden="1">
      <c r="A31" t="s">
        <v>182</v>
      </c>
      <c r="B31" t="s">
        <v>183</v>
      </c>
      <c r="C31" t="s">
        <v>184</v>
      </c>
      <c r="D31" t="s">
        <v>24</v>
      </c>
      <c r="E31" t="s">
        <v>25</v>
      </c>
      <c r="F31">
        <v>5</v>
      </c>
      <c r="G31" t="s">
        <v>34</v>
      </c>
      <c r="H31" s="5">
        <v>45278</v>
      </c>
      <c r="I31" s="5">
        <v>45278</v>
      </c>
      <c r="J31" s="6">
        <v>46009</v>
      </c>
      <c r="K31" s="4">
        <v>600000</v>
      </c>
      <c r="L31" s="7">
        <v>0.18</v>
      </c>
      <c r="M31" s="4">
        <f t="shared" si="0"/>
        <v>0</v>
      </c>
      <c r="N31" s="4">
        <f t="shared" si="1"/>
        <v>112438.35616438356</v>
      </c>
      <c r="O31" s="4">
        <f t="shared" si="2"/>
        <v>112438.35616438356</v>
      </c>
      <c r="P31" s="5">
        <f>IF(J31&gt;SUMIFS(Sales!$H:$H,Sales!$C:$C,Investors!G31),SUMIFS(Sales!$H:$H,Sales!$C:$C,Investors!G31),Investors!J31)</f>
        <v>45658</v>
      </c>
      <c r="Q31">
        <f t="shared" si="3"/>
        <v>712438.35616438359</v>
      </c>
      <c r="R31">
        <f>IF(J31&lt;SUMIFS(Sales!$H:$H,Sales!$C:$C,Investors!G31),0,Investors!Q31)</f>
        <v>712438.35616438359</v>
      </c>
      <c r="S31" s="5">
        <f>SUMIFS(Sales!$H:$H,Sales!$C:$C,Investors!G31)</f>
        <v>45658</v>
      </c>
      <c r="T31" t="str">
        <f t="shared" si="4"/>
        <v>Sale</v>
      </c>
    </row>
    <row r="32" spans="1:20" hidden="1">
      <c r="A32" t="s">
        <v>182</v>
      </c>
      <c r="B32" t="s">
        <v>183</v>
      </c>
      <c r="C32" t="s">
        <v>184</v>
      </c>
      <c r="D32" t="s">
        <v>24</v>
      </c>
      <c r="E32" t="s">
        <v>25</v>
      </c>
      <c r="F32">
        <v>6</v>
      </c>
      <c r="G32" t="s">
        <v>83</v>
      </c>
      <c r="H32" s="5">
        <v>45278</v>
      </c>
      <c r="I32" s="5">
        <v>45278</v>
      </c>
      <c r="J32" s="6">
        <v>45485</v>
      </c>
      <c r="K32" s="4">
        <v>500000</v>
      </c>
      <c r="L32" s="7">
        <v>0.18</v>
      </c>
      <c r="M32" s="4">
        <f t="shared" si="0"/>
        <v>0</v>
      </c>
      <c r="N32" s="4">
        <f t="shared" si="1"/>
        <v>51041.095890410965</v>
      </c>
      <c r="O32" s="4">
        <f t="shared" si="2"/>
        <v>51041.095890410965</v>
      </c>
      <c r="P32" s="5">
        <f>IF(J32&gt;SUMIFS(Sales!$H:$H,Sales!$C:$C,Investors!G32),SUMIFS(Sales!$H:$H,Sales!$C:$C,Investors!G32),Investors!J32)</f>
        <v>45485</v>
      </c>
      <c r="Q32">
        <f t="shared" si="3"/>
        <v>551041.09589041094</v>
      </c>
      <c r="R32">
        <f>IF(J32&lt;SUMIFS(Sales!$H:$H,Sales!$C:$C,Investors!G32),0,Investors!Q32)</f>
        <v>551041.09589041094</v>
      </c>
      <c r="S32" s="5">
        <f>SUMIFS(Sales!$H:$H,Sales!$C:$C,Investors!G32)</f>
        <v>45485</v>
      </c>
      <c r="T32" t="str">
        <f t="shared" si="4"/>
        <v>Sale</v>
      </c>
    </row>
    <row r="33" spans="1:20" hidden="1">
      <c r="A33" t="s">
        <v>182</v>
      </c>
      <c r="B33" t="s">
        <v>183</v>
      </c>
      <c r="C33" t="s">
        <v>184</v>
      </c>
      <c r="D33" t="s">
        <v>24</v>
      </c>
      <c r="E33" t="s">
        <v>25</v>
      </c>
      <c r="F33">
        <v>7</v>
      </c>
      <c r="G33" t="s">
        <v>29</v>
      </c>
      <c r="H33" s="5">
        <v>45495</v>
      </c>
      <c r="I33" s="5"/>
      <c r="J33" s="6"/>
      <c r="K33" s="4">
        <v>500000</v>
      </c>
      <c r="L33" s="7">
        <v>0</v>
      </c>
      <c r="M33" s="4">
        <f t="shared" si="0"/>
        <v>4520.5479452054797</v>
      </c>
      <c r="N33" s="4">
        <f t="shared" si="1"/>
        <v>0</v>
      </c>
      <c r="O33" s="4">
        <f t="shared" si="2"/>
        <v>4520.5479452054797</v>
      </c>
      <c r="P33" s="5">
        <f>IF(J33&gt;SUMIFS(Sales!$H:$H,Sales!$C:$C,Investors!G33),SUMIFS(Sales!$H:$H,Sales!$C:$C,Investors!G33),Investors!J33)</f>
        <v>0</v>
      </c>
      <c r="Q33">
        <f t="shared" si="3"/>
        <v>504520.54794520547</v>
      </c>
      <c r="R33">
        <f>IF(J33&lt;SUMIFS(Sales!$H:$H,Sales!$C:$C,Investors!G33),0,Investors!Q33)</f>
        <v>0</v>
      </c>
      <c r="S33" s="5">
        <f>SUMIFS(Sales!$H:$H,Sales!$C:$C,Investors!G33)</f>
        <v>45716</v>
      </c>
      <c r="T33" t="str">
        <f t="shared" si="4"/>
        <v>Exit</v>
      </c>
    </row>
    <row r="34" spans="1:20" hidden="1">
      <c r="A34" t="s">
        <v>185</v>
      </c>
      <c r="B34" t="s">
        <v>186</v>
      </c>
      <c r="C34" t="s">
        <v>187</v>
      </c>
      <c r="D34" t="s">
        <v>24</v>
      </c>
      <c r="E34" t="s">
        <v>25</v>
      </c>
      <c r="F34">
        <v>7</v>
      </c>
      <c r="G34" t="s">
        <v>66</v>
      </c>
      <c r="H34" s="5">
        <v>45160</v>
      </c>
      <c r="I34" s="5">
        <v>45268</v>
      </c>
      <c r="J34" s="6">
        <v>45999</v>
      </c>
      <c r="K34" s="4">
        <v>550000</v>
      </c>
      <c r="L34" s="7">
        <v>0.18</v>
      </c>
      <c r="M34" s="4">
        <f t="shared" si="0"/>
        <v>17901.369863013697</v>
      </c>
      <c r="N34" s="4">
        <f t="shared" si="1"/>
        <v>101441.09589041097</v>
      </c>
      <c r="O34" s="4">
        <f t="shared" si="2"/>
        <v>119342.46575342467</v>
      </c>
      <c r="P34" s="5">
        <f>IF(J34&gt;SUMIFS(Sales!$H:$H,Sales!$C:$C,Investors!G34),SUMIFS(Sales!$H:$H,Sales!$C:$C,Investors!G34),Investors!J34)</f>
        <v>45642</v>
      </c>
      <c r="Q34">
        <f t="shared" si="3"/>
        <v>669342.46575342468</v>
      </c>
      <c r="R34">
        <f>IF(J34&lt;SUMIFS(Sales!$H:$H,Sales!$C:$C,Investors!G34),0,Investors!Q34)</f>
        <v>669342.46575342468</v>
      </c>
      <c r="S34" s="5">
        <f>SUMIFS(Sales!$H:$H,Sales!$C:$C,Investors!G34)</f>
        <v>45642</v>
      </c>
      <c r="T34" t="str">
        <f t="shared" si="4"/>
        <v>Sale</v>
      </c>
    </row>
    <row r="35" spans="1:20" hidden="1">
      <c r="A35" t="s">
        <v>185</v>
      </c>
      <c r="B35" t="s">
        <v>186</v>
      </c>
      <c r="C35" t="s">
        <v>187</v>
      </c>
      <c r="D35" t="s">
        <v>24</v>
      </c>
      <c r="E35" t="s">
        <v>25</v>
      </c>
      <c r="F35">
        <v>8</v>
      </c>
      <c r="G35" t="s">
        <v>86</v>
      </c>
      <c r="H35" s="5">
        <v>45160</v>
      </c>
      <c r="I35" s="5">
        <v>45278</v>
      </c>
      <c r="J35" s="6">
        <v>46009</v>
      </c>
      <c r="K35" s="4">
        <v>100000</v>
      </c>
      <c r="L35" s="7">
        <v>0.18</v>
      </c>
      <c r="M35" s="4">
        <f t="shared" si="0"/>
        <v>3556.1643835616437</v>
      </c>
      <c r="N35" s="4">
        <f t="shared" si="1"/>
        <v>15879.452054794519</v>
      </c>
      <c r="O35" s="4">
        <f t="shared" si="2"/>
        <v>19435.616438356163</v>
      </c>
      <c r="P35" s="5">
        <f>IF(J35&gt;SUMIFS(Sales!$H:$H,Sales!$C:$C,Investors!G35),SUMIFS(Sales!$H:$H,Sales!$C:$C,Investors!G35),Investors!J35)</f>
        <v>45600</v>
      </c>
      <c r="Q35">
        <f t="shared" si="3"/>
        <v>119435.61643835617</v>
      </c>
      <c r="R35">
        <f>IF(J35&lt;SUMIFS(Sales!$H:$H,Sales!$C:$C,Investors!G35),0,Investors!Q35)</f>
        <v>119435.61643835617</v>
      </c>
      <c r="S35" s="5">
        <f>SUMIFS(Sales!$H:$H,Sales!$C:$C,Investors!G35)</f>
        <v>45600</v>
      </c>
      <c r="T35" t="str">
        <f t="shared" si="4"/>
        <v>Sale</v>
      </c>
    </row>
    <row r="36" spans="1:20" hidden="1">
      <c r="A36" t="s">
        <v>185</v>
      </c>
      <c r="B36" t="s">
        <v>186</v>
      </c>
      <c r="C36" t="s">
        <v>187</v>
      </c>
      <c r="D36" t="s">
        <v>24</v>
      </c>
      <c r="E36" t="s">
        <v>25</v>
      </c>
      <c r="F36">
        <v>9</v>
      </c>
      <c r="G36" t="s">
        <v>100</v>
      </c>
      <c r="H36" s="5">
        <v>45160</v>
      </c>
      <c r="I36" s="5">
        <v>45278</v>
      </c>
      <c r="J36" s="6">
        <v>45511</v>
      </c>
      <c r="K36" s="4">
        <v>550000</v>
      </c>
      <c r="L36" s="7">
        <v>0.18</v>
      </c>
      <c r="M36" s="4">
        <f t="shared" si="0"/>
        <v>19558.904109589039</v>
      </c>
      <c r="N36" s="4">
        <f t="shared" si="1"/>
        <v>63197.260273972606</v>
      </c>
      <c r="O36" s="4">
        <f t="shared" si="2"/>
        <v>82756.164383561641</v>
      </c>
      <c r="P36" s="5">
        <f>IF(J36&gt;SUMIFS(Sales!$H:$H,Sales!$C:$C,Investors!G36),SUMIFS(Sales!$H:$H,Sales!$C:$C,Investors!G36),Investors!J36)</f>
        <v>45511</v>
      </c>
      <c r="Q36">
        <f t="shared" si="3"/>
        <v>632756.16438356158</v>
      </c>
      <c r="R36">
        <f>IF(J36&lt;SUMIFS(Sales!$H:$H,Sales!$C:$C,Investors!G36),0,Investors!Q36)</f>
        <v>632756.16438356158</v>
      </c>
      <c r="S36" s="5">
        <f>SUMIFS(Sales!$H:$H,Sales!$C:$C,Investors!G36)</f>
        <v>45511</v>
      </c>
      <c r="T36" t="str">
        <f t="shared" si="4"/>
        <v>Sale</v>
      </c>
    </row>
    <row r="37" spans="1:20" hidden="1">
      <c r="A37" t="s">
        <v>188</v>
      </c>
      <c r="B37" t="s">
        <v>189</v>
      </c>
      <c r="C37" t="s">
        <v>190</v>
      </c>
      <c r="D37" t="s">
        <v>24</v>
      </c>
      <c r="E37" t="s">
        <v>25</v>
      </c>
      <c r="F37">
        <v>2</v>
      </c>
      <c r="G37" t="s">
        <v>26</v>
      </c>
      <c r="H37" s="5">
        <v>45278</v>
      </c>
      <c r="I37" s="5">
        <v>45278</v>
      </c>
      <c r="J37" s="6">
        <v>46009</v>
      </c>
      <c r="K37" s="4">
        <v>300000</v>
      </c>
      <c r="L37" s="7">
        <v>0.14000000000000001</v>
      </c>
      <c r="M37" s="4">
        <f t="shared" ref="M37:M68" si="5">IF(I37="",K37/365*0.11*((H37+30)-H37),K37/365*0.11*(I37-H37))</f>
        <v>0</v>
      </c>
      <c r="N37" s="4">
        <f t="shared" ref="N37:N68" si="6">K37*L37/365*(P37-I37)</f>
        <v>37052.054794520554</v>
      </c>
      <c r="O37" s="4">
        <f t="shared" ref="O37:O68" si="7">M37+N37</f>
        <v>37052.054794520554</v>
      </c>
      <c r="P37" s="5">
        <f>IF(J37&gt;SUMIFS(Sales!$H:$H,Sales!$C:$C,Investors!G37),SUMIFS(Sales!$H:$H,Sales!$C:$C,Investors!G37),Investors!J37)</f>
        <v>45600</v>
      </c>
      <c r="Q37">
        <f t="shared" ref="Q37:Q68" si="8">K37+O37</f>
        <v>337052.05479452055</v>
      </c>
      <c r="R37">
        <f>IF(J37&lt;SUMIFS(Sales!$H:$H,Sales!$C:$C,Investors!G37),0,Investors!Q37)</f>
        <v>337052.05479452055</v>
      </c>
      <c r="S37" s="5">
        <f>SUMIFS(Sales!$H:$H,Sales!$C:$C,Investors!G37)</f>
        <v>45600</v>
      </c>
      <c r="T37" t="str">
        <f t="shared" ref="T37:T68" si="9">IF(J37&lt;S37,"Exit","Sale")</f>
        <v>Sale</v>
      </c>
    </row>
    <row r="38" spans="1:20" hidden="1">
      <c r="A38" t="s">
        <v>191</v>
      </c>
      <c r="B38" t="s">
        <v>192</v>
      </c>
      <c r="C38" t="s">
        <v>193</v>
      </c>
      <c r="D38" t="s">
        <v>24</v>
      </c>
      <c r="E38" t="s">
        <v>25</v>
      </c>
      <c r="F38">
        <v>3</v>
      </c>
      <c r="G38" t="s">
        <v>61</v>
      </c>
      <c r="H38" s="5">
        <v>45183</v>
      </c>
      <c r="I38" s="5">
        <v>45278</v>
      </c>
      <c r="J38" s="6">
        <v>46009</v>
      </c>
      <c r="K38" s="4">
        <v>500000</v>
      </c>
      <c r="L38" s="7">
        <v>0.16</v>
      </c>
      <c r="M38" s="4">
        <f t="shared" si="5"/>
        <v>14315.068493150686</v>
      </c>
      <c r="N38" s="4">
        <f t="shared" si="6"/>
        <v>86356.164383561641</v>
      </c>
      <c r="O38" s="4">
        <f t="shared" si="7"/>
        <v>100671.23287671233</v>
      </c>
      <c r="P38" s="5">
        <f>IF(J38&gt;SUMIFS(Sales!$H:$H,Sales!$C:$C,Investors!G38),SUMIFS(Sales!$H:$H,Sales!$C:$C,Investors!G38),Investors!J38)</f>
        <v>45672</v>
      </c>
      <c r="Q38">
        <f t="shared" si="8"/>
        <v>600671.23287671234</v>
      </c>
      <c r="R38">
        <f>IF(J38&lt;SUMIFS(Sales!$H:$H,Sales!$C:$C,Investors!G38),0,Investors!Q38)</f>
        <v>600671.23287671234</v>
      </c>
      <c r="S38" s="5">
        <f>SUMIFS(Sales!$H:$H,Sales!$C:$C,Investors!G38)</f>
        <v>45672</v>
      </c>
      <c r="T38" t="str">
        <f t="shared" si="9"/>
        <v>Sale</v>
      </c>
    </row>
    <row r="39" spans="1:20">
      <c r="A39" t="s">
        <v>194</v>
      </c>
      <c r="B39" t="s">
        <v>195</v>
      </c>
      <c r="C39" t="s">
        <v>196</v>
      </c>
      <c r="D39" t="s">
        <v>24</v>
      </c>
      <c r="E39" t="s">
        <v>25</v>
      </c>
      <c r="F39">
        <v>3</v>
      </c>
      <c r="G39" t="s">
        <v>89</v>
      </c>
      <c r="H39" s="5">
        <v>45163</v>
      </c>
      <c r="I39" s="5">
        <v>45278</v>
      </c>
      <c r="J39" s="6">
        <v>45552</v>
      </c>
      <c r="K39" s="4">
        <v>550000</v>
      </c>
      <c r="L39" s="7">
        <v>0.18</v>
      </c>
      <c r="M39" s="4">
        <f t="shared" si="5"/>
        <v>19061.643835616436</v>
      </c>
      <c r="N39" s="4">
        <f t="shared" si="6"/>
        <v>74317.808219178085</v>
      </c>
      <c r="O39" s="4">
        <f t="shared" si="7"/>
        <v>93379.452054794529</v>
      </c>
      <c r="P39" s="5">
        <f>IF(J39&gt;SUMIFS(Sales!$H:$H,Sales!$C:$C,Investors!G39),SUMIFS(Sales!$H:$H,Sales!$C:$C,Investors!G39),Investors!J39)</f>
        <v>45552</v>
      </c>
      <c r="Q39">
        <f t="shared" si="8"/>
        <v>643379.45205479453</v>
      </c>
      <c r="R39">
        <f>IF(J39&lt;SUMIFS(Sales!$H:$H,Sales!$C:$C,Investors!G39),0,Investors!Q39)</f>
        <v>643379.45205479453</v>
      </c>
      <c r="S39" s="5">
        <f>SUMIFS(Sales!$H:$H,Sales!$C:$C,Investors!G39)</f>
        <v>45552</v>
      </c>
      <c r="T39" t="str">
        <f t="shared" si="9"/>
        <v>Sale</v>
      </c>
    </row>
    <row r="40" spans="1:20" hidden="1">
      <c r="A40" t="s">
        <v>194</v>
      </c>
      <c r="B40" t="s">
        <v>195</v>
      </c>
      <c r="C40" t="s">
        <v>196</v>
      </c>
      <c r="D40" t="s">
        <v>24</v>
      </c>
      <c r="E40" t="s">
        <v>25</v>
      </c>
      <c r="F40">
        <v>4</v>
      </c>
      <c r="G40" t="s">
        <v>90</v>
      </c>
      <c r="H40" s="5">
        <v>45163</v>
      </c>
      <c r="I40" s="5">
        <v>45278</v>
      </c>
      <c r="J40" s="6">
        <v>46009</v>
      </c>
      <c r="K40" s="4">
        <v>450000</v>
      </c>
      <c r="L40" s="7">
        <v>0.18</v>
      </c>
      <c r="M40" s="4">
        <f t="shared" si="5"/>
        <v>15595.890410958906</v>
      </c>
      <c r="N40" s="4">
        <f t="shared" si="6"/>
        <v>85660.273972602736</v>
      </c>
      <c r="O40" s="4">
        <f t="shared" si="7"/>
        <v>101256.16438356164</v>
      </c>
      <c r="P40" s="5">
        <f>IF(J40&gt;SUMIFS(Sales!$H:$H,Sales!$C:$C,Investors!G40),SUMIFS(Sales!$H:$H,Sales!$C:$C,Investors!G40),Investors!J40)</f>
        <v>45664</v>
      </c>
      <c r="Q40">
        <f t="shared" si="8"/>
        <v>551256.16438356158</v>
      </c>
      <c r="R40">
        <f>IF(J40&lt;SUMIFS(Sales!$H:$H,Sales!$C:$C,Investors!G40),0,Investors!Q40)</f>
        <v>551256.16438356158</v>
      </c>
      <c r="S40" s="5">
        <f>SUMIFS(Sales!$H:$H,Sales!$C:$C,Investors!G40)</f>
        <v>45664</v>
      </c>
      <c r="T40" t="str">
        <f t="shared" si="9"/>
        <v>Sale</v>
      </c>
    </row>
    <row r="41" spans="1:20" hidden="1">
      <c r="A41" t="s">
        <v>197</v>
      </c>
      <c r="B41" t="s">
        <v>198</v>
      </c>
      <c r="C41" t="s">
        <v>199</v>
      </c>
      <c r="D41" t="s">
        <v>24</v>
      </c>
      <c r="E41" t="s">
        <v>25</v>
      </c>
      <c r="F41">
        <v>3</v>
      </c>
      <c r="G41" t="s">
        <v>109</v>
      </c>
      <c r="H41" s="5">
        <v>45160</v>
      </c>
      <c r="I41" s="5">
        <v>45278</v>
      </c>
      <c r="J41" s="6">
        <v>46009</v>
      </c>
      <c r="K41" s="4">
        <v>254678.6</v>
      </c>
      <c r="L41" s="7">
        <v>0.14000000000000001</v>
      </c>
      <c r="M41" s="4">
        <f t="shared" si="5"/>
        <v>9056.7896657534238</v>
      </c>
      <c r="N41" s="4">
        <f t="shared" si="6"/>
        <v>35557.319057534245</v>
      </c>
      <c r="O41" s="4">
        <f t="shared" si="7"/>
        <v>44614.108723287667</v>
      </c>
      <c r="P41" s="5">
        <f>IF(J41&gt;SUMIFS(Sales!$H:$H,Sales!$C:$C,Investors!G41),SUMIFS(Sales!$H:$H,Sales!$C:$C,Investors!G41),Investors!J41)</f>
        <v>45642</v>
      </c>
      <c r="Q41">
        <f t="shared" si="8"/>
        <v>299292.70872328768</v>
      </c>
      <c r="R41">
        <f>IF(J41&lt;SUMIFS(Sales!$H:$H,Sales!$C:$C,Investors!G41),0,Investors!Q41)</f>
        <v>299292.70872328768</v>
      </c>
      <c r="S41" s="5">
        <f>SUMIFS(Sales!$H:$H,Sales!$C:$C,Investors!G41)</f>
        <v>45642</v>
      </c>
      <c r="T41" t="str">
        <f t="shared" si="9"/>
        <v>Sale</v>
      </c>
    </row>
    <row r="42" spans="1:20" hidden="1">
      <c r="A42" t="s">
        <v>200</v>
      </c>
      <c r="B42" t="s">
        <v>201</v>
      </c>
      <c r="C42" t="s">
        <v>202</v>
      </c>
      <c r="D42" t="s">
        <v>24</v>
      </c>
      <c r="E42" t="s">
        <v>25</v>
      </c>
      <c r="F42">
        <v>6</v>
      </c>
      <c r="G42" t="s">
        <v>46</v>
      </c>
      <c r="H42" s="5">
        <v>45280</v>
      </c>
      <c r="I42" s="5">
        <v>45344</v>
      </c>
      <c r="J42" s="6">
        <v>46075</v>
      </c>
      <c r="K42" s="4">
        <v>600000</v>
      </c>
      <c r="L42" s="7">
        <v>0.18</v>
      </c>
      <c r="M42" s="4">
        <f t="shared" si="5"/>
        <v>11572.602739726026</v>
      </c>
      <c r="N42" s="4">
        <f t="shared" si="6"/>
        <v>101786.30136986301</v>
      </c>
      <c r="O42" s="4">
        <f t="shared" si="7"/>
        <v>113358.90410958903</v>
      </c>
      <c r="P42" s="5">
        <f>IF(J42&gt;SUMIFS(Sales!$H:$H,Sales!$C:$C,Investors!G42),SUMIFS(Sales!$H:$H,Sales!$C:$C,Investors!G42),Investors!J42)</f>
        <v>45688</v>
      </c>
      <c r="Q42">
        <f t="shared" si="8"/>
        <v>713358.90410958906</v>
      </c>
      <c r="R42">
        <f>IF(J42&lt;SUMIFS(Sales!$H:$H,Sales!$C:$C,Investors!G42),0,Investors!Q42)</f>
        <v>713358.90410958906</v>
      </c>
      <c r="S42" s="5">
        <f>SUMIFS(Sales!$H:$H,Sales!$C:$C,Investors!G42)</f>
        <v>45688</v>
      </c>
      <c r="T42" t="str">
        <f t="shared" si="9"/>
        <v>Sale</v>
      </c>
    </row>
    <row r="43" spans="1:20" hidden="1">
      <c r="A43" t="s">
        <v>200</v>
      </c>
      <c r="B43" t="s">
        <v>201</v>
      </c>
      <c r="C43" t="s">
        <v>202</v>
      </c>
      <c r="D43" t="s">
        <v>24</v>
      </c>
      <c r="E43" t="s">
        <v>25</v>
      </c>
      <c r="F43">
        <v>7</v>
      </c>
      <c r="G43" t="s">
        <v>47</v>
      </c>
      <c r="H43" s="5">
        <v>45280</v>
      </c>
      <c r="I43" s="5">
        <v>45344</v>
      </c>
      <c r="J43" s="6">
        <v>46075</v>
      </c>
      <c r="K43" s="4">
        <v>400000</v>
      </c>
      <c r="L43" s="7">
        <v>0.18</v>
      </c>
      <c r="M43" s="4">
        <f t="shared" si="5"/>
        <v>7715.0684931506848</v>
      </c>
      <c r="N43" s="4">
        <f t="shared" si="6"/>
        <v>51682.191780821915</v>
      </c>
      <c r="O43" s="4">
        <f t="shared" si="7"/>
        <v>59397.260273972599</v>
      </c>
      <c r="P43" s="5">
        <f>IF(J43&gt;SUMIFS(Sales!$H:$H,Sales!$C:$C,Investors!G43),SUMIFS(Sales!$H:$H,Sales!$C:$C,Investors!G43),Investors!J43)</f>
        <v>45606</v>
      </c>
      <c r="Q43">
        <f t="shared" si="8"/>
        <v>459397.26027397258</v>
      </c>
      <c r="R43">
        <f>IF(J43&lt;SUMIFS(Sales!$H:$H,Sales!$C:$C,Investors!G43),0,Investors!Q43)</f>
        <v>459397.26027397258</v>
      </c>
      <c r="S43" s="5">
        <f>SUMIFS(Sales!$H:$H,Sales!$C:$C,Investors!G43)</f>
        <v>45606</v>
      </c>
      <c r="T43" t="str">
        <f t="shared" si="9"/>
        <v>Sale</v>
      </c>
    </row>
    <row r="44" spans="1:20" hidden="1">
      <c r="A44" t="s">
        <v>203</v>
      </c>
      <c r="B44" t="s">
        <v>204</v>
      </c>
      <c r="C44" t="s">
        <v>205</v>
      </c>
      <c r="D44" t="s">
        <v>24</v>
      </c>
      <c r="E44" t="s">
        <v>25</v>
      </c>
      <c r="F44">
        <v>2</v>
      </c>
      <c r="G44" t="s">
        <v>41</v>
      </c>
      <c r="H44" s="5">
        <v>45280</v>
      </c>
      <c r="I44" s="5">
        <v>45344</v>
      </c>
      <c r="J44" s="6">
        <v>46075</v>
      </c>
      <c r="K44" s="4">
        <v>256636.99</v>
      </c>
      <c r="L44" s="7">
        <v>0.14000000000000001</v>
      </c>
      <c r="M44" s="4">
        <f t="shared" si="5"/>
        <v>4949.929889315069</v>
      </c>
      <c r="N44" s="4">
        <f t="shared" si="6"/>
        <v>25790.259707397261</v>
      </c>
      <c r="O44" s="4">
        <f t="shared" si="7"/>
        <v>30740.189596712331</v>
      </c>
      <c r="P44" s="5">
        <f>IF(J44&gt;SUMIFS(Sales!$H:$H,Sales!$C:$C,Investors!G44),SUMIFS(Sales!$H:$H,Sales!$C:$C,Investors!G44),Investors!J44)</f>
        <v>45606</v>
      </c>
      <c r="Q44">
        <f t="shared" si="8"/>
        <v>287377.17959671235</v>
      </c>
      <c r="R44">
        <f>IF(J44&lt;SUMIFS(Sales!$H:$H,Sales!$C:$C,Investors!G44),0,Investors!Q44)</f>
        <v>287377.17959671235</v>
      </c>
      <c r="S44" s="5">
        <f>SUMIFS(Sales!$H:$H,Sales!$C:$C,Investors!G44)</f>
        <v>45606</v>
      </c>
      <c r="T44" t="str">
        <f t="shared" si="9"/>
        <v>Sale</v>
      </c>
    </row>
    <row r="45" spans="1:20" hidden="1">
      <c r="A45" t="s">
        <v>206</v>
      </c>
      <c r="B45" t="s">
        <v>207</v>
      </c>
      <c r="C45" t="s">
        <v>208</v>
      </c>
      <c r="D45" t="s">
        <v>24</v>
      </c>
      <c r="E45" t="s">
        <v>25</v>
      </c>
      <c r="F45">
        <v>2</v>
      </c>
      <c r="G45" t="s">
        <v>31</v>
      </c>
      <c r="H45" s="5">
        <v>45280</v>
      </c>
      <c r="I45" s="5">
        <v>45344</v>
      </c>
      <c r="J45" s="6">
        <v>46075</v>
      </c>
      <c r="K45" s="4">
        <v>200000</v>
      </c>
      <c r="L45" s="7">
        <v>0.14000000000000001</v>
      </c>
      <c r="M45" s="4">
        <f t="shared" si="5"/>
        <v>3857.5342465753424</v>
      </c>
      <c r="N45" s="4">
        <f t="shared" si="6"/>
        <v>20482.191780821919</v>
      </c>
      <c r="O45" s="4">
        <f t="shared" si="7"/>
        <v>24339.726027397261</v>
      </c>
      <c r="P45" s="5">
        <f>IF(J45&gt;SUMIFS(Sales!$H:$H,Sales!$C:$C,Investors!G45),SUMIFS(Sales!$H:$H,Sales!$C:$C,Investors!G45),Investors!J45)</f>
        <v>45611</v>
      </c>
      <c r="Q45">
        <f t="shared" si="8"/>
        <v>224339.72602739726</v>
      </c>
      <c r="R45">
        <f>IF(J45&lt;SUMIFS(Sales!$H:$H,Sales!$C:$C,Investors!G45),0,Investors!Q45)</f>
        <v>224339.72602739726</v>
      </c>
      <c r="S45" s="5">
        <f>SUMIFS(Sales!$H:$H,Sales!$C:$C,Investors!G45)</f>
        <v>45611</v>
      </c>
      <c r="T45" t="str">
        <f t="shared" si="9"/>
        <v>Sale</v>
      </c>
    </row>
    <row r="46" spans="1:20" hidden="1">
      <c r="A46" t="s">
        <v>209</v>
      </c>
      <c r="B46" t="s">
        <v>210</v>
      </c>
      <c r="C46" t="s">
        <v>211</v>
      </c>
      <c r="D46" t="s">
        <v>24</v>
      </c>
      <c r="E46" t="s">
        <v>25</v>
      </c>
      <c r="F46">
        <v>14</v>
      </c>
      <c r="G46" t="s">
        <v>53</v>
      </c>
      <c r="H46" s="5">
        <v>45310</v>
      </c>
      <c r="I46" s="5">
        <v>45344</v>
      </c>
      <c r="J46" s="6">
        <v>45533</v>
      </c>
      <c r="K46" s="4">
        <v>550000</v>
      </c>
      <c r="L46" s="7">
        <v>0.18</v>
      </c>
      <c r="M46" s="4">
        <f t="shared" si="5"/>
        <v>5635.6164383561636</v>
      </c>
      <c r="N46" s="4">
        <f t="shared" si="6"/>
        <v>51263.013698630144</v>
      </c>
      <c r="O46" s="4">
        <f t="shared" si="7"/>
        <v>56898.630136986307</v>
      </c>
      <c r="P46" s="5">
        <f>IF(J46&gt;SUMIFS(Sales!$H:$H,Sales!$C:$C,Investors!G46),SUMIFS(Sales!$H:$H,Sales!$C:$C,Investors!G46),Investors!J46)</f>
        <v>45533</v>
      </c>
      <c r="Q46">
        <f t="shared" si="8"/>
        <v>606898.63013698626</v>
      </c>
      <c r="R46">
        <f>IF(J46&lt;SUMIFS(Sales!$H:$H,Sales!$C:$C,Investors!G46),0,Investors!Q46)</f>
        <v>606898.63013698626</v>
      </c>
      <c r="S46" s="5">
        <f>SUMIFS(Sales!$H:$H,Sales!$C:$C,Investors!G46)</f>
        <v>45533</v>
      </c>
      <c r="T46" t="str">
        <f t="shared" si="9"/>
        <v>Sale</v>
      </c>
    </row>
    <row r="47" spans="1:20" hidden="1">
      <c r="A47" t="s">
        <v>209</v>
      </c>
      <c r="B47" t="s">
        <v>210</v>
      </c>
      <c r="C47" t="s">
        <v>211</v>
      </c>
      <c r="D47" t="s">
        <v>24</v>
      </c>
      <c r="E47" t="s">
        <v>25</v>
      </c>
      <c r="F47">
        <v>15</v>
      </c>
      <c r="G47" t="s">
        <v>58</v>
      </c>
      <c r="H47" s="5">
        <v>45310</v>
      </c>
      <c r="I47" s="5">
        <v>45344</v>
      </c>
      <c r="J47" s="6">
        <v>46075</v>
      </c>
      <c r="K47" s="4">
        <v>550000</v>
      </c>
      <c r="L47" s="7">
        <v>0.18</v>
      </c>
      <c r="M47" s="4">
        <f t="shared" si="5"/>
        <v>5635.6164383561636</v>
      </c>
      <c r="N47" s="4">
        <f t="shared" si="6"/>
        <v>93304.109589041109</v>
      </c>
      <c r="O47" s="4">
        <f t="shared" si="7"/>
        <v>98939.726027397279</v>
      </c>
      <c r="P47" s="5">
        <f>IF(J47&gt;SUMIFS(Sales!$H:$H,Sales!$C:$C,Investors!G47),SUMIFS(Sales!$H:$H,Sales!$C:$C,Investors!G47),Investors!J47)</f>
        <v>45688</v>
      </c>
      <c r="Q47">
        <f t="shared" si="8"/>
        <v>648939.72602739732</v>
      </c>
      <c r="R47">
        <f>IF(J47&lt;SUMIFS(Sales!$H:$H,Sales!$C:$C,Investors!G47),0,Investors!Q47)</f>
        <v>648939.72602739732</v>
      </c>
      <c r="S47" s="5">
        <f>SUMIFS(Sales!$H:$H,Sales!$C:$C,Investors!G47)</f>
        <v>45688</v>
      </c>
      <c r="T47" t="str">
        <f t="shared" si="9"/>
        <v>Sale</v>
      </c>
    </row>
    <row r="48" spans="1:20" hidden="1">
      <c r="A48" t="s">
        <v>209</v>
      </c>
      <c r="B48" t="s">
        <v>210</v>
      </c>
      <c r="C48" t="s">
        <v>211</v>
      </c>
      <c r="D48" t="s">
        <v>24</v>
      </c>
      <c r="E48" t="s">
        <v>25</v>
      </c>
      <c r="F48">
        <v>16</v>
      </c>
      <c r="G48" t="s">
        <v>64</v>
      </c>
      <c r="H48" s="5">
        <v>45310</v>
      </c>
      <c r="I48" s="5">
        <v>45344</v>
      </c>
      <c r="J48" s="6">
        <v>45505</v>
      </c>
      <c r="K48" s="4">
        <v>523000</v>
      </c>
      <c r="L48" s="7">
        <v>0.18</v>
      </c>
      <c r="M48" s="4">
        <f t="shared" si="5"/>
        <v>5358.9589041095896</v>
      </c>
      <c r="N48" s="4">
        <f t="shared" si="6"/>
        <v>41524.767123287675</v>
      </c>
      <c r="O48" s="4">
        <f t="shared" si="7"/>
        <v>46883.726027397264</v>
      </c>
      <c r="P48" s="5">
        <f>IF(J48&gt;SUMIFS(Sales!$H:$H,Sales!$C:$C,Investors!G48),SUMIFS(Sales!$H:$H,Sales!$C:$C,Investors!G48),Investors!J48)</f>
        <v>45505</v>
      </c>
      <c r="Q48">
        <f t="shared" si="8"/>
        <v>569883.72602739721</v>
      </c>
      <c r="R48">
        <f>IF(J48&lt;SUMIFS(Sales!$H:$H,Sales!$C:$C,Investors!G48),0,Investors!Q48)</f>
        <v>569883.72602739721</v>
      </c>
      <c r="S48" s="5">
        <f>SUMIFS(Sales!$H:$H,Sales!$C:$C,Investors!G48)</f>
        <v>45505</v>
      </c>
      <c r="T48" t="str">
        <f t="shared" si="9"/>
        <v>Sale</v>
      </c>
    </row>
    <row r="49" spans="1:20" hidden="1">
      <c r="A49" t="s">
        <v>209</v>
      </c>
      <c r="B49" t="s">
        <v>210</v>
      </c>
      <c r="C49" t="s">
        <v>211</v>
      </c>
      <c r="D49" t="s">
        <v>24</v>
      </c>
      <c r="E49" t="s">
        <v>25</v>
      </c>
      <c r="F49">
        <v>17</v>
      </c>
      <c r="G49" t="s">
        <v>84</v>
      </c>
      <c r="H49" s="5">
        <v>45328</v>
      </c>
      <c r="I49" s="5">
        <v>45344</v>
      </c>
      <c r="J49" s="6">
        <v>46075</v>
      </c>
      <c r="K49" s="4">
        <v>150000</v>
      </c>
      <c r="L49" s="7">
        <v>0.18</v>
      </c>
      <c r="M49" s="4">
        <f t="shared" si="5"/>
        <v>723.28767123287662</v>
      </c>
      <c r="N49" s="4">
        <f t="shared" si="6"/>
        <v>19380.821917808218</v>
      </c>
      <c r="O49" s="4">
        <f t="shared" si="7"/>
        <v>20104.109589041094</v>
      </c>
      <c r="P49" s="5">
        <f>IF(J49&gt;SUMIFS(Sales!$H:$H,Sales!$C:$C,Investors!G49),SUMIFS(Sales!$H:$H,Sales!$C:$C,Investors!G49),Investors!J49)</f>
        <v>45606</v>
      </c>
      <c r="Q49">
        <f t="shared" si="8"/>
        <v>170104.10958904109</v>
      </c>
      <c r="R49">
        <f>IF(J49&lt;SUMIFS(Sales!$H:$H,Sales!$C:$C,Investors!G49),0,Investors!Q49)</f>
        <v>170104.10958904109</v>
      </c>
      <c r="S49" s="5">
        <f>SUMIFS(Sales!$H:$H,Sales!$C:$C,Investors!G49)</f>
        <v>45606</v>
      </c>
      <c r="T49" t="str">
        <f t="shared" si="9"/>
        <v>Sale</v>
      </c>
    </row>
    <row r="50" spans="1:20" hidden="1">
      <c r="A50" t="s">
        <v>209</v>
      </c>
      <c r="B50" t="s">
        <v>210</v>
      </c>
      <c r="C50" t="s">
        <v>211</v>
      </c>
      <c r="D50" t="s">
        <v>24</v>
      </c>
      <c r="E50" t="s">
        <v>25</v>
      </c>
      <c r="F50">
        <v>18</v>
      </c>
      <c r="G50" t="s">
        <v>107</v>
      </c>
      <c r="H50" s="5">
        <v>45328</v>
      </c>
      <c r="I50" s="5">
        <v>45344</v>
      </c>
      <c r="J50" s="6">
        <v>46075</v>
      </c>
      <c r="K50" s="4">
        <v>550000</v>
      </c>
      <c r="L50" s="7">
        <v>0.18</v>
      </c>
      <c r="M50" s="4">
        <f t="shared" si="5"/>
        <v>2652.0547945205476</v>
      </c>
      <c r="N50" s="4">
        <f t="shared" si="6"/>
        <v>104695.89041095891</v>
      </c>
      <c r="O50" s="4">
        <f t="shared" si="7"/>
        <v>107347.94520547945</v>
      </c>
      <c r="P50" s="5">
        <f>IF(J50&gt;SUMIFS(Sales!$H:$H,Sales!$C:$C,Investors!G50),SUMIFS(Sales!$H:$H,Sales!$C:$C,Investors!G50),Investors!J50)</f>
        <v>45730</v>
      </c>
      <c r="Q50">
        <f t="shared" si="8"/>
        <v>657347.94520547939</v>
      </c>
      <c r="R50">
        <f>IF(J50&lt;SUMIFS(Sales!$H:$H,Sales!$C:$C,Investors!G50),0,Investors!Q50)</f>
        <v>657347.94520547939</v>
      </c>
      <c r="S50" s="5">
        <f>SUMIFS(Sales!$H:$H,Sales!$C:$C,Investors!G50)</f>
        <v>45730</v>
      </c>
      <c r="T50" t="str">
        <f t="shared" si="9"/>
        <v>Sale</v>
      </c>
    </row>
    <row r="51" spans="1:20" hidden="1">
      <c r="A51" t="s">
        <v>209</v>
      </c>
      <c r="B51" t="s">
        <v>210</v>
      </c>
      <c r="C51" t="s">
        <v>211</v>
      </c>
      <c r="D51" t="s">
        <v>24</v>
      </c>
      <c r="E51" t="s">
        <v>25</v>
      </c>
      <c r="F51">
        <v>19</v>
      </c>
      <c r="G51" t="s">
        <v>108</v>
      </c>
      <c r="H51" s="5">
        <v>45328</v>
      </c>
      <c r="I51" s="5">
        <v>45344</v>
      </c>
      <c r="J51" s="6">
        <v>46075</v>
      </c>
      <c r="K51" s="4">
        <v>300000</v>
      </c>
      <c r="L51" s="7">
        <v>0.18</v>
      </c>
      <c r="M51" s="4">
        <f t="shared" si="5"/>
        <v>1446.5753424657532</v>
      </c>
      <c r="N51" s="4">
        <f t="shared" si="6"/>
        <v>57106.849315068495</v>
      </c>
      <c r="O51" s="4">
        <f t="shared" si="7"/>
        <v>58553.424657534248</v>
      </c>
      <c r="P51" s="5">
        <f>IF(J51&gt;SUMIFS(Sales!$H:$H,Sales!$C:$C,Investors!G51),SUMIFS(Sales!$H:$H,Sales!$C:$C,Investors!G51),Investors!J51)</f>
        <v>45730</v>
      </c>
      <c r="Q51">
        <f t="shared" si="8"/>
        <v>358553.42465753423</v>
      </c>
      <c r="R51">
        <f>IF(J51&lt;SUMIFS(Sales!$H:$H,Sales!$C:$C,Investors!G51),0,Investors!Q51)</f>
        <v>358553.42465753423</v>
      </c>
      <c r="S51" s="5">
        <f>SUMIFS(Sales!$H:$H,Sales!$C:$C,Investors!G51)</f>
        <v>45730</v>
      </c>
      <c r="T51" t="str">
        <f t="shared" si="9"/>
        <v>Sale</v>
      </c>
    </row>
    <row r="52" spans="1:20" hidden="1">
      <c r="A52" t="s">
        <v>209</v>
      </c>
      <c r="B52" t="s">
        <v>210</v>
      </c>
      <c r="C52" t="s">
        <v>211</v>
      </c>
      <c r="D52" t="s">
        <v>24</v>
      </c>
      <c r="E52" t="s">
        <v>25</v>
      </c>
      <c r="F52">
        <v>20</v>
      </c>
      <c r="G52" t="s">
        <v>40</v>
      </c>
      <c r="H52" s="5">
        <v>45355</v>
      </c>
      <c r="I52" s="5">
        <v>45387</v>
      </c>
      <c r="J52" s="6">
        <v>46118</v>
      </c>
      <c r="K52" s="4">
        <v>550000</v>
      </c>
      <c r="L52" s="7">
        <v>0.18</v>
      </c>
      <c r="M52" s="4">
        <f t="shared" si="5"/>
        <v>5304.1095890410952</v>
      </c>
      <c r="N52" s="4">
        <f t="shared" si="6"/>
        <v>60756.164383561649</v>
      </c>
      <c r="O52" s="4">
        <f t="shared" si="7"/>
        <v>66060.27397260275</v>
      </c>
      <c r="P52" s="5">
        <f>IF(J52&gt;SUMIFS(Sales!$H:$H,Sales!$C:$C,Investors!G52),SUMIFS(Sales!$H:$H,Sales!$C:$C,Investors!G52),Investors!J52)</f>
        <v>45611</v>
      </c>
      <c r="Q52">
        <f t="shared" si="8"/>
        <v>616060.27397260279</v>
      </c>
      <c r="R52">
        <f>IF(J52&lt;SUMIFS(Sales!$H:$H,Sales!$C:$C,Investors!G52),0,Investors!Q52)</f>
        <v>616060.27397260279</v>
      </c>
      <c r="S52" s="5">
        <f>SUMIFS(Sales!$H:$H,Sales!$C:$C,Investors!G52)</f>
        <v>45611</v>
      </c>
      <c r="T52" t="str">
        <f t="shared" si="9"/>
        <v>Sale</v>
      </c>
    </row>
    <row r="53" spans="1:20" hidden="1">
      <c r="A53" t="s">
        <v>209</v>
      </c>
      <c r="B53" t="s">
        <v>210</v>
      </c>
      <c r="C53" t="s">
        <v>211</v>
      </c>
      <c r="D53" t="s">
        <v>24</v>
      </c>
      <c r="E53" t="s">
        <v>25</v>
      </c>
      <c r="F53">
        <v>21</v>
      </c>
      <c r="G53" t="s">
        <v>95</v>
      </c>
      <c r="H53" s="5">
        <v>45355</v>
      </c>
      <c r="I53" s="5">
        <v>45387</v>
      </c>
      <c r="J53" s="6">
        <v>46118</v>
      </c>
      <c r="K53" s="4">
        <v>550000</v>
      </c>
      <c r="L53" s="7">
        <v>0.18</v>
      </c>
      <c r="M53" s="4">
        <f t="shared" si="5"/>
        <v>5304.1095890410952</v>
      </c>
      <c r="N53" s="4">
        <f t="shared" si="6"/>
        <v>89235.61643835617</v>
      </c>
      <c r="O53" s="4">
        <f t="shared" si="7"/>
        <v>94539.726027397264</v>
      </c>
      <c r="P53" s="5">
        <f>IF(J53&gt;SUMIFS(Sales!$H:$H,Sales!$C:$C,Investors!G53),SUMIFS(Sales!$H:$H,Sales!$C:$C,Investors!G53),Investors!J53)</f>
        <v>45716</v>
      </c>
      <c r="Q53">
        <f t="shared" si="8"/>
        <v>644539.72602739721</v>
      </c>
      <c r="R53">
        <f>IF(J53&lt;SUMIFS(Sales!$H:$H,Sales!$C:$C,Investors!G53),0,Investors!Q53)</f>
        <v>644539.72602739721</v>
      </c>
      <c r="S53" s="5">
        <f>SUMIFS(Sales!$H:$H,Sales!$C:$C,Investors!G53)</f>
        <v>45716</v>
      </c>
      <c r="T53" t="str">
        <f t="shared" si="9"/>
        <v>Sale</v>
      </c>
    </row>
    <row r="54" spans="1:20" hidden="1">
      <c r="A54" t="s">
        <v>209</v>
      </c>
      <c r="B54" t="s">
        <v>210</v>
      </c>
      <c r="C54" t="s">
        <v>211</v>
      </c>
      <c r="D54" t="s">
        <v>24</v>
      </c>
      <c r="E54" t="s">
        <v>25</v>
      </c>
      <c r="F54">
        <v>22</v>
      </c>
      <c r="G54" t="s">
        <v>96</v>
      </c>
      <c r="H54" s="5">
        <v>45355</v>
      </c>
      <c r="I54" s="5">
        <v>45387</v>
      </c>
      <c r="J54" s="6">
        <v>46118</v>
      </c>
      <c r="K54" s="4">
        <v>300000</v>
      </c>
      <c r="L54" s="7">
        <v>0.18</v>
      </c>
      <c r="M54" s="4">
        <f t="shared" si="5"/>
        <v>2893.1506849315065</v>
      </c>
      <c r="N54" s="4">
        <f t="shared" si="6"/>
        <v>36986.301369863017</v>
      </c>
      <c r="O54" s="4">
        <f t="shared" si="7"/>
        <v>39879.452054794521</v>
      </c>
      <c r="P54" s="5">
        <f>IF(J54&gt;SUMIFS(Sales!$H:$H,Sales!$C:$C,Investors!G54),SUMIFS(Sales!$H:$H,Sales!$C:$C,Investors!G54),Investors!J54)</f>
        <v>45637</v>
      </c>
      <c r="Q54">
        <f t="shared" si="8"/>
        <v>339879.45205479453</v>
      </c>
      <c r="R54">
        <f>IF(J54&lt;SUMIFS(Sales!$H:$H,Sales!$C:$C,Investors!G54),0,Investors!Q54)</f>
        <v>339879.45205479453</v>
      </c>
      <c r="S54" s="5">
        <f>SUMIFS(Sales!$H:$H,Sales!$C:$C,Investors!G54)</f>
        <v>45637</v>
      </c>
      <c r="T54" t="str">
        <f t="shared" si="9"/>
        <v>Sale</v>
      </c>
    </row>
    <row r="55" spans="1:20" hidden="1">
      <c r="A55" t="s">
        <v>209</v>
      </c>
      <c r="B55" t="s">
        <v>210</v>
      </c>
      <c r="C55" t="s">
        <v>211</v>
      </c>
      <c r="D55" t="s">
        <v>24</v>
      </c>
      <c r="E55" t="s">
        <v>25</v>
      </c>
      <c r="F55">
        <v>23</v>
      </c>
      <c r="G55" t="s">
        <v>102</v>
      </c>
      <c r="H55" s="5">
        <v>45355</v>
      </c>
      <c r="I55" s="5">
        <v>45387</v>
      </c>
      <c r="J55" s="6">
        <v>46118</v>
      </c>
      <c r="K55" s="4">
        <v>150000</v>
      </c>
      <c r="L55" s="7">
        <v>0.18</v>
      </c>
      <c r="M55" s="4">
        <f t="shared" si="5"/>
        <v>1446.5753424657532</v>
      </c>
      <c r="N55" s="4">
        <f t="shared" si="6"/>
        <v>18863.013698630137</v>
      </c>
      <c r="O55" s="4">
        <f t="shared" si="7"/>
        <v>20309.589041095889</v>
      </c>
      <c r="P55" s="5">
        <f>IF(J55&gt;SUMIFS(Sales!$H:$H,Sales!$C:$C,Investors!G55),SUMIFS(Sales!$H:$H,Sales!$C:$C,Investors!G55),Investors!J55)</f>
        <v>45642</v>
      </c>
      <c r="Q55">
        <f t="shared" si="8"/>
        <v>170309.5890410959</v>
      </c>
      <c r="R55">
        <f>IF(J55&lt;SUMIFS(Sales!$H:$H,Sales!$C:$C,Investors!G55),0,Investors!Q55)</f>
        <v>170309.5890410959</v>
      </c>
      <c r="S55" s="5">
        <f>SUMIFS(Sales!$H:$H,Sales!$C:$C,Investors!G55)</f>
        <v>45642</v>
      </c>
      <c r="T55" t="str">
        <f t="shared" si="9"/>
        <v>Sale</v>
      </c>
    </row>
    <row r="56" spans="1:20" hidden="1">
      <c r="A56" t="s">
        <v>209</v>
      </c>
      <c r="B56" t="s">
        <v>210</v>
      </c>
      <c r="C56" t="s">
        <v>211</v>
      </c>
      <c r="D56" t="s">
        <v>24</v>
      </c>
      <c r="E56" t="s">
        <v>25</v>
      </c>
      <c r="F56">
        <v>24</v>
      </c>
      <c r="G56" t="s">
        <v>68</v>
      </c>
      <c r="H56" s="5">
        <v>45376</v>
      </c>
      <c r="I56" s="5">
        <v>45387</v>
      </c>
      <c r="J56" s="6">
        <v>46118</v>
      </c>
      <c r="K56" s="4">
        <v>550000</v>
      </c>
      <c r="L56" s="7">
        <v>0.18</v>
      </c>
      <c r="M56" s="4">
        <f t="shared" si="5"/>
        <v>1823.2876712328764</v>
      </c>
      <c r="N56" s="4">
        <f t="shared" si="6"/>
        <v>69706.849315068495</v>
      </c>
      <c r="O56" s="4">
        <f t="shared" si="7"/>
        <v>71530.136986301368</v>
      </c>
      <c r="P56" s="5">
        <f>IF(J56&gt;SUMIFS(Sales!$H:$H,Sales!$C:$C,Investors!G56),SUMIFS(Sales!$H:$H,Sales!$C:$C,Investors!G56),Investors!J56)</f>
        <v>45644</v>
      </c>
      <c r="Q56">
        <f t="shared" si="8"/>
        <v>621530.1369863014</v>
      </c>
      <c r="R56">
        <f>IF(J56&lt;SUMIFS(Sales!$H:$H,Sales!$C:$C,Investors!G56),0,Investors!Q56)</f>
        <v>621530.1369863014</v>
      </c>
      <c r="S56" s="5">
        <f>SUMIFS(Sales!$H:$H,Sales!$C:$C,Investors!G56)</f>
        <v>45644</v>
      </c>
      <c r="T56" t="str">
        <f t="shared" si="9"/>
        <v>Sale</v>
      </c>
    </row>
    <row r="57" spans="1:20" hidden="1">
      <c r="A57" t="s">
        <v>209</v>
      </c>
      <c r="B57" t="s">
        <v>210</v>
      </c>
      <c r="C57" t="s">
        <v>211</v>
      </c>
      <c r="D57" t="s">
        <v>24</v>
      </c>
      <c r="E57" t="s">
        <v>25</v>
      </c>
      <c r="F57">
        <v>25</v>
      </c>
      <c r="G57" t="s">
        <v>71</v>
      </c>
      <c r="H57" s="5">
        <v>45376</v>
      </c>
      <c r="I57" s="5">
        <v>45387</v>
      </c>
      <c r="J57" s="6">
        <v>46118</v>
      </c>
      <c r="K57" s="4">
        <v>107438.36</v>
      </c>
      <c r="L57" s="7">
        <v>0.18</v>
      </c>
      <c r="M57" s="4">
        <f t="shared" si="5"/>
        <v>356.16552219178078</v>
      </c>
      <c r="N57" s="4">
        <f t="shared" si="6"/>
        <v>16106.923449863014</v>
      </c>
      <c r="O57" s="4">
        <f t="shared" si="7"/>
        <v>16463.088972054793</v>
      </c>
      <c r="P57" s="5">
        <f>IF(J57&gt;SUMIFS(Sales!$H:$H,Sales!$C:$C,Investors!G57),SUMIFS(Sales!$H:$H,Sales!$C:$C,Investors!G57),Investors!J57)</f>
        <v>45691</v>
      </c>
      <c r="Q57">
        <f t="shared" si="8"/>
        <v>123901.44897205479</v>
      </c>
      <c r="R57">
        <f>IF(J57&lt;SUMIFS(Sales!$H:$H,Sales!$C:$C,Investors!G57),0,Investors!Q57)</f>
        <v>123901.44897205479</v>
      </c>
      <c r="S57" s="5">
        <f>SUMIFS(Sales!$H:$H,Sales!$C:$C,Investors!G57)</f>
        <v>45691</v>
      </c>
      <c r="T57" t="str">
        <f t="shared" si="9"/>
        <v>Sale</v>
      </c>
    </row>
    <row r="58" spans="1:20" hidden="1">
      <c r="A58" t="s">
        <v>212</v>
      </c>
      <c r="B58" t="s">
        <v>213</v>
      </c>
      <c r="C58" t="s">
        <v>214</v>
      </c>
      <c r="D58" t="s">
        <v>24</v>
      </c>
      <c r="E58" t="s">
        <v>25</v>
      </c>
      <c r="F58">
        <v>2</v>
      </c>
      <c r="G58" t="s">
        <v>87</v>
      </c>
      <c r="H58" s="5">
        <v>45280</v>
      </c>
      <c r="I58" s="5">
        <v>45344</v>
      </c>
      <c r="J58" s="6">
        <v>46075</v>
      </c>
      <c r="K58" s="4">
        <v>249401.37</v>
      </c>
      <c r="L58" s="7">
        <v>0.14000000000000001</v>
      </c>
      <c r="M58" s="4">
        <f t="shared" si="5"/>
        <v>4810.3716295890408</v>
      </c>
      <c r="N58" s="4">
        <f t="shared" si="6"/>
        <v>25063.129456438353</v>
      </c>
      <c r="O58" s="4">
        <f t="shared" si="7"/>
        <v>29873.501086027394</v>
      </c>
      <c r="P58" s="5">
        <f>IF(J58&gt;SUMIFS(Sales!$H:$H,Sales!$C:$C,Investors!G58),SUMIFS(Sales!$H:$H,Sales!$C:$C,Investors!G58),Investors!J58)</f>
        <v>45606</v>
      </c>
      <c r="Q58">
        <f t="shared" si="8"/>
        <v>279274.87108602742</v>
      </c>
      <c r="R58">
        <f>IF(J58&lt;SUMIFS(Sales!$H:$H,Sales!$C:$C,Investors!G58),0,Investors!Q58)</f>
        <v>279274.87108602742</v>
      </c>
      <c r="S58" s="5">
        <f>SUMIFS(Sales!$H:$H,Sales!$C:$C,Investors!G58)</f>
        <v>45606</v>
      </c>
      <c r="T58" t="str">
        <f t="shared" si="9"/>
        <v>Sale</v>
      </c>
    </row>
    <row r="59" spans="1:20" hidden="1">
      <c r="A59" t="s">
        <v>212</v>
      </c>
      <c r="B59" t="s">
        <v>213</v>
      </c>
      <c r="C59" t="s">
        <v>214</v>
      </c>
      <c r="D59" t="s">
        <v>24</v>
      </c>
      <c r="E59" t="s">
        <v>25</v>
      </c>
      <c r="F59">
        <v>3</v>
      </c>
      <c r="G59" t="s">
        <v>80</v>
      </c>
      <c r="H59" s="5">
        <v>45308</v>
      </c>
      <c r="I59" s="5">
        <v>45344</v>
      </c>
      <c r="J59" s="6">
        <v>46075</v>
      </c>
      <c r="K59" s="4">
        <v>200000</v>
      </c>
      <c r="L59" s="7">
        <v>0.18</v>
      </c>
      <c r="M59" s="4">
        <f t="shared" si="5"/>
        <v>2169.8630136986303</v>
      </c>
      <c r="N59" s="4">
        <f t="shared" si="6"/>
        <v>33928.767123287667</v>
      </c>
      <c r="O59" s="4">
        <f t="shared" si="7"/>
        <v>36098.630136986299</v>
      </c>
      <c r="P59" s="5">
        <f>IF(J59&gt;SUMIFS(Sales!$H:$H,Sales!$C:$C,Investors!G59),SUMIFS(Sales!$H:$H,Sales!$C:$C,Investors!G59),Investors!J59)</f>
        <v>45688</v>
      </c>
      <c r="Q59">
        <f t="shared" si="8"/>
        <v>236098.63013698629</v>
      </c>
      <c r="R59">
        <f>IF(J59&lt;SUMIFS(Sales!$H:$H,Sales!$C:$C,Investors!G59),0,Investors!Q59)</f>
        <v>236098.63013698629</v>
      </c>
      <c r="S59" s="5">
        <f>SUMIFS(Sales!$H:$H,Sales!$C:$C,Investors!G59)</f>
        <v>45688</v>
      </c>
      <c r="T59" t="str">
        <f t="shared" si="9"/>
        <v>Sale</v>
      </c>
    </row>
    <row r="60" spans="1:20" hidden="1">
      <c r="A60" t="s">
        <v>215</v>
      </c>
      <c r="B60" t="s">
        <v>216</v>
      </c>
      <c r="C60" t="s">
        <v>217</v>
      </c>
      <c r="D60" t="s">
        <v>24</v>
      </c>
      <c r="E60" t="s">
        <v>25</v>
      </c>
      <c r="F60">
        <v>10</v>
      </c>
      <c r="G60" t="s">
        <v>109</v>
      </c>
      <c r="H60" s="5">
        <v>45175</v>
      </c>
      <c r="I60" s="5">
        <v>45278</v>
      </c>
      <c r="J60" s="6">
        <v>46009</v>
      </c>
      <c r="K60" s="4">
        <v>288034.25</v>
      </c>
      <c r="L60" s="7">
        <v>0.18</v>
      </c>
      <c r="M60" s="4">
        <f t="shared" si="5"/>
        <v>8940.8987739726035</v>
      </c>
      <c r="N60" s="4">
        <f t="shared" si="6"/>
        <v>51704.12071232876</v>
      </c>
      <c r="O60" s="4">
        <f t="shared" si="7"/>
        <v>60645.01948630136</v>
      </c>
      <c r="P60" s="5">
        <f>IF(J60&gt;SUMIFS(Sales!$H:$H,Sales!$C:$C,Investors!G60),SUMIFS(Sales!$H:$H,Sales!$C:$C,Investors!G60),Investors!J60)</f>
        <v>45642</v>
      </c>
      <c r="Q60">
        <f t="shared" si="8"/>
        <v>348679.26948630135</v>
      </c>
      <c r="R60">
        <f>IF(J60&lt;SUMIFS(Sales!$H:$H,Sales!$C:$C,Investors!G60),0,Investors!Q60)</f>
        <v>348679.26948630135</v>
      </c>
      <c r="S60" s="5">
        <f>SUMIFS(Sales!$H:$H,Sales!$C:$C,Investors!G60)</f>
        <v>45642</v>
      </c>
      <c r="T60" t="str">
        <f t="shared" si="9"/>
        <v>Sale</v>
      </c>
    </row>
    <row r="61" spans="1:20" hidden="1">
      <c r="A61" t="s">
        <v>215</v>
      </c>
      <c r="B61" t="s">
        <v>216</v>
      </c>
      <c r="C61" t="s">
        <v>217</v>
      </c>
      <c r="D61" t="s">
        <v>24</v>
      </c>
      <c r="E61" t="s">
        <v>25</v>
      </c>
      <c r="F61">
        <v>11</v>
      </c>
      <c r="G61" t="s">
        <v>87</v>
      </c>
      <c r="H61" s="5">
        <v>45280</v>
      </c>
      <c r="I61" s="5">
        <v>45344</v>
      </c>
      <c r="J61" s="6">
        <v>46075</v>
      </c>
      <c r="K61" s="4">
        <v>343822.74</v>
      </c>
      <c r="L61" s="7">
        <v>0.18</v>
      </c>
      <c r="M61" s="4">
        <f t="shared" si="5"/>
        <v>6631.5399715068488</v>
      </c>
      <c r="N61" s="4">
        <f t="shared" si="6"/>
        <v>44423.781968219169</v>
      </c>
      <c r="O61" s="4">
        <f t="shared" si="7"/>
        <v>51055.321939726018</v>
      </c>
      <c r="P61" s="5">
        <f>IF(J61&gt;SUMIFS(Sales!$H:$H,Sales!$C:$C,Investors!G61),SUMIFS(Sales!$H:$H,Sales!$C:$C,Investors!G61),Investors!J61)</f>
        <v>45606</v>
      </c>
      <c r="Q61">
        <f t="shared" si="8"/>
        <v>394878.061939726</v>
      </c>
      <c r="R61">
        <f>IF(J61&lt;SUMIFS(Sales!$H:$H,Sales!$C:$C,Investors!G61),0,Investors!Q61)</f>
        <v>394878.061939726</v>
      </c>
      <c r="S61" s="5">
        <f>SUMIFS(Sales!$H:$H,Sales!$C:$C,Investors!G61)</f>
        <v>45606</v>
      </c>
      <c r="T61" t="str">
        <f t="shared" si="9"/>
        <v>Sale</v>
      </c>
    </row>
    <row r="62" spans="1:20" hidden="1">
      <c r="A62" t="s">
        <v>215</v>
      </c>
      <c r="B62" t="s">
        <v>216</v>
      </c>
      <c r="C62" t="s">
        <v>217</v>
      </c>
      <c r="D62" t="s">
        <v>24</v>
      </c>
      <c r="E62" t="s">
        <v>25</v>
      </c>
      <c r="F62">
        <v>12</v>
      </c>
      <c r="G62" t="s">
        <v>62</v>
      </c>
      <c r="H62" s="5">
        <v>45337</v>
      </c>
      <c r="I62" s="5">
        <v>45387</v>
      </c>
      <c r="J62" s="6">
        <v>46118</v>
      </c>
      <c r="K62" s="4">
        <v>336840.75</v>
      </c>
      <c r="L62" s="7">
        <v>0.18</v>
      </c>
      <c r="M62" s="4">
        <f t="shared" si="5"/>
        <v>5075.6825342465754</v>
      </c>
      <c r="N62" s="4">
        <f t="shared" si="6"/>
        <v>42358.877876712329</v>
      </c>
      <c r="O62" s="4">
        <f t="shared" si="7"/>
        <v>47434.560410958904</v>
      </c>
      <c r="P62" s="5">
        <f>IF(J62&gt;SUMIFS(Sales!$H:$H,Sales!$C:$C,Investors!G62),SUMIFS(Sales!$H:$H,Sales!$C:$C,Investors!G62),Investors!J62)</f>
        <v>45642</v>
      </c>
      <c r="Q62">
        <f t="shared" si="8"/>
        <v>384275.31041095889</v>
      </c>
      <c r="R62">
        <f>IF(J62&lt;SUMIFS(Sales!$H:$H,Sales!$C:$C,Investors!G62),0,Investors!Q62)</f>
        <v>384275.31041095889</v>
      </c>
      <c r="S62" s="5">
        <f>SUMIFS(Sales!$H:$H,Sales!$C:$C,Investors!G62)</f>
        <v>45642</v>
      </c>
      <c r="T62" t="str">
        <f t="shared" si="9"/>
        <v>Sale</v>
      </c>
    </row>
    <row r="63" spans="1:20" hidden="1">
      <c r="A63" t="s">
        <v>218</v>
      </c>
      <c r="B63" t="s">
        <v>219</v>
      </c>
      <c r="C63" t="s">
        <v>205</v>
      </c>
      <c r="D63" t="s">
        <v>24</v>
      </c>
      <c r="E63" t="s">
        <v>25</v>
      </c>
      <c r="F63">
        <v>2</v>
      </c>
      <c r="G63" t="s">
        <v>47</v>
      </c>
      <c r="H63" s="5">
        <v>45280</v>
      </c>
      <c r="I63" s="5">
        <v>45344</v>
      </c>
      <c r="J63" s="6">
        <v>46075</v>
      </c>
      <c r="K63" s="4">
        <v>128318.49</v>
      </c>
      <c r="L63" s="7">
        <v>0.14000000000000001</v>
      </c>
      <c r="M63" s="4">
        <f t="shared" si="5"/>
        <v>2474.9648482191783</v>
      </c>
      <c r="N63" s="4">
        <f t="shared" si="6"/>
        <v>12895.129351232878</v>
      </c>
      <c r="O63" s="4">
        <f t="shared" si="7"/>
        <v>15370.094199452056</v>
      </c>
      <c r="P63" s="5">
        <f>IF(J63&gt;SUMIFS(Sales!$H:$H,Sales!$C:$C,Investors!G63),SUMIFS(Sales!$H:$H,Sales!$C:$C,Investors!G63),Investors!J63)</f>
        <v>45606</v>
      </c>
      <c r="Q63">
        <f t="shared" si="8"/>
        <v>143688.58419945207</v>
      </c>
      <c r="R63">
        <f>IF(J63&lt;SUMIFS(Sales!$H:$H,Sales!$C:$C,Investors!G63),0,Investors!Q63)</f>
        <v>143688.58419945207</v>
      </c>
      <c r="S63" s="5">
        <f>SUMIFS(Sales!$H:$H,Sales!$C:$C,Investors!G63)</f>
        <v>45606</v>
      </c>
      <c r="T63" t="str">
        <f t="shared" si="9"/>
        <v>Sale</v>
      </c>
    </row>
    <row r="64" spans="1:20" hidden="1">
      <c r="A64" t="s">
        <v>220</v>
      </c>
      <c r="B64" t="s">
        <v>221</v>
      </c>
      <c r="C64" t="s">
        <v>222</v>
      </c>
      <c r="D64" t="s">
        <v>24</v>
      </c>
      <c r="E64" t="s">
        <v>25</v>
      </c>
      <c r="F64">
        <v>2</v>
      </c>
      <c r="G64" t="s">
        <v>79</v>
      </c>
      <c r="H64" s="5">
        <v>45328</v>
      </c>
      <c r="I64" s="5">
        <v>45344</v>
      </c>
      <c r="J64" s="6">
        <v>46075</v>
      </c>
      <c r="K64" s="4">
        <v>125332.88</v>
      </c>
      <c r="L64" s="7">
        <v>0.14000000000000001</v>
      </c>
      <c r="M64" s="4">
        <f t="shared" si="5"/>
        <v>604.34484602739735</v>
      </c>
      <c r="N64" s="4">
        <f t="shared" si="6"/>
        <v>15094.886040547948</v>
      </c>
      <c r="O64" s="4">
        <f t="shared" si="7"/>
        <v>15699.230886575346</v>
      </c>
      <c r="P64" s="5">
        <f>IF(J64&gt;SUMIFS(Sales!$H:$H,Sales!$C:$C,Investors!G64),SUMIFS(Sales!$H:$H,Sales!$C:$C,Investors!G64),Investors!J64)</f>
        <v>45658</v>
      </c>
      <c r="Q64">
        <f t="shared" si="8"/>
        <v>141032.11088657536</v>
      </c>
      <c r="R64">
        <f>IF(J64&lt;SUMIFS(Sales!$H:$H,Sales!$C:$C,Investors!G64),0,Investors!Q64)</f>
        <v>141032.11088657536</v>
      </c>
      <c r="S64" s="5">
        <f>SUMIFS(Sales!$H:$H,Sales!$C:$C,Investors!G64)</f>
        <v>45658</v>
      </c>
      <c r="T64" t="str">
        <f t="shared" si="9"/>
        <v>Sale</v>
      </c>
    </row>
    <row r="65" spans="1:20" hidden="1">
      <c r="A65" t="s">
        <v>223</v>
      </c>
      <c r="B65" t="s">
        <v>224</v>
      </c>
      <c r="C65" t="s">
        <v>211</v>
      </c>
      <c r="D65" t="s">
        <v>24</v>
      </c>
      <c r="E65" t="s">
        <v>25</v>
      </c>
      <c r="F65">
        <v>2</v>
      </c>
      <c r="G65" t="s">
        <v>31</v>
      </c>
      <c r="H65" s="5">
        <v>45308</v>
      </c>
      <c r="I65" s="5">
        <v>45344</v>
      </c>
      <c r="J65" s="6">
        <v>46075</v>
      </c>
      <c r="K65" s="4">
        <v>200000</v>
      </c>
      <c r="L65" s="7">
        <v>0.18</v>
      </c>
      <c r="M65" s="4">
        <f t="shared" si="5"/>
        <v>2169.8630136986303</v>
      </c>
      <c r="N65" s="4">
        <f t="shared" si="6"/>
        <v>26334.246575342466</v>
      </c>
      <c r="O65" s="4">
        <f t="shared" si="7"/>
        <v>28504.109589041094</v>
      </c>
      <c r="P65" s="5">
        <f>IF(J65&gt;SUMIFS(Sales!$H:$H,Sales!$C:$C,Investors!G65),SUMIFS(Sales!$H:$H,Sales!$C:$C,Investors!G65),Investors!J65)</f>
        <v>45611</v>
      </c>
      <c r="Q65">
        <f t="shared" si="8"/>
        <v>228504.10958904109</v>
      </c>
      <c r="R65">
        <f>IF(J65&lt;SUMIFS(Sales!$H:$H,Sales!$C:$C,Investors!G65),0,Investors!Q65)</f>
        <v>228504.10958904109</v>
      </c>
      <c r="S65" s="5">
        <f>SUMIFS(Sales!$H:$H,Sales!$C:$C,Investors!G65)</f>
        <v>45611</v>
      </c>
      <c r="T65" t="str">
        <f t="shared" si="9"/>
        <v>Sale</v>
      </c>
    </row>
    <row r="66" spans="1:20" hidden="1">
      <c r="A66" t="s">
        <v>223</v>
      </c>
      <c r="B66" t="s">
        <v>224</v>
      </c>
      <c r="C66" t="s">
        <v>211</v>
      </c>
      <c r="D66" t="s">
        <v>24</v>
      </c>
      <c r="E66" t="s">
        <v>25</v>
      </c>
      <c r="F66">
        <v>3</v>
      </c>
      <c r="G66" t="s">
        <v>35</v>
      </c>
      <c r="H66" s="5">
        <v>45308</v>
      </c>
      <c r="I66" s="5">
        <v>45344</v>
      </c>
      <c r="J66" s="6">
        <v>46075</v>
      </c>
      <c r="K66" s="4">
        <v>550000</v>
      </c>
      <c r="L66" s="7">
        <v>0.18</v>
      </c>
      <c r="M66" s="4">
        <f t="shared" si="5"/>
        <v>5967.123287671232</v>
      </c>
      <c r="N66" s="4">
        <f t="shared" si="6"/>
        <v>80827.397260273981</v>
      </c>
      <c r="O66" s="4">
        <f t="shared" si="7"/>
        <v>86794.520547945212</v>
      </c>
      <c r="P66" s="5">
        <f>IF(J66&gt;SUMIFS(Sales!$H:$H,Sales!$C:$C,Investors!G66),SUMIFS(Sales!$H:$H,Sales!$C:$C,Investors!G66),Investors!J66)</f>
        <v>45642</v>
      </c>
      <c r="Q66">
        <f t="shared" si="8"/>
        <v>636794.52054794517</v>
      </c>
      <c r="R66">
        <f>IF(J66&lt;SUMIFS(Sales!$H:$H,Sales!$C:$C,Investors!G66),0,Investors!Q66)</f>
        <v>636794.52054794517</v>
      </c>
      <c r="S66" s="5">
        <f>SUMIFS(Sales!$H:$H,Sales!$C:$C,Investors!G66)</f>
        <v>45642</v>
      </c>
      <c r="T66" t="str">
        <f t="shared" si="9"/>
        <v>Sale</v>
      </c>
    </row>
    <row r="67" spans="1:20" hidden="1">
      <c r="A67" t="s">
        <v>223</v>
      </c>
      <c r="B67" t="s">
        <v>224</v>
      </c>
      <c r="C67" t="s">
        <v>211</v>
      </c>
      <c r="D67" t="s">
        <v>24</v>
      </c>
      <c r="E67" t="s">
        <v>25</v>
      </c>
      <c r="F67">
        <v>4</v>
      </c>
      <c r="G67" t="s">
        <v>91</v>
      </c>
      <c r="H67" s="5">
        <v>45308</v>
      </c>
      <c r="I67" s="5">
        <v>45344</v>
      </c>
      <c r="J67" s="6">
        <v>46075</v>
      </c>
      <c r="K67" s="4">
        <v>550000</v>
      </c>
      <c r="L67" s="7">
        <v>0.18</v>
      </c>
      <c r="M67" s="4">
        <f t="shared" si="5"/>
        <v>5967.123287671232</v>
      </c>
      <c r="N67" s="4">
        <f t="shared" si="6"/>
        <v>71063.013698630137</v>
      </c>
      <c r="O67" s="4">
        <f t="shared" si="7"/>
        <v>77030.136986301368</v>
      </c>
      <c r="P67" s="5">
        <f>IF(J67&gt;SUMIFS(Sales!$H:$H,Sales!$C:$C,Investors!G67),SUMIFS(Sales!$H:$H,Sales!$C:$C,Investors!G67),Investors!J67)</f>
        <v>45606</v>
      </c>
      <c r="Q67">
        <f t="shared" si="8"/>
        <v>627030.1369863014</v>
      </c>
      <c r="R67">
        <f>IF(J67&lt;SUMIFS(Sales!$H:$H,Sales!$C:$C,Investors!G67),0,Investors!Q67)</f>
        <v>627030.1369863014</v>
      </c>
      <c r="S67" s="5">
        <f>SUMIFS(Sales!$H:$H,Sales!$C:$C,Investors!G67)</f>
        <v>45606</v>
      </c>
      <c r="T67" t="str">
        <f t="shared" si="9"/>
        <v>Sale</v>
      </c>
    </row>
    <row r="68" spans="1:20" hidden="1">
      <c r="A68" t="s">
        <v>225</v>
      </c>
      <c r="B68" t="s">
        <v>226</v>
      </c>
      <c r="C68" t="s">
        <v>227</v>
      </c>
      <c r="D68" t="s">
        <v>24</v>
      </c>
      <c r="E68" t="s">
        <v>25</v>
      </c>
      <c r="F68">
        <v>3</v>
      </c>
      <c r="G68" t="s">
        <v>86</v>
      </c>
      <c r="H68" s="5">
        <v>45278</v>
      </c>
      <c r="I68" s="5">
        <v>45278</v>
      </c>
      <c r="J68" s="6">
        <v>46009</v>
      </c>
      <c r="K68" s="4">
        <v>122450.84</v>
      </c>
      <c r="L68" s="7">
        <v>0.14000000000000001</v>
      </c>
      <c r="M68" s="4">
        <f t="shared" si="5"/>
        <v>0</v>
      </c>
      <c r="N68" s="4">
        <f t="shared" si="6"/>
        <v>15123.517444383564</v>
      </c>
      <c r="O68" s="4">
        <f t="shared" si="7"/>
        <v>15123.517444383564</v>
      </c>
      <c r="P68" s="5">
        <f>IF(J68&gt;SUMIFS(Sales!$H:$H,Sales!$C:$C,Investors!G68),SUMIFS(Sales!$H:$H,Sales!$C:$C,Investors!G68),Investors!J68)</f>
        <v>45600</v>
      </c>
      <c r="Q68">
        <f t="shared" si="8"/>
        <v>137574.35744438355</v>
      </c>
      <c r="R68">
        <f>IF(J68&lt;SUMIFS(Sales!$H:$H,Sales!$C:$C,Investors!G68),0,Investors!Q68)</f>
        <v>137574.35744438355</v>
      </c>
      <c r="S68" s="5">
        <f>SUMIFS(Sales!$H:$H,Sales!$C:$C,Investors!G68)</f>
        <v>45600</v>
      </c>
      <c r="T68" t="str">
        <f t="shared" si="9"/>
        <v>Sale</v>
      </c>
    </row>
    <row r="69" spans="1:20" hidden="1">
      <c r="A69" t="s">
        <v>228</v>
      </c>
      <c r="B69" t="s">
        <v>229</v>
      </c>
      <c r="C69" t="s">
        <v>230</v>
      </c>
      <c r="D69" t="s">
        <v>24</v>
      </c>
      <c r="E69" t="s">
        <v>25</v>
      </c>
      <c r="F69">
        <v>2</v>
      </c>
      <c r="G69" t="s">
        <v>52</v>
      </c>
      <c r="H69" s="5">
        <v>45281</v>
      </c>
      <c r="I69" s="5">
        <v>45344</v>
      </c>
      <c r="J69" s="6">
        <v>46075</v>
      </c>
      <c r="K69" s="4">
        <v>600000</v>
      </c>
      <c r="L69" s="7">
        <v>0.18</v>
      </c>
      <c r="M69" s="4">
        <f t="shared" ref="M69:M100" si="10">IF(I69="",K69/365*0.11*((H69+30)-H69),K69/365*0.11*(I69-H69))</f>
        <v>11391.780821917806</v>
      </c>
      <c r="N69" s="4">
        <f t="shared" ref="N69:N100" si="11">K69*L69/365*(P69-I69)</f>
        <v>88175.34246575342</v>
      </c>
      <c r="O69" s="4">
        <f t="shared" ref="O69:O100" si="12">M69+N69</f>
        <v>99567.123287671231</v>
      </c>
      <c r="P69" s="5">
        <f>IF(J69&gt;SUMIFS(Sales!$H:$H,Sales!$C:$C,Investors!G69),SUMIFS(Sales!$H:$H,Sales!$C:$C,Investors!G69),Investors!J69)</f>
        <v>45642</v>
      </c>
      <c r="Q69">
        <f t="shared" ref="Q69:Q100" si="13">K69+O69</f>
        <v>699567.12328767125</v>
      </c>
      <c r="R69">
        <f>IF(J69&lt;SUMIFS(Sales!$H:$H,Sales!$C:$C,Investors!G69),0,Investors!Q69)</f>
        <v>699567.12328767125</v>
      </c>
      <c r="S69" s="5">
        <f>SUMIFS(Sales!$H:$H,Sales!$C:$C,Investors!G69)</f>
        <v>45642</v>
      </c>
      <c r="T69" t="str">
        <f t="shared" ref="T69:T100" si="14">IF(J69&lt;S69,"Exit","Sale")</f>
        <v>Sale</v>
      </c>
    </row>
    <row r="70" spans="1:20" hidden="1">
      <c r="A70" t="s">
        <v>228</v>
      </c>
      <c r="B70" t="s">
        <v>229</v>
      </c>
      <c r="C70" t="s">
        <v>230</v>
      </c>
      <c r="D70" t="s">
        <v>24</v>
      </c>
      <c r="E70" t="s">
        <v>25</v>
      </c>
      <c r="F70">
        <v>3</v>
      </c>
      <c r="G70" t="s">
        <v>54</v>
      </c>
      <c r="H70" s="5">
        <v>45281</v>
      </c>
      <c r="I70" s="5">
        <v>45344</v>
      </c>
      <c r="J70" s="6">
        <v>46075</v>
      </c>
      <c r="K70" s="4">
        <v>400000</v>
      </c>
      <c r="L70" s="7">
        <v>0.18</v>
      </c>
      <c r="M70" s="4">
        <f t="shared" si="10"/>
        <v>7594.5205479452052</v>
      </c>
      <c r="N70" s="4">
        <f t="shared" si="11"/>
        <v>67857.534246575335</v>
      </c>
      <c r="O70" s="4">
        <f t="shared" si="12"/>
        <v>75452.054794520547</v>
      </c>
      <c r="P70" s="5">
        <f>IF(J70&gt;SUMIFS(Sales!$H:$H,Sales!$C:$C,Investors!G70),SUMIFS(Sales!$H:$H,Sales!$C:$C,Investors!G70),Investors!J70)</f>
        <v>45688</v>
      </c>
      <c r="Q70">
        <f t="shared" si="13"/>
        <v>475452.05479452055</v>
      </c>
      <c r="R70">
        <f>IF(J70&lt;SUMIFS(Sales!$H:$H,Sales!$C:$C,Investors!G70),0,Investors!Q70)</f>
        <v>475452.05479452055</v>
      </c>
      <c r="S70" s="5">
        <f>SUMIFS(Sales!$H:$H,Sales!$C:$C,Investors!G70)</f>
        <v>45688</v>
      </c>
      <c r="T70" t="str">
        <f t="shared" si="14"/>
        <v>Sale</v>
      </c>
    </row>
    <row r="71" spans="1:20" hidden="1">
      <c r="A71" t="s">
        <v>228</v>
      </c>
      <c r="B71" t="s">
        <v>229</v>
      </c>
      <c r="C71" t="s">
        <v>230</v>
      </c>
      <c r="D71" t="s">
        <v>24</v>
      </c>
      <c r="E71" t="s">
        <v>25</v>
      </c>
      <c r="F71">
        <v>4</v>
      </c>
      <c r="G71" t="s">
        <v>33</v>
      </c>
      <c r="H71" s="5">
        <v>45308</v>
      </c>
      <c r="I71" s="5">
        <v>45344</v>
      </c>
      <c r="J71" s="6">
        <v>46075</v>
      </c>
      <c r="K71" s="4">
        <v>550000</v>
      </c>
      <c r="L71" s="7">
        <v>0.18</v>
      </c>
      <c r="M71" s="4">
        <f t="shared" si="10"/>
        <v>5967.123287671232</v>
      </c>
      <c r="N71" s="4">
        <f t="shared" si="11"/>
        <v>71063.013698630137</v>
      </c>
      <c r="O71" s="4">
        <f t="shared" si="12"/>
        <v>77030.136986301368</v>
      </c>
      <c r="P71" s="5">
        <f>IF(J71&gt;SUMIFS(Sales!$H:$H,Sales!$C:$C,Investors!G71),SUMIFS(Sales!$H:$H,Sales!$C:$C,Investors!G71),Investors!J71)</f>
        <v>45606</v>
      </c>
      <c r="Q71">
        <f t="shared" si="13"/>
        <v>627030.1369863014</v>
      </c>
      <c r="R71">
        <f>IF(J71&lt;SUMIFS(Sales!$H:$H,Sales!$C:$C,Investors!G71),0,Investors!Q71)</f>
        <v>627030.1369863014</v>
      </c>
      <c r="S71" s="5">
        <f>SUMIFS(Sales!$H:$H,Sales!$C:$C,Investors!G71)</f>
        <v>45606</v>
      </c>
      <c r="T71" t="str">
        <f t="shared" si="14"/>
        <v>Sale</v>
      </c>
    </row>
    <row r="72" spans="1:20" hidden="1">
      <c r="A72" t="s">
        <v>228</v>
      </c>
      <c r="B72" t="s">
        <v>229</v>
      </c>
      <c r="C72" t="s">
        <v>230</v>
      </c>
      <c r="D72" t="s">
        <v>24</v>
      </c>
      <c r="E72" t="s">
        <v>25</v>
      </c>
      <c r="F72">
        <v>5</v>
      </c>
      <c r="G72" t="s">
        <v>79</v>
      </c>
      <c r="H72" s="5">
        <v>45308</v>
      </c>
      <c r="I72" s="5">
        <v>45344</v>
      </c>
      <c r="J72" s="6">
        <v>46075</v>
      </c>
      <c r="K72" s="4">
        <v>450000</v>
      </c>
      <c r="L72" s="7">
        <v>0.18</v>
      </c>
      <c r="M72" s="4">
        <f t="shared" si="10"/>
        <v>4882.1917808219187</v>
      </c>
      <c r="N72" s="4">
        <f t="shared" si="11"/>
        <v>69682.191780821915</v>
      </c>
      <c r="O72" s="4">
        <f t="shared" si="12"/>
        <v>74564.38356164383</v>
      </c>
      <c r="P72" s="5">
        <f>IF(J72&gt;SUMIFS(Sales!$H:$H,Sales!$C:$C,Investors!G72),SUMIFS(Sales!$H:$H,Sales!$C:$C,Investors!G72),Investors!J72)</f>
        <v>45658</v>
      </c>
      <c r="Q72">
        <f t="shared" si="13"/>
        <v>524564.38356164377</v>
      </c>
      <c r="R72">
        <f>IF(J72&lt;SUMIFS(Sales!$H:$H,Sales!$C:$C,Investors!G72),0,Investors!Q72)</f>
        <v>524564.38356164377</v>
      </c>
      <c r="S72" s="5">
        <f>SUMIFS(Sales!$H:$H,Sales!$C:$C,Investors!G72)</f>
        <v>45658</v>
      </c>
      <c r="T72" t="str">
        <f t="shared" si="14"/>
        <v>Sale</v>
      </c>
    </row>
    <row r="73" spans="1:20" hidden="1">
      <c r="A73" t="s">
        <v>228</v>
      </c>
      <c r="B73" t="s">
        <v>229</v>
      </c>
      <c r="C73" t="s">
        <v>230</v>
      </c>
      <c r="D73" t="s">
        <v>24</v>
      </c>
      <c r="E73" t="s">
        <v>25</v>
      </c>
      <c r="F73">
        <v>6</v>
      </c>
      <c r="G73" t="s">
        <v>71</v>
      </c>
      <c r="H73" s="5">
        <v>45337</v>
      </c>
      <c r="I73" s="5">
        <v>45387</v>
      </c>
      <c r="J73" s="6">
        <v>46118</v>
      </c>
      <c r="K73" s="4">
        <v>450000</v>
      </c>
      <c r="L73" s="7">
        <v>0.18</v>
      </c>
      <c r="M73" s="4">
        <f t="shared" si="10"/>
        <v>6780.82191780822</v>
      </c>
      <c r="N73" s="4">
        <f t="shared" si="11"/>
        <v>67463.013698630137</v>
      </c>
      <c r="O73" s="4">
        <f t="shared" si="12"/>
        <v>74243.835616438359</v>
      </c>
      <c r="P73" s="5">
        <f>IF(J73&gt;SUMIFS(Sales!$H:$H,Sales!$C:$C,Investors!G73),SUMIFS(Sales!$H:$H,Sales!$C:$C,Investors!G73),Investors!J73)</f>
        <v>45691</v>
      </c>
      <c r="Q73">
        <f t="shared" si="13"/>
        <v>524243.83561643836</v>
      </c>
      <c r="R73">
        <f>IF(J73&lt;SUMIFS(Sales!$H:$H,Sales!$C:$C,Investors!G73),0,Investors!Q73)</f>
        <v>524243.83561643836</v>
      </c>
      <c r="S73" s="5">
        <f>SUMIFS(Sales!$H:$H,Sales!$C:$C,Investors!G73)</f>
        <v>45691</v>
      </c>
      <c r="T73" t="str">
        <f t="shared" si="14"/>
        <v>Sale</v>
      </c>
    </row>
    <row r="74" spans="1:20" hidden="1">
      <c r="A74" t="s">
        <v>228</v>
      </c>
      <c r="B74" t="s">
        <v>229</v>
      </c>
      <c r="C74" t="s">
        <v>230</v>
      </c>
      <c r="D74" t="s">
        <v>24</v>
      </c>
      <c r="E74" t="s">
        <v>25</v>
      </c>
      <c r="F74">
        <v>7</v>
      </c>
      <c r="G74" t="s">
        <v>110</v>
      </c>
      <c r="H74" s="5">
        <v>45337</v>
      </c>
      <c r="I74" s="5">
        <v>45387</v>
      </c>
      <c r="J74" s="6">
        <v>46118</v>
      </c>
      <c r="K74" s="4">
        <v>550000</v>
      </c>
      <c r="L74" s="7">
        <v>0.18</v>
      </c>
      <c r="M74" s="4">
        <f t="shared" si="10"/>
        <v>8287.6712328767117</v>
      </c>
      <c r="N74" s="4">
        <f t="shared" si="11"/>
        <v>93032.876712328769</v>
      </c>
      <c r="O74" s="4">
        <f t="shared" si="12"/>
        <v>101320.54794520549</v>
      </c>
      <c r="P74" s="5">
        <f>IF(J74&gt;SUMIFS(Sales!$H:$H,Sales!$C:$C,Investors!G74),SUMIFS(Sales!$H:$H,Sales!$C:$C,Investors!G74),Investors!J74)</f>
        <v>45730</v>
      </c>
      <c r="Q74">
        <f t="shared" si="13"/>
        <v>651320.54794520547</v>
      </c>
      <c r="R74">
        <f>IF(J74&lt;SUMIFS(Sales!$H:$H,Sales!$C:$C,Investors!G74),0,Investors!Q74)</f>
        <v>651320.54794520547</v>
      </c>
      <c r="S74" s="5">
        <f>SUMIFS(Sales!$H:$H,Sales!$C:$C,Investors!G74)</f>
        <v>45730</v>
      </c>
      <c r="T74" t="str">
        <f t="shared" si="14"/>
        <v>Sale</v>
      </c>
    </row>
    <row r="75" spans="1:20" hidden="1">
      <c r="A75" t="s">
        <v>231</v>
      </c>
      <c r="B75" t="s">
        <v>232</v>
      </c>
      <c r="C75" t="s">
        <v>233</v>
      </c>
      <c r="D75" t="s">
        <v>24</v>
      </c>
      <c r="E75" t="s">
        <v>25</v>
      </c>
      <c r="F75">
        <v>2</v>
      </c>
      <c r="G75" t="s">
        <v>54</v>
      </c>
      <c r="H75" s="5">
        <v>45322</v>
      </c>
      <c r="I75" s="5">
        <v>45344</v>
      </c>
      <c r="J75" s="6">
        <v>46075</v>
      </c>
      <c r="K75" s="4">
        <v>172917.81</v>
      </c>
      <c r="L75" s="7">
        <v>0.14000000000000001</v>
      </c>
      <c r="M75" s="4">
        <f t="shared" si="10"/>
        <v>1146.4687676712329</v>
      </c>
      <c r="N75" s="4">
        <f t="shared" si="11"/>
        <v>22815.675971506851</v>
      </c>
      <c r="O75" s="4">
        <f t="shared" si="12"/>
        <v>23962.144739178082</v>
      </c>
      <c r="P75" s="5">
        <f>IF(J75&gt;SUMIFS(Sales!$H:$H,Sales!$C:$C,Investors!G75),SUMIFS(Sales!$H:$H,Sales!$C:$C,Investors!G75),Investors!J75)</f>
        <v>45688</v>
      </c>
      <c r="Q75">
        <f t="shared" si="13"/>
        <v>196879.95473917807</v>
      </c>
      <c r="R75">
        <f>IF(J75&lt;SUMIFS(Sales!$H:$H,Sales!$C:$C,Investors!G75),0,Investors!Q75)</f>
        <v>196879.95473917807</v>
      </c>
      <c r="S75" s="5">
        <f>SUMIFS(Sales!$H:$H,Sales!$C:$C,Investors!G75)</f>
        <v>45688</v>
      </c>
      <c r="T75" t="str">
        <f t="shared" si="14"/>
        <v>Sale</v>
      </c>
    </row>
    <row r="76" spans="1:20" hidden="1">
      <c r="A76" t="s">
        <v>234</v>
      </c>
      <c r="B76" t="s">
        <v>224</v>
      </c>
      <c r="C76" t="s">
        <v>211</v>
      </c>
      <c r="D76" t="s">
        <v>24</v>
      </c>
      <c r="E76" t="s">
        <v>25</v>
      </c>
      <c r="F76">
        <v>3</v>
      </c>
      <c r="G76" t="s">
        <v>49</v>
      </c>
      <c r="H76" s="5">
        <v>45328</v>
      </c>
      <c r="I76" s="5">
        <v>45344</v>
      </c>
      <c r="J76" s="6">
        <v>46075</v>
      </c>
      <c r="K76" s="4">
        <v>550000</v>
      </c>
      <c r="L76" s="7">
        <v>0.18</v>
      </c>
      <c r="M76" s="4">
        <f t="shared" si="10"/>
        <v>2652.0547945205476</v>
      </c>
      <c r="N76" s="4">
        <f t="shared" si="11"/>
        <v>100898.63013698631</v>
      </c>
      <c r="O76" s="4">
        <f t="shared" si="12"/>
        <v>103550.68493150685</v>
      </c>
      <c r="P76" s="5">
        <f>IF(J76&gt;SUMIFS(Sales!$H:$H,Sales!$C:$C,Investors!G76),SUMIFS(Sales!$H:$H,Sales!$C:$C,Investors!G76),Investors!J76)</f>
        <v>45716</v>
      </c>
      <c r="Q76">
        <f t="shared" si="13"/>
        <v>653550.68493150687</v>
      </c>
      <c r="R76">
        <f>IF(J76&lt;SUMIFS(Sales!$H:$H,Sales!$C:$C,Investors!G76),0,Investors!Q76)</f>
        <v>653550.68493150687</v>
      </c>
      <c r="S76" s="5">
        <f>SUMIFS(Sales!$H:$H,Sales!$C:$C,Investors!G76)</f>
        <v>45716</v>
      </c>
      <c r="T76" t="str">
        <f t="shared" si="14"/>
        <v>Sale</v>
      </c>
    </row>
    <row r="77" spans="1:20" hidden="1">
      <c r="A77" t="s">
        <v>234</v>
      </c>
      <c r="B77" t="s">
        <v>224</v>
      </c>
      <c r="C77" t="s">
        <v>211</v>
      </c>
      <c r="D77" t="s">
        <v>24</v>
      </c>
      <c r="E77" t="s">
        <v>25</v>
      </c>
      <c r="F77">
        <v>4</v>
      </c>
      <c r="G77" t="s">
        <v>108</v>
      </c>
      <c r="H77" s="5">
        <v>45328</v>
      </c>
      <c r="I77" s="5">
        <v>45344</v>
      </c>
      <c r="J77" s="6">
        <v>46075</v>
      </c>
      <c r="K77" s="4">
        <v>200000</v>
      </c>
      <c r="L77" s="7">
        <v>0.18</v>
      </c>
      <c r="M77" s="4">
        <f t="shared" si="10"/>
        <v>964.38356164383561</v>
      </c>
      <c r="N77" s="4">
        <f t="shared" si="11"/>
        <v>38071.232876712325</v>
      </c>
      <c r="O77" s="4">
        <f t="shared" si="12"/>
        <v>39035.616438356163</v>
      </c>
      <c r="P77" s="5">
        <f>IF(J77&gt;SUMIFS(Sales!$H:$H,Sales!$C:$C,Investors!G77),SUMIFS(Sales!$H:$H,Sales!$C:$C,Investors!G77),Investors!J77)</f>
        <v>45730</v>
      </c>
      <c r="Q77">
        <f t="shared" si="13"/>
        <v>239035.61643835617</v>
      </c>
      <c r="R77">
        <f>IF(J77&lt;SUMIFS(Sales!$H:$H,Sales!$C:$C,Investors!G77),0,Investors!Q77)</f>
        <v>239035.61643835617</v>
      </c>
      <c r="S77" s="5">
        <f>SUMIFS(Sales!$H:$H,Sales!$C:$C,Investors!G77)</f>
        <v>45730</v>
      </c>
      <c r="T77" t="str">
        <f t="shared" si="14"/>
        <v>Sale</v>
      </c>
    </row>
    <row r="78" spans="1:20" hidden="1">
      <c r="A78" t="s">
        <v>234</v>
      </c>
      <c r="B78" t="s">
        <v>224</v>
      </c>
      <c r="C78" t="s">
        <v>211</v>
      </c>
      <c r="D78" t="s">
        <v>24</v>
      </c>
      <c r="E78" t="s">
        <v>25</v>
      </c>
      <c r="F78">
        <v>5</v>
      </c>
      <c r="G78" t="s">
        <v>112</v>
      </c>
      <c r="H78" s="5">
        <v>45328</v>
      </c>
      <c r="I78" s="5">
        <v>45344</v>
      </c>
      <c r="J78" s="6">
        <v>46075</v>
      </c>
      <c r="K78" s="4">
        <v>550000</v>
      </c>
      <c r="L78" s="7">
        <v>0.18</v>
      </c>
      <c r="M78" s="4">
        <f t="shared" si="10"/>
        <v>2652.0547945205476</v>
      </c>
      <c r="N78" s="4">
        <f t="shared" si="11"/>
        <v>104695.89041095891</v>
      </c>
      <c r="O78" s="4">
        <f t="shared" si="12"/>
        <v>107347.94520547945</v>
      </c>
      <c r="P78" s="5">
        <f>IF(J78&gt;SUMIFS(Sales!$H:$H,Sales!$C:$C,Investors!G78),SUMIFS(Sales!$H:$H,Sales!$C:$C,Investors!G78),Investors!J78)</f>
        <v>45730</v>
      </c>
      <c r="Q78">
        <f t="shared" si="13"/>
        <v>657347.94520547939</v>
      </c>
      <c r="R78">
        <f>IF(J78&lt;SUMIFS(Sales!$H:$H,Sales!$C:$C,Investors!G78),0,Investors!Q78)</f>
        <v>657347.94520547939</v>
      </c>
      <c r="S78" s="5">
        <f>SUMIFS(Sales!$H:$H,Sales!$C:$C,Investors!G78)</f>
        <v>45730</v>
      </c>
      <c r="T78" t="str">
        <f t="shared" si="14"/>
        <v>Sale</v>
      </c>
    </row>
    <row r="79" spans="1:20" hidden="1">
      <c r="A79" t="s">
        <v>235</v>
      </c>
      <c r="B79" t="s">
        <v>236</v>
      </c>
      <c r="C79" t="s">
        <v>237</v>
      </c>
      <c r="D79" t="s">
        <v>24</v>
      </c>
      <c r="E79" t="s">
        <v>25</v>
      </c>
      <c r="F79">
        <v>2</v>
      </c>
      <c r="G79" t="s">
        <v>27</v>
      </c>
      <c r="H79" s="5">
        <v>45320</v>
      </c>
      <c r="I79" s="5">
        <v>45344</v>
      </c>
      <c r="J79" s="6">
        <v>46075</v>
      </c>
      <c r="K79" s="4">
        <v>550000</v>
      </c>
      <c r="L79" s="7">
        <v>0.18</v>
      </c>
      <c r="M79" s="4">
        <f t="shared" si="10"/>
        <v>3978.0821917808216</v>
      </c>
      <c r="N79" s="4">
        <f t="shared" si="11"/>
        <v>79471.23287671234</v>
      </c>
      <c r="O79" s="4">
        <f t="shared" si="12"/>
        <v>83449.315068493161</v>
      </c>
      <c r="P79" s="5">
        <f>IF(J79&gt;SUMIFS(Sales!$H:$H,Sales!$C:$C,Investors!G79),SUMIFS(Sales!$H:$H,Sales!$C:$C,Investors!G79),Investors!J79)</f>
        <v>45637</v>
      </c>
      <c r="Q79">
        <f t="shared" si="13"/>
        <v>633449.31506849313</v>
      </c>
      <c r="R79">
        <f>IF(J79&lt;SUMIFS(Sales!$H:$H,Sales!$C:$C,Investors!G79),0,Investors!Q79)</f>
        <v>633449.31506849313</v>
      </c>
      <c r="S79" s="5">
        <f>SUMIFS(Sales!$H:$H,Sales!$C:$C,Investors!G79)</f>
        <v>45637</v>
      </c>
      <c r="T79" t="str">
        <f t="shared" si="14"/>
        <v>Sale</v>
      </c>
    </row>
    <row r="80" spans="1:20" hidden="1">
      <c r="A80" t="s">
        <v>235</v>
      </c>
      <c r="B80" t="s">
        <v>236</v>
      </c>
      <c r="C80" t="s">
        <v>237</v>
      </c>
      <c r="D80" t="s">
        <v>24</v>
      </c>
      <c r="E80" t="s">
        <v>25</v>
      </c>
      <c r="F80">
        <v>3</v>
      </c>
      <c r="G80" t="s">
        <v>50</v>
      </c>
      <c r="H80" s="5">
        <v>45320</v>
      </c>
      <c r="I80" s="5">
        <v>45344</v>
      </c>
      <c r="J80" s="6">
        <v>45533</v>
      </c>
      <c r="K80" s="4">
        <v>550000</v>
      </c>
      <c r="L80" s="7">
        <v>0.18</v>
      </c>
      <c r="M80" s="4">
        <f t="shared" si="10"/>
        <v>3978.0821917808216</v>
      </c>
      <c r="N80" s="4">
        <f t="shared" si="11"/>
        <v>51263.013698630144</v>
      </c>
      <c r="O80" s="4">
        <f t="shared" si="12"/>
        <v>55241.095890410965</v>
      </c>
      <c r="P80" s="5">
        <f>IF(J80&gt;SUMIFS(Sales!$H:$H,Sales!$C:$C,Investors!G80),SUMIFS(Sales!$H:$H,Sales!$C:$C,Investors!G80),Investors!J80)</f>
        <v>45533</v>
      </c>
      <c r="Q80">
        <f t="shared" si="13"/>
        <v>605241.09589041094</v>
      </c>
      <c r="R80">
        <f>IF(J80&lt;SUMIFS(Sales!$H:$H,Sales!$C:$C,Investors!G80),0,Investors!Q80)</f>
        <v>605241.09589041094</v>
      </c>
      <c r="S80" s="5">
        <f>SUMIFS(Sales!$H:$H,Sales!$C:$C,Investors!G80)</f>
        <v>45533</v>
      </c>
      <c r="T80" t="str">
        <f t="shared" si="14"/>
        <v>Sale</v>
      </c>
    </row>
    <row r="81" spans="1:20" hidden="1">
      <c r="A81" t="s">
        <v>235</v>
      </c>
      <c r="B81" t="s">
        <v>236</v>
      </c>
      <c r="C81" t="s">
        <v>237</v>
      </c>
      <c r="D81" t="s">
        <v>24</v>
      </c>
      <c r="E81" t="s">
        <v>25</v>
      </c>
      <c r="F81">
        <v>4</v>
      </c>
      <c r="G81" t="s">
        <v>84</v>
      </c>
      <c r="H81" s="5">
        <v>45320</v>
      </c>
      <c r="I81" s="5">
        <v>45344</v>
      </c>
      <c r="J81" s="6">
        <v>46075</v>
      </c>
      <c r="K81" s="4">
        <v>400000</v>
      </c>
      <c r="L81" s="7">
        <v>0.18</v>
      </c>
      <c r="M81" s="4">
        <f t="shared" si="10"/>
        <v>2893.1506849315069</v>
      </c>
      <c r="N81" s="4">
        <f t="shared" si="11"/>
        <v>51682.191780821915</v>
      </c>
      <c r="O81" s="4">
        <f t="shared" si="12"/>
        <v>54575.34246575342</v>
      </c>
      <c r="P81" s="5">
        <f>IF(J81&gt;SUMIFS(Sales!$H:$H,Sales!$C:$C,Investors!G81),SUMIFS(Sales!$H:$H,Sales!$C:$C,Investors!G81),Investors!J81)</f>
        <v>45606</v>
      </c>
      <c r="Q81">
        <f t="shared" si="13"/>
        <v>454575.34246575343</v>
      </c>
      <c r="R81">
        <f>IF(J81&lt;SUMIFS(Sales!$H:$H,Sales!$C:$C,Investors!G81),0,Investors!Q81)</f>
        <v>454575.34246575343</v>
      </c>
      <c r="S81" s="5">
        <f>SUMIFS(Sales!$H:$H,Sales!$C:$C,Investors!G81)</f>
        <v>45606</v>
      </c>
      <c r="T81" t="str">
        <f t="shared" si="14"/>
        <v>Sale</v>
      </c>
    </row>
    <row r="82" spans="1:20" hidden="1">
      <c r="A82" t="s">
        <v>238</v>
      </c>
      <c r="B82" t="s">
        <v>239</v>
      </c>
      <c r="C82" t="s">
        <v>240</v>
      </c>
      <c r="D82" t="s">
        <v>24</v>
      </c>
      <c r="E82" t="s">
        <v>25</v>
      </c>
      <c r="F82">
        <v>2</v>
      </c>
      <c r="G82" t="s">
        <v>80</v>
      </c>
      <c r="H82" s="5">
        <v>45315</v>
      </c>
      <c r="I82" s="5">
        <v>45344</v>
      </c>
      <c r="J82" s="6">
        <v>46075</v>
      </c>
      <c r="K82" s="4">
        <v>120768.49</v>
      </c>
      <c r="L82" s="7">
        <v>0.14000000000000001</v>
      </c>
      <c r="M82" s="4">
        <f t="shared" si="10"/>
        <v>1055.4835153424658</v>
      </c>
      <c r="N82" s="4">
        <f t="shared" si="11"/>
        <v>15934.823228493155</v>
      </c>
      <c r="O82" s="4">
        <f t="shared" si="12"/>
        <v>16990.306743835619</v>
      </c>
      <c r="P82" s="5">
        <f>IF(J82&gt;SUMIFS(Sales!$H:$H,Sales!$C:$C,Investors!G82),SUMIFS(Sales!$H:$H,Sales!$C:$C,Investors!G82),Investors!J82)</f>
        <v>45688</v>
      </c>
      <c r="Q82">
        <f t="shared" si="13"/>
        <v>137758.79674383561</v>
      </c>
      <c r="R82">
        <f>IF(J82&lt;SUMIFS(Sales!$H:$H,Sales!$C:$C,Investors!G82),0,Investors!Q82)</f>
        <v>137758.79674383561</v>
      </c>
      <c r="S82" s="5">
        <f>SUMIFS(Sales!$H:$H,Sales!$C:$C,Investors!G82)</f>
        <v>45688</v>
      </c>
      <c r="T82" t="str">
        <f t="shared" si="14"/>
        <v>Sale</v>
      </c>
    </row>
    <row r="83" spans="1:20" hidden="1">
      <c r="A83" t="s">
        <v>241</v>
      </c>
      <c r="B83" t="s">
        <v>242</v>
      </c>
      <c r="C83" t="s">
        <v>243</v>
      </c>
      <c r="D83" t="s">
        <v>24</v>
      </c>
      <c r="E83" t="s">
        <v>25</v>
      </c>
      <c r="F83">
        <v>2</v>
      </c>
      <c r="G83" t="s">
        <v>72</v>
      </c>
      <c r="H83" s="5">
        <v>45187</v>
      </c>
      <c r="I83" s="5">
        <v>45278</v>
      </c>
      <c r="J83" s="6">
        <v>45544</v>
      </c>
      <c r="K83" s="4">
        <v>590493.15</v>
      </c>
      <c r="L83" s="7">
        <v>0.18</v>
      </c>
      <c r="M83" s="4">
        <f t="shared" si="10"/>
        <v>16194.072415068493</v>
      </c>
      <c r="N83" s="4">
        <f t="shared" si="11"/>
        <v>77459.758964383567</v>
      </c>
      <c r="O83" s="4">
        <f t="shared" si="12"/>
        <v>93653.831379452065</v>
      </c>
      <c r="P83" s="5">
        <f>IF(J83&gt;SUMIFS(Sales!$H:$H,Sales!$C:$C,Investors!G83),SUMIFS(Sales!$H:$H,Sales!$C:$C,Investors!G83),Investors!J83)</f>
        <v>45544</v>
      </c>
      <c r="Q83">
        <f t="shared" si="13"/>
        <v>684146.98137945205</v>
      </c>
      <c r="R83">
        <f>IF(J83&lt;SUMIFS(Sales!$H:$H,Sales!$C:$C,Investors!G83),0,Investors!Q83)</f>
        <v>684146.98137945205</v>
      </c>
      <c r="S83" s="5">
        <f>SUMIFS(Sales!$H:$H,Sales!$C:$C,Investors!G83)</f>
        <v>45544</v>
      </c>
      <c r="T83" t="str">
        <f t="shared" si="14"/>
        <v>Sale</v>
      </c>
    </row>
    <row r="84" spans="1:20" hidden="1">
      <c r="A84" t="s">
        <v>241</v>
      </c>
      <c r="B84" t="s">
        <v>242</v>
      </c>
      <c r="C84" t="s">
        <v>243</v>
      </c>
      <c r="D84" t="s">
        <v>24</v>
      </c>
      <c r="E84" t="s">
        <v>25</v>
      </c>
      <c r="F84">
        <v>3</v>
      </c>
      <c r="G84" t="s">
        <v>74</v>
      </c>
      <c r="H84" s="5">
        <v>45187</v>
      </c>
      <c r="I84" s="5">
        <v>45278</v>
      </c>
      <c r="J84" s="6">
        <v>46009</v>
      </c>
      <c r="K84" s="4">
        <v>590000</v>
      </c>
      <c r="L84" s="7">
        <v>0.18</v>
      </c>
      <c r="M84" s="4">
        <f t="shared" si="10"/>
        <v>16180.547945205481</v>
      </c>
      <c r="N84" s="4">
        <f t="shared" si="11"/>
        <v>93688.76712328766</v>
      </c>
      <c r="O84" s="4">
        <f t="shared" si="12"/>
        <v>109869.31506849315</v>
      </c>
      <c r="P84" s="5">
        <f>IF(J84&gt;SUMIFS(Sales!$H:$H,Sales!$C:$C,Investors!G84),SUMIFS(Sales!$H:$H,Sales!$C:$C,Investors!G84),Investors!J84)</f>
        <v>45600</v>
      </c>
      <c r="Q84">
        <f t="shared" si="13"/>
        <v>699869.31506849313</v>
      </c>
      <c r="R84">
        <f>IF(J84&lt;SUMIFS(Sales!$H:$H,Sales!$C:$C,Investors!G84),0,Investors!Q84)</f>
        <v>699869.31506849313</v>
      </c>
      <c r="S84" s="5">
        <f>SUMIFS(Sales!$H:$H,Sales!$C:$C,Investors!G84)</f>
        <v>45600</v>
      </c>
      <c r="T84" t="str">
        <f t="shared" si="14"/>
        <v>Sale</v>
      </c>
    </row>
    <row r="85" spans="1:20" hidden="1">
      <c r="A85" t="s">
        <v>244</v>
      </c>
      <c r="B85" t="s">
        <v>245</v>
      </c>
      <c r="C85" t="s">
        <v>246</v>
      </c>
      <c r="D85" t="s">
        <v>24</v>
      </c>
      <c r="E85" t="s">
        <v>25</v>
      </c>
      <c r="F85">
        <v>3</v>
      </c>
      <c r="G85" t="s">
        <v>37</v>
      </c>
      <c r="H85" s="5">
        <v>45187</v>
      </c>
      <c r="I85" s="5">
        <v>45278</v>
      </c>
      <c r="J85" s="6">
        <v>46009</v>
      </c>
      <c r="K85" s="4">
        <v>550000</v>
      </c>
      <c r="L85" s="7">
        <v>0.18</v>
      </c>
      <c r="M85" s="4">
        <f t="shared" si="10"/>
        <v>15083.561643835614</v>
      </c>
      <c r="N85" s="4">
        <f t="shared" si="11"/>
        <v>117715.0684931507</v>
      </c>
      <c r="O85" s="4">
        <f t="shared" si="12"/>
        <v>132798.63013698632</v>
      </c>
      <c r="P85" s="5">
        <f>IF(J85&gt;SUMIFS(Sales!$H:$H,Sales!$C:$C,Investors!G85),SUMIFS(Sales!$H:$H,Sales!$C:$C,Investors!G85),Investors!J85)</f>
        <v>45712</v>
      </c>
      <c r="Q85">
        <f t="shared" si="13"/>
        <v>682798.63013698626</v>
      </c>
      <c r="R85">
        <f>IF(J85&lt;SUMIFS(Sales!$H:$H,Sales!$C:$C,Investors!G85),0,Investors!Q85)</f>
        <v>682798.63013698626</v>
      </c>
      <c r="S85" s="5">
        <f>SUMIFS(Sales!$H:$H,Sales!$C:$C,Investors!G85)</f>
        <v>45712</v>
      </c>
      <c r="T85" t="str">
        <f t="shared" si="14"/>
        <v>Sale</v>
      </c>
    </row>
    <row r="86" spans="1:20" hidden="1">
      <c r="A86" t="s">
        <v>244</v>
      </c>
      <c r="B86" t="s">
        <v>245</v>
      </c>
      <c r="C86" t="s">
        <v>246</v>
      </c>
      <c r="D86" t="s">
        <v>24</v>
      </c>
      <c r="E86" t="s">
        <v>25</v>
      </c>
      <c r="F86">
        <v>4</v>
      </c>
      <c r="G86" t="s">
        <v>65</v>
      </c>
      <c r="H86" s="5">
        <v>45187</v>
      </c>
      <c r="I86" s="5">
        <v>45278</v>
      </c>
      <c r="J86" s="6">
        <v>46009</v>
      </c>
      <c r="K86" s="4">
        <v>550000</v>
      </c>
      <c r="L86" s="7">
        <v>0.18</v>
      </c>
      <c r="M86" s="4">
        <f t="shared" si="10"/>
        <v>15083.561643835614</v>
      </c>
      <c r="N86" s="4">
        <f t="shared" si="11"/>
        <v>103068.49315068494</v>
      </c>
      <c r="O86" s="4">
        <f t="shared" si="12"/>
        <v>118152.05479452055</v>
      </c>
      <c r="P86" s="5">
        <f>IF(J86&gt;SUMIFS(Sales!$H:$H,Sales!$C:$C,Investors!G86),SUMIFS(Sales!$H:$H,Sales!$C:$C,Investors!G86),Investors!J86)</f>
        <v>45658</v>
      </c>
      <c r="Q86">
        <f t="shared" si="13"/>
        <v>668152.05479452061</v>
      </c>
      <c r="R86">
        <f>IF(J86&lt;SUMIFS(Sales!$H:$H,Sales!$C:$C,Investors!G86),0,Investors!Q86)</f>
        <v>668152.05479452061</v>
      </c>
      <c r="S86" s="5">
        <f>SUMIFS(Sales!$H:$H,Sales!$C:$C,Investors!G86)</f>
        <v>45658</v>
      </c>
      <c r="T86" t="str">
        <f t="shared" si="14"/>
        <v>Sale</v>
      </c>
    </row>
    <row r="87" spans="1:20" hidden="1">
      <c r="A87" t="s">
        <v>244</v>
      </c>
      <c r="B87" t="s">
        <v>245</v>
      </c>
      <c r="C87" t="s">
        <v>246</v>
      </c>
      <c r="D87" t="s">
        <v>24</v>
      </c>
      <c r="E87" t="s">
        <v>25</v>
      </c>
      <c r="F87">
        <v>5</v>
      </c>
      <c r="G87" t="s">
        <v>99</v>
      </c>
      <c r="H87" s="5">
        <v>45187</v>
      </c>
      <c r="I87" s="5">
        <v>45278</v>
      </c>
      <c r="J87" s="6">
        <v>46009</v>
      </c>
      <c r="K87" s="4">
        <v>245807.53</v>
      </c>
      <c r="L87" s="7">
        <v>0.18</v>
      </c>
      <c r="M87" s="4">
        <f t="shared" si="10"/>
        <v>6741.1873295890409</v>
      </c>
      <c r="N87" s="4">
        <f t="shared" si="11"/>
        <v>39032.888873424658</v>
      </c>
      <c r="O87" s="4">
        <f t="shared" si="12"/>
        <v>45774.076203013698</v>
      </c>
      <c r="P87" s="5">
        <f>IF(J87&gt;SUMIFS(Sales!$H:$H,Sales!$C:$C,Investors!G87),SUMIFS(Sales!$H:$H,Sales!$C:$C,Investors!G87),Investors!J87)</f>
        <v>45600</v>
      </c>
      <c r="Q87">
        <f t="shared" si="13"/>
        <v>291581.60620301368</v>
      </c>
      <c r="R87">
        <f>IF(J87&lt;SUMIFS(Sales!$H:$H,Sales!$C:$C,Investors!G87),0,Investors!Q87)</f>
        <v>291581.60620301368</v>
      </c>
      <c r="S87" s="5">
        <f>SUMIFS(Sales!$H:$H,Sales!$C:$C,Investors!G87)</f>
        <v>45600</v>
      </c>
      <c r="T87" t="str">
        <f t="shared" si="14"/>
        <v>Sale</v>
      </c>
    </row>
    <row r="88" spans="1:20" hidden="1">
      <c r="A88" t="s">
        <v>244</v>
      </c>
      <c r="B88" t="s">
        <v>245</v>
      </c>
      <c r="C88" t="s">
        <v>246</v>
      </c>
      <c r="D88" t="s">
        <v>24</v>
      </c>
      <c r="E88" t="s">
        <v>25</v>
      </c>
      <c r="F88">
        <v>6</v>
      </c>
      <c r="G88" t="s">
        <v>103</v>
      </c>
      <c r="H88" s="5">
        <v>45187</v>
      </c>
      <c r="I88" s="5">
        <v>45278</v>
      </c>
      <c r="J88" s="6">
        <v>46009</v>
      </c>
      <c r="K88" s="4">
        <v>550000</v>
      </c>
      <c r="L88" s="7">
        <v>0.18</v>
      </c>
      <c r="M88" s="4">
        <f t="shared" si="10"/>
        <v>15083.561643835614</v>
      </c>
      <c r="N88" s="4">
        <f t="shared" si="11"/>
        <v>87336.986301369863</v>
      </c>
      <c r="O88" s="4">
        <f t="shared" si="12"/>
        <v>102420.54794520547</v>
      </c>
      <c r="P88" s="5">
        <f>IF(J88&gt;SUMIFS(Sales!$H:$H,Sales!$C:$C,Investors!G88),SUMIFS(Sales!$H:$H,Sales!$C:$C,Investors!G88),Investors!J88)</f>
        <v>45600</v>
      </c>
      <c r="Q88">
        <f t="shared" si="13"/>
        <v>652420.54794520547</v>
      </c>
      <c r="R88">
        <f>IF(J88&lt;SUMIFS(Sales!$H:$H,Sales!$C:$C,Investors!G88),0,Investors!Q88)</f>
        <v>652420.54794520547</v>
      </c>
      <c r="S88" s="5">
        <f>SUMIFS(Sales!$H:$H,Sales!$C:$C,Investors!G88)</f>
        <v>45600</v>
      </c>
      <c r="T88" t="str">
        <f t="shared" si="14"/>
        <v>Sale</v>
      </c>
    </row>
    <row r="89" spans="1:20" hidden="1">
      <c r="A89" t="s">
        <v>247</v>
      </c>
      <c r="B89" t="s">
        <v>248</v>
      </c>
      <c r="C89" t="s">
        <v>249</v>
      </c>
      <c r="D89" t="s">
        <v>24</v>
      </c>
      <c r="E89" t="s">
        <v>25</v>
      </c>
      <c r="F89">
        <v>6</v>
      </c>
      <c r="G89" t="s">
        <v>99</v>
      </c>
      <c r="H89" s="5">
        <v>45177</v>
      </c>
      <c r="I89" s="5">
        <v>45278</v>
      </c>
      <c r="J89" s="6">
        <v>46009</v>
      </c>
      <c r="K89" s="4">
        <v>100000</v>
      </c>
      <c r="L89" s="7">
        <v>0.16</v>
      </c>
      <c r="M89" s="4">
        <f t="shared" si="10"/>
        <v>3043.8356164383563</v>
      </c>
      <c r="N89" s="4">
        <f t="shared" si="11"/>
        <v>14115.068493150684</v>
      </c>
      <c r="O89" s="4">
        <f t="shared" si="12"/>
        <v>17158.904109589039</v>
      </c>
      <c r="P89" s="5">
        <f>IF(J89&gt;SUMIFS(Sales!$H:$H,Sales!$C:$C,Investors!G89),SUMIFS(Sales!$H:$H,Sales!$C:$C,Investors!G89),Investors!J89)</f>
        <v>45600</v>
      </c>
      <c r="Q89">
        <f t="shared" si="13"/>
        <v>117158.90410958904</v>
      </c>
      <c r="R89">
        <f>IF(J89&lt;SUMIFS(Sales!$H:$H,Sales!$C:$C,Investors!G89),0,Investors!Q89)</f>
        <v>117158.90410958904</v>
      </c>
      <c r="S89" s="5">
        <f>SUMIFS(Sales!$H:$H,Sales!$C:$C,Investors!G89)</f>
        <v>45600</v>
      </c>
      <c r="T89" t="str">
        <f t="shared" si="14"/>
        <v>Sale</v>
      </c>
    </row>
    <row r="90" spans="1:20" hidden="1">
      <c r="A90" t="s">
        <v>247</v>
      </c>
      <c r="B90" t="s">
        <v>248</v>
      </c>
      <c r="C90" t="s">
        <v>249</v>
      </c>
      <c r="D90" t="s">
        <v>24</v>
      </c>
      <c r="E90" t="s">
        <v>25</v>
      </c>
      <c r="F90">
        <v>7</v>
      </c>
      <c r="G90" t="s">
        <v>99</v>
      </c>
      <c r="H90" s="5">
        <v>45177</v>
      </c>
      <c r="I90" s="5">
        <v>45278</v>
      </c>
      <c r="J90" s="6">
        <v>46009</v>
      </c>
      <c r="K90" s="4">
        <v>100000.01</v>
      </c>
      <c r="L90" s="7">
        <v>0.16</v>
      </c>
      <c r="M90" s="4">
        <f t="shared" si="10"/>
        <v>3043.8359208219181</v>
      </c>
      <c r="N90" s="4">
        <f t="shared" si="11"/>
        <v>14115.069904657534</v>
      </c>
      <c r="O90" s="4">
        <f t="shared" si="12"/>
        <v>17158.905825479451</v>
      </c>
      <c r="P90" s="5">
        <f>IF(J90&gt;SUMIFS(Sales!$H:$H,Sales!$C:$C,Investors!G90),SUMIFS(Sales!$H:$H,Sales!$C:$C,Investors!G90),Investors!J90)</f>
        <v>45600</v>
      </c>
      <c r="Q90">
        <f t="shared" si="13"/>
        <v>117158.91582547945</v>
      </c>
      <c r="R90">
        <f>IF(J90&lt;SUMIFS(Sales!$H:$H,Sales!$C:$C,Investors!G90),0,Investors!Q90)</f>
        <v>117158.91582547945</v>
      </c>
      <c r="S90" s="5">
        <f>SUMIFS(Sales!$H:$H,Sales!$C:$C,Investors!G90)</f>
        <v>45600</v>
      </c>
      <c r="T90" t="str">
        <f t="shared" si="14"/>
        <v>Sale</v>
      </c>
    </row>
    <row r="91" spans="1:20" hidden="1">
      <c r="A91" t="s">
        <v>247</v>
      </c>
      <c r="B91" t="s">
        <v>248</v>
      </c>
      <c r="C91" t="s">
        <v>249</v>
      </c>
      <c r="D91" t="s">
        <v>24</v>
      </c>
      <c r="E91" t="s">
        <v>25</v>
      </c>
      <c r="F91">
        <v>8</v>
      </c>
      <c r="G91" t="s">
        <v>99</v>
      </c>
      <c r="H91" s="5">
        <v>45187</v>
      </c>
      <c r="I91" s="5">
        <v>45278</v>
      </c>
      <c r="J91" s="6">
        <v>46009</v>
      </c>
      <c r="K91" s="4">
        <v>114853.42</v>
      </c>
      <c r="L91" s="7">
        <v>0.16</v>
      </c>
      <c r="M91" s="4">
        <f t="shared" si="10"/>
        <v>3149.8157101369861</v>
      </c>
      <c r="N91" s="4">
        <f t="shared" si="11"/>
        <v>16211.638899726027</v>
      </c>
      <c r="O91" s="4">
        <f t="shared" si="12"/>
        <v>19361.454609863013</v>
      </c>
      <c r="P91" s="5">
        <f>IF(J91&gt;SUMIFS(Sales!$H:$H,Sales!$C:$C,Investors!G91),SUMIFS(Sales!$H:$H,Sales!$C:$C,Investors!G91),Investors!J91)</f>
        <v>45600</v>
      </c>
      <c r="Q91">
        <f t="shared" si="13"/>
        <v>134214.87460986301</v>
      </c>
      <c r="R91">
        <f>IF(J91&lt;SUMIFS(Sales!$H:$H,Sales!$C:$C,Investors!G91),0,Investors!Q91)</f>
        <v>134214.87460986301</v>
      </c>
      <c r="S91" s="5">
        <f>SUMIFS(Sales!$H:$H,Sales!$C:$C,Investors!G91)</f>
        <v>45600</v>
      </c>
      <c r="T91" t="str">
        <f t="shared" si="14"/>
        <v>Sale</v>
      </c>
    </row>
    <row r="92" spans="1:20" hidden="1">
      <c r="A92" t="s">
        <v>247</v>
      </c>
      <c r="B92" t="s">
        <v>248</v>
      </c>
      <c r="C92" t="s">
        <v>249</v>
      </c>
      <c r="D92" t="s">
        <v>24</v>
      </c>
      <c r="E92" t="s">
        <v>25</v>
      </c>
      <c r="F92">
        <v>9</v>
      </c>
      <c r="G92" t="s">
        <v>26</v>
      </c>
      <c r="H92" s="5">
        <v>45278</v>
      </c>
      <c r="I92" s="5">
        <v>45278</v>
      </c>
      <c r="J92" s="6">
        <v>46009</v>
      </c>
      <c r="K92" s="4">
        <v>231000</v>
      </c>
      <c r="L92" s="7">
        <v>0.18</v>
      </c>
      <c r="M92" s="4">
        <f t="shared" si="10"/>
        <v>0</v>
      </c>
      <c r="N92" s="4">
        <f t="shared" si="11"/>
        <v>36681.534246575342</v>
      </c>
      <c r="O92" s="4">
        <f t="shared" si="12"/>
        <v>36681.534246575342</v>
      </c>
      <c r="P92" s="5">
        <f>IF(J92&gt;SUMIFS(Sales!$H:$H,Sales!$C:$C,Investors!G92),SUMIFS(Sales!$H:$H,Sales!$C:$C,Investors!G92),Investors!J92)</f>
        <v>45600</v>
      </c>
      <c r="Q92">
        <f t="shared" si="13"/>
        <v>267681.53424657532</v>
      </c>
      <c r="R92">
        <f>IF(J92&lt;SUMIFS(Sales!$H:$H,Sales!$C:$C,Investors!G92),0,Investors!Q92)</f>
        <v>267681.53424657532</v>
      </c>
      <c r="S92" s="5">
        <f>SUMIFS(Sales!$H:$H,Sales!$C:$C,Investors!G92)</f>
        <v>45600</v>
      </c>
      <c r="T92" t="str">
        <f t="shared" si="14"/>
        <v>Sale</v>
      </c>
    </row>
    <row r="93" spans="1:20" hidden="1">
      <c r="A93" t="s">
        <v>250</v>
      </c>
      <c r="B93" t="s">
        <v>251</v>
      </c>
      <c r="C93" t="s">
        <v>166</v>
      </c>
      <c r="D93" t="s">
        <v>24</v>
      </c>
      <c r="E93" t="s">
        <v>25</v>
      </c>
      <c r="F93">
        <v>4</v>
      </c>
      <c r="G93" t="s">
        <v>97</v>
      </c>
      <c r="H93" s="5">
        <v>45393</v>
      </c>
      <c r="I93" s="5">
        <v>45425</v>
      </c>
      <c r="J93" s="6">
        <v>46156</v>
      </c>
      <c r="K93" s="4">
        <v>100000</v>
      </c>
      <c r="L93" s="7">
        <v>0.18</v>
      </c>
      <c r="M93" s="4">
        <f t="shared" si="10"/>
        <v>964.38356164383561</v>
      </c>
      <c r="N93" s="4">
        <f t="shared" si="11"/>
        <v>10454.794520547945</v>
      </c>
      <c r="O93" s="4">
        <f t="shared" si="12"/>
        <v>11419.17808219178</v>
      </c>
      <c r="P93" s="5">
        <f>IF(J93&gt;SUMIFS(Sales!$H:$H,Sales!$C:$C,Investors!G93),SUMIFS(Sales!$H:$H,Sales!$C:$C,Investors!G93),Investors!J93)</f>
        <v>45637</v>
      </c>
      <c r="Q93">
        <f t="shared" si="13"/>
        <v>111419.17808219178</v>
      </c>
      <c r="R93">
        <f>IF(J93&lt;SUMIFS(Sales!$H:$H,Sales!$C:$C,Investors!G93),0,Investors!Q93)</f>
        <v>111419.17808219178</v>
      </c>
      <c r="S93" s="5">
        <f>SUMIFS(Sales!$H:$H,Sales!$C:$C,Investors!G93)</f>
        <v>45637</v>
      </c>
      <c r="T93" t="str">
        <f t="shared" si="14"/>
        <v>Sale</v>
      </c>
    </row>
    <row r="94" spans="1:20" hidden="1">
      <c r="A94" t="s">
        <v>250</v>
      </c>
      <c r="B94" t="s">
        <v>251</v>
      </c>
      <c r="C94" t="s">
        <v>166</v>
      </c>
      <c r="D94" t="s">
        <v>24</v>
      </c>
      <c r="E94" t="s">
        <v>25</v>
      </c>
      <c r="F94">
        <v>5</v>
      </c>
      <c r="G94" t="s">
        <v>101</v>
      </c>
      <c r="H94" s="5">
        <v>45393</v>
      </c>
      <c r="I94" s="5">
        <v>45425</v>
      </c>
      <c r="J94" s="6">
        <v>46156</v>
      </c>
      <c r="K94" s="4">
        <v>550000</v>
      </c>
      <c r="L94" s="7">
        <v>0.18</v>
      </c>
      <c r="M94" s="4">
        <f t="shared" si="10"/>
        <v>5304.1095890410952</v>
      </c>
      <c r="N94" s="4">
        <f t="shared" si="11"/>
        <v>58857.534246575349</v>
      </c>
      <c r="O94" s="4">
        <f t="shared" si="12"/>
        <v>64161.643835616444</v>
      </c>
      <c r="P94" s="5">
        <f>IF(J94&gt;SUMIFS(Sales!$H:$H,Sales!$C:$C,Investors!G94),SUMIFS(Sales!$H:$H,Sales!$C:$C,Investors!G94),Investors!J94)</f>
        <v>45642</v>
      </c>
      <c r="Q94">
        <f t="shared" si="13"/>
        <v>614161.64383561641</v>
      </c>
      <c r="R94">
        <f>IF(J94&lt;SUMIFS(Sales!$H:$H,Sales!$C:$C,Investors!G94),0,Investors!Q94)</f>
        <v>614161.64383561641</v>
      </c>
      <c r="S94" s="5">
        <f>SUMIFS(Sales!$H:$H,Sales!$C:$C,Investors!G94)</f>
        <v>45642</v>
      </c>
      <c r="T94" t="str">
        <f t="shared" si="14"/>
        <v>Sale</v>
      </c>
    </row>
    <row r="95" spans="1:20" hidden="1">
      <c r="A95" t="s">
        <v>252</v>
      </c>
      <c r="B95" t="s">
        <v>253</v>
      </c>
      <c r="C95" t="s">
        <v>254</v>
      </c>
      <c r="D95" t="s">
        <v>24</v>
      </c>
      <c r="E95" t="s">
        <v>25</v>
      </c>
      <c r="F95">
        <v>2</v>
      </c>
      <c r="G95" t="s">
        <v>97</v>
      </c>
      <c r="H95" s="5">
        <v>45359</v>
      </c>
      <c r="I95" s="5">
        <v>45387</v>
      </c>
      <c r="J95" s="6">
        <v>46118</v>
      </c>
      <c r="K95" s="4">
        <v>360000</v>
      </c>
      <c r="L95" s="7">
        <v>0.18</v>
      </c>
      <c r="M95" s="4">
        <f t="shared" si="10"/>
        <v>3037.8082191780823</v>
      </c>
      <c r="N95" s="4">
        <f t="shared" si="11"/>
        <v>44383.561643835623</v>
      </c>
      <c r="O95" s="4">
        <f t="shared" si="12"/>
        <v>47421.369863013708</v>
      </c>
      <c r="P95" s="5">
        <f>IF(J95&gt;SUMIFS(Sales!$H:$H,Sales!$C:$C,Investors!G95),SUMIFS(Sales!$H:$H,Sales!$C:$C,Investors!G95),Investors!J95)</f>
        <v>45637</v>
      </c>
      <c r="Q95">
        <f t="shared" si="13"/>
        <v>407421.36986301374</v>
      </c>
      <c r="R95">
        <f>IF(J95&lt;SUMIFS(Sales!$H:$H,Sales!$C:$C,Investors!G95),0,Investors!Q95)</f>
        <v>407421.36986301374</v>
      </c>
      <c r="S95" s="5">
        <f>SUMIFS(Sales!$H:$H,Sales!$C:$C,Investors!G95)</f>
        <v>45637</v>
      </c>
      <c r="T95" t="str">
        <f t="shared" si="14"/>
        <v>Sale</v>
      </c>
    </row>
    <row r="96" spans="1:20" hidden="1">
      <c r="A96" t="s">
        <v>252</v>
      </c>
      <c r="B96" t="s">
        <v>253</v>
      </c>
      <c r="C96" t="s">
        <v>254</v>
      </c>
      <c r="D96" t="s">
        <v>24</v>
      </c>
      <c r="E96" t="s">
        <v>25</v>
      </c>
      <c r="F96">
        <v>3</v>
      </c>
      <c r="G96" t="s">
        <v>102</v>
      </c>
      <c r="H96" s="5">
        <v>45359</v>
      </c>
      <c r="I96" s="5">
        <v>45387</v>
      </c>
      <c r="J96" s="6">
        <v>46118</v>
      </c>
      <c r="K96" s="4">
        <v>250000</v>
      </c>
      <c r="L96" s="7">
        <v>0.18</v>
      </c>
      <c r="M96" s="4">
        <f t="shared" si="10"/>
        <v>2109.5890410958905</v>
      </c>
      <c r="N96" s="4">
        <f t="shared" si="11"/>
        <v>31438.356164383564</v>
      </c>
      <c r="O96" s="4">
        <f t="shared" si="12"/>
        <v>33547.945205479453</v>
      </c>
      <c r="P96" s="5">
        <f>IF(J96&gt;SUMIFS(Sales!$H:$H,Sales!$C:$C,Investors!G96),SUMIFS(Sales!$H:$H,Sales!$C:$C,Investors!G96),Investors!J96)</f>
        <v>45642</v>
      </c>
      <c r="Q96">
        <f t="shared" si="13"/>
        <v>283547.94520547945</v>
      </c>
      <c r="R96">
        <f>IF(J96&lt;SUMIFS(Sales!$H:$H,Sales!$C:$C,Investors!G96),0,Investors!Q96)</f>
        <v>283547.94520547945</v>
      </c>
      <c r="S96" s="5">
        <f>SUMIFS(Sales!$H:$H,Sales!$C:$C,Investors!G96)</f>
        <v>45642</v>
      </c>
      <c r="T96" t="str">
        <f t="shared" si="14"/>
        <v>Sale</v>
      </c>
    </row>
    <row r="97" spans="1:20" hidden="1">
      <c r="A97" t="s">
        <v>255</v>
      </c>
      <c r="B97" t="s">
        <v>256</v>
      </c>
      <c r="C97" t="s">
        <v>257</v>
      </c>
      <c r="D97" t="s">
        <v>24</v>
      </c>
      <c r="E97" t="s">
        <v>25</v>
      </c>
      <c r="F97">
        <v>1</v>
      </c>
      <c r="G97" t="s">
        <v>56</v>
      </c>
      <c r="H97" s="5">
        <v>45168</v>
      </c>
      <c r="I97" s="5">
        <v>45278</v>
      </c>
      <c r="J97" s="6">
        <v>46009</v>
      </c>
      <c r="K97" s="4">
        <v>600000</v>
      </c>
      <c r="L97" s="7">
        <v>0.18</v>
      </c>
      <c r="M97" s="4">
        <f t="shared" si="10"/>
        <v>19890.410958904107</v>
      </c>
      <c r="N97" s="4">
        <f t="shared" si="11"/>
        <v>89654.794520547948</v>
      </c>
      <c r="O97" s="4">
        <f t="shared" si="12"/>
        <v>109545.20547945205</v>
      </c>
      <c r="P97" s="5">
        <f>IF(J97&gt;SUMIFS(Sales!$H:$H,Sales!$C:$C,Investors!G97),SUMIFS(Sales!$H:$H,Sales!$C:$C,Investors!G97),Investors!J97)</f>
        <v>45581</v>
      </c>
      <c r="Q97">
        <f t="shared" si="13"/>
        <v>709545.20547945204</v>
      </c>
      <c r="R97">
        <f>IF(J97&lt;SUMIFS(Sales!$H:$H,Sales!$C:$C,Investors!G97),0,Investors!Q97)</f>
        <v>709545.20547945204</v>
      </c>
      <c r="S97" s="5">
        <f>SUMIFS(Sales!$H:$H,Sales!$C:$C,Investors!G97)</f>
        <v>45581</v>
      </c>
      <c r="T97" t="str">
        <f t="shared" si="14"/>
        <v>Sale</v>
      </c>
    </row>
    <row r="98" spans="1:20" hidden="1">
      <c r="A98" t="s">
        <v>255</v>
      </c>
      <c r="B98" t="s">
        <v>256</v>
      </c>
      <c r="C98" t="s">
        <v>257</v>
      </c>
      <c r="D98" t="s">
        <v>24</v>
      </c>
      <c r="E98" t="s">
        <v>25</v>
      </c>
      <c r="F98">
        <v>2</v>
      </c>
      <c r="G98" t="s">
        <v>67</v>
      </c>
      <c r="H98" s="5">
        <v>45168</v>
      </c>
      <c r="I98" s="5">
        <v>45278</v>
      </c>
      <c r="J98" s="6">
        <v>46009</v>
      </c>
      <c r="K98" s="4">
        <v>550000</v>
      </c>
      <c r="L98" s="7">
        <v>0.18</v>
      </c>
      <c r="M98" s="4">
        <f t="shared" si="10"/>
        <v>18232.876712328765</v>
      </c>
      <c r="N98" s="4">
        <f t="shared" si="11"/>
        <v>117715.0684931507</v>
      </c>
      <c r="O98" s="4">
        <f t="shared" si="12"/>
        <v>135947.94520547945</v>
      </c>
      <c r="P98" s="5">
        <f>IF(J98&gt;SUMIFS(Sales!$H:$H,Sales!$C:$C,Investors!G98),SUMIFS(Sales!$H:$H,Sales!$C:$C,Investors!G98),Investors!J98)</f>
        <v>45712</v>
      </c>
      <c r="Q98">
        <f t="shared" si="13"/>
        <v>685947.94520547939</v>
      </c>
      <c r="R98">
        <f>IF(J98&lt;SUMIFS(Sales!$H:$H,Sales!$C:$C,Investors!G98),0,Investors!Q98)</f>
        <v>685947.94520547939</v>
      </c>
      <c r="S98" s="5">
        <f>SUMIFS(Sales!$H:$H,Sales!$C:$C,Investors!G98)</f>
        <v>45712</v>
      </c>
      <c r="T98" t="str">
        <f t="shared" si="14"/>
        <v>Sale</v>
      </c>
    </row>
    <row r="99" spans="1:20" hidden="1">
      <c r="A99" t="s">
        <v>255</v>
      </c>
      <c r="B99" t="s">
        <v>256</v>
      </c>
      <c r="C99" t="s">
        <v>257</v>
      </c>
      <c r="D99" t="s">
        <v>24</v>
      </c>
      <c r="E99" t="s">
        <v>25</v>
      </c>
      <c r="F99">
        <v>3</v>
      </c>
      <c r="G99" t="s">
        <v>69</v>
      </c>
      <c r="H99" s="5">
        <v>45168</v>
      </c>
      <c r="I99" s="5">
        <v>45278</v>
      </c>
      <c r="J99" s="6">
        <v>46009</v>
      </c>
      <c r="K99" s="4">
        <v>550000</v>
      </c>
      <c r="L99" s="7">
        <v>0.18</v>
      </c>
      <c r="M99" s="4">
        <f t="shared" si="10"/>
        <v>18232.876712328765</v>
      </c>
      <c r="N99" s="4">
        <f t="shared" si="11"/>
        <v>90320.547945205486</v>
      </c>
      <c r="O99" s="4">
        <f t="shared" si="12"/>
        <v>108553.42465753425</v>
      </c>
      <c r="P99" s="5">
        <f>IF(J99&gt;SUMIFS(Sales!$H:$H,Sales!$C:$C,Investors!G99),SUMIFS(Sales!$H:$H,Sales!$C:$C,Investors!G99),Investors!J99)</f>
        <v>45611</v>
      </c>
      <c r="Q99">
        <f t="shared" si="13"/>
        <v>658553.42465753423</v>
      </c>
      <c r="R99">
        <f>IF(J99&lt;SUMIFS(Sales!$H:$H,Sales!$C:$C,Investors!G99),0,Investors!Q99)</f>
        <v>658553.42465753423</v>
      </c>
      <c r="S99" s="5">
        <f>SUMIFS(Sales!$H:$H,Sales!$C:$C,Investors!G99)</f>
        <v>45611</v>
      </c>
      <c r="T99" t="str">
        <f t="shared" si="14"/>
        <v>Sale</v>
      </c>
    </row>
    <row r="100" spans="1:20" hidden="1">
      <c r="A100" t="s">
        <v>255</v>
      </c>
      <c r="B100" t="s">
        <v>256</v>
      </c>
      <c r="C100" t="s">
        <v>257</v>
      </c>
      <c r="D100" t="s">
        <v>24</v>
      </c>
      <c r="E100" t="s">
        <v>25</v>
      </c>
      <c r="F100">
        <v>4</v>
      </c>
      <c r="G100" t="s">
        <v>73</v>
      </c>
      <c r="H100" s="5">
        <v>45168</v>
      </c>
      <c r="I100" s="5">
        <v>45278</v>
      </c>
      <c r="J100" s="6">
        <v>46009</v>
      </c>
      <c r="K100" s="4">
        <v>550000</v>
      </c>
      <c r="L100" s="7">
        <v>0.18</v>
      </c>
      <c r="M100" s="4">
        <f t="shared" si="10"/>
        <v>18232.876712328765</v>
      </c>
      <c r="N100" s="4">
        <f t="shared" si="11"/>
        <v>87336.986301369863</v>
      </c>
      <c r="O100" s="4">
        <f t="shared" si="12"/>
        <v>105569.86301369863</v>
      </c>
      <c r="P100" s="5">
        <f>IF(J100&gt;SUMIFS(Sales!$H:$H,Sales!$C:$C,Investors!G100),SUMIFS(Sales!$H:$H,Sales!$C:$C,Investors!G100),Investors!J100)</f>
        <v>45600</v>
      </c>
      <c r="Q100">
        <f t="shared" si="13"/>
        <v>655569.8630136986</v>
      </c>
      <c r="R100">
        <f>IF(J100&lt;SUMIFS(Sales!$H:$H,Sales!$C:$C,Investors!G100),0,Investors!Q100)</f>
        <v>655569.8630136986</v>
      </c>
      <c r="S100" s="5">
        <f>SUMIFS(Sales!$H:$H,Sales!$C:$C,Investors!G100)</f>
        <v>45600</v>
      </c>
      <c r="T100" t="str">
        <f t="shared" si="14"/>
        <v>Sale</v>
      </c>
    </row>
    <row r="101" spans="1:20" hidden="1">
      <c r="A101" t="s">
        <v>255</v>
      </c>
      <c r="B101" t="s">
        <v>256</v>
      </c>
      <c r="C101" t="s">
        <v>257</v>
      </c>
      <c r="D101" t="s">
        <v>24</v>
      </c>
      <c r="E101" t="s">
        <v>25</v>
      </c>
      <c r="F101">
        <v>5</v>
      </c>
      <c r="G101" t="s">
        <v>92</v>
      </c>
      <c r="H101" s="5">
        <v>45168</v>
      </c>
      <c r="I101" s="5">
        <v>45278</v>
      </c>
      <c r="J101" s="6">
        <v>46009</v>
      </c>
      <c r="K101" s="4">
        <v>550000</v>
      </c>
      <c r="L101" s="7">
        <v>0.18</v>
      </c>
      <c r="M101" s="4">
        <f t="shared" ref="M101:M117" si="15">IF(I101="",K101/365*0.11*((H101+30)-H101),K101/365*0.11*(I101-H101))</f>
        <v>18232.876712328765</v>
      </c>
      <c r="N101" s="4">
        <f t="shared" ref="N101:N117" si="16">K101*L101/365*(P101-I101)</f>
        <v>78657.534246575349</v>
      </c>
      <c r="O101" s="4">
        <f t="shared" ref="O101:O117" si="17">M101+N101</f>
        <v>96890.410958904118</v>
      </c>
      <c r="P101" s="5">
        <f>IF(J101&gt;SUMIFS(Sales!$H:$H,Sales!$C:$C,Investors!G101),SUMIFS(Sales!$H:$H,Sales!$C:$C,Investors!G101),Investors!J101)</f>
        <v>45568</v>
      </c>
      <c r="Q101">
        <f t="shared" ref="Q101:Q117" si="18">K101+O101</f>
        <v>646890.41095890407</v>
      </c>
      <c r="R101">
        <f>IF(J101&lt;SUMIFS(Sales!$H:$H,Sales!$C:$C,Investors!G101),0,Investors!Q101)</f>
        <v>646890.41095890407</v>
      </c>
      <c r="S101" s="5">
        <f>SUMIFS(Sales!$H:$H,Sales!$C:$C,Investors!G101)</f>
        <v>45568</v>
      </c>
      <c r="T101" t="str">
        <f t="shared" ref="T101:T117" si="19">IF(J101&lt;S101,"Exit","Sale")</f>
        <v>Sale</v>
      </c>
    </row>
    <row r="102" spans="1:20" hidden="1">
      <c r="A102" t="s">
        <v>258</v>
      </c>
      <c r="B102" t="s">
        <v>259</v>
      </c>
      <c r="C102" t="s">
        <v>260</v>
      </c>
      <c r="D102" t="s">
        <v>24</v>
      </c>
      <c r="E102" t="s">
        <v>25</v>
      </c>
      <c r="F102">
        <v>1</v>
      </c>
      <c r="G102" t="s">
        <v>45</v>
      </c>
      <c r="H102" s="5">
        <v>45278</v>
      </c>
      <c r="I102" s="5">
        <v>45278</v>
      </c>
      <c r="J102" s="6">
        <v>46009</v>
      </c>
      <c r="K102" s="4">
        <v>400000</v>
      </c>
      <c r="L102" s="7">
        <v>0.18</v>
      </c>
      <c r="M102" s="4">
        <f t="shared" si="15"/>
        <v>0</v>
      </c>
      <c r="N102" s="4">
        <f t="shared" si="16"/>
        <v>65687.671232876717</v>
      </c>
      <c r="O102" s="4">
        <f t="shared" si="17"/>
        <v>65687.671232876717</v>
      </c>
      <c r="P102" s="5">
        <f>IF(J102&gt;SUMIFS(Sales!$H:$H,Sales!$C:$C,Investors!G102),SUMIFS(Sales!$H:$H,Sales!$C:$C,Investors!G102),Investors!J102)</f>
        <v>45611</v>
      </c>
      <c r="Q102">
        <f t="shared" si="18"/>
        <v>465687.67123287672</v>
      </c>
      <c r="R102">
        <f>IF(J102&lt;SUMIFS(Sales!$H:$H,Sales!$C:$C,Investors!G102),0,Investors!Q102)</f>
        <v>465687.67123287672</v>
      </c>
      <c r="S102" s="5">
        <f>SUMIFS(Sales!$H:$H,Sales!$C:$C,Investors!G102)</f>
        <v>45611</v>
      </c>
      <c r="T102" t="str">
        <f t="shared" si="19"/>
        <v>Sale</v>
      </c>
    </row>
    <row r="103" spans="1:20" hidden="1">
      <c r="A103" t="s">
        <v>258</v>
      </c>
      <c r="B103" t="s">
        <v>259</v>
      </c>
      <c r="C103" t="s">
        <v>260</v>
      </c>
      <c r="D103" t="s">
        <v>24</v>
      </c>
      <c r="E103" t="s">
        <v>25</v>
      </c>
      <c r="F103">
        <v>2</v>
      </c>
      <c r="G103" t="s">
        <v>60</v>
      </c>
      <c r="H103" s="5">
        <v>45278</v>
      </c>
      <c r="I103" s="5">
        <v>45278</v>
      </c>
      <c r="J103" s="6">
        <v>46009</v>
      </c>
      <c r="K103" s="4">
        <v>600000</v>
      </c>
      <c r="L103" s="7">
        <v>0.18</v>
      </c>
      <c r="M103" s="4">
        <f t="shared" si="15"/>
        <v>0</v>
      </c>
      <c r="N103" s="4">
        <f t="shared" si="16"/>
        <v>112438.35616438356</v>
      </c>
      <c r="O103" s="4">
        <f t="shared" si="17"/>
        <v>112438.35616438356</v>
      </c>
      <c r="P103" s="5">
        <f>IF(J103&gt;SUMIFS(Sales!$H:$H,Sales!$C:$C,Investors!G103),SUMIFS(Sales!$H:$H,Sales!$C:$C,Investors!G103),Investors!J103)</f>
        <v>45658</v>
      </c>
      <c r="Q103">
        <f t="shared" si="18"/>
        <v>712438.35616438359</v>
      </c>
      <c r="R103">
        <f>IF(J103&lt;SUMIFS(Sales!$H:$H,Sales!$C:$C,Investors!G103),0,Investors!Q103)</f>
        <v>712438.35616438359</v>
      </c>
      <c r="S103" s="5">
        <f>SUMIFS(Sales!$H:$H,Sales!$C:$C,Investors!G103)</f>
        <v>45658</v>
      </c>
      <c r="T103" t="str">
        <f t="shared" si="19"/>
        <v>Sale</v>
      </c>
    </row>
    <row r="104" spans="1:20" hidden="1">
      <c r="A104" t="s">
        <v>261</v>
      </c>
      <c r="B104" t="s">
        <v>262</v>
      </c>
      <c r="C104" t="s">
        <v>263</v>
      </c>
      <c r="D104" t="s">
        <v>24</v>
      </c>
      <c r="E104" t="s">
        <v>25</v>
      </c>
      <c r="F104">
        <v>1</v>
      </c>
      <c r="G104" t="s">
        <v>81</v>
      </c>
      <c r="H104" s="5">
        <v>45281</v>
      </c>
      <c r="I104" s="5">
        <v>45281</v>
      </c>
      <c r="J104" s="6">
        <v>46012</v>
      </c>
      <c r="K104" s="4">
        <v>500000</v>
      </c>
      <c r="L104" s="7">
        <v>0.16</v>
      </c>
      <c r="M104" s="4">
        <f t="shared" si="15"/>
        <v>0</v>
      </c>
      <c r="N104" s="4">
        <f t="shared" si="16"/>
        <v>82630.136986301368</v>
      </c>
      <c r="O104" s="4">
        <f t="shared" si="17"/>
        <v>82630.136986301368</v>
      </c>
      <c r="P104" s="5">
        <f>IF(J104&gt;SUMIFS(Sales!$H:$H,Sales!$C:$C,Investors!G104),SUMIFS(Sales!$H:$H,Sales!$C:$C,Investors!G104),Investors!J104)</f>
        <v>45658</v>
      </c>
      <c r="Q104">
        <f t="shared" si="18"/>
        <v>582630.1369863014</v>
      </c>
      <c r="R104">
        <f>IF(J104&lt;SUMIFS(Sales!$H:$H,Sales!$C:$C,Investors!G104),0,Investors!Q104)</f>
        <v>582630.1369863014</v>
      </c>
      <c r="S104" s="5">
        <f>SUMIFS(Sales!$H:$H,Sales!$C:$C,Investors!G104)</f>
        <v>45658</v>
      </c>
      <c r="T104" t="str">
        <f t="shared" si="19"/>
        <v>Sale</v>
      </c>
    </row>
    <row r="105" spans="1:20" hidden="1">
      <c r="A105" t="s">
        <v>264</v>
      </c>
      <c r="B105" t="s">
        <v>265</v>
      </c>
      <c r="C105" t="s">
        <v>266</v>
      </c>
      <c r="D105" t="s">
        <v>24</v>
      </c>
      <c r="E105" t="s">
        <v>25</v>
      </c>
      <c r="F105">
        <v>1</v>
      </c>
      <c r="G105" t="s">
        <v>32</v>
      </c>
      <c r="H105" s="5">
        <v>45280</v>
      </c>
      <c r="I105" s="5">
        <v>45344</v>
      </c>
      <c r="J105" s="6">
        <v>46075</v>
      </c>
      <c r="K105" s="4">
        <v>600000</v>
      </c>
      <c r="L105" s="7">
        <v>0.16</v>
      </c>
      <c r="M105" s="4">
        <f t="shared" si="15"/>
        <v>11572.602739726026</v>
      </c>
      <c r="N105" s="4">
        <f t="shared" si="16"/>
        <v>68909.589041095896</v>
      </c>
      <c r="O105" s="4">
        <f t="shared" si="17"/>
        <v>80482.191780821915</v>
      </c>
      <c r="P105" s="5">
        <f>IF(J105&gt;SUMIFS(Sales!$H:$H,Sales!$C:$C,Investors!G105),SUMIFS(Sales!$H:$H,Sales!$C:$C,Investors!G105),Investors!J105)</f>
        <v>45606</v>
      </c>
      <c r="Q105">
        <f t="shared" si="18"/>
        <v>680482.19178082189</v>
      </c>
      <c r="R105">
        <f>IF(J105&lt;SUMIFS(Sales!$H:$H,Sales!$C:$C,Investors!G105),0,Investors!Q105)</f>
        <v>680482.19178082189</v>
      </c>
      <c r="S105" s="5">
        <f>SUMIFS(Sales!$H:$H,Sales!$C:$C,Investors!G105)</f>
        <v>45606</v>
      </c>
      <c r="T105" t="str">
        <f t="shared" si="19"/>
        <v>Sale</v>
      </c>
    </row>
    <row r="106" spans="1:20" hidden="1">
      <c r="A106" t="s">
        <v>267</v>
      </c>
      <c r="B106" t="s">
        <v>268</v>
      </c>
      <c r="C106" t="s">
        <v>269</v>
      </c>
      <c r="D106" t="s">
        <v>24</v>
      </c>
      <c r="E106" t="s">
        <v>25</v>
      </c>
      <c r="F106">
        <v>1</v>
      </c>
      <c r="G106" t="s">
        <v>41</v>
      </c>
      <c r="H106" s="5">
        <v>45280</v>
      </c>
      <c r="I106" s="5">
        <v>45344</v>
      </c>
      <c r="J106" s="6">
        <v>46075</v>
      </c>
      <c r="K106" s="4">
        <v>300000</v>
      </c>
      <c r="L106" s="7">
        <v>0.14000000000000001</v>
      </c>
      <c r="M106" s="4">
        <f t="shared" si="15"/>
        <v>5786.301369863013</v>
      </c>
      <c r="N106" s="4">
        <f t="shared" si="16"/>
        <v>30147.94520547946</v>
      </c>
      <c r="O106" s="4">
        <f t="shared" si="17"/>
        <v>35934.246575342477</v>
      </c>
      <c r="P106" s="5">
        <f>IF(J106&gt;SUMIFS(Sales!$H:$H,Sales!$C:$C,Investors!G106),SUMIFS(Sales!$H:$H,Sales!$C:$C,Investors!G106),Investors!J106)</f>
        <v>45606</v>
      </c>
      <c r="Q106">
        <f t="shared" si="18"/>
        <v>335934.24657534249</v>
      </c>
      <c r="R106">
        <f>IF(J106&lt;SUMIFS(Sales!$H:$H,Sales!$C:$C,Investors!G106),0,Investors!Q106)</f>
        <v>335934.24657534249</v>
      </c>
      <c r="S106" s="5">
        <f>SUMIFS(Sales!$H:$H,Sales!$C:$C,Investors!G106)</f>
        <v>45606</v>
      </c>
      <c r="T106" t="str">
        <f t="shared" si="19"/>
        <v>Sale</v>
      </c>
    </row>
    <row r="107" spans="1:20" hidden="1">
      <c r="A107" t="s">
        <v>270</v>
      </c>
      <c r="B107" t="s">
        <v>271</v>
      </c>
      <c r="C107" t="s">
        <v>272</v>
      </c>
      <c r="D107" t="s">
        <v>24</v>
      </c>
      <c r="E107" t="s">
        <v>25</v>
      </c>
      <c r="F107">
        <v>1</v>
      </c>
      <c r="G107" t="s">
        <v>80</v>
      </c>
      <c r="H107" s="5">
        <v>45310</v>
      </c>
      <c r="I107" s="5">
        <v>45344</v>
      </c>
      <c r="J107" s="6">
        <v>46075</v>
      </c>
      <c r="K107" s="4">
        <v>110000</v>
      </c>
      <c r="L107" s="7">
        <v>0.14000000000000001</v>
      </c>
      <c r="M107" s="4">
        <f t="shared" si="15"/>
        <v>1127.1232876712329</v>
      </c>
      <c r="N107" s="4">
        <f t="shared" si="16"/>
        <v>14513.972602739726</v>
      </c>
      <c r="O107" s="4">
        <f t="shared" si="17"/>
        <v>15641.095890410959</v>
      </c>
      <c r="P107" s="5">
        <f>IF(J107&gt;SUMIFS(Sales!$H:$H,Sales!$C:$C,Investors!G107),SUMIFS(Sales!$H:$H,Sales!$C:$C,Investors!G107),Investors!J107)</f>
        <v>45688</v>
      </c>
      <c r="Q107">
        <f t="shared" si="18"/>
        <v>125641.09589041096</v>
      </c>
      <c r="R107">
        <f>IF(J107&lt;SUMIFS(Sales!$H:$H,Sales!$C:$C,Investors!G107),0,Investors!Q107)</f>
        <v>125641.09589041096</v>
      </c>
      <c r="S107" s="5">
        <f>SUMIFS(Sales!$H:$H,Sales!$C:$C,Investors!G107)</f>
        <v>45688</v>
      </c>
      <c r="T107" t="str">
        <f t="shared" si="19"/>
        <v>Sale</v>
      </c>
    </row>
    <row r="108" spans="1:20" hidden="1">
      <c r="A108" t="s">
        <v>273</v>
      </c>
      <c r="B108" t="s">
        <v>274</v>
      </c>
      <c r="C108" t="s">
        <v>275</v>
      </c>
      <c r="D108" t="s">
        <v>24</v>
      </c>
      <c r="E108" t="s">
        <v>25</v>
      </c>
      <c r="F108">
        <v>1</v>
      </c>
      <c r="G108" t="s">
        <v>42</v>
      </c>
      <c r="H108" s="5">
        <v>45334</v>
      </c>
      <c r="I108" s="5">
        <v>45344</v>
      </c>
      <c r="J108" s="6">
        <v>46075</v>
      </c>
      <c r="K108" s="4">
        <v>550000</v>
      </c>
      <c r="L108" s="7">
        <v>0.18</v>
      </c>
      <c r="M108" s="4">
        <f t="shared" si="15"/>
        <v>1657.5342465753422</v>
      </c>
      <c r="N108" s="4">
        <f t="shared" si="16"/>
        <v>93304.109589041109</v>
      </c>
      <c r="O108" s="4">
        <f t="shared" si="17"/>
        <v>94961.643835616458</v>
      </c>
      <c r="P108" s="5">
        <f>IF(J108&gt;SUMIFS(Sales!$H:$H,Sales!$C:$C,Investors!G108),SUMIFS(Sales!$H:$H,Sales!$C:$C,Investors!G108),Investors!J108)</f>
        <v>45688</v>
      </c>
      <c r="Q108">
        <f t="shared" si="18"/>
        <v>644961.64383561641</v>
      </c>
      <c r="R108">
        <f>IF(J108&lt;SUMIFS(Sales!$H:$H,Sales!$C:$C,Investors!G108),0,Investors!Q108)</f>
        <v>644961.64383561641</v>
      </c>
      <c r="S108" s="5">
        <f>SUMIFS(Sales!$H:$H,Sales!$C:$C,Investors!G108)</f>
        <v>45688</v>
      </c>
      <c r="T108" t="str">
        <f t="shared" si="19"/>
        <v>Sale</v>
      </c>
    </row>
    <row r="109" spans="1:20" hidden="1">
      <c r="A109" t="s">
        <v>273</v>
      </c>
      <c r="B109" t="s">
        <v>274</v>
      </c>
      <c r="C109" t="s">
        <v>275</v>
      </c>
      <c r="D109" t="s">
        <v>24</v>
      </c>
      <c r="E109" t="s">
        <v>25</v>
      </c>
      <c r="F109">
        <v>2</v>
      </c>
      <c r="G109" t="s">
        <v>43</v>
      </c>
      <c r="H109" s="5">
        <v>45334</v>
      </c>
      <c r="I109" s="5">
        <v>45344</v>
      </c>
      <c r="J109" s="6">
        <v>46075</v>
      </c>
      <c r="K109" s="4">
        <v>200000</v>
      </c>
      <c r="L109" s="7">
        <v>0.18</v>
      </c>
      <c r="M109" s="4">
        <f t="shared" si="15"/>
        <v>602.7397260273973</v>
      </c>
      <c r="N109" s="4">
        <f t="shared" si="16"/>
        <v>36690.410958904111</v>
      </c>
      <c r="O109" s="4">
        <f t="shared" si="17"/>
        <v>37293.150684931505</v>
      </c>
      <c r="P109" s="5">
        <f>IF(J109&gt;SUMIFS(Sales!$H:$H,Sales!$C:$C,Investors!G109),SUMIFS(Sales!$H:$H,Sales!$C:$C,Investors!G109),Investors!J109)</f>
        <v>45716</v>
      </c>
      <c r="Q109">
        <f t="shared" si="18"/>
        <v>237293.15068493149</v>
      </c>
      <c r="R109">
        <f>IF(J109&lt;SUMIFS(Sales!$H:$H,Sales!$C:$C,Investors!G109),0,Investors!Q109)</f>
        <v>237293.15068493149</v>
      </c>
      <c r="S109" s="5">
        <f>SUMIFS(Sales!$H:$H,Sales!$C:$C,Investors!G109)</f>
        <v>45716</v>
      </c>
      <c r="T109" t="str">
        <f t="shared" si="19"/>
        <v>Sale</v>
      </c>
    </row>
    <row r="110" spans="1:20" hidden="1">
      <c r="A110" t="s">
        <v>273</v>
      </c>
      <c r="B110" t="s">
        <v>274</v>
      </c>
      <c r="C110" t="s">
        <v>275</v>
      </c>
      <c r="D110" t="s">
        <v>24</v>
      </c>
      <c r="E110" t="s">
        <v>25</v>
      </c>
      <c r="F110">
        <v>3</v>
      </c>
      <c r="G110" t="s">
        <v>48</v>
      </c>
      <c r="H110" s="5">
        <v>45334</v>
      </c>
      <c r="I110" s="5">
        <v>45344</v>
      </c>
      <c r="J110" s="6">
        <v>46075</v>
      </c>
      <c r="K110" s="4">
        <v>550000</v>
      </c>
      <c r="L110" s="7">
        <v>0.18</v>
      </c>
      <c r="M110" s="4">
        <f t="shared" si="15"/>
        <v>1657.5342465753422</v>
      </c>
      <c r="N110" s="4">
        <f t="shared" si="16"/>
        <v>80827.397260273981</v>
      </c>
      <c r="O110" s="4">
        <f t="shared" si="17"/>
        <v>82484.931506849331</v>
      </c>
      <c r="P110" s="5">
        <f>IF(J110&gt;SUMIFS(Sales!$H:$H,Sales!$C:$C,Investors!G110),SUMIFS(Sales!$H:$H,Sales!$C:$C,Investors!G110),Investors!J110)</f>
        <v>45642</v>
      </c>
      <c r="Q110">
        <f t="shared" si="18"/>
        <v>632484.93150684936</v>
      </c>
      <c r="R110">
        <f>IF(J110&lt;SUMIFS(Sales!$H:$H,Sales!$C:$C,Investors!G110),0,Investors!Q110)</f>
        <v>632484.93150684936</v>
      </c>
      <c r="S110" s="5">
        <f>SUMIFS(Sales!$H:$H,Sales!$C:$C,Investors!G110)</f>
        <v>45642</v>
      </c>
      <c r="T110" t="str">
        <f t="shared" si="19"/>
        <v>Sale</v>
      </c>
    </row>
    <row r="111" spans="1:20" hidden="1">
      <c r="A111" t="s">
        <v>273</v>
      </c>
      <c r="B111" t="s">
        <v>274</v>
      </c>
      <c r="C111" t="s">
        <v>275</v>
      </c>
      <c r="D111" t="s">
        <v>24</v>
      </c>
      <c r="E111" t="s">
        <v>25</v>
      </c>
      <c r="F111">
        <v>4</v>
      </c>
      <c r="G111" t="s">
        <v>55</v>
      </c>
      <c r="H111" s="5">
        <v>45334</v>
      </c>
      <c r="I111" s="5">
        <v>45344</v>
      </c>
      <c r="J111" s="6">
        <v>46075</v>
      </c>
      <c r="K111" s="4">
        <v>550000</v>
      </c>
      <c r="L111" s="7">
        <v>0.18</v>
      </c>
      <c r="M111" s="4">
        <f t="shared" si="15"/>
        <v>1657.5342465753422</v>
      </c>
      <c r="N111" s="4">
        <f t="shared" si="16"/>
        <v>80827.397260273981</v>
      </c>
      <c r="O111" s="4">
        <f t="shared" si="17"/>
        <v>82484.931506849331</v>
      </c>
      <c r="P111" s="5">
        <f>IF(J111&gt;SUMIFS(Sales!$H:$H,Sales!$C:$C,Investors!G111),SUMIFS(Sales!$H:$H,Sales!$C:$C,Investors!G111),Investors!J111)</f>
        <v>45642</v>
      </c>
      <c r="Q111">
        <f t="shared" si="18"/>
        <v>632484.93150684936</v>
      </c>
      <c r="R111">
        <f>IF(J111&lt;SUMIFS(Sales!$H:$H,Sales!$C:$C,Investors!G111),0,Investors!Q111)</f>
        <v>632484.93150684936</v>
      </c>
      <c r="S111" s="5">
        <f>SUMIFS(Sales!$H:$H,Sales!$C:$C,Investors!G111)</f>
        <v>45642</v>
      </c>
      <c r="T111" t="str">
        <f t="shared" si="19"/>
        <v>Sale</v>
      </c>
    </row>
    <row r="112" spans="1:20" hidden="1">
      <c r="A112" t="s">
        <v>273</v>
      </c>
      <c r="B112" t="s">
        <v>274</v>
      </c>
      <c r="C112" t="s">
        <v>275</v>
      </c>
      <c r="D112" t="s">
        <v>24</v>
      </c>
      <c r="E112" t="s">
        <v>25</v>
      </c>
      <c r="F112">
        <v>5</v>
      </c>
      <c r="G112" t="s">
        <v>59</v>
      </c>
      <c r="H112" s="5">
        <v>45334</v>
      </c>
      <c r="I112" s="5">
        <v>45344</v>
      </c>
      <c r="J112" s="6">
        <v>46075</v>
      </c>
      <c r="K112" s="4">
        <v>550000</v>
      </c>
      <c r="L112" s="7">
        <v>0.18</v>
      </c>
      <c r="M112" s="4">
        <f t="shared" si="15"/>
        <v>1657.5342465753422</v>
      </c>
      <c r="N112" s="4">
        <f t="shared" si="16"/>
        <v>55331.506849315076</v>
      </c>
      <c r="O112" s="4">
        <f t="shared" si="17"/>
        <v>56989.041095890418</v>
      </c>
      <c r="P112" s="5">
        <f>IF(J112&gt;SUMIFS(Sales!$H:$H,Sales!$C:$C,Investors!G112),SUMIFS(Sales!$H:$H,Sales!$C:$C,Investors!G112),Investors!J112)</f>
        <v>45548</v>
      </c>
      <c r="Q112">
        <f t="shared" si="18"/>
        <v>606989.04109589045</v>
      </c>
      <c r="R112">
        <f>IF(J112&lt;SUMIFS(Sales!$H:$H,Sales!$C:$C,Investors!G112),0,Investors!Q112)</f>
        <v>606989.04109589045</v>
      </c>
      <c r="S112" s="5">
        <f>SUMIFS(Sales!$H:$H,Sales!$C:$C,Investors!G112)</f>
        <v>45548</v>
      </c>
      <c r="T112" t="str">
        <f t="shared" si="19"/>
        <v>Sale</v>
      </c>
    </row>
    <row r="113" spans="1:20" hidden="1">
      <c r="A113" t="s">
        <v>273</v>
      </c>
      <c r="B113" t="s">
        <v>274</v>
      </c>
      <c r="C113" t="s">
        <v>275</v>
      </c>
      <c r="D113" t="s">
        <v>24</v>
      </c>
      <c r="E113" t="s">
        <v>25</v>
      </c>
      <c r="F113">
        <v>6</v>
      </c>
      <c r="G113" t="s">
        <v>70</v>
      </c>
      <c r="H113" s="5">
        <v>45334</v>
      </c>
      <c r="I113" s="5">
        <v>45344</v>
      </c>
      <c r="J113" s="6">
        <v>46075</v>
      </c>
      <c r="K113" s="4">
        <v>550000</v>
      </c>
      <c r="L113" s="7">
        <v>0.18</v>
      </c>
      <c r="M113" s="4">
        <f t="shared" si="15"/>
        <v>1657.5342465753422</v>
      </c>
      <c r="N113" s="4">
        <f t="shared" si="16"/>
        <v>100898.63013698631</v>
      </c>
      <c r="O113" s="4">
        <f t="shared" si="17"/>
        <v>102556.16438356166</v>
      </c>
      <c r="P113" s="5">
        <f>IF(J113&gt;SUMIFS(Sales!$H:$H,Sales!$C:$C,Investors!G113),SUMIFS(Sales!$H:$H,Sales!$C:$C,Investors!G113),Investors!J113)</f>
        <v>45716</v>
      </c>
      <c r="Q113">
        <f t="shared" si="18"/>
        <v>652556.1643835617</v>
      </c>
      <c r="R113">
        <f>IF(J113&lt;SUMIFS(Sales!$H:$H,Sales!$C:$C,Investors!G113),0,Investors!Q113)</f>
        <v>652556.1643835617</v>
      </c>
      <c r="S113" s="5">
        <f>SUMIFS(Sales!$H:$H,Sales!$C:$C,Investors!G113)</f>
        <v>45716</v>
      </c>
      <c r="T113" t="str">
        <f t="shared" si="19"/>
        <v>Sale</v>
      </c>
    </row>
    <row r="114" spans="1:20" hidden="1">
      <c r="A114" t="s">
        <v>273</v>
      </c>
      <c r="B114" t="s">
        <v>274</v>
      </c>
      <c r="C114" t="s">
        <v>275</v>
      </c>
      <c r="D114" t="s">
        <v>24</v>
      </c>
      <c r="E114" t="s">
        <v>25</v>
      </c>
      <c r="F114">
        <v>7</v>
      </c>
      <c r="G114" t="s">
        <v>104</v>
      </c>
      <c r="H114" s="5">
        <v>45334</v>
      </c>
      <c r="I114" s="5">
        <v>45344</v>
      </c>
      <c r="J114" s="6">
        <v>46075</v>
      </c>
      <c r="K114" s="4">
        <v>550000</v>
      </c>
      <c r="L114" s="7">
        <v>0.18</v>
      </c>
      <c r="M114" s="4">
        <f t="shared" si="15"/>
        <v>1657.5342465753422</v>
      </c>
      <c r="N114" s="4">
        <f t="shared" si="16"/>
        <v>80827.397260273981</v>
      </c>
      <c r="O114" s="4">
        <f t="shared" si="17"/>
        <v>82484.931506849331</v>
      </c>
      <c r="P114" s="5">
        <f>IF(J114&gt;SUMIFS(Sales!$H:$H,Sales!$C:$C,Investors!G114),SUMIFS(Sales!$H:$H,Sales!$C:$C,Investors!G114),Investors!J114)</f>
        <v>45642</v>
      </c>
      <c r="Q114">
        <f t="shared" si="18"/>
        <v>632484.93150684936</v>
      </c>
      <c r="R114">
        <f>IF(J114&lt;SUMIFS(Sales!$H:$H,Sales!$C:$C,Investors!G114),0,Investors!Q114)</f>
        <v>632484.93150684936</v>
      </c>
      <c r="S114" s="5">
        <f>SUMIFS(Sales!$H:$H,Sales!$C:$C,Investors!G114)</f>
        <v>45642</v>
      </c>
      <c r="T114" t="str">
        <f t="shared" si="19"/>
        <v>Sale</v>
      </c>
    </row>
    <row r="115" spans="1:20" hidden="1">
      <c r="A115" t="s">
        <v>276</v>
      </c>
      <c r="B115" t="s">
        <v>277</v>
      </c>
      <c r="C115" t="s">
        <v>278</v>
      </c>
      <c r="D115" t="s">
        <v>24</v>
      </c>
      <c r="E115" t="s">
        <v>25</v>
      </c>
      <c r="F115">
        <v>1</v>
      </c>
      <c r="G115" t="s">
        <v>28</v>
      </c>
      <c r="H115" s="5">
        <v>45371</v>
      </c>
      <c r="I115" s="5">
        <v>45387</v>
      </c>
      <c r="J115" s="6">
        <v>46118</v>
      </c>
      <c r="K115" s="4">
        <v>250000</v>
      </c>
      <c r="L115" s="7">
        <v>0.14000000000000001</v>
      </c>
      <c r="M115" s="4">
        <f t="shared" si="15"/>
        <v>1205.4794520547946</v>
      </c>
      <c r="N115" s="4">
        <f t="shared" si="16"/>
        <v>25986.301369863013</v>
      </c>
      <c r="O115" s="4">
        <f t="shared" si="17"/>
        <v>27191.780821917808</v>
      </c>
      <c r="P115" s="5">
        <f>IF(J115&gt;SUMIFS(Sales!$H:$H,Sales!$C:$C,Investors!G115),SUMIFS(Sales!$H:$H,Sales!$C:$C,Investors!G115),Investors!J115)</f>
        <v>45658</v>
      </c>
      <c r="Q115">
        <f t="shared" si="18"/>
        <v>277191.78082191781</v>
      </c>
      <c r="R115">
        <f>IF(J115&lt;SUMIFS(Sales!$H:$H,Sales!$C:$C,Investors!G115),0,Investors!Q115)</f>
        <v>277191.78082191781</v>
      </c>
      <c r="S115" s="5">
        <f>SUMIFS(Sales!$H:$H,Sales!$C:$C,Investors!G115)</f>
        <v>45658</v>
      </c>
      <c r="T115" t="str">
        <f t="shared" si="19"/>
        <v>Sale</v>
      </c>
    </row>
    <row r="116" spans="1:20" hidden="1">
      <c r="A116" t="s">
        <v>279</v>
      </c>
      <c r="B116" t="s">
        <v>280</v>
      </c>
      <c r="C116" t="s">
        <v>281</v>
      </c>
      <c r="D116" t="s">
        <v>24</v>
      </c>
      <c r="E116" t="s">
        <v>25</v>
      </c>
      <c r="F116">
        <v>13</v>
      </c>
      <c r="G116" t="s">
        <v>44</v>
      </c>
      <c r="H116" s="5">
        <v>45359</v>
      </c>
      <c r="I116" s="5"/>
      <c r="J116" s="6"/>
      <c r="K116" s="4">
        <v>550000</v>
      </c>
      <c r="L116" s="7">
        <v>0</v>
      </c>
      <c r="M116" s="4">
        <f t="shared" si="15"/>
        <v>4972.6027397260268</v>
      </c>
      <c r="N116" s="4">
        <f t="shared" si="16"/>
        <v>0</v>
      </c>
      <c r="O116" s="4">
        <f t="shared" si="17"/>
        <v>4972.6027397260268</v>
      </c>
      <c r="P116" s="5">
        <f>IF(J116&gt;SUMIFS(Sales!$H:$H,Sales!$C:$C,Investors!G116),SUMIFS(Sales!$H:$H,Sales!$C:$C,Investors!G116),Investors!J116)</f>
        <v>0</v>
      </c>
      <c r="Q116">
        <f t="shared" si="18"/>
        <v>554972.60273972608</v>
      </c>
      <c r="R116">
        <f>IF(J116&lt;SUMIFS(Sales!$H:$H,Sales!$C:$C,Investors!G116),0,Investors!Q116)</f>
        <v>0</v>
      </c>
      <c r="S116" s="5">
        <f>SUMIFS(Sales!$H:$H,Sales!$C:$C,Investors!G116)</f>
        <v>45637</v>
      </c>
      <c r="T116" t="str">
        <f t="shared" si="19"/>
        <v>Exit</v>
      </c>
    </row>
    <row r="117" spans="1:20" hidden="1">
      <c r="A117" t="s">
        <v>279</v>
      </c>
      <c r="B117" t="s">
        <v>280</v>
      </c>
      <c r="C117" t="s">
        <v>281</v>
      </c>
      <c r="D117" t="s">
        <v>24</v>
      </c>
      <c r="E117" t="s">
        <v>25</v>
      </c>
      <c r="F117">
        <v>14</v>
      </c>
      <c r="G117" t="s">
        <v>30</v>
      </c>
      <c r="H117" s="5">
        <v>45384</v>
      </c>
      <c r="I117" s="5"/>
      <c r="J117" s="6"/>
      <c r="K117" s="4">
        <v>550000</v>
      </c>
      <c r="L117" s="7">
        <v>0</v>
      </c>
      <c r="M117" s="4">
        <f t="shared" si="15"/>
        <v>4972.6027397260268</v>
      </c>
      <c r="N117" s="4">
        <f t="shared" si="16"/>
        <v>0</v>
      </c>
      <c r="O117" s="4">
        <f t="shared" si="17"/>
        <v>4972.6027397260268</v>
      </c>
      <c r="P117" s="5">
        <f>IF(J117&gt;SUMIFS(Sales!$H:$H,Sales!$C:$C,Investors!G117),SUMIFS(Sales!$H:$H,Sales!$C:$C,Investors!G117),Investors!J117)</f>
        <v>0</v>
      </c>
      <c r="Q117">
        <f t="shared" si="18"/>
        <v>554972.60273972608</v>
      </c>
      <c r="R117">
        <f>IF(J117&lt;SUMIFS(Sales!$H:$H,Sales!$C:$C,Investors!G117),0,Investors!Q117)</f>
        <v>0</v>
      </c>
      <c r="S117" s="5">
        <f>SUMIFS(Sales!$H:$H,Sales!$C:$C,Investors!G117)</f>
        <v>45642</v>
      </c>
      <c r="T117" t="str">
        <f t="shared" si="19"/>
        <v>Exit</v>
      </c>
    </row>
  </sheetData>
  <autoFilter ref="A4:T117" xr:uid="{00000000-0009-0000-0000-000001000000}">
    <filterColumn colId="6">
      <filters>
        <filter val="GW4608"/>
        <filter val="GW4612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17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/>
  <cols>
    <col min="1" max="3" width="20" customWidth="1"/>
    <col min="4" max="4" width="20" hidden="1" customWidth="1"/>
    <col min="5" max="29" width="20" customWidth="1"/>
  </cols>
  <sheetData>
    <row r="1" spans="1:29" ht="26">
      <c r="A1" s="1" t="s">
        <v>282</v>
      </c>
    </row>
    <row r="2" spans="1:29" ht="19">
      <c r="A2" s="8" t="s">
        <v>1</v>
      </c>
      <c r="B2" s="9" t="s">
        <v>2</v>
      </c>
      <c r="C2" s="8"/>
      <c r="D2" s="8"/>
      <c r="E2" s="10">
        <f t="shared" ref="E2:AC2" si="0">SUBTOTAL(9,E5:E117)</f>
        <v>2005978.0821917809</v>
      </c>
      <c r="F2" s="10">
        <f t="shared" si="0"/>
        <v>14520928.529970957</v>
      </c>
      <c r="G2" s="10">
        <f t="shared" si="0"/>
        <v>11586351.462630413</v>
      </c>
      <c r="H2" s="10">
        <f t="shared" si="0"/>
        <v>5720681.4259550683</v>
      </c>
      <c r="I2" s="10">
        <f t="shared" si="0"/>
        <v>3827236.0908660274</v>
      </c>
      <c r="J2" s="10">
        <f t="shared" si="0"/>
        <v>7735463.0645287652</v>
      </c>
      <c r="K2" s="10">
        <f t="shared" si="0"/>
        <v>0</v>
      </c>
      <c r="L2" s="10">
        <f t="shared" si="0"/>
        <v>0</v>
      </c>
      <c r="M2" s="10">
        <f t="shared" si="0"/>
        <v>0</v>
      </c>
      <c r="N2" s="10">
        <f t="shared" si="0"/>
        <v>0</v>
      </c>
      <c r="O2" s="10">
        <f t="shared" si="0"/>
        <v>0</v>
      </c>
      <c r="P2" s="10">
        <f t="shared" si="0"/>
        <v>0</v>
      </c>
      <c r="Q2" s="10">
        <f t="shared" si="0"/>
        <v>0</v>
      </c>
      <c r="R2" s="10">
        <f t="shared" si="0"/>
        <v>0</v>
      </c>
      <c r="S2" s="10">
        <f t="shared" si="0"/>
        <v>0</v>
      </c>
      <c r="T2" s="10">
        <f t="shared" si="0"/>
        <v>0</v>
      </c>
      <c r="U2" s="10">
        <f t="shared" si="0"/>
        <v>0</v>
      </c>
      <c r="V2" s="10">
        <f t="shared" si="0"/>
        <v>0</v>
      </c>
      <c r="W2" s="10">
        <f t="shared" si="0"/>
        <v>0</v>
      </c>
      <c r="X2" s="10">
        <f t="shared" si="0"/>
        <v>0</v>
      </c>
      <c r="Y2" s="10">
        <f t="shared" si="0"/>
        <v>0</v>
      </c>
      <c r="Z2" s="10">
        <f t="shared" si="0"/>
        <v>0</v>
      </c>
      <c r="AA2" s="10">
        <f t="shared" si="0"/>
        <v>0</v>
      </c>
      <c r="AB2" s="10">
        <f t="shared" si="0"/>
        <v>0</v>
      </c>
      <c r="AC2" s="10">
        <f t="shared" si="0"/>
        <v>0</v>
      </c>
    </row>
    <row r="3" spans="1:29" ht="19">
      <c r="A3" s="11"/>
      <c r="B3" s="11"/>
      <c r="C3" s="11"/>
      <c r="D3" s="11"/>
      <c r="E3" s="12" t="s">
        <v>283</v>
      </c>
      <c r="F3" s="12" t="s">
        <v>283</v>
      </c>
      <c r="G3" s="12" t="s">
        <v>283</v>
      </c>
      <c r="H3" s="12" t="s">
        <v>283</v>
      </c>
      <c r="I3" s="12" t="s">
        <v>283</v>
      </c>
      <c r="J3" s="12" t="s">
        <v>283</v>
      </c>
      <c r="K3" s="12" t="s">
        <v>283</v>
      </c>
      <c r="L3" s="12" t="s">
        <v>283</v>
      </c>
      <c r="M3" s="12" t="s">
        <v>283</v>
      </c>
      <c r="N3" s="12" t="s">
        <v>283</v>
      </c>
      <c r="O3" s="12" t="s">
        <v>283</v>
      </c>
      <c r="P3" s="12" t="s">
        <v>283</v>
      </c>
      <c r="Q3" s="12" t="s">
        <v>283</v>
      </c>
      <c r="R3" s="12" t="s">
        <v>283</v>
      </c>
      <c r="S3" s="12" t="s">
        <v>283</v>
      </c>
      <c r="T3" s="12" t="s">
        <v>283</v>
      </c>
      <c r="U3" s="12" t="s">
        <v>283</v>
      </c>
      <c r="V3" s="12" t="s">
        <v>283</v>
      </c>
      <c r="W3" s="12" t="s">
        <v>283</v>
      </c>
      <c r="X3" s="12" t="s">
        <v>283</v>
      </c>
      <c r="Y3" s="12" t="s">
        <v>283</v>
      </c>
      <c r="Z3" s="12" t="s">
        <v>283</v>
      </c>
      <c r="AA3" s="12" t="s">
        <v>283</v>
      </c>
      <c r="AB3" s="12" t="s">
        <v>283</v>
      </c>
      <c r="AC3" s="12" t="s">
        <v>283</v>
      </c>
    </row>
    <row r="4" spans="1:29" ht="19">
      <c r="A4" s="12" t="s">
        <v>114</v>
      </c>
      <c r="B4" s="12" t="s">
        <v>118</v>
      </c>
      <c r="C4" s="12" t="s">
        <v>284</v>
      </c>
      <c r="D4" s="12">
        <v>0</v>
      </c>
      <c r="E4" s="12">
        <v>30</v>
      </c>
      <c r="F4" s="12">
        <v>60</v>
      </c>
      <c r="G4" s="12">
        <v>90</v>
      </c>
      <c r="H4" s="12">
        <v>120</v>
      </c>
      <c r="I4" s="12">
        <v>150</v>
      </c>
      <c r="J4" s="12">
        <v>180</v>
      </c>
      <c r="K4" s="12">
        <v>210</v>
      </c>
      <c r="L4" s="12">
        <v>240</v>
      </c>
      <c r="M4" s="12">
        <v>270</v>
      </c>
      <c r="N4" s="12">
        <v>300</v>
      </c>
      <c r="O4" s="12">
        <v>330</v>
      </c>
      <c r="P4" s="12">
        <v>360</v>
      </c>
      <c r="Q4" s="12">
        <v>390</v>
      </c>
      <c r="R4" s="12">
        <v>420</v>
      </c>
      <c r="S4" s="12">
        <v>450</v>
      </c>
      <c r="T4" s="12">
        <v>480</v>
      </c>
      <c r="U4" s="12">
        <v>510</v>
      </c>
      <c r="V4" s="12">
        <v>540</v>
      </c>
      <c r="W4" s="12">
        <v>570</v>
      </c>
      <c r="X4" s="12">
        <v>600</v>
      </c>
      <c r="Y4" s="12">
        <v>630</v>
      </c>
      <c r="Z4" s="12">
        <v>660</v>
      </c>
      <c r="AA4" s="12">
        <v>690</v>
      </c>
      <c r="AB4" s="12">
        <v>720</v>
      </c>
      <c r="AC4" s="12">
        <v>750</v>
      </c>
    </row>
    <row r="5" spans="1:29">
      <c r="A5" s="13" t="s">
        <v>128</v>
      </c>
      <c r="B5" s="13" t="s">
        <v>111</v>
      </c>
      <c r="C5" s="14">
        <f t="shared" ref="C5:C36" si="1">SUM(E5:AC5)</f>
        <v>399603.44374794525</v>
      </c>
      <c r="D5" s="13"/>
      <c r="E5" s="14">
        <f>IF(AND(SUMIFS(Investors!$P:$P,Investors!$A:$A,$A5,Investors!$G:$G,$B5)-$B$2&lt;=E$4,SUMIFS(Investors!$P:$P,Investors!$A:$A,$A5,Investors!$G:$G,$B5)-$B$2&gt;D$4),SUMIFS(Investors!$Q:$Q,Investors!$A:$A,$A5,Investors!$G:$G,$B5),0)</f>
        <v>0</v>
      </c>
      <c r="F5" s="14">
        <f>IF(AND(SUMIFS(Investors!$P:$P,Investors!$A:$A,$A5,Investors!$G:$G,$B5)-$B$2&lt;=F$4,SUMIFS(Investors!$P:$P,Investors!$A:$A,$A5,Investors!$G:$G,$B5)-$B$2&gt;E$4),SUMIFS(Investors!$Q:$Q,Investors!$A:$A,$A5,Investors!$G:$G,$B5),0)</f>
        <v>0</v>
      </c>
      <c r="G5" s="14">
        <f>IF(AND(SUMIFS(Investors!$P:$P,Investors!$A:$A,$A5,Investors!$G:$G,$B5)-$B$2&lt;=G$4,SUMIFS(Investors!$P:$P,Investors!$A:$A,$A5,Investors!$G:$G,$B5)-$B$2&gt;F$4),SUMIFS(Investors!$Q:$Q,Investors!$A:$A,$A5,Investors!$G:$G,$B5),0)</f>
        <v>0</v>
      </c>
      <c r="H5" s="14">
        <f>IF(AND(SUMIFS(Investors!$P:$P,Investors!$A:$A,$A5,Investors!$G:$G,$B5)-$B$2&lt;=H$4,SUMIFS(Investors!$P:$P,Investors!$A:$A,$A5,Investors!$G:$G,$B5)-$B$2&gt;G$4),SUMIFS(Investors!$Q:$Q,Investors!$A:$A,$A5,Investors!$G:$G,$B5),0)</f>
        <v>0</v>
      </c>
      <c r="I5" s="14">
        <f>IF(AND(SUMIFS(Investors!$P:$P,Investors!$A:$A,$A5,Investors!$G:$G,$B5)-$B$2&lt;=I$4,SUMIFS(Investors!$P:$P,Investors!$A:$A,$A5,Investors!$G:$G,$B5)-$B$2&gt;H$4),SUMIFS(Investors!$Q:$Q,Investors!$A:$A,$A5,Investors!$G:$G,$B5),0)</f>
        <v>0</v>
      </c>
      <c r="J5" s="14">
        <f>IF(AND(SUMIFS(Investors!$P:$P,Investors!$A:$A,$A5,Investors!$G:$G,$B5)-$B$2&lt;=J$4,SUMIFS(Investors!$P:$P,Investors!$A:$A,$A5,Investors!$G:$G,$B5)-$B$2&gt;I$4),SUMIFS(Investors!$Q:$Q,Investors!$A:$A,$A5,Investors!$G:$G,$B5),0)</f>
        <v>399603.44374794525</v>
      </c>
      <c r="K5" s="14">
        <f>IF(AND(SUMIFS(Investors!$P:$P,Investors!$A:$A,$A5,Investors!$G:$G,$B5)-$B$2&lt;=K$4,SUMIFS(Investors!$P:$P,Investors!$A:$A,$A5,Investors!$G:$G,$B5)-$B$2&gt;J$4),SUMIFS(Investors!$Q:$Q,Investors!$A:$A,$A5,Investors!$G:$G,$B5),0)</f>
        <v>0</v>
      </c>
      <c r="L5" s="14">
        <f>IF(AND(SUMIFS(Investors!$P:$P,Investors!$A:$A,$A5,Investors!$G:$G,$B5)-$B$2&lt;=L$4,SUMIFS(Investors!$P:$P,Investors!$A:$A,$A5,Investors!$G:$G,$B5)-$B$2&gt;K$4),SUMIFS(Investors!$Q:$Q,Investors!$A:$A,$A5,Investors!$G:$G,$B5),0)</f>
        <v>0</v>
      </c>
      <c r="M5" s="14">
        <f>IF(AND(SUMIFS(Investors!$P:$P,Investors!$A:$A,$A5,Investors!$G:$G,$B5)-$B$2&lt;=M$4,SUMIFS(Investors!$P:$P,Investors!$A:$A,$A5,Investors!$G:$G,$B5)-$B$2&gt;L$4),SUMIFS(Investors!$Q:$Q,Investors!$A:$A,$A5,Investors!$G:$G,$B5),0)</f>
        <v>0</v>
      </c>
      <c r="N5" s="14">
        <f>IF(AND(SUMIFS(Investors!$P:$P,Investors!$A:$A,$A5,Investors!$G:$G,$B5)-$B$2&lt;=N$4,SUMIFS(Investors!$P:$P,Investors!$A:$A,$A5,Investors!$G:$G,$B5)-$B$2&gt;M$4),SUMIFS(Investors!$Q:$Q,Investors!$A:$A,$A5,Investors!$G:$G,$B5),0)</f>
        <v>0</v>
      </c>
      <c r="O5" s="14">
        <f>IF(AND(SUMIFS(Investors!$P:$P,Investors!$A:$A,$A5,Investors!$G:$G,$B5)-$B$2&lt;=O$4,SUMIFS(Investors!$P:$P,Investors!$A:$A,$A5,Investors!$G:$G,$B5)-$B$2&gt;N$4),SUMIFS(Investors!$Q:$Q,Investors!$A:$A,$A5,Investors!$G:$G,$B5),0)</f>
        <v>0</v>
      </c>
      <c r="P5" s="14">
        <f>IF(AND(SUMIFS(Investors!$P:$P,Investors!$A:$A,$A5,Investors!$G:$G,$B5)-$B$2&lt;=P$4,SUMIFS(Investors!$P:$P,Investors!$A:$A,$A5,Investors!$G:$G,$B5)-$B$2&gt;O$4),SUMIFS(Investors!$Q:$Q,Investors!$A:$A,$A5,Investors!$G:$G,$B5),0)</f>
        <v>0</v>
      </c>
      <c r="Q5" s="14">
        <f>IF(AND(SUMIFS(Investors!$P:$P,Investors!$A:$A,$A5,Investors!$G:$G,$B5)-$B$2&lt;=Q$4,SUMIFS(Investors!$P:$P,Investors!$A:$A,$A5,Investors!$G:$G,$B5)-$B$2&gt;P$4),SUMIFS(Investors!$Q:$Q,Investors!$A:$A,$A5,Investors!$G:$G,$B5),0)</f>
        <v>0</v>
      </c>
      <c r="R5" s="14">
        <f>IF(AND(SUMIFS(Investors!$P:$P,Investors!$A:$A,$A5,Investors!$G:$G,$B5)-$B$2&lt;=R$4,SUMIFS(Investors!$P:$P,Investors!$A:$A,$A5,Investors!$G:$G,$B5)-$B$2&gt;Q$4),SUMIFS(Investors!$Q:$Q,Investors!$A:$A,$A5,Investors!$G:$G,$B5),0)</f>
        <v>0</v>
      </c>
      <c r="S5" s="14">
        <f>IF(AND(SUMIFS(Investors!$P:$P,Investors!$A:$A,$A5,Investors!$G:$G,$B5)-$B$2&lt;=S$4,SUMIFS(Investors!$P:$P,Investors!$A:$A,$A5,Investors!$G:$G,$B5)-$B$2&gt;R$4),SUMIFS(Investors!$Q:$Q,Investors!$A:$A,$A5,Investors!$G:$G,$B5),0)</f>
        <v>0</v>
      </c>
      <c r="T5" s="14">
        <f>IF(AND(SUMIFS(Investors!$P:$P,Investors!$A:$A,$A5,Investors!$G:$G,$B5)-$B$2&lt;=T$4,SUMIFS(Investors!$P:$P,Investors!$A:$A,$A5,Investors!$G:$G,$B5)-$B$2&gt;S$4),SUMIFS(Investors!$Q:$Q,Investors!$A:$A,$A5,Investors!$G:$G,$B5),0)</f>
        <v>0</v>
      </c>
      <c r="U5" s="14">
        <f>IF(AND(SUMIFS(Investors!$P:$P,Investors!$A:$A,$A5,Investors!$G:$G,$B5)-$B$2&lt;=U$4,SUMIFS(Investors!$P:$P,Investors!$A:$A,$A5,Investors!$G:$G,$B5)-$B$2&gt;T$4),SUMIFS(Investors!$Q:$Q,Investors!$A:$A,$A5,Investors!$G:$G,$B5),0)</f>
        <v>0</v>
      </c>
      <c r="V5" s="14">
        <f>IF(AND(SUMIFS(Investors!$P:$P,Investors!$A:$A,$A5,Investors!$G:$G,$B5)-$B$2&lt;=V$4,SUMIFS(Investors!$P:$P,Investors!$A:$A,$A5,Investors!$G:$G,$B5)-$B$2&gt;U$4),SUMIFS(Investors!$Q:$Q,Investors!$A:$A,$A5,Investors!$G:$G,$B5),0)</f>
        <v>0</v>
      </c>
      <c r="W5" s="14">
        <f>IF(AND(SUMIFS(Investors!$P:$P,Investors!$A:$A,$A5,Investors!$G:$G,$B5)-$B$2&lt;=W$4,SUMIFS(Investors!$P:$P,Investors!$A:$A,$A5,Investors!$G:$G,$B5)-$B$2&gt;V$4),SUMIFS(Investors!$Q:$Q,Investors!$A:$A,$A5,Investors!$G:$G,$B5),0)</f>
        <v>0</v>
      </c>
      <c r="X5" s="14">
        <f>IF(AND(SUMIFS(Investors!$P:$P,Investors!$A:$A,$A5,Investors!$G:$G,$B5)-$B$2&lt;=X$4,SUMIFS(Investors!$P:$P,Investors!$A:$A,$A5,Investors!$G:$G,$B5)-$B$2&gt;W$4),SUMIFS(Investors!$Q:$Q,Investors!$A:$A,$A5,Investors!$G:$G,$B5),0)</f>
        <v>0</v>
      </c>
      <c r="Y5" s="14">
        <f>IF(AND(SUMIFS(Investors!$P:$P,Investors!$A:$A,$A5,Investors!$G:$G,$B5)-$B$2&lt;=Y$4,SUMIFS(Investors!$P:$P,Investors!$A:$A,$A5,Investors!$G:$G,$B5)-$B$2&gt;X$4),SUMIFS(Investors!$Q:$Q,Investors!$A:$A,$A5,Investors!$G:$G,$B5),0)</f>
        <v>0</v>
      </c>
      <c r="Z5" s="14">
        <f>IF(AND(SUMIFS(Investors!$P:$P,Investors!$A:$A,$A5,Investors!$G:$G,$B5)-$B$2&lt;=Z$4,SUMIFS(Investors!$P:$P,Investors!$A:$A,$A5,Investors!$G:$G,$B5)-$B$2&gt;Y$4),SUMIFS(Investors!$Q:$Q,Investors!$A:$A,$A5,Investors!$G:$G,$B5),0)</f>
        <v>0</v>
      </c>
      <c r="AA5" s="14">
        <f>IF(AND(SUMIFS(Investors!$P:$P,Investors!$A:$A,$A5,Investors!$G:$G,$B5)-$B$2&lt;=AA$4,SUMIFS(Investors!$P:$P,Investors!$A:$A,$A5,Investors!$G:$G,$B5)-$B$2&gt;Z$4),SUMIFS(Investors!$Q:$Q,Investors!$A:$A,$A5,Investors!$G:$G,$B5),0)</f>
        <v>0</v>
      </c>
      <c r="AB5" s="14">
        <f>IF(AND(SUMIFS(Investors!$P:$P,Investors!$A:$A,$A5,Investors!$G:$G,$B5)-$B$2&lt;=AB$4,SUMIFS(Investors!$P:$P,Investors!$A:$A,$A5,Investors!$G:$G,$B5)-$B$2&gt;AA$4),SUMIFS(Investors!$Q:$Q,Investors!$A:$A,$A5,Investors!$G:$G,$B5),0)</f>
        <v>0</v>
      </c>
      <c r="AC5" s="14">
        <f>IF(AND(SUMIFS(Investors!$P:$P,Investors!$A:$A,$A5,Investors!$G:$G,$B5)-$B$2&lt;=AC$4,SUMIFS(Investors!$P:$P,Investors!$A:$A,$A5,Investors!$G:$G,$B5)-$B$2&gt;AB$4),SUMIFS(Investors!$Q:$Q,Investors!$A:$A,$A5,Investors!$G:$G,$B5),0)</f>
        <v>0</v>
      </c>
    </row>
    <row r="6" spans="1:29">
      <c r="A6" s="13" t="s">
        <v>131</v>
      </c>
      <c r="B6" s="13" t="s">
        <v>77</v>
      </c>
      <c r="C6" s="14">
        <f t="shared" si="1"/>
        <v>284790.0980939726</v>
      </c>
      <c r="D6" s="13"/>
      <c r="E6" s="14">
        <f>IF(AND(SUMIFS(Investors!$P:$P,Investors!$A:$A,$A6,Investors!$G:$G,$B6)-$B$2&lt;=E$4,SUMIFS(Investors!$P:$P,Investors!$A:$A,$A6,Investors!$G:$G,$B6)-$B$2&gt;D$4),SUMIFS(Investors!$Q:$Q,Investors!$A:$A,$A6,Investors!$G:$G,$B6),0)</f>
        <v>0</v>
      </c>
      <c r="F6" s="14">
        <f>IF(AND(SUMIFS(Investors!$P:$P,Investors!$A:$A,$A6,Investors!$G:$G,$B6)-$B$2&lt;=F$4,SUMIFS(Investors!$P:$P,Investors!$A:$A,$A6,Investors!$G:$G,$B6)-$B$2&gt;E$4),SUMIFS(Investors!$Q:$Q,Investors!$A:$A,$A6,Investors!$G:$G,$B6),0)</f>
        <v>284790.0980939726</v>
      </c>
      <c r="G6" s="14">
        <f>IF(AND(SUMIFS(Investors!$P:$P,Investors!$A:$A,$A6,Investors!$G:$G,$B6)-$B$2&lt;=G$4,SUMIFS(Investors!$P:$P,Investors!$A:$A,$A6,Investors!$G:$G,$B6)-$B$2&gt;F$4),SUMIFS(Investors!$Q:$Q,Investors!$A:$A,$A6,Investors!$G:$G,$B6),0)</f>
        <v>0</v>
      </c>
      <c r="H6" s="14">
        <f>IF(AND(SUMIFS(Investors!$P:$P,Investors!$A:$A,$A6,Investors!$G:$G,$B6)-$B$2&lt;=H$4,SUMIFS(Investors!$P:$P,Investors!$A:$A,$A6,Investors!$G:$G,$B6)-$B$2&gt;G$4),SUMIFS(Investors!$Q:$Q,Investors!$A:$A,$A6,Investors!$G:$G,$B6),0)</f>
        <v>0</v>
      </c>
      <c r="I6" s="14">
        <f>IF(AND(SUMIFS(Investors!$P:$P,Investors!$A:$A,$A6,Investors!$G:$G,$B6)-$B$2&lt;=I$4,SUMIFS(Investors!$P:$P,Investors!$A:$A,$A6,Investors!$G:$G,$B6)-$B$2&gt;H$4),SUMIFS(Investors!$Q:$Q,Investors!$A:$A,$A6,Investors!$G:$G,$B6),0)</f>
        <v>0</v>
      </c>
      <c r="J6" s="14">
        <f>IF(AND(SUMIFS(Investors!$P:$P,Investors!$A:$A,$A6,Investors!$G:$G,$B6)-$B$2&lt;=J$4,SUMIFS(Investors!$P:$P,Investors!$A:$A,$A6,Investors!$G:$G,$B6)-$B$2&gt;I$4),SUMIFS(Investors!$Q:$Q,Investors!$A:$A,$A6,Investors!$G:$G,$B6),0)</f>
        <v>0</v>
      </c>
      <c r="K6" s="14">
        <f>IF(AND(SUMIFS(Investors!$P:$P,Investors!$A:$A,$A6,Investors!$G:$G,$B6)-$B$2&lt;=K$4,SUMIFS(Investors!$P:$P,Investors!$A:$A,$A6,Investors!$G:$G,$B6)-$B$2&gt;J$4),SUMIFS(Investors!$Q:$Q,Investors!$A:$A,$A6,Investors!$G:$G,$B6),0)</f>
        <v>0</v>
      </c>
      <c r="L6" s="14">
        <f>IF(AND(SUMIFS(Investors!$P:$P,Investors!$A:$A,$A6,Investors!$G:$G,$B6)-$B$2&lt;=L$4,SUMIFS(Investors!$P:$P,Investors!$A:$A,$A6,Investors!$G:$G,$B6)-$B$2&gt;K$4),SUMIFS(Investors!$Q:$Q,Investors!$A:$A,$A6,Investors!$G:$G,$B6),0)</f>
        <v>0</v>
      </c>
      <c r="M6" s="14">
        <f>IF(AND(SUMIFS(Investors!$P:$P,Investors!$A:$A,$A6,Investors!$G:$G,$B6)-$B$2&lt;=M$4,SUMIFS(Investors!$P:$P,Investors!$A:$A,$A6,Investors!$G:$G,$B6)-$B$2&gt;L$4),SUMIFS(Investors!$Q:$Q,Investors!$A:$A,$A6,Investors!$G:$G,$B6),0)</f>
        <v>0</v>
      </c>
      <c r="N6" s="14">
        <f>IF(AND(SUMIFS(Investors!$P:$P,Investors!$A:$A,$A6,Investors!$G:$G,$B6)-$B$2&lt;=N$4,SUMIFS(Investors!$P:$P,Investors!$A:$A,$A6,Investors!$G:$G,$B6)-$B$2&gt;M$4),SUMIFS(Investors!$Q:$Q,Investors!$A:$A,$A6,Investors!$G:$G,$B6),0)</f>
        <v>0</v>
      </c>
      <c r="O6" s="14">
        <f>IF(AND(SUMIFS(Investors!$P:$P,Investors!$A:$A,$A6,Investors!$G:$G,$B6)-$B$2&lt;=O$4,SUMIFS(Investors!$P:$P,Investors!$A:$A,$A6,Investors!$G:$G,$B6)-$B$2&gt;N$4),SUMIFS(Investors!$Q:$Q,Investors!$A:$A,$A6,Investors!$G:$G,$B6),0)</f>
        <v>0</v>
      </c>
      <c r="P6" s="14">
        <f>IF(AND(SUMIFS(Investors!$P:$P,Investors!$A:$A,$A6,Investors!$G:$G,$B6)-$B$2&lt;=P$4,SUMIFS(Investors!$P:$P,Investors!$A:$A,$A6,Investors!$G:$G,$B6)-$B$2&gt;O$4),SUMIFS(Investors!$Q:$Q,Investors!$A:$A,$A6,Investors!$G:$G,$B6),0)</f>
        <v>0</v>
      </c>
      <c r="Q6" s="14">
        <f>IF(AND(SUMIFS(Investors!$P:$P,Investors!$A:$A,$A6,Investors!$G:$G,$B6)-$B$2&lt;=Q$4,SUMIFS(Investors!$P:$P,Investors!$A:$A,$A6,Investors!$G:$G,$B6)-$B$2&gt;P$4),SUMIFS(Investors!$Q:$Q,Investors!$A:$A,$A6,Investors!$G:$G,$B6),0)</f>
        <v>0</v>
      </c>
      <c r="R6" s="14">
        <f>IF(AND(SUMIFS(Investors!$P:$P,Investors!$A:$A,$A6,Investors!$G:$G,$B6)-$B$2&lt;=R$4,SUMIFS(Investors!$P:$P,Investors!$A:$A,$A6,Investors!$G:$G,$B6)-$B$2&gt;Q$4),SUMIFS(Investors!$Q:$Q,Investors!$A:$A,$A6,Investors!$G:$G,$B6),0)</f>
        <v>0</v>
      </c>
      <c r="S6" s="14">
        <f>IF(AND(SUMIFS(Investors!$P:$P,Investors!$A:$A,$A6,Investors!$G:$G,$B6)-$B$2&lt;=S$4,SUMIFS(Investors!$P:$P,Investors!$A:$A,$A6,Investors!$G:$G,$B6)-$B$2&gt;R$4),SUMIFS(Investors!$Q:$Q,Investors!$A:$A,$A6,Investors!$G:$G,$B6),0)</f>
        <v>0</v>
      </c>
      <c r="T6" s="14">
        <f>IF(AND(SUMIFS(Investors!$P:$P,Investors!$A:$A,$A6,Investors!$G:$G,$B6)-$B$2&lt;=T$4,SUMIFS(Investors!$P:$P,Investors!$A:$A,$A6,Investors!$G:$G,$B6)-$B$2&gt;S$4),SUMIFS(Investors!$Q:$Q,Investors!$A:$A,$A6,Investors!$G:$G,$B6),0)</f>
        <v>0</v>
      </c>
      <c r="U6" s="14">
        <f>IF(AND(SUMIFS(Investors!$P:$P,Investors!$A:$A,$A6,Investors!$G:$G,$B6)-$B$2&lt;=U$4,SUMIFS(Investors!$P:$P,Investors!$A:$A,$A6,Investors!$G:$G,$B6)-$B$2&gt;T$4),SUMIFS(Investors!$Q:$Q,Investors!$A:$A,$A6,Investors!$G:$G,$B6),0)</f>
        <v>0</v>
      </c>
      <c r="V6" s="14">
        <f>IF(AND(SUMIFS(Investors!$P:$P,Investors!$A:$A,$A6,Investors!$G:$G,$B6)-$B$2&lt;=V$4,SUMIFS(Investors!$P:$P,Investors!$A:$A,$A6,Investors!$G:$G,$B6)-$B$2&gt;U$4),SUMIFS(Investors!$Q:$Q,Investors!$A:$A,$A6,Investors!$G:$G,$B6),0)</f>
        <v>0</v>
      </c>
      <c r="W6" s="14">
        <f>IF(AND(SUMIFS(Investors!$P:$P,Investors!$A:$A,$A6,Investors!$G:$G,$B6)-$B$2&lt;=W$4,SUMIFS(Investors!$P:$P,Investors!$A:$A,$A6,Investors!$G:$G,$B6)-$B$2&gt;V$4),SUMIFS(Investors!$Q:$Q,Investors!$A:$A,$A6,Investors!$G:$G,$B6),0)</f>
        <v>0</v>
      </c>
      <c r="X6" s="14">
        <f>IF(AND(SUMIFS(Investors!$P:$P,Investors!$A:$A,$A6,Investors!$G:$G,$B6)-$B$2&lt;=X$4,SUMIFS(Investors!$P:$P,Investors!$A:$A,$A6,Investors!$G:$G,$B6)-$B$2&gt;W$4),SUMIFS(Investors!$Q:$Q,Investors!$A:$A,$A6,Investors!$G:$G,$B6),0)</f>
        <v>0</v>
      </c>
      <c r="Y6" s="14">
        <f>IF(AND(SUMIFS(Investors!$P:$P,Investors!$A:$A,$A6,Investors!$G:$G,$B6)-$B$2&lt;=Y$4,SUMIFS(Investors!$P:$P,Investors!$A:$A,$A6,Investors!$G:$G,$B6)-$B$2&gt;X$4),SUMIFS(Investors!$Q:$Q,Investors!$A:$A,$A6,Investors!$G:$G,$B6),0)</f>
        <v>0</v>
      </c>
      <c r="Z6" s="14">
        <f>IF(AND(SUMIFS(Investors!$P:$P,Investors!$A:$A,$A6,Investors!$G:$G,$B6)-$B$2&lt;=Z$4,SUMIFS(Investors!$P:$P,Investors!$A:$A,$A6,Investors!$G:$G,$B6)-$B$2&gt;Y$4),SUMIFS(Investors!$Q:$Q,Investors!$A:$A,$A6,Investors!$G:$G,$B6),0)</f>
        <v>0</v>
      </c>
      <c r="AA6" s="14">
        <f>IF(AND(SUMIFS(Investors!$P:$P,Investors!$A:$A,$A6,Investors!$G:$G,$B6)-$B$2&lt;=AA$4,SUMIFS(Investors!$P:$P,Investors!$A:$A,$A6,Investors!$G:$G,$B6)-$B$2&gt;Z$4),SUMIFS(Investors!$Q:$Q,Investors!$A:$A,$A6,Investors!$G:$G,$B6),0)</f>
        <v>0</v>
      </c>
      <c r="AB6" s="14">
        <f>IF(AND(SUMIFS(Investors!$P:$P,Investors!$A:$A,$A6,Investors!$G:$G,$B6)-$B$2&lt;=AB$4,SUMIFS(Investors!$P:$P,Investors!$A:$A,$A6,Investors!$G:$G,$B6)-$B$2&gt;AA$4),SUMIFS(Investors!$Q:$Q,Investors!$A:$A,$A6,Investors!$G:$G,$B6),0)</f>
        <v>0</v>
      </c>
      <c r="AC6" s="14">
        <f>IF(AND(SUMIFS(Investors!$P:$P,Investors!$A:$A,$A6,Investors!$G:$G,$B6)-$B$2&lt;=AC$4,SUMIFS(Investors!$P:$P,Investors!$A:$A,$A6,Investors!$G:$G,$B6)-$B$2&gt;AB$4),SUMIFS(Investors!$Q:$Q,Investors!$A:$A,$A6,Investors!$G:$G,$B6),0)</f>
        <v>0</v>
      </c>
    </row>
    <row r="7" spans="1:29">
      <c r="A7" s="13" t="s">
        <v>131</v>
      </c>
      <c r="B7" s="13" t="s">
        <v>86</v>
      </c>
      <c r="C7" s="14">
        <f t="shared" si="1"/>
        <v>415176.71232876711</v>
      </c>
      <c r="D7" s="13"/>
      <c r="E7" s="14">
        <f>IF(AND(SUMIFS(Investors!$P:$P,Investors!$A:$A,$A7,Investors!$G:$G,$B7)-$B$2&lt;=E$4,SUMIFS(Investors!$P:$P,Investors!$A:$A,$A7,Investors!$G:$G,$B7)-$B$2&gt;D$4),SUMIFS(Investors!$Q:$Q,Investors!$A:$A,$A7,Investors!$G:$G,$B7),0)</f>
        <v>0</v>
      </c>
      <c r="F7" s="14">
        <f>IF(AND(SUMIFS(Investors!$P:$P,Investors!$A:$A,$A7,Investors!$G:$G,$B7)-$B$2&lt;=F$4,SUMIFS(Investors!$P:$P,Investors!$A:$A,$A7,Investors!$G:$G,$B7)-$B$2&gt;E$4),SUMIFS(Investors!$Q:$Q,Investors!$A:$A,$A7,Investors!$G:$G,$B7),0)</f>
        <v>415176.71232876711</v>
      </c>
      <c r="G7" s="14">
        <f>IF(AND(SUMIFS(Investors!$P:$P,Investors!$A:$A,$A7,Investors!$G:$G,$B7)-$B$2&lt;=G$4,SUMIFS(Investors!$P:$P,Investors!$A:$A,$A7,Investors!$G:$G,$B7)-$B$2&gt;F$4),SUMIFS(Investors!$Q:$Q,Investors!$A:$A,$A7,Investors!$G:$G,$B7),0)</f>
        <v>0</v>
      </c>
      <c r="H7" s="14">
        <f>IF(AND(SUMIFS(Investors!$P:$P,Investors!$A:$A,$A7,Investors!$G:$G,$B7)-$B$2&lt;=H$4,SUMIFS(Investors!$P:$P,Investors!$A:$A,$A7,Investors!$G:$G,$B7)-$B$2&gt;G$4),SUMIFS(Investors!$Q:$Q,Investors!$A:$A,$A7,Investors!$G:$G,$B7),0)</f>
        <v>0</v>
      </c>
      <c r="I7" s="14">
        <f>IF(AND(SUMIFS(Investors!$P:$P,Investors!$A:$A,$A7,Investors!$G:$G,$B7)-$B$2&lt;=I$4,SUMIFS(Investors!$P:$P,Investors!$A:$A,$A7,Investors!$G:$G,$B7)-$B$2&gt;H$4),SUMIFS(Investors!$Q:$Q,Investors!$A:$A,$A7,Investors!$G:$G,$B7),0)</f>
        <v>0</v>
      </c>
      <c r="J7" s="14">
        <f>IF(AND(SUMIFS(Investors!$P:$P,Investors!$A:$A,$A7,Investors!$G:$G,$B7)-$B$2&lt;=J$4,SUMIFS(Investors!$P:$P,Investors!$A:$A,$A7,Investors!$G:$G,$B7)-$B$2&gt;I$4),SUMIFS(Investors!$Q:$Q,Investors!$A:$A,$A7,Investors!$G:$G,$B7),0)</f>
        <v>0</v>
      </c>
      <c r="K7" s="14">
        <f>IF(AND(SUMIFS(Investors!$P:$P,Investors!$A:$A,$A7,Investors!$G:$G,$B7)-$B$2&lt;=K$4,SUMIFS(Investors!$P:$P,Investors!$A:$A,$A7,Investors!$G:$G,$B7)-$B$2&gt;J$4),SUMIFS(Investors!$Q:$Q,Investors!$A:$A,$A7,Investors!$G:$G,$B7),0)</f>
        <v>0</v>
      </c>
      <c r="L7" s="14">
        <f>IF(AND(SUMIFS(Investors!$P:$P,Investors!$A:$A,$A7,Investors!$G:$G,$B7)-$B$2&lt;=L$4,SUMIFS(Investors!$P:$P,Investors!$A:$A,$A7,Investors!$G:$G,$B7)-$B$2&gt;K$4),SUMIFS(Investors!$Q:$Q,Investors!$A:$A,$A7,Investors!$G:$G,$B7),0)</f>
        <v>0</v>
      </c>
      <c r="M7" s="14">
        <f>IF(AND(SUMIFS(Investors!$P:$P,Investors!$A:$A,$A7,Investors!$G:$G,$B7)-$B$2&lt;=M$4,SUMIFS(Investors!$P:$P,Investors!$A:$A,$A7,Investors!$G:$G,$B7)-$B$2&gt;L$4),SUMIFS(Investors!$Q:$Q,Investors!$A:$A,$A7,Investors!$G:$G,$B7),0)</f>
        <v>0</v>
      </c>
      <c r="N7" s="14">
        <f>IF(AND(SUMIFS(Investors!$P:$P,Investors!$A:$A,$A7,Investors!$G:$G,$B7)-$B$2&lt;=N$4,SUMIFS(Investors!$P:$P,Investors!$A:$A,$A7,Investors!$G:$G,$B7)-$B$2&gt;M$4),SUMIFS(Investors!$Q:$Q,Investors!$A:$A,$A7,Investors!$G:$G,$B7),0)</f>
        <v>0</v>
      </c>
      <c r="O7" s="14">
        <f>IF(AND(SUMIFS(Investors!$P:$P,Investors!$A:$A,$A7,Investors!$G:$G,$B7)-$B$2&lt;=O$4,SUMIFS(Investors!$P:$P,Investors!$A:$A,$A7,Investors!$G:$G,$B7)-$B$2&gt;N$4),SUMIFS(Investors!$Q:$Q,Investors!$A:$A,$A7,Investors!$G:$G,$B7),0)</f>
        <v>0</v>
      </c>
      <c r="P7" s="14">
        <f>IF(AND(SUMIFS(Investors!$P:$P,Investors!$A:$A,$A7,Investors!$G:$G,$B7)-$B$2&lt;=P$4,SUMIFS(Investors!$P:$P,Investors!$A:$A,$A7,Investors!$G:$G,$B7)-$B$2&gt;O$4),SUMIFS(Investors!$Q:$Q,Investors!$A:$A,$A7,Investors!$G:$G,$B7),0)</f>
        <v>0</v>
      </c>
      <c r="Q7" s="14">
        <f>IF(AND(SUMIFS(Investors!$P:$P,Investors!$A:$A,$A7,Investors!$G:$G,$B7)-$B$2&lt;=Q$4,SUMIFS(Investors!$P:$P,Investors!$A:$A,$A7,Investors!$G:$G,$B7)-$B$2&gt;P$4),SUMIFS(Investors!$Q:$Q,Investors!$A:$A,$A7,Investors!$G:$G,$B7),0)</f>
        <v>0</v>
      </c>
      <c r="R7" s="14">
        <f>IF(AND(SUMIFS(Investors!$P:$P,Investors!$A:$A,$A7,Investors!$G:$G,$B7)-$B$2&lt;=R$4,SUMIFS(Investors!$P:$P,Investors!$A:$A,$A7,Investors!$G:$G,$B7)-$B$2&gt;Q$4),SUMIFS(Investors!$Q:$Q,Investors!$A:$A,$A7,Investors!$G:$G,$B7),0)</f>
        <v>0</v>
      </c>
      <c r="S7" s="14">
        <f>IF(AND(SUMIFS(Investors!$P:$P,Investors!$A:$A,$A7,Investors!$G:$G,$B7)-$B$2&lt;=S$4,SUMIFS(Investors!$P:$P,Investors!$A:$A,$A7,Investors!$G:$G,$B7)-$B$2&gt;R$4),SUMIFS(Investors!$Q:$Q,Investors!$A:$A,$A7,Investors!$G:$G,$B7),0)</f>
        <v>0</v>
      </c>
      <c r="T7" s="14">
        <f>IF(AND(SUMIFS(Investors!$P:$P,Investors!$A:$A,$A7,Investors!$G:$G,$B7)-$B$2&lt;=T$4,SUMIFS(Investors!$P:$P,Investors!$A:$A,$A7,Investors!$G:$G,$B7)-$B$2&gt;S$4),SUMIFS(Investors!$Q:$Q,Investors!$A:$A,$A7,Investors!$G:$G,$B7),0)</f>
        <v>0</v>
      </c>
      <c r="U7" s="14">
        <f>IF(AND(SUMIFS(Investors!$P:$P,Investors!$A:$A,$A7,Investors!$G:$G,$B7)-$B$2&lt;=U$4,SUMIFS(Investors!$P:$P,Investors!$A:$A,$A7,Investors!$G:$G,$B7)-$B$2&gt;T$4),SUMIFS(Investors!$Q:$Q,Investors!$A:$A,$A7,Investors!$G:$G,$B7),0)</f>
        <v>0</v>
      </c>
      <c r="V7" s="14">
        <f>IF(AND(SUMIFS(Investors!$P:$P,Investors!$A:$A,$A7,Investors!$G:$G,$B7)-$B$2&lt;=V$4,SUMIFS(Investors!$P:$P,Investors!$A:$A,$A7,Investors!$G:$G,$B7)-$B$2&gt;U$4),SUMIFS(Investors!$Q:$Q,Investors!$A:$A,$A7,Investors!$G:$G,$B7),0)</f>
        <v>0</v>
      </c>
      <c r="W7" s="14">
        <f>IF(AND(SUMIFS(Investors!$P:$P,Investors!$A:$A,$A7,Investors!$G:$G,$B7)-$B$2&lt;=W$4,SUMIFS(Investors!$P:$P,Investors!$A:$A,$A7,Investors!$G:$G,$B7)-$B$2&gt;V$4),SUMIFS(Investors!$Q:$Q,Investors!$A:$A,$A7,Investors!$G:$G,$B7),0)</f>
        <v>0</v>
      </c>
      <c r="X7" s="14">
        <f>IF(AND(SUMIFS(Investors!$P:$P,Investors!$A:$A,$A7,Investors!$G:$G,$B7)-$B$2&lt;=X$4,SUMIFS(Investors!$P:$P,Investors!$A:$A,$A7,Investors!$G:$G,$B7)-$B$2&gt;W$4),SUMIFS(Investors!$Q:$Q,Investors!$A:$A,$A7,Investors!$G:$G,$B7),0)</f>
        <v>0</v>
      </c>
      <c r="Y7" s="14">
        <f>IF(AND(SUMIFS(Investors!$P:$P,Investors!$A:$A,$A7,Investors!$G:$G,$B7)-$B$2&lt;=Y$4,SUMIFS(Investors!$P:$P,Investors!$A:$A,$A7,Investors!$G:$G,$B7)-$B$2&gt;X$4),SUMIFS(Investors!$Q:$Q,Investors!$A:$A,$A7,Investors!$G:$G,$B7),0)</f>
        <v>0</v>
      </c>
      <c r="Z7" s="14">
        <f>IF(AND(SUMIFS(Investors!$P:$P,Investors!$A:$A,$A7,Investors!$G:$G,$B7)-$B$2&lt;=Z$4,SUMIFS(Investors!$P:$P,Investors!$A:$A,$A7,Investors!$G:$G,$B7)-$B$2&gt;Y$4),SUMIFS(Investors!$Q:$Q,Investors!$A:$A,$A7,Investors!$G:$G,$B7),0)</f>
        <v>0</v>
      </c>
      <c r="AA7" s="14">
        <f>IF(AND(SUMIFS(Investors!$P:$P,Investors!$A:$A,$A7,Investors!$G:$G,$B7)-$B$2&lt;=AA$4,SUMIFS(Investors!$P:$P,Investors!$A:$A,$A7,Investors!$G:$G,$B7)-$B$2&gt;Z$4),SUMIFS(Investors!$Q:$Q,Investors!$A:$A,$A7,Investors!$G:$G,$B7),0)</f>
        <v>0</v>
      </c>
      <c r="AB7" s="14">
        <f>IF(AND(SUMIFS(Investors!$P:$P,Investors!$A:$A,$A7,Investors!$G:$G,$B7)-$B$2&lt;=AB$4,SUMIFS(Investors!$P:$P,Investors!$A:$A,$A7,Investors!$G:$G,$B7)-$B$2&gt;AA$4),SUMIFS(Investors!$Q:$Q,Investors!$A:$A,$A7,Investors!$G:$G,$B7),0)</f>
        <v>0</v>
      </c>
      <c r="AC7" s="14">
        <f>IF(AND(SUMIFS(Investors!$P:$P,Investors!$A:$A,$A7,Investors!$G:$G,$B7)-$B$2&lt;=AC$4,SUMIFS(Investors!$P:$P,Investors!$A:$A,$A7,Investors!$G:$G,$B7)-$B$2&gt;AB$4),SUMIFS(Investors!$Q:$Q,Investors!$A:$A,$A7,Investors!$G:$G,$B7),0)</f>
        <v>0</v>
      </c>
    </row>
    <row r="8" spans="1:29">
      <c r="A8" s="13" t="s">
        <v>134</v>
      </c>
      <c r="B8" s="13" t="s">
        <v>111</v>
      </c>
      <c r="C8" s="14">
        <f t="shared" si="1"/>
        <v>306390.41095890407</v>
      </c>
      <c r="D8" s="13"/>
      <c r="E8" s="14">
        <f>IF(AND(SUMIFS(Investors!$P:$P,Investors!$A:$A,$A8,Investors!$G:$G,$B8)-$B$2&lt;=E$4,SUMIFS(Investors!$P:$P,Investors!$A:$A,$A8,Investors!$G:$G,$B8)-$B$2&gt;D$4),SUMIFS(Investors!$Q:$Q,Investors!$A:$A,$A8,Investors!$G:$G,$B8),0)</f>
        <v>0</v>
      </c>
      <c r="F8" s="14">
        <f>IF(AND(SUMIFS(Investors!$P:$P,Investors!$A:$A,$A8,Investors!$G:$G,$B8)-$B$2&lt;=F$4,SUMIFS(Investors!$P:$P,Investors!$A:$A,$A8,Investors!$G:$G,$B8)-$B$2&gt;E$4),SUMIFS(Investors!$Q:$Q,Investors!$A:$A,$A8,Investors!$G:$G,$B8),0)</f>
        <v>0</v>
      </c>
      <c r="G8" s="14">
        <f>IF(AND(SUMIFS(Investors!$P:$P,Investors!$A:$A,$A8,Investors!$G:$G,$B8)-$B$2&lt;=G$4,SUMIFS(Investors!$P:$P,Investors!$A:$A,$A8,Investors!$G:$G,$B8)-$B$2&gt;F$4),SUMIFS(Investors!$Q:$Q,Investors!$A:$A,$A8,Investors!$G:$G,$B8),0)</f>
        <v>0</v>
      </c>
      <c r="H8" s="14">
        <f>IF(AND(SUMIFS(Investors!$P:$P,Investors!$A:$A,$A8,Investors!$G:$G,$B8)-$B$2&lt;=H$4,SUMIFS(Investors!$P:$P,Investors!$A:$A,$A8,Investors!$G:$G,$B8)-$B$2&gt;G$4),SUMIFS(Investors!$Q:$Q,Investors!$A:$A,$A8,Investors!$G:$G,$B8),0)</f>
        <v>0</v>
      </c>
      <c r="I8" s="14">
        <f>IF(AND(SUMIFS(Investors!$P:$P,Investors!$A:$A,$A8,Investors!$G:$G,$B8)-$B$2&lt;=I$4,SUMIFS(Investors!$P:$P,Investors!$A:$A,$A8,Investors!$G:$G,$B8)-$B$2&gt;H$4),SUMIFS(Investors!$Q:$Q,Investors!$A:$A,$A8,Investors!$G:$G,$B8),0)</f>
        <v>0</v>
      </c>
      <c r="J8" s="14">
        <f>IF(AND(SUMIFS(Investors!$P:$P,Investors!$A:$A,$A8,Investors!$G:$G,$B8)-$B$2&lt;=J$4,SUMIFS(Investors!$P:$P,Investors!$A:$A,$A8,Investors!$G:$G,$B8)-$B$2&gt;I$4),SUMIFS(Investors!$Q:$Q,Investors!$A:$A,$A8,Investors!$G:$G,$B8),0)</f>
        <v>306390.41095890407</v>
      </c>
      <c r="K8" s="14">
        <f>IF(AND(SUMIFS(Investors!$P:$P,Investors!$A:$A,$A8,Investors!$G:$G,$B8)-$B$2&lt;=K$4,SUMIFS(Investors!$P:$P,Investors!$A:$A,$A8,Investors!$G:$G,$B8)-$B$2&gt;J$4),SUMIFS(Investors!$Q:$Q,Investors!$A:$A,$A8,Investors!$G:$G,$B8),0)</f>
        <v>0</v>
      </c>
      <c r="L8" s="14">
        <f>IF(AND(SUMIFS(Investors!$P:$P,Investors!$A:$A,$A8,Investors!$G:$G,$B8)-$B$2&lt;=L$4,SUMIFS(Investors!$P:$P,Investors!$A:$A,$A8,Investors!$G:$G,$B8)-$B$2&gt;K$4),SUMIFS(Investors!$Q:$Q,Investors!$A:$A,$A8,Investors!$G:$G,$B8),0)</f>
        <v>0</v>
      </c>
      <c r="M8" s="14">
        <f>IF(AND(SUMIFS(Investors!$P:$P,Investors!$A:$A,$A8,Investors!$G:$G,$B8)-$B$2&lt;=M$4,SUMIFS(Investors!$P:$P,Investors!$A:$A,$A8,Investors!$G:$G,$B8)-$B$2&gt;L$4),SUMIFS(Investors!$Q:$Q,Investors!$A:$A,$A8,Investors!$G:$G,$B8),0)</f>
        <v>0</v>
      </c>
      <c r="N8" s="14">
        <f>IF(AND(SUMIFS(Investors!$P:$P,Investors!$A:$A,$A8,Investors!$G:$G,$B8)-$B$2&lt;=N$4,SUMIFS(Investors!$P:$P,Investors!$A:$A,$A8,Investors!$G:$G,$B8)-$B$2&gt;M$4),SUMIFS(Investors!$Q:$Q,Investors!$A:$A,$A8,Investors!$G:$G,$B8),0)</f>
        <v>0</v>
      </c>
      <c r="O8" s="14">
        <f>IF(AND(SUMIFS(Investors!$P:$P,Investors!$A:$A,$A8,Investors!$G:$G,$B8)-$B$2&lt;=O$4,SUMIFS(Investors!$P:$P,Investors!$A:$A,$A8,Investors!$G:$G,$B8)-$B$2&gt;N$4),SUMIFS(Investors!$Q:$Q,Investors!$A:$A,$A8,Investors!$G:$G,$B8),0)</f>
        <v>0</v>
      </c>
      <c r="P8" s="14">
        <f>IF(AND(SUMIFS(Investors!$P:$P,Investors!$A:$A,$A8,Investors!$G:$G,$B8)-$B$2&lt;=P$4,SUMIFS(Investors!$P:$P,Investors!$A:$A,$A8,Investors!$G:$G,$B8)-$B$2&gt;O$4),SUMIFS(Investors!$Q:$Q,Investors!$A:$A,$A8,Investors!$G:$G,$B8),0)</f>
        <v>0</v>
      </c>
      <c r="Q8" s="14">
        <f>IF(AND(SUMIFS(Investors!$P:$P,Investors!$A:$A,$A8,Investors!$G:$G,$B8)-$B$2&lt;=Q$4,SUMIFS(Investors!$P:$P,Investors!$A:$A,$A8,Investors!$G:$G,$B8)-$B$2&gt;P$4),SUMIFS(Investors!$Q:$Q,Investors!$A:$A,$A8,Investors!$G:$G,$B8),0)</f>
        <v>0</v>
      </c>
      <c r="R8" s="14">
        <f>IF(AND(SUMIFS(Investors!$P:$P,Investors!$A:$A,$A8,Investors!$G:$G,$B8)-$B$2&lt;=R$4,SUMIFS(Investors!$P:$P,Investors!$A:$A,$A8,Investors!$G:$G,$B8)-$B$2&gt;Q$4),SUMIFS(Investors!$Q:$Q,Investors!$A:$A,$A8,Investors!$G:$G,$B8),0)</f>
        <v>0</v>
      </c>
      <c r="S8" s="14">
        <f>IF(AND(SUMIFS(Investors!$P:$P,Investors!$A:$A,$A8,Investors!$G:$G,$B8)-$B$2&lt;=S$4,SUMIFS(Investors!$P:$P,Investors!$A:$A,$A8,Investors!$G:$G,$B8)-$B$2&gt;R$4),SUMIFS(Investors!$Q:$Q,Investors!$A:$A,$A8,Investors!$G:$G,$B8),0)</f>
        <v>0</v>
      </c>
      <c r="T8" s="14">
        <f>IF(AND(SUMIFS(Investors!$P:$P,Investors!$A:$A,$A8,Investors!$G:$G,$B8)-$B$2&lt;=T$4,SUMIFS(Investors!$P:$P,Investors!$A:$A,$A8,Investors!$G:$G,$B8)-$B$2&gt;S$4),SUMIFS(Investors!$Q:$Q,Investors!$A:$A,$A8,Investors!$G:$G,$B8),0)</f>
        <v>0</v>
      </c>
      <c r="U8" s="14">
        <f>IF(AND(SUMIFS(Investors!$P:$P,Investors!$A:$A,$A8,Investors!$G:$G,$B8)-$B$2&lt;=U$4,SUMIFS(Investors!$P:$P,Investors!$A:$A,$A8,Investors!$G:$G,$B8)-$B$2&gt;T$4),SUMIFS(Investors!$Q:$Q,Investors!$A:$A,$A8,Investors!$G:$G,$B8),0)</f>
        <v>0</v>
      </c>
      <c r="V8" s="14">
        <f>IF(AND(SUMIFS(Investors!$P:$P,Investors!$A:$A,$A8,Investors!$G:$G,$B8)-$B$2&lt;=V$4,SUMIFS(Investors!$P:$P,Investors!$A:$A,$A8,Investors!$G:$G,$B8)-$B$2&gt;U$4),SUMIFS(Investors!$Q:$Q,Investors!$A:$A,$A8,Investors!$G:$G,$B8),0)</f>
        <v>0</v>
      </c>
      <c r="W8" s="14">
        <f>IF(AND(SUMIFS(Investors!$P:$P,Investors!$A:$A,$A8,Investors!$G:$G,$B8)-$B$2&lt;=W$4,SUMIFS(Investors!$P:$P,Investors!$A:$A,$A8,Investors!$G:$G,$B8)-$B$2&gt;V$4),SUMIFS(Investors!$Q:$Q,Investors!$A:$A,$A8,Investors!$G:$G,$B8),0)</f>
        <v>0</v>
      </c>
      <c r="X8" s="14">
        <f>IF(AND(SUMIFS(Investors!$P:$P,Investors!$A:$A,$A8,Investors!$G:$G,$B8)-$B$2&lt;=X$4,SUMIFS(Investors!$P:$P,Investors!$A:$A,$A8,Investors!$G:$G,$B8)-$B$2&gt;W$4),SUMIFS(Investors!$Q:$Q,Investors!$A:$A,$A8,Investors!$G:$G,$B8),0)</f>
        <v>0</v>
      </c>
      <c r="Y8" s="14">
        <f>IF(AND(SUMIFS(Investors!$P:$P,Investors!$A:$A,$A8,Investors!$G:$G,$B8)-$B$2&lt;=Y$4,SUMIFS(Investors!$P:$P,Investors!$A:$A,$A8,Investors!$G:$G,$B8)-$B$2&gt;X$4),SUMIFS(Investors!$Q:$Q,Investors!$A:$A,$A8,Investors!$G:$G,$B8),0)</f>
        <v>0</v>
      </c>
      <c r="Z8" s="14">
        <f>IF(AND(SUMIFS(Investors!$P:$P,Investors!$A:$A,$A8,Investors!$G:$G,$B8)-$B$2&lt;=Z$4,SUMIFS(Investors!$P:$P,Investors!$A:$A,$A8,Investors!$G:$G,$B8)-$B$2&gt;Y$4),SUMIFS(Investors!$Q:$Q,Investors!$A:$A,$A8,Investors!$G:$G,$B8),0)</f>
        <v>0</v>
      </c>
      <c r="AA8" s="14">
        <f>IF(AND(SUMIFS(Investors!$P:$P,Investors!$A:$A,$A8,Investors!$G:$G,$B8)-$B$2&lt;=AA$4,SUMIFS(Investors!$P:$P,Investors!$A:$A,$A8,Investors!$G:$G,$B8)-$B$2&gt;Z$4),SUMIFS(Investors!$Q:$Q,Investors!$A:$A,$A8,Investors!$G:$G,$B8),0)</f>
        <v>0</v>
      </c>
      <c r="AB8" s="14">
        <f>IF(AND(SUMIFS(Investors!$P:$P,Investors!$A:$A,$A8,Investors!$G:$G,$B8)-$B$2&lt;=AB$4,SUMIFS(Investors!$P:$P,Investors!$A:$A,$A8,Investors!$G:$G,$B8)-$B$2&gt;AA$4),SUMIFS(Investors!$Q:$Q,Investors!$A:$A,$A8,Investors!$G:$G,$B8),0)</f>
        <v>0</v>
      </c>
      <c r="AC8" s="14">
        <f>IF(AND(SUMIFS(Investors!$P:$P,Investors!$A:$A,$A8,Investors!$G:$G,$B8)-$B$2&lt;=AC$4,SUMIFS(Investors!$P:$P,Investors!$A:$A,$A8,Investors!$G:$G,$B8)-$B$2&gt;AB$4),SUMIFS(Investors!$Q:$Q,Investors!$A:$A,$A8,Investors!$G:$G,$B8),0)</f>
        <v>0</v>
      </c>
    </row>
    <row r="9" spans="1:29">
      <c r="A9" s="13" t="s">
        <v>137</v>
      </c>
      <c r="B9" s="13" t="s">
        <v>76</v>
      </c>
      <c r="C9" s="14">
        <f t="shared" si="1"/>
        <v>649542.46575342468</v>
      </c>
      <c r="D9" s="13"/>
      <c r="E9" s="14">
        <f>IF(AND(SUMIFS(Investors!$P:$P,Investors!$A:$A,$A9,Investors!$G:$G,$B9)-$B$2&lt;=E$4,SUMIFS(Investors!$P:$P,Investors!$A:$A,$A9,Investors!$G:$G,$B9)-$B$2&gt;D$4),SUMIFS(Investors!$Q:$Q,Investors!$A:$A,$A9,Investors!$G:$G,$B9),0)</f>
        <v>649542.46575342468</v>
      </c>
      <c r="F9" s="14">
        <f>IF(AND(SUMIFS(Investors!$P:$P,Investors!$A:$A,$A9,Investors!$G:$G,$B9)-$B$2&lt;=F$4,SUMIFS(Investors!$P:$P,Investors!$A:$A,$A9,Investors!$G:$G,$B9)-$B$2&gt;E$4),SUMIFS(Investors!$Q:$Q,Investors!$A:$A,$A9,Investors!$G:$G,$B9),0)</f>
        <v>0</v>
      </c>
      <c r="G9" s="14">
        <f>IF(AND(SUMIFS(Investors!$P:$P,Investors!$A:$A,$A9,Investors!$G:$G,$B9)-$B$2&lt;=G$4,SUMIFS(Investors!$P:$P,Investors!$A:$A,$A9,Investors!$G:$G,$B9)-$B$2&gt;F$4),SUMIFS(Investors!$Q:$Q,Investors!$A:$A,$A9,Investors!$G:$G,$B9),0)</f>
        <v>0</v>
      </c>
      <c r="H9" s="14">
        <f>IF(AND(SUMIFS(Investors!$P:$P,Investors!$A:$A,$A9,Investors!$G:$G,$B9)-$B$2&lt;=H$4,SUMIFS(Investors!$P:$P,Investors!$A:$A,$A9,Investors!$G:$G,$B9)-$B$2&gt;G$4),SUMIFS(Investors!$Q:$Q,Investors!$A:$A,$A9,Investors!$G:$G,$B9),0)</f>
        <v>0</v>
      </c>
      <c r="I9" s="14">
        <f>IF(AND(SUMIFS(Investors!$P:$P,Investors!$A:$A,$A9,Investors!$G:$G,$B9)-$B$2&lt;=I$4,SUMIFS(Investors!$P:$P,Investors!$A:$A,$A9,Investors!$G:$G,$B9)-$B$2&gt;H$4),SUMIFS(Investors!$Q:$Q,Investors!$A:$A,$A9,Investors!$G:$G,$B9),0)</f>
        <v>0</v>
      </c>
      <c r="J9" s="14">
        <f>IF(AND(SUMIFS(Investors!$P:$P,Investors!$A:$A,$A9,Investors!$G:$G,$B9)-$B$2&lt;=J$4,SUMIFS(Investors!$P:$P,Investors!$A:$A,$A9,Investors!$G:$G,$B9)-$B$2&gt;I$4),SUMIFS(Investors!$Q:$Q,Investors!$A:$A,$A9,Investors!$G:$G,$B9),0)</f>
        <v>0</v>
      </c>
      <c r="K9" s="14">
        <f>IF(AND(SUMIFS(Investors!$P:$P,Investors!$A:$A,$A9,Investors!$G:$G,$B9)-$B$2&lt;=K$4,SUMIFS(Investors!$P:$P,Investors!$A:$A,$A9,Investors!$G:$G,$B9)-$B$2&gt;J$4),SUMIFS(Investors!$Q:$Q,Investors!$A:$A,$A9,Investors!$G:$G,$B9),0)</f>
        <v>0</v>
      </c>
      <c r="L9" s="14">
        <f>IF(AND(SUMIFS(Investors!$P:$P,Investors!$A:$A,$A9,Investors!$G:$G,$B9)-$B$2&lt;=L$4,SUMIFS(Investors!$P:$P,Investors!$A:$A,$A9,Investors!$G:$G,$B9)-$B$2&gt;K$4),SUMIFS(Investors!$Q:$Q,Investors!$A:$A,$A9,Investors!$G:$G,$B9),0)</f>
        <v>0</v>
      </c>
      <c r="M9" s="14">
        <f>IF(AND(SUMIFS(Investors!$P:$P,Investors!$A:$A,$A9,Investors!$G:$G,$B9)-$B$2&lt;=M$4,SUMIFS(Investors!$P:$P,Investors!$A:$A,$A9,Investors!$G:$G,$B9)-$B$2&gt;L$4),SUMIFS(Investors!$Q:$Q,Investors!$A:$A,$A9,Investors!$G:$G,$B9),0)</f>
        <v>0</v>
      </c>
      <c r="N9" s="14">
        <f>IF(AND(SUMIFS(Investors!$P:$P,Investors!$A:$A,$A9,Investors!$G:$G,$B9)-$B$2&lt;=N$4,SUMIFS(Investors!$P:$P,Investors!$A:$A,$A9,Investors!$G:$G,$B9)-$B$2&gt;M$4),SUMIFS(Investors!$Q:$Q,Investors!$A:$A,$A9,Investors!$G:$G,$B9),0)</f>
        <v>0</v>
      </c>
      <c r="O9" s="14">
        <f>IF(AND(SUMIFS(Investors!$P:$P,Investors!$A:$A,$A9,Investors!$G:$G,$B9)-$B$2&lt;=O$4,SUMIFS(Investors!$P:$P,Investors!$A:$A,$A9,Investors!$G:$G,$B9)-$B$2&gt;N$4),SUMIFS(Investors!$Q:$Q,Investors!$A:$A,$A9,Investors!$G:$G,$B9),0)</f>
        <v>0</v>
      </c>
      <c r="P9" s="14">
        <f>IF(AND(SUMIFS(Investors!$P:$P,Investors!$A:$A,$A9,Investors!$G:$G,$B9)-$B$2&lt;=P$4,SUMIFS(Investors!$P:$P,Investors!$A:$A,$A9,Investors!$G:$G,$B9)-$B$2&gt;O$4),SUMIFS(Investors!$Q:$Q,Investors!$A:$A,$A9,Investors!$G:$G,$B9),0)</f>
        <v>0</v>
      </c>
      <c r="Q9" s="14">
        <f>IF(AND(SUMIFS(Investors!$P:$P,Investors!$A:$A,$A9,Investors!$G:$G,$B9)-$B$2&lt;=Q$4,SUMIFS(Investors!$P:$P,Investors!$A:$A,$A9,Investors!$G:$G,$B9)-$B$2&gt;P$4),SUMIFS(Investors!$Q:$Q,Investors!$A:$A,$A9,Investors!$G:$G,$B9),0)</f>
        <v>0</v>
      </c>
      <c r="R9" s="14">
        <f>IF(AND(SUMIFS(Investors!$P:$P,Investors!$A:$A,$A9,Investors!$G:$G,$B9)-$B$2&lt;=R$4,SUMIFS(Investors!$P:$P,Investors!$A:$A,$A9,Investors!$G:$G,$B9)-$B$2&gt;Q$4),SUMIFS(Investors!$Q:$Q,Investors!$A:$A,$A9,Investors!$G:$G,$B9),0)</f>
        <v>0</v>
      </c>
      <c r="S9" s="14">
        <f>IF(AND(SUMIFS(Investors!$P:$P,Investors!$A:$A,$A9,Investors!$G:$G,$B9)-$B$2&lt;=S$4,SUMIFS(Investors!$P:$P,Investors!$A:$A,$A9,Investors!$G:$G,$B9)-$B$2&gt;R$4),SUMIFS(Investors!$Q:$Q,Investors!$A:$A,$A9,Investors!$G:$G,$B9),0)</f>
        <v>0</v>
      </c>
      <c r="T9" s="14">
        <f>IF(AND(SUMIFS(Investors!$P:$P,Investors!$A:$A,$A9,Investors!$G:$G,$B9)-$B$2&lt;=T$4,SUMIFS(Investors!$P:$P,Investors!$A:$A,$A9,Investors!$G:$G,$B9)-$B$2&gt;S$4),SUMIFS(Investors!$Q:$Q,Investors!$A:$A,$A9,Investors!$G:$G,$B9),0)</f>
        <v>0</v>
      </c>
      <c r="U9" s="14">
        <f>IF(AND(SUMIFS(Investors!$P:$P,Investors!$A:$A,$A9,Investors!$G:$G,$B9)-$B$2&lt;=U$4,SUMIFS(Investors!$P:$P,Investors!$A:$A,$A9,Investors!$G:$G,$B9)-$B$2&gt;T$4),SUMIFS(Investors!$Q:$Q,Investors!$A:$A,$A9,Investors!$G:$G,$B9),0)</f>
        <v>0</v>
      </c>
      <c r="V9" s="14">
        <f>IF(AND(SUMIFS(Investors!$P:$P,Investors!$A:$A,$A9,Investors!$G:$G,$B9)-$B$2&lt;=V$4,SUMIFS(Investors!$P:$P,Investors!$A:$A,$A9,Investors!$G:$G,$B9)-$B$2&gt;U$4),SUMIFS(Investors!$Q:$Q,Investors!$A:$A,$A9,Investors!$G:$G,$B9),0)</f>
        <v>0</v>
      </c>
      <c r="W9" s="14">
        <f>IF(AND(SUMIFS(Investors!$P:$P,Investors!$A:$A,$A9,Investors!$G:$G,$B9)-$B$2&lt;=W$4,SUMIFS(Investors!$P:$P,Investors!$A:$A,$A9,Investors!$G:$G,$B9)-$B$2&gt;V$4),SUMIFS(Investors!$Q:$Q,Investors!$A:$A,$A9,Investors!$G:$G,$B9),0)</f>
        <v>0</v>
      </c>
      <c r="X9" s="14">
        <f>IF(AND(SUMIFS(Investors!$P:$P,Investors!$A:$A,$A9,Investors!$G:$G,$B9)-$B$2&lt;=X$4,SUMIFS(Investors!$P:$P,Investors!$A:$A,$A9,Investors!$G:$G,$B9)-$B$2&gt;W$4),SUMIFS(Investors!$Q:$Q,Investors!$A:$A,$A9,Investors!$G:$G,$B9),0)</f>
        <v>0</v>
      </c>
      <c r="Y9" s="14">
        <f>IF(AND(SUMIFS(Investors!$P:$P,Investors!$A:$A,$A9,Investors!$G:$G,$B9)-$B$2&lt;=Y$4,SUMIFS(Investors!$P:$P,Investors!$A:$A,$A9,Investors!$G:$G,$B9)-$B$2&gt;X$4),SUMIFS(Investors!$Q:$Q,Investors!$A:$A,$A9,Investors!$G:$G,$B9),0)</f>
        <v>0</v>
      </c>
      <c r="Z9" s="14">
        <f>IF(AND(SUMIFS(Investors!$P:$P,Investors!$A:$A,$A9,Investors!$G:$G,$B9)-$B$2&lt;=Z$4,SUMIFS(Investors!$P:$P,Investors!$A:$A,$A9,Investors!$G:$G,$B9)-$B$2&gt;Y$4),SUMIFS(Investors!$Q:$Q,Investors!$A:$A,$A9,Investors!$G:$G,$B9),0)</f>
        <v>0</v>
      </c>
      <c r="AA9" s="14">
        <f>IF(AND(SUMIFS(Investors!$P:$P,Investors!$A:$A,$A9,Investors!$G:$G,$B9)-$B$2&lt;=AA$4,SUMIFS(Investors!$P:$P,Investors!$A:$A,$A9,Investors!$G:$G,$B9)-$B$2&gt;Z$4),SUMIFS(Investors!$Q:$Q,Investors!$A:$A,$A9,Investors!$G:$G,$B9),0)</f>
        <v>0</v>
      </c>
      <c r="AB9" s="14">
        <f>IF(AND(SUMIFS(Investors!$P:$P,Investors!$A:$A,$A9,Investors!$G:$G,$B9)-$B$2&lt;=AB$4,SUMIFS(Investors!$P:$P,Investors!$A:$A,$A9,Investors!$G:$G,$B9)-$B$2&gt;AA$4),SUMIFS(Investors!$Q:$Q,Investors!$A:$A,$A9,Investors!$G:$G,$B9),0)</f>
        <v>0</v>
      </c>
      <c r="AC9" s="14">
        <f>IF(AND(SUMIFS(Investors!$P:$P,Investors!$A:$A,$A9,Investors!$G:$G,$B9)-$B$2&lt;=AC$4,SUMIFS(Investors!$P:$P,Investors!$A:$A,$A9,Investors!$G:$G,$B9)-$B$2&gt;AB$4),SUMIFS(Investors!$Q:$Q,Investors!$A:$A,$A9,Investors!$G:$G,$B9),0)</f>
        <v>0</v>
      </c>
    </row>
    <row r="10" spans="1:29">
      <c r="A10" s="13" t="s">
        <v>137</v>
      </c>
      <c r="B10" s="13" t="s">
        <v>77</v>
      </c>
      <c r="C10" s="14">
        <f t="shared" si="1"/>
        <v>297835.61643835617</v>
      </c>
      <c r="D10" s="13"/>
      <c r="E10" s="14">
        <f>IF(AND(SUMIFS(Investors!$P:$P,Investors!$A:$A,$A10,Investors!$G:$G,$B10)-$B$2&lt;=E$4,SUMIFS(Investors!$P:$P,Investors!$A:$A,$A10,Investors!$G:$G,$B10)-$B$2&gt;D$4),SUMIFS(Investors!$Q:$Q,Investors!$A:$A,$A10,Investors!$G:$G,$B10),0)</f>
        <v>0</v>
      </c>
      <c r="F10" s="14">
        <f>IF(AND(SUMIFS(Investors!$P:$P,Investors!$A:$A,$A10,Investors!$G:$G,$B10)-$B$2&lt;=F$4,SUMIFS(Investors!$P:$P,Investors!$A:$A,$A10,Investors!$G:$G,$B10)-$B$2&gt;E$4),SUMIFS(Investors!$Q:$Q,Investors!$A:$A,$A10,Investors!$G:$G,$B10),0)</f>
        <v>297835.61643835617</v>
      </c>
      <c r="G10" s="14">
        <f>IF(AND(SUMIFS(Investors!$P:$P,Investors!$A:$A,$A10,Investors!$G:$G,$B10)-$B$2&lt;=G$4,SUMIFS(Investors!$P:$P,Investors!$A:$A,$A10,Investors!$G:$G,$B10)-$B$2&gt;F$4),SUMIFS(Investors!$Q:$Q,Investors!$A:$A,$A10,Investors!$G:$G,$B10),0)</f>
        <v>0</v>
      </c>
      <c r="H10" s="14">
        <f>IF(AND(SUMIFS(Investors!$P:$P,Investors!$A:$A,$A10,Investors!$G:$G,$B10)-$B$2&lt;=H$4,SUMIFS(Investors!$P:$P,Investors!$A:$A,$A10,Investors!$G:$G,$B10)-$B$2&gt;G$4),SUMIFS(Investors!$Q:$Q,Investors!$A:$A,$A10,Investors!$G:$G,$B10),0)</f>
        <v>0</v>
      </c>
      <c r="I10" s="14">
        <f>IF(AND(SUMIFS(Investors!$P:$P,Investors!$A:$A,$A10,Investors!$G:$G,$B10)-$B$2&lt;=I$4,SUMIFS(Investors!$P:$P,Investors!$A:$A,$A10,Investors!$G:$G,$B10)-$B$2&gt;H$4),SUMIFS(Investors!$Q:$Q,Investors!$A:$A,$A10,Investors!$G:$G,$B10),0)</f>
        <v>0</v>
      </c>
      <c r="J10" s="14">
        <f>IF(AND(SUMIFS(Investors!$P:$P,Investors!$A:$A,$A10,Investors!$G:$G,$B10)-$B$2&lt;=J$4,SUMIFS(Investors!$P:$P,Investors!$A:$A,$A10,Investors!$G:$G,$B10)-$B$2&gt;I$4),SUMIFS(Investors!$Q:$Q,Investors!$A:$A,$A10,Investors!$G:$G,$B10),0)</f>
        <v>0</v>
      </c>
      <c r="K10" s="14">
        <f>IF(AND(SUMIFS(Investors!$P:$P,Investors!$A:$A,$A10,Investors!$G:$G,$B10)-$B$2&lt;=K$4,SUMIFS(Investors!$P:$P,Investors!$A:$A,$A10,Investors!$G:$G,$B10)-$B$2&gt;J$4),SUMIFS(Investors!$Q:$Q,Investors!$A:$A,$A10,Investors!$G:$G,$B10),0)</f>
        <v>0</v>
      </c>
      <c r="L10" s="14">
        <f>IF(AND(SUMIFS(Investors!$P:$P,Investors!$A:$A,$A10,Investors!$G:$G,$B10)-$B$2&lt;=L$4,SUMIFS(Investors!$P:$P,Investors!$A:$A,$A10,Investors!$G:$G,$B10)-$B$2&gt;K$4),SUMIFS(Investors!$Q:$Q,Investors!$A:$A,$A10,Investors!$G:$G,$B10),0)</f>
        <v>0</v>
      </c>
      <c r="M10" s="14">
        <f>IF(AND(SUMIFS(Investors!$P:$P,Investors!$A:$A,$A10,Investors!$G:$G,$B10)-$B$2&lt;=M$4,SUMIFS(Investors!$P:$P,Investors!$A:$A,$A10,Investors!$G:$G,$B10)-$B$2&gt;L$4),SUMIFS(Investors!$Q:$Q,Investors!$A:$A,$A10,Investors!$G:$G,$B10),0)</f>
        <v>0</v>
      </c>
      <c r="N10" s="14">
        <f>IF(AND(SUMIFS(Investors!$P:$P,Investors!$A:$A,$A10,Investors!$G:$G,$B10)-$B$2&lt;=N$4,SUMIFS(Investors!$P:$P,Investors!$A:$A,$A10,Investors!$G:$G,$B10)-$B$2&gt;M$4),SUMIFS(Investors!$Q:$Q,Investors!$A:$A,$A10,Investors!$G:$G,$B10),0)</f>
        <v>0</v>
      </c>
      <c r="O10" s="14">
        <f>IF(AND(SUMIFS(Investors!$P:$P,Investors!$A:$A,$A10,Investors!$G:$G,$B10)-$B$2&lt;=O$4,SUMIFS(Investors!$P:$P,Investors!$A:$A,$A10,Investors!$G:$G,$B10)-$B$2&gt;N$4),SUMIFS(Investors!$Q:$Q,Investors!$A:$A,$A10,Investors!$G:$G,$B10),0)</f>
        <v>0</v>
      </c>
      <c r="P10" s="14">
        <f>IF(AND(SUMIFS(Investors!$P:$P,Investors!$A:$A,$A10,Investors!$G:$G,$B10)-$B$2&lt;=P$4,SUMIFS(Investors!$P:$P,Investors!$A:$A,$A10,Investors!$G:$G,$B10)-$B$2&gt;O$4),SUMIFS(Investors!$Q:$Q,Investors!$A:$A,$A10,Investors!$G:$G,$B10),0)</f>
        <v>0</v>
      </c>
      <c r="Q10" s="14">
        <f>IF(AND(SUMIFS(Investors!$P:$P,Investors!$A:$A,$A10,Investors!$G:$G,$B10)-$B$2&lt;=Q$4,SUMIFS(Investors!$P:$P,Investors!$A:$A,$A10,Investors!$G:$G,$B10)-$B$2&gt;P$4),SUMIFS(Investors!$Q:$Q,Investors!$A:$A,$A10,Investors!$G:$G,$B10),0)</f>
        <v>0</v>
      </c>
      <c r="R10" s="14">
        <f>IF(AND(SUMIFS(Investors!$P:$P,Investors!$A:$A,$A10,Investors!$G:$G,$B10)-$B$2&lt;=R$4,SUMIFS(Investors!$P:$P,Investors!$A:$A,$A10,Investors!$G:$G,$B10)-$B$2&gt;Q$4),SUMIFS(Investors!$Q:$Q,Investors!$A:$A,$A10,Investors!$G:$G,$B10),0)</f>
        <v>0</v>
      </c>
      <c r="S10" s="14">
        <f>IF(AND(SUMIFS(Investors!$P:$P,Investors!$A:$A,$A10,Investors!$G:$G,$B10)-$B$2&lt;=S$4,SUMIFS(Investors!$P:$P,Investors!$A:$A,$A10,Investors!$G:$G,$B10)-$B$2&gt;R$4),SUMIFS(Investors!$Q:$Q,Investors!$A:$A,$A10,Investors!$G:$G,$B10),0)</f>
        <v>0</v>
      </c>
      <c r="T10" s="14">
        <f>IF(AND(SUMIFS(Investors!$P:$P,Investors!$A:$A,$A10,Investors!$G:$G,$B10)-$B$2&lt;=T$4,SUMIFS(Investors!$P:$P,Investors!$A:$A,$A10,Investors!$G:$G,$B10)-$B$2&gt;S$4),SUMIFS(Investors!$Q:$Q,Investors!$A:$A,$A10,Investors!$G:$G,$B10),0)</f>
        <v>0</v>
      </c>
      <c r="U10" s="14">
        <f>IF(AND(SUMIFS(Investors!$P:$P,Investors!$A:$A,$A10,Investors!$G:$G,$B10)-$B$2&lt;=U$4,SUMIFS(Investors!$P:$P,Investors!$A:$A,$A10,Investors!$G:$G,$B10)-$B$2&gt;T$4),SUMIFS(Investors!$Q:$Q,Investors!$A:$A,$A10,Investors!$G:$G,$B10),0)</f>
        <v>0</v>
      </c>
      <c r="V10" s="14">
        <f>IF(AND(SUMIFS(Investors!$P:$P,Investors!$A:$A,$A10,Investors!$G:$G,$B10)-$B$2&lt;=V$4,SUMIFS(Investors!$P:$P,Investors!$A:$A,$A10,Investors!$G:$G,$B10)-$B$2&gt;U$4),SUMIFS(Investors!$Q:$Q,Investors!$A:$A,$A10,Investors!$G:$G,$B10),0)</f>
        <v>0</v>
      </c>
      <c r="W10" s="14">
        <f>IF(AND(SUMIFS(Investors!$P:$P,Investors!$A:$A,$A10,Investors!$G:$G,$B10)-$B$2&lt;=W$4,SUMIFS(Investors!$P:$P,Investors!$A:$A,$A10,Investors!$G:$G,$B10)-$B$2&gt;V$4),SUMIFS(Investors!$Q:$Q,Investors!$A:$A,$A10,Investors!$G:$G,$B10),0)</f>
        <v>0</v>
      </c>
      <c r="X10" s="14">
        <f>IF(AND(SUMIFS(Investors!$P:$P,Investors!$A:$A,$A10,Investors!$G:$G,$B10)-$B$2&lt;=X$4,SUMIFS(Investors!$P:$P,Investors!$A:$A,$A10,Investors!$G:$G,$B10)-$B$2&gt;W$4),SUMIFS(Investors!$Q:$Q,Investors!$A:$A,$A10,Investors!$G:$G,$B10),0)</f>
        <v>0</v>
      </c>
      <c r="Y10" s="14">
        <f>IF(AND(SUMIFS(Investors!$P:$P,Investors!$A:$A,$A10,Investors!$G:$G,$B10)-$B$2&lt;=Y$4,SUMIFS(Investors!$P:$P,Investors!$A:$A,$A10,Investors!$G:$G,$B10)-$B$2&gt;X$4),SUMIFS(Investors!$Q:$Q,Investors!$A:$A,$A10,Investors!$G:$G,$B10),0)</f>
        <v>0</v>
      </c>
      <c r="Z10" s="14">
        <f>IF(AND(SUMIFS(Investors!$P:$P,Investors!$A:$A,$A10,Investors!$G:$G,$B10)-$B$2&lt;=Z$4,SUMIFS(Investors!$P:$P,Investors!$A:$A,$A10,Investors!$G:$G,$B10)-$B$2&gt;Y$4),SUMIFS(Investors!$Q:$Q,Investors!$A:$A,$A10,Investors!$G:$G,$B10),0)</f>
        <v>0</v>
      </c>
      <c r="AA10" s="14">
        <f>IF(AND(SUMIFS(Investors!$P:$P,Investors!$A:$A,$A10,Investors!$G:$G,$B10)-$B$2&lt;=AA$4,SUMIFS(Investors!$P:$P,Investors!$A:$A,$A10,Investors!$G:$G,$B10)-$B$2&gt;Z$4),SUMIFS(Investors!$Q:$Q,Investors!$A:$A,$A10,Investors!$G:$G,$B10),0)</f>
        <v>0</v>
      </c>
      <c r="AB10" s="14">
        <f>IF(AND(SUMIFS(Investors!$P:$P,Investors!$A:$A,$A10,Investors!$G:$G,$B10)-$B$2&lt;=AB$4,SUMIFS(Investors!$P:$P,Investors!$A:$A,$A10,Investors!$G:$G,$B10)-$B$2&gt;AA$4),SUMIFS(Investors!$Q:$Q,Investors!$A:$A,$A10,Investors!$G:$G,$B10),0)</f>
        <v>0</v>
      </c>
      <c r="AC10" s="14">
        <f>IF(AND(SUMIFS(Investors!$P:$P,Investors!$A:$A,$A10,Investors!$G:$G,$B10)-$B$2&lt;=AC$4,SUMIFS(Investors!$P:$P,Investors!$A:$A,$A10,Investors!$G:$G,$B10)-$B$2&gt;AB$4),SUMIFS(Investors!$Q:$Q,Investors!$A:$A,$A10,Investors!$G:$G,$B10),0)</f>
        <v>0</v>
      </c>
    </row>
    <row r="11" spans="1:29">
      <c r="A11" s="13" t="s">
        <v>140</v>
      </c>
      <c r="B11" s="13" t="s">
        <v>39</v>
      </c>
      <c r="C11" s="14">
        <f t="shared" si="1"/>
        <v>646694.52054794517</v>
      </c>
      <c r="D11" s="13"/>
      <c r="E11" s="14">
        <f>IF(AND(SUMIFS(Investors!$P:$P,Investors!$A:$A,$A11,Investors!$G:$G,$B11)-$B$2&lt;=E$4,SUMIFS(Investors!$P:$P,Investors!$A:$A,$A11,Investors!$G:$G,$B11)-$B$2&gt;D$4),SUMIFS(Investors!$Q:$Q,Investors!$A:$A,$A11,Investors!$G:$G,$B11),0)</f>
        <v>0</v>
      </c>
      <c r="F11" s="14">
        <f>IF(AND(SUMIFS(Investors!$P:$P,Investors!$A:$A,$A11,Investors!$G:$G,$B11)-$B$2&lt;=F$4,SUMIFS(Investors!$P:$P,Investors!$A:$A,$A11,Investors!$G:$G,$B11)-$B$2&gt;E$4),SUMIFS(Investors!$Q:$Q,Investors!$A:$A,$A11,Investors!$G:$G,$B11),0)</f>
        <v>0</v>
      </c>
      <c r="G11" s="14">
        <f>IF(AND(SUMIFS(Investors!$P:$P,Investors!$A:$A,$A11,Investors!$G:$G,$B11)-$B$2&lt;=G$4,SUMIFS(Investors!$P:$P,Investors!$A:$A,$A11,Investors!$G:$G,$B11)-$B$2&gt;F$4),SUMIFS(Investors!$Q:$Q,Investors!$A:$A,$A11,Investors!$G:$G,$B11),0)</f>
        <v>0</v>
      </c>
      <c r="H11" s="14">
        <f>IF(AND(SUMIFS(Investors!$P:$P,Investors!$A:$A,$A11,Investors!$G:$G,$B11)-$B$2&lt;=H$4,SUMIFS(Investors!$P:$P,Investors!$A:$A,$A11,Investors!$G:$G,$B11)-$B$2&gt;G$4),SUMIFS(Investors!$Q:$Q,Investors!$A:$A,$A11,Investors!$G:$G,$B11),0)</f>
        <v>0</v>
      </c>
      <c r="I11" s="14">
        <f>IF(AND(SUMIFS(Investors!$P:$P,Investors!$A:$A,$A11,Investors!$G:$G,$B11)-$B$2&lt;=I$4,SUMIFS(Investors!$P:$P,Investors!$A:$A,$A11,Investors!$G:$G,$B11)-$B$2&gt;H$4),SUMIFS(Investors!$Q:$Q,Investors!$A:$A,$A11,Investors!$G:$G,$B11),0)</f>
        <v>0</v>
      </c>
      <c r="J11" s="14">
        <f>IF(AND(SUMIFS(Investors!$P:$P,Investors!$A:$A,$A11,Investors!$G:$G,$B11)-$B$2&lt;=J$4,SUMIFS(Investors!$P:$P,Investors!$A:$A,$A11,Investors!$G:$G,$B11)-$B$2&gt;I$4),SUMIFS(Investors!$Q:$Q,Investors!$A:$A,$A11,Investors!$G:$G,$B11),0)</f>
        <v>646694.52054794517</v>
      </c>
      <c r="K11" s="14">
        <f>IF(AND(SUMIFS(Investors!$P:$P,Investors!$A:$A,$A11,Investors!$G:$G,$B11)-$B$2&lt;=K$4,SUMIFS(Investors!$P:$P,Investors!$A:$A,$A11,Investors!$G:$G,$B11)-$B$2&gt;J$4),SUMIFS(Investors!$Q:$Q,Investors!$A:$A,$A11,Investors!$G:$G,$B11),0)</f>
        <v>0</v>
      </c>
      <c r="L11" s="14">
        <f>IF(AND(SUMIFS(Investors!$P:$P,Investors!$A:$A,$A11,Investors!$G:$G,$B11)-$B$2&lt;=L$4,SUMIFS(Investors!$P:$P,Investors!$A:$A,$A11,Investors!$G:$G,$B11)-$B$2&gt;K$4),SUMIFS(Investors!$Q:$Q,Investors!$A:$A,$A11,Investors!$G:$G,$B11),0)</f>
        <v>0</v>
      </c>
      <c r="M11" s="14">
        <f>IF(AND(SUMIFS(Investors!$P:$P,Investors!$A:$A,$A11,Investors!$G:$G,$B11)-$B$2&lt;=M$4,SUMIFS(Investors!$P:$P,Investors!$A:$A,$A11,Investors!$G:$G,$B11)-$B$2&gt;L$4),SUMIFS(Investors!$Q:$Q,Investors!$A:$A,$A11,Investors!$G:$G,$B11),0)</f>
        <v>0</v>
      </c>
      <c r="N11" s="14">
        <f>IF(AND(SUMIFS(Investors!$P:$P,Investors!$A:$A,$A11,Investors!$G:$G,$B11)-$B$2&lt;=N$4,SUMIFS(Investors!$P:$P,Investors!$A:$A,$A11,Investors!$G:$G,$B11)-$B$2&gt;M$4),SUMIFS(Investors!$Q:$Q,Investors!$A:$A,$A11,Investors!$G:$G,$B11),0)</f>
        <v>0</v>
      </c>
      <c r="O11" s="14">
        <f>IF(AND(SUMIFS(Investors!$P:$P,Investors!$A:$A,$A11,Investors!$G:$G,$B11)-$B$2&lt;=O$4,SUMIFS(Investors!$P:$P,Investors!$A:$A,$A11,Investors!$G:$G,$B11)-$B$2&gt;N$4),SUMIFS(Investors!$Q:$Q,Investors!$A:$A,$A11,Investors!$G:$G,$B11),0)</f>
        <v>0</v>
      </c>
      <c r="P11" s="14">
        <f>IF(AND(SUMIFS(Investors!$P:$P,Investors!$A:$A,$A11,Investors!$G:$G,$B11)-$B$2&lt;=P$4,SUMIFS(Investors!$P:$P,Investors!$A:$A,$A11,Investors!$G:$G,$B11)-$B$2&gt;O$4),SUMIFS(Investors!$Q:$Q,Investors!$A:$A,$A11,Investors!$G:$G,$B11),0)</f>
        <v>0</v>
      </c>
      <c r="Q11" s="14">
        <f>IF(AND(SUMIFS(Investors!$P:$P,Investors!$A:$A,$A11,Investors!$G:$G,$B11)-$B$2&lt;=Q$4,SUMIFS(Investors!$P:$P,Investors!$A:$A,$A11,Investors!$G:$G,$B11)-$B$2&gt;P$4),SUMIFS(Investors!$Q:$Q,Investors!$A:$A,$A11,Investors!$G:$G,$B11),0)</f>
        <v>0</v>
      </c>
      <c r="R11" s="14">
        <f>IF(AND(SUMIFS(Investors!$P:$P,Investors!$A:$A,$A11,Investors!$G:$G,$B11)-$B$2&lt;=R$4,SUMIFS(Investors!$P:$P,Investors!$A:$A,$A11,Investors!$G:$G,$B11)-$B$2&gt;Q$4),SUMIFS(Investors!$Q:$Q,Investors!$A:$A,$A11,Investors!$G:$G,$B11),0)</f>
        <v>0</v>
      </c>
      <c r="S11" s="14">
        <f>IF(AND(SUMIFS(Investors!$P:$P,Investors!$A:$A,$A11,Investors!$G:$G,$B11)-$B$2&lt;=S$4,SUMIFS(Investors!$P:$P,Investors!$A:$A,$A11,Investors!$G:$G,$B11)-$B$2&gt;R$4),SUMIFS(Investors!$Q:$Q,Investors!$A:$A,$A11,Investors!$G:$G,$B11),0)</f>
        <v>0</v>
      </c>
      <c r="T11" s="14">
        <f>IF(AND(SUMIFS(Investors!$P:$P,Investors!$A:$A,$A11,Investors!$G:$G,$B11)-$B$2&lt;=T$4,SUMIFS(Investors!$P:$P,Investors!$A:$A,$A11,Investors!$G:$G,$B11)-$B$2&gt;S$4),SUMIFS(Investors!$Q:$Q,Investors!$A:$A,$A11,Investors!$G:$G,$B11),0)</f>
        <v>0</v>
      </c>
      <c r="U11" s="14">
        <f>IF(AND(SUMIFS(Investors!$P:$P,Investors!$A:$A,$A11,Investors!$G:$G,$B11)-$B$2&lt;=U$4,SUMIFS(Investors!$P:$P,Investors!$A:$A,$A11,Investors!$G:$G,$B11)-$B$2&gt;T$4),SUMIFS(Investors!$Q:$Q,Investors!$A:$A,$A11,Investors!$G:$G,$B11),0)</f>
        <v>0</v>
      </c>
      <c r="V11" s="14">
        <f>IF(AND(SUMIFS(Investors!$P:$P,Investors!$A:$A,$A11,Investors!$G:$G,$B11)-$B$2&lt;=V$4,SUMIFS(Investors!$P:$P,Investors!$A:$A,$A11,Investors!$G:$G,$B11)-$B$2&gt;U$4),SUMIFS(Investors!$Q:$Q,Investors!$A:$A,$A11,Investors!$G:$G,$B11),0)</f>
        <v>0</v>
      </c>
      <c r="W11" s="14">
        <f>IF(AND(SUMIFS(Investors!$P:$P,Investors!$A:$A,$A11,Investors!$G:$G,$B11)-$B$2&lt;=W$4,SUMIFS(Investors!$P:$P,Investors!$A:$A,$A11,Investors!$G:$G,$B11)-$B$2&gt;V$4),SUMIFS(Investors!$Q:$Q,Investors!$A:$A,$A11,Investors!$G:$G,$B11),0)</f>
        <v>0</v>
      </c>
      <c r="X11" s="14">
        <f>IF(AND(SUMIFS(Investors!$P:$P,Investors!$A:$A,$A11,Investors!$G:$G,$B11)-$B$2&lt;=X$4,SUMIFS(Investors!$P:$P,Investors!$A:$A,$A11,Investors!$G:$G,$B11)-$B$2&gt;W$4),SUMIFS(Investors!$Q:$Q,Investors!$A:$A,$A11,Investors!$G:$G,$B11),0)</f>
        <v>0</v>
      </c>
      <c r="Y11" s="14">
        <f>IF(AND(SUMIFS(Investors!$P:$P,Investors!$A:$A,$A11,Investors!$G:$G,$B11)-$B$2&lt;=Y$4,SUMIFS(Investors!$P:$P,Investors!$A:$A,$A11,Investors!$G:$G,$B11)-$B$2&gt;X$4),SUMIFS(Investors!$Q:$Q,Investors!$A:$A,$A11,Investors!$G:$G,$B11),0)</f>
        <v>0</v>
      </c>
      <c r="Z11" s="14">
        <f>IF(AND(SUMIFS(Investors!$P:$P,Investors!$A:$A,$A11,Investors!$G:$G,$B11)-$B$2&lt;=Z$4,SUMIFS(Investors!$P:$P,Investors!$A:$A,$A11,Investors!$G:$G,$B11)-$B$2&gt;Y$4),SUMIFS(Investors!$Q:$Q,Investors!$A:$A,$A11,Investors!$G:$G,$B11),0)</f>
        <v>0</v>
      </c>
      <c r="AA11" s="14">
        <f>IF(AND(SUMIFS(Investors!$P:$P,Investors!$A:$A,$A11,Investors!$G:$G,$B11)-$B$2&lt;=AA$4,SUMIFS(Investors!$P:$P,Investors!$A:$A,$A11,Investors!$G:$G,$B11)-$B$2&gt;Z$4),SUMIFS(Investors!$Q:$Q,Investors!$A:$A,$A11,Investors!$G:$G,$B11),0)</f>
        <v>0</v>
      </c>
      <c r="AB11" s="14">
        <f>IF(AND(SUMIFS(Investors!$P:$P,Investors!$A:$A,$A11,Investors!$G:$G,$B11)-$B$2&lt;=AB$4,SUMIFS(Investors!$P:$P,Investors!$A:$A,$A11,Investors!$G:$G,$B11)-$B$2&gt;AA$4),SUMIFS(Investors!$Q:$Q,Investors!$A:$A,$A11,Investors!$G:$G,$B11),0)</f>
        <v>0</v>
      </c>
      <c r="AC11" s="14">
        <f>IF(AND(SUMIFS(Investors!$P:$P,Investors!$A:$A,$A11,Investors!$G:$G,$B11)-$B$2&lt;=AC$4,SUMIFS(Investors!$P:$P,Investors!$A:$A,$A11,Investors!$G:$G,$B11)-$B$2&gt;AB$4),SUMIFS(Investors!$Q:$Q,Investors!$A:$A,$A11,Investors!$G:$G,$B11),0)</f>
        <v>0</v>
      </c>
    </row>
    <row r="12" spans="1:29">
      <c r="A12" s="13" t="s">
        <v>140</v>
      </c>
      <c r="B12" s="13" t="s">
        <v>105</v>
      </c>
      <c r="C12" s="14">
        <f t="shared" si="1"/>
        <v>627165.75342465751</v>
      </c>
      <c r="D12" s="13"/>
      <c r="E12" s="14">
        <f>IF(AND(SUMIFS(Investors!$P:$P,Investors!$A:$A,$A12,Investors!$G:$G,$B12)-$B$2&lt;=E$4,SUMIFS(Investors!$P:$P,Investors!$A:$A,$A12,Investors!$G:$G,$B12)-$B$2&gt;D$4),SUMIFS(Investors!$Q:$Q,Investors!$A:$A,$A12,Investors!$G:$G,$B12),0)</f>
        <v>0</v>
      </c>
      <c r="F12" s="14">
        <f>IF(AND(SUMIFS(Investors!$P:$P,Investors!$A:$A,$A12,Investors!$G:$G,$B12)-$B$2&lt;=F$4,SUMIFS(Investors!$P:$P,Investors!$A:$A,$A12,Investors!$G:$G,$B12)-$B$2&gt;E$4),SUMIFS(Investors!$Q:$Q,Investors!$A:$A,$A12,Investors!$G:$G,$B12),0)</f>
        <v>0</v>
      </c>
      <c r="G12" s="14">
        <f>IF(AND(SUMIFS(Investors!$P:$P,Investors!$A:$A,$A12,Investors!$G:$G,$B12)-$B$2&lt;=G$4,SUMIFS(Investors!$P:$P,Investors!$A:$A,$A12,Investors!$G:$G,$B12)-$B$2&gt;F$4),SUMIFS(Investors!$Q:$Q,Investors!$A:$A,$A12,Investors!$G:$G,$B12),0)</f>
        <v>627165.75342465751</v>
      </c>
      <c r="H12" s="14">
        <f>IF(AND(SUMIFS(Investors!$P:$P,Investors!$A:$A,$A12,Investors!$G:$G,$B12)-$B$2&lt;=H$4,SUMIFS(Investors!$P:$P,Investors!$A:$A,$A12,Investors!$G:$G,$B12)-$B$2&gt;G$4),SUMIFS(Investors!$Q:$Q,Investors!$A:$A,$A12,Investors!$G:$G,$B12),0)</f>
        <v>0</v>
      </c>
      <c r="I12" s="14">
        <f>IF(AND(SUMIFS(Investors!$P:$P,Investors!$A:$A,$A12,Investors!$G:$G,$B12)-$B$2&lt;=I$4,SUMIFS(Investors!$P:$P,Investors!$A:$A,$A12,Investors!$G:$G,$B12)-$B$2&gt;H$4),SUMIFS(Investors!$Q:$Q,Investors!$A:$A,$A12,Investors!$G:$G,$B12),0)</f>
        <v>0</v>
      </c>
      <c r="J12" s="14">
        <f>IF(AND(SUMIFS(Investors!$P:$P,Investors!$A:$A,$A12,Investors!$G:$G,$B12)-$B$2&lt;=J$4,SUMIFS(Investors!$P:$P,Investors!$A:$A,$A12,Investors!$G:$G,$B12)-$B$2&gt;I$4),SUMIFS(Investors!$Q:$Q,Investors!$A:$A,$A12,Investors!$G:$G,$B12),0)</f>
        <v>0</v>
      </c>
      <c r="K12" s="14">
        <f>IF(AND(SUMIFS(Investors!$P:$P,Investors!$A:$A,$A12,Investors!$G:$G,$B12)-$B$2&lt;=K$4,SUMIFS(Investors!$P:$P,Investors!$A:$A,$A12,Investors!$G:$G,$B12)-$B$2&gt;J$4),SUMIFS(Investors!$Q:$Q,Investors!$A:$A,$A12,Investors!$G:$G,$B12),0)</f>
        <v>0</v>
      </c>
      <c r="L12" s="14">
        <f>IF(AND(SUMIFS(Investors!$P:$P,Investors!$A:$A,$A12,Investors!$G:$G,$B12)-$B$2&lt;=L$4,SUMIFS(Investors!$P:$P,Investors!$A:$A,$A12,Investors!$G:$G,$B12)-$B$2&gt;K$4),SUMIFS(Investors!$Q:$Q,Investors!$A:$A,$A12,Investors!$G:$G,$B12),0)</f>
        <v>0</v>
      </c>
      <c r="M12" s="14">
        <f>IF(AND(SUMIFS(Investors!$P:$P,Investors!$A:$A,$A12,Investors!$G:$G,$B12)-$B$2&lt;=M$4,SUMIFS(Investors!$P:$P,Investors!$A:$A,$A12,Investors!$G:$G,$B12)-$B$2&gt;L$4),SUMIFS(Investors!$Q:$Q,Investors!$A:$A,$A12,Investors!$G:$G,$B12),0)</f>
        <v>0</v>
      </c>
      <c r="N12" s="14">
        <f>IF(AND(SUMIFS(Investors!$P:$P,Investors!$A:$A,$A12,Investors!$G:$G,$B12)-$B$2&lt;=N$4,SUMIFS(Investors!$P:$P,Investors!$A:$A,$A12,Investors!$G:$G,$B12)-$B$2&gt;M$4),SUMIFS(Investors!$Q:$Q,Investors!$A:$A,$A12,Investors!$G:$G,$B12),0)</f>
        <v>0</v>
      </c>
      <c r="O12" s="14">
        <f>IF(AND(SUMIFS(Investors!$P:$P,Investors!$A:$A,$A12,Investors!$G:$G,$B12)-$B$2&lt;=O$4,SUMIFS(Investors!$P:$P,Investors!$A:$A,$A12,Investors!$G:$G,$B12)-$B$2&gt;N$4),SUMIFS(Investors!$Q:$Q,Investors!$A:$A,$A12,Investors!$G:$G,$B12),0)</f>
        <v>0</v>
      </c>
      <c r="P12" s="14">
        <f>IF(AND(SUMIFS(Investors!$P:$P,Investors!$A:$A,$A12,Investors!$G:$G,$B12)-$B$2&lt;=P$4,SUMIFS(Investors!$P:$P,Investors!$A:$A,$A12,Investors!$G:$G,$B12)-$B$2&gt;O$4),SUMIFS(Investors!$Q:$Q,Investors!$A:$A,$A12,Investors!$G:$G,$B12),0)</f>
        <v>0</v>
      </c>
      <c r="Q12" s="14">
        <f>IF(AND(SUMIFS(Investors!$P:$P,Investors!$A:$A,$A12,Investors!$G:$G,$B12)-$B$2&lt;=Q$4,SUMIFS(Investors!$P:$P,Investors!$A:$A,$A12,Investors!$G:$G,$B12)-$B$2&gt;P$4),SUMIFS(Investors!$Q:$Q,Investors!$A:$A,$A12,Investors!$G:$G,$B12),0)</f>
        <v>0</v>
      </c>
      <c r="R12" s="14">
        <f>IF(AND(SUMIFS(Investors!$P:$P,Investors!$A:$A,$A12,Investors!$G:$G,$B12)-$B$2&lt;=R$4,SUMIFS(Investors!$P:$P,Investors!$A:$A,$A12,Investors!$G:$G,$B12)-$B$2&gt;Q$4),SUMIFS(Investors!$Q:$Q,Investors!$A:$A,$A12,Investors!$G:$G,$B12),0)</f>
        <v>0</v>
      </c>
      <c r="S12" s="14">
        <f>IF(AND(SUMIFS(Investors!$P:$P,Investors!$A:$A,$A12,Investors!$G:$G,$B12)-$B$2&lt;=S$4,SUMIFS(Investors!$P:$P,Investors!$A:$A,$A12,Investors!$G:$G,$B12)-$B$2&gt;R$4),SUMIFS(Investors!$Q:$Q,Investors!$A:$A,$A12,Investors!$G:$G,$B12),0)</f>
        <v>0</v>
      </c>
      <c r="T12" s="14">
        <f>IF(AND(SUMIFS(Investors!$P:$P,Investors!$A:$A,$A12,Investors!$G:$G,$B12)-$B$2&lt;=T$4,SUMIFS(Investors!$P:$P,Investors!$A:$A,$A12,Investors!$G:$G,$B12)-$B$2&gt;S$4),SUMIFS(Investors!$Q:$Q,Investors!$A:$A,$A12,Investors!$G:$G,$B12),0)</f>
        <v>0</v>
      </c>
      <c r="U12" s="14">
        <f>IF(AND(SUMIFS(Investors!$P:$P,Investors!$A:$A,$A12,Investors!$G:$G,$B12)-$B$2&lt;=U$4,SUMIFS(Investors!$P:$P,Investors!$A:$A,$A12,Investors!$G:$G,$B12)-$B$2&gt;T$4),SUMIFS(Investors!$Q:$Q,Investors!$A:$A,$A12,Investors!$G:$G,$B12),0)</f>
        <v>0</v>
      </c>
      <c r="V12" s="14">
        <f>IF(AND(SUMIFS(Investors!$P:$P,Investors!$A:$A,$A12,Investors!$G:$G,$B12)-$B$2&lt;=V$4,SUMIFS(Investors!$P:$P,Investors!$A:$A,$A12,Investors!$G:$G,$B12)-$B$2&gt;U$4),SUMIFS(Investors!$Q:$Q,Investors!$A:$A,$A12,Investors!$G:$G,$B12),0)</f>
        <v>0</v>
      </c>
      <c r="W12" s="14">
        <f>IF(AND(SUMIFS(Investors!$P:$P,Investors!$A:$A,$A12,Investors!$G:$G,$B12)-$B$2&lt;=W$4,SUMIFS(Investors!$P:$P,Investors!$A:$A,$A12,Investors!$G:$G,$B12)-$B$2&gt;V$4),SUMIFS(Investors!$Q:$Q,Investors!$A:$A,$A12,Investors!$G:$G,$B12),0)</f>
        <v>0</v>
      </c>
      <c r="X12" s="14">
        <f>IF(AND(SUMIFS(Investors!$P:$P,Investors!$A:$A,$A12,Investors!$G:$G,$B12)-$B$2&lt;=X$4,SUMIFS(Investors!$P:$P,Investors!$A:$A,$A12,Investors!$G:$G,$B12)-$B$2&gt;W$4),SUMIFS(Investors!$Q:$Q,Investors!$A:$A,$A12,Investors!$G:$G,$B12),0)</f>
        <v>0</v>
      </c>
      <c r="Y12" s="14">
        <f>IF(AND(SUMIFS(Investors!$P:$P,Investors!$A:$A,$A12,Investors!$G:$G,$B12)-$B$2&lt;=Y$4,SUMIFS(Investors!$P:$P,Investors!$A:$A,$A12,Investors!$G:$G,$B12)-$B$2&gt;X$4),SUMIFS(Investors!$Q:$Q,Investors!$A:$A,$A12,Investors!$G:$G,$B12),0)</f>
        <v>0</v>
      </c>
      <c r="Z12" s="14">
        <f>IF(AND(SUMIFS(Investors!$P:$P,Investors!$A:$A,$A12,Investors!$G:$G,$B12)-$B$2&lt;=Z$4,SUMIFS(Investors!$P:$P,Investors!$A:$A,$A12,Investors!$G:$G,$B12)-$B$2&gt;Y$4),SUMIFS(Investors!$Q:$Q,Investors!$A:$A,$A12,Investors!$G:$G,$B12),0)</f>
        <v>0</v>
      </c>
      <c r="AA12" s="14">
        <f>IF(AND(SUMIFS(Investors!$P:$P,Investors!$A:$A,$A12,Investors!$G:$G,$B12)-$B$2&lt;=AA$4,SUMIFS(Investors!$P:$P,Investors!$A:$A,$A12,Investors!$G:$G,$B12)-$B$2&gt;Z$4),SUMIFS(Investors!$Q:$Q,Investors!$A:$A,$A12,Investors!$G:$G,$B12),0)</f>
        <v>0</v>
      </c>
      <c r="AB12" s="14">
        <f>IF(AND(SUMIFS(Investors!$P:$P,Investors!$A:$A,$A12,Investors!$G:$G,$B12)-$B$2&lt;=AB$4,SUMIFS(Investors!$P:$P,Investors!$A:$A,$A12,Investors!$G:$G,$B12)-$B$2&gt;AA$4),SUMIFS(Investors!$Q:$Q,Investors!$A:$A,$A12,Investors!$G:$G,$B12),0)</f>
        <v>0</v>
      </c>
      <c r="AC12" s="14">
        <f>IF(AND(SUMIFS(Investors!$P:$P,Investors!$A:$A,$A12,Investors!$G:$G,$B12)-$B$2&lt;=AC$4,SUMIFS(Investors!$P:$P,Investors!$A:$A,$A12,Investors!$G:$G,$B12)-$B$2&gt;AB$4),SUMIFS(Investors!$Q:$Q,Investors!$A:$A,$A12,Investors!$G:$G,$B12),0)</f>
        <v>0</v>
      </c>
    </row>
    <row r="13" spans="1:29">
      <c r="A13" s="13" t="s">
        <v>143</v>
      </c>
      <c r="B13" s="13" t="s">
        <v>43</v>
      </c>
      <c r="C13" s="14">
        <f t="shared" si="1"/>
        <v>262482.90845205478</v>
      </c>
      <c r="D13" s="13"/>
      <c r="E13" s="14">
        <f>IF(AND(SUMIFS(Investors!$P:$P,Investors!$A:$A,$A13,Investors!$G:$G,$B13)-$B$2&lt;=E$4,SUMIFS(Investors!$P:$P,Investors!$A:$A,$A13,Investors!$G:$G,$B13)-$B$2&gt;D$4),SUMIFS(Investors!$Q:$Q,Investors!$A:$A,$A13,Investors!$G:$G,$B13),0)</f>
        <v>0</v>
      </c>
      <c r="F13" s="14">
        <f>IF(AND(SUMIFS(Investors!$P:$P,Investors!$A:$A,$A13,Investors!$G:$G,$B13)-$B$2&lt;=F$4,SUMIFS(Investors!$P:$P,Investors!$A:$A,$A13,Investors!$G:$G,$B13)-$B$2&gt;E$4),SUMIFS(Investors!$Q:$Q,Investors!$A:$A,$A13,Investors!$G:$G,$B13),0)</f>
        <v>0</v>
      </c>
      <c r="G13" s="14">
        <f>IF(AND(SUMIFS(Investors!$P:$P,Investors!$A:$A,$A13,Investors!$G:$G,$B13)-$B$2&lt;=G$4,SUMIFS(Investors!$P:$P,Investors!$A:$A,$A13,Investors!$G:$G,$B13)-$B$2&gt;F$4),SUMIFS(Investors!$Q:$Q,Investors!$A:$A,$A13,Investors!$G:$G,$B13),0)</f>
        <v>0</v>
      </c>
      <c r="H13" s="14">
        <f>IF(AND(SUMIFS(Investors!$P:$P,Investors!$A:$A,$A13,Investors!$G:$G,$B13)-$B$2&lt;=H$4,SUMIFS(Investors!$P:$P,Investors!$A:$A,$A13,Investors!$G:$G,$B13)-$B$2&gt;G$4),SUMIFS(Investors!$Q:$Q,Investors!$A:$A,$A13,Investors!$G:$G,$B13),0)</f>
        <v>0</v>
      </c>
      <c r="I13" s="14">
        <f>IF(AND(SUMIFS(Investors!$P:$P,Investors!$A:$A,$A13,Investors!$G:$G,$B13)-$B$2&lt;=I$4,SUMIFS(Investors!$P:$P,Investors!$A:$A,$A13,Investors!$G:$G,$B13)-$B$2&gt;H$4),SUMIFS(Investors!$Q:$Q,Investors!$A:$A,$A13,Investors!$G:$G,$B13),0)</f>
        <v>0</v>
      </c>
      <c r="J13" s="14">
        <f>IF(AND(SUMIFS(Investors!$P:$P,Investors!$A:$A,$A13,Investors!$G:$G,$B13)-$B$2&lt;=J$4,SUMIFS(Investors!$P:$P,Investors!$A:$A,$A13,Investors!$G:$G,$B13)-$B$2&gt;I$4),SUMIFS(Investors!$Q:$Q,Investors!$A:$A,$A13,Investors!$G:$G,$B13),0)</f>
        <v>262482.90845205478</v>
      </c>
      <c r="K13" s="14">
        <f>IF(AND(SUMIFS(Investors!$P:$P,Investors!$A:$A,$A13,Investors!$G:$G,$B13)-$B$2&lt;=K$4,SUMIFS(Investors!$P:$P,Investors!$A:$A,$A13,Investors!$G:$G,$B13)-$B$2&gt;J$4),SUMIFS(Investors!$Q:$Q,Investors!$A:$A,$A13,Investors!$G:$G,$B13),0)</f>
        <v>0</v>
      </c>
      <c r="L13" s="14">
        <f>IF(AND(SUMIFS(Investors!$P:$P,Investors!$A:$A,$A13,Investors!$G:$G,$B13)-$B$2&lt;=L$4,SUMIFS(Investors!$P:$P,Investors!$A:$A,$A13,Investors!$G:$G,$B13)-$B$2&gt;K$4),SUMIFS(Investors!$Q:$Q,Investors!$A:$A,$A13,Investors!$G:$G,$B13),0)</f>
        <v>0</v>
      </c>
      <c r="M13" s="14">
        <f>IF(AND(SUMIFS(Investors!$P:$P,Investors!$A:$A,$A13,Investors!$G:$G,$B13)-$B$2&lt;=M$4,SUMIFS(Investors!$P:$P,Investors!$A:$A,$A13,Investors!$G:$G,$B13)-$B$2&gt;L$4),SUMIFS(Investors!$Q:$Q,Investors!$A:$A,$A13,Investors!$G:$G,$B13),0)</f>
        <v>0</v>
      </c>
      <c r="N13" s="14">
        <f>IF(AND(SUMIFS(Investors!$P:$P,Investors!$A:$A,$A13,Investors!$G:$G,$B13)-$B$2&lt;=N$4,SUMIFS(Investors!$P:$P,Investors!$A:$A,$A13,Investors!$G:$G,$B13)-$B$2&gt;M$4),SUMIFS(Investors!$Q:$Q,Investors!$A:$A,$A13,Investors!$G:$G,$B13),0)</f>
        <v>0</v>
      </c>
      <c r="O13" s="14">
        <f>IF(AND(SUMIFS(Investors!$P:$P,Investors!$A:$A,$A13,Investors!$G:$G,$B13)-$B$2&lt;=O$4,SUMIFS(Investors!$P:$P,Investors!$A:$A,$A13,Investors!$G:$G,$B13)-$B$2&gt;N$4),SUMIFS(Investors!$Q:$Q,Investors!$A:$A,$A13,Investors!$G:$G,$B13),0)</f>
        <v>0</v>
      </c>
      <c r="P13" s="14">
        <f>IF(AND(SUMIFS(Investors!$P:$P,Investors!$A:$A,$A13,Investors!$G:$G,$B13)-$B$2&lt;=P$4,SUMIFS(Investors!$P:$P,Investors!$A:$A,$A13,Investors!$G:$G,$B13)-$B$2&gt;O$4),SUMIFS(Investors!$Q:$Q,Investors!$A:$A,$A13,Investors!$G:$G,$B13),0)</f>
        <v>0</v>
      </c>
      <c r="Q13" s="14">
        <f>IF(AND(SUMIFS(Investors!$P:$P,Investors!$A:$A,$A13,Investors!$G:$G,$B13)-$B$2&lt;=Q$4,SUMIFS(Investors!$P:$P,Investors!$A:$A,$A13,Investors!$G:$G,$B13)-$B$2&gt;P$4),SUMIFS(Investors!$Q:$Q,Investors!$A:$A,$A13,Investors!$G:$G,$B13),0)</f>
        <v>0</v>
      </c>
      <c r="R13" s="14">
        <f>IF(AND(SUMIFS(Investors!$P:$P,Investors!$A:$A,$A13,Investors!$G:$G,$B13)-$B$2&lt;=R$4,SUMIFS(Investors!$P:$P,Investors!$A:$A,$A13,Investors!$G:$G,$B13)-$B$2&gt;Q$4),SUMIFS(Investors!$Q:$Q,Investors!$A:$A,$A13,Investors!$G:$G,$B13),0)</f>
        <v>0</v>
      </c>
      <c r="S13" s="14">
        <f>IF(AND(SUMIFS(Investors!$P:$P,Investors!$A:$A,$A13,Investors!$G:$G,$B13)-$B$2&lt;=S$4,SUMIFS(Investors!$P:$P,Investors!$A:$A,$A13,Investors!$G:$G,$B13)-$B$2&gt;R$4),SUMIFS(Investors!$Q:$Q,Investors!$A:$A,$A13,Investors!$G:$G,$B13),0)</f>
        <v>0</v>
      </c>
      <c r="T13" s="14">
        <f>IF(AND(SUMIFS(Investors!$P:$P,Investors!$A:$A,$A13,Investors!$G:$G,$B13)-$B$2&lt;=T$4,SUMIFS(Investors!$P:$P,Investors!$A:$A,$A13,Investors!$G:$G,$B13)-$B$2&gt;S$4),SUMIFS(Investors!$Q:$Q,Investors!$A:$A,$A13,Investors!$G:$G,$B13),0)</f>
        <v>0</v>
      </c>
      <c r="U13" s="14">
        <f>IF(AND(SUMIFS(Investors!$P:$P,Investors!$A:$A,$A13,Investors!$G:$G,$B13)-$B$2&lt;=U$4,SUMIFS(Investors!$P:$P,Investors!$A:$A,$A13,Investors!$G:$G,$B13)-$B$2&gt;T$4),SUMIFS(Investors!$Q:$Q,Investors!$A:$A,$A13,Investors!$G:$G,$B13),0)</f>
        <v>0</v>
      </c>
      <c r="V13" s="14">
        <f>IF(AND(SUMIFS(Investors!$P:$P,Investors!$A:$A,$A13,Investors!$G:$G,$B13)-$B$2&lt;=V$4,SUMIFS(Investors!$P:$P,Investors!$A:$A,$A13,Investors!$G:$G,$B13)-$B$2&gt;U$4),SUMIFS(Investors!$Q:$Q,Investors!$A:$A,$A13,Investors!$G:$G,$B13),0)</f>
        <v>0</v>
      </c>
      <c r="W13" s="14">
        <f>IF(AND(SUMIFS(Investors!$P:$P,Investors!$A:$A,$A13,Investors!$G:$G,$B13)-$B$2&lt;=W$4,SUMIFS(Investors!$P:$P,Investors!$A:$A,$A13,Investors!$G:$G,$B13)-$B$2&gt;V$4),SUMIFS(Investors!$Q:$Q,Investors!$A:$A,$A13,Investors!$G:$G,$B13),0)</f>
        <v>0</v>
      </c>
      <c r="X13" s="14">
        <f>IF(AND(SUMIFS(Investors!$P:$P,Investors!$A:$A,$A13,Investors!$G:$G,$B13)-$B$2&lt;=X$4,SUMIFS(Investors!$P:$P,Investors!$A:$A,$A13,Investors!$G:$G,$B13)-$B$2&gt;W$4),SUMIFS(Investors!$Q:$Q,Investors!$A:$A,$A13,Investors!$G:$G,$B13),0)</f>
        <v>0</v>
      </c>
      <c r="Y13" s="14">
        <f>IF(AND(SUMIFS(Investors!$P:$P,Investors!$A:$A,$A13,Investors!$G:$G,$B13)-$B$2&lt;=Y$4,SUMIFS(Investors!$P:$P,Investors!$A:$A,$A13,Investors!$G:$G,$B13)-$B$2&gt;X$4),SUMIFS(Investors!$Q:$Q,Investors!$A:$A,$A13,Investors!$G:$G,$B13),0)</f>
        <v>0</v>
      </c>
      <c r="Z13" s="14">
        <f>IF(AND(SUMIFS(Investors!$P:$P,Investors!$A:$A,$A13,Investors!$G:$G,$B13)-$B$2&lt;=Z$4,SUMIFS(Investors!$P:$P,Investors!$A:$A,$A13,Investors!$G:$G,$B13)-$B$2&gt;Y$4),SUMIFS(Investors!$Q:$Q,Investors!$A:$A,$A13,Investors!$G:$G,$B13),0)</f>
        <v>0</v>
      </c>
      <c r="AA13" s="14">
        <f>IF(AND(SUMIFS(Investors!$P:$P,Investors!$A:$A,$A13,Investors!$G:$G,$B13)-$B$2&lt;=AA$4,SUMIFS(Investors!$P:$P,Investors!$A:$A,$A13,Investors!$G:$G,$B13)-$B$2&gt;Z$4),SUMIFS(Investors!$Q:$Q,Investors!$A:$A,$A13,Investors!$G:$G,$B13),0)</f>
        <v>0</v>
      </c>
      <c r="AB13" s="14">
        <f>IF(AND(SUMIFS(Investors!$P:$P,Investors!$A:$A,$A13,Investors!$G:$G,$B13)-$B$2&lt;=AB$4,SUMIFS(Investors!$P:$P,Investors!$A:$A,$A13,Investors!$G:$G,$B13)-$B$2&gt;AA$4),SUMIFS(Investors!$Q:$Q,Investors!$A:$A,$A13,Investors!$G:$G,$B13),0)</f>
        <v>0</v>
      </c>
      <c r="AC13" s="14">
        <f>IF(AND(SUMIFS(Investors!$P:$P,Investors!$A:$A,$A13,Investors!$G:$G,$B13)-$B$2&lt;=AC$4,SUMIFS(Investors!$P:$P,Investors!$A:$A,$A13,Investors!$G:$G,$B13)-$B$2&gt;AB$4),SUMIFS(Investors!$Q:$Q,Investors!$A:$A,$A13,Investors!$G:$G,$B13),0)</f>
        <v>0</v>
      </c>
    </row>
    <row r="14" spans="1:29">
      <c r="A14" s="13" t="s">
        <v>146</v>
      </c>
      <c r="B14" s="13" t="s">
        <v>62</v>
      </c>
      <c r="C14" s="14">
        <f t="shared" si="1"/>
        <v>206325.8272810959</v>
      </c>
      <c r="D14" s="13"/>
      <c r="E14" s="14">
        <f>IF(AND(SUMIFS(Investors!$P:$P,Investors!$A:$A,$A14,Investors!$G:$G,$B14)-$B$2&lt;=E$4,SUMIFS(Investors!$P:$P,Investors!$A:$A,$A14,Investors!$G:$G,$B14)-$B$2&gt;D$4),SUMIFS(Investors!$Q:$Q,Investors!$A:$A,$A14,Investors!$G:$G,$B14),0)</f>
        <v>0</v>
      </c>
      <c r="F14" s="14">
        <f>IF(AND(SUMIFS(Investors!$P:$P,Investors!$A:$A,$A14,Investors!$G:$G,$B14)-$B$2&lt;=F$4,SUMIFS(Investors!$P:$P,Investors!$A:$A,$A14,Investors!$G:$G,$B14)-$B$2&gt;E$4),SUMIFS(Investors!$Q:$Q,Investors!$A:$A,$A14,Investors!$G:$G,$B14),0)</f>
        <v>0</v>
      </c>
      <c r="G14" s="14">
        <f>IF(AND(SUMIFS(Investors!$P:$P,Investors!$A:$A,$A14,Investors!$G:$G,$B14)-$B$2&lt;=G$4,SUMIFS(Investors!$P:$P,Investors!$A:$A,$A14,Investors!$G:$G,$B14)-$B$2&gt;F$4),SUMIFS(Investors!$Q:$Q,Investors!$A:$A,$A14,Investors!$G:$G,$B14),0)</f>
        <v>206325.8272810959</v>
      </c>
      <c r="H14" s="14">
        <f>IF(AND(SUMIFS(Investors!$P:$P,Investors!$A:$A,$A14,Investors!$G:$G,$B14)-$B$2&lt;=H$4,SUMIFS(Investors!$P:$P,Investors!$A:$A,$A14,Investors!$G:$G,$B14)-$B$2&gt;G$4),SUMIFS(Investors!$Q:$Q,Investors!$A:$A,$A14,Investors!$G:$G,$B14),0)</f>
        <v>0</v>
      </c>
      <c r="I14" s="14">
        <f>IF(AND(SUMIFS(Investors!$P:$P,Investors!$A:$A,$A14,Investors!$G:$G,$B14)-$B$2&lt;=I$4,SUMIFS(Investors!$P:$P,Investors!$A:$A,$A14,Investors!$G:$G,$B14)-$B$2&gt;H$4),SUMIFS(Investors!$Q:$Q,Investors!$A:$A,$A14,Investors!$G:$G,$B14),0)</f>
        <v>0</v>
      </c>
      <c r="J14" s="14">
        <f>IF(AND(SUMIFS(Investors!$P:$P,Investors!$A:$A,$A14,Investors!$G:$G,$B14)-$B$2&lt;=J$4,SUMIFS(Investors!$P:$P,Investors!$A:$A,$A14,Investors!$G:$G,$B14)-$B$2&gt;I$4),SUMIFS(Investors!$Q:$Q,Investors!$A:$A,$A14,Investors!$G:$G,$B14),0)</f>
        <v>0</v>
      </c>
      <c r="K14" s="14">
        <f>IF(AND(SUMIFS(Investors!$P:$P,Investors!$A:$A,$A14,Investors!$G:$G,$B14)-$B$2&lt;=K$4,SUMIFS(Investors!$P:$P,Investors!$A:$A,$A14,Investors!$G:$G,$B14)-$B$2&gt;J$4),SUMIFS(Investors!$Q:$Q,Investors!$A:$A,$A14,Investors!$G:$G,$B14),0)</f>
        <v>0</v>
      </c>
      <c r="L14" s="14">
        <f>IF(AND(SUMIFS(Investors!$P:$P,Investors!$A:$A,$A14,Investors!$G:$G,$B14)-$B$2&lt;=L$4,SUMIFS(Investors!$P:$P,Investors!$A:$A,$A14,Investors!$G:$G,$B14)-$B$2&gt;K$4),SUMIFS(Investors!$Q:$Q,Investors!$A:$A,$A14,Investors!$G:$G,$B14),0)</f>
        <v>0</v>
      </c>
      <c r="M14" s="14">
        <f>IF(AND(SUMIFS(Investors!$P:$P,Investors!$A:$A,$A14,Investors!$G:$G,$B14)-$B$2&lt;=M$4,SUMIFS(Investors!$P:$P,Investors!$A:$A,$A14,Investors!$G:$G,$B14)-$B$2&gt;L$4),SUMIFS(Investors!$Q:$Q,Investors!$A:$A,$A14,Investors!$G:$G,$B14),0)</f>
        <v>0</v>
      </c>
      <c r="N14" s="14">
        <f>IF(AND(SUMIFS(Investors!$P:$P,Investors!$A:$A,$A14,Investors!$G:$G,$B14)-$B$2&lt;=N$4,SUMIFS(Investors!$P:$P,Investors!$A:$A,$A14,Investors!$G:$G,$B14)-$B$2&gt;M$4),SUMIFS(Investors!$Q:$Q,Investors!$A:$A,$A14,Investors!$G:$G,$B14),0)</f>
        <v>0</v>
      </c>
      <c r="O14" s="14">
        <f>IF(AND(SUMIFS(Investors!$P:$P,Investors!$A:$A,$A14,Investors!$G:$G,$B14)-$B$2&lt;=O$4,SUMIFS(Investors!$P:$P,Investors!$A:$A,$A14,Investors!$G:$G,$B14)-$B$2&gt;N$4),SUMIFS(Investors!$Q:$Q,Investors!$A:$A,$A14,Investors!$G:$G,$B14),0)</f>
        <v>0</v>
      </c>
      <c r="P14" s="14">
        <f>IF(AND(SUMIFS(Investors!$P:$P,Investors!$A:$A,$A14,Investors!$G:$G,$B14)-$B$2&lt;=P$4,SUMIFS(Investors!$P:$P,Investors!$A:$A,$A14,Investors!$G:$G,$B14)-$B$2&gt;O$4),SUMIFS(Investors!$Q:$Q,Investors!$A:$A,$A14,Investors!$G:$G,$B14),0)</f>
        <v>0</v>
      </c>
      <c r="Q14" s="14">
        <f>IF(AND(SUMIFS(Investors!$P:$P,Investors!$A:$A,$A14,Investors!$G:$G,$B14)-$B$2&lt;=Q$4,SUMIFS(Investors!$P:$P,Investors!$A:$A,$A14,Investors!$G:$G,$B14)-$B$2&gt;P$4),SUMIFS(Investors!$Q:$Q,Investors!$A:$A,$A14,Investors!$G:$G,$B14),0)</f>
        <v>0</v>
      </c>
      <c r="R14" s="14">
        <f>IF(AND(SUMIFS(Investors!$P:$P,Investors!$A:$A,$A14,Investors!$G:$G,$B14)-$B$2&lt;=R$4,SUMIFS(Investors!$P:$P,Investors!$A:$A,$A14,Investors!$G:$G,$B14)-$B$2&gt;Q$4),SUMIFS(Investors!$Q:$Q,Investors!$A:$A,$A14,Investors!$G:$G,$B14),0)</f>
        <v>0</v>
      </c>
      <c r="S14" s="14">
        <f>IF(AND(SUMIFS(Investors!$P:$P,Investors!$A:$A,$A14,Investors!$G:$G,$B14)-$B$2&lt;=S$4,SUMIFS(Investors!$P:$P,Investors!$A:$A,$A14,Investors!$G:$G,$B14)-$B$2&gt;R$4),SUMIFS(Investors!$Q:$Q,Investors!$A:$A,$A14,Investors!$G:$G,$B14),0)</f>
        <v>0</v>
      </c>
      <c r="T14" s="14">
        <f>IF(AND(SUMIFS(Investors!$P:$P,Investors!$A:$A,$A14,Investors!$G:$G,$B14)-$B$2&lt;=T$4,SUMIFS(Investors!$P:$P,Investors!$A:$A,$A14,Investors!$G:$G,$B14)-$B$2&gt;S$4),SUMIFS(Investors!$Q:$Q,Investors!$A:$A,$A14,Investors!$G:$G,$B14),0)</f>
        <v>0</v>
      </c>
      <c r="U14" s="14">
        <f>IF(AND(SUMIFS(Investors!$P:$P,Investors!$A:$A,$A14,Investors!$G:$G,$B14)-$B$2&lt;=U$4,SUMIFS(Investors!$P:$P,Investors!$A:$A,$A14,Investors!$G:$G,$B14)-$B$2&gt;T$4),SUMIFS(Investors!$Q:$Q,Investors!$A:$A,$A14,Investors!$G:$G,$B14),0)</f>
        <v>0</v>
      </c>
      <c r="V14" s="14">
        <f>IF(AND(SUMIFS(Investors!$P:$P,Investors!$A:$A,$A14,Investors!$G:$G,$B14)-$B$2&lt;=V$4,SUMIFS(Investors!$P:$P,Investors!$A:$A,$A14,Investors!$G:$G,$B14)-$B$2&gt;U$4),SUMIFS(Investors!$Q:$Q,Investors!$A:$A,$A14,Investors!$G:$G,$B14),0)</f>
        <v>0</v>
      </c>
      <c r="W14" s="14">
        <f>IF(AND(SUMIFS(Investors!$P:$P,Investors!$A:$A,$A14,Investors!$G:$G,$B14)-$B$2&lt;=W$4,SUMIFS(Investors!$P:$P,Investors!$A:$A,$A14,Investors!$G:$G,$B14)-$B$2&gt;V$4),SUMIFS(Investors!$Q:$Q,Investors!$A:$A,$A14,Investors!$G:$G,$B14),0)</f>
        <v>0</v>
      </c>
      <c r="X14" s="14">
        <f>IF(AND(SUMIFS(Investors!$P:$P,Investors!$A:$A,$A14,Investors!$G:$G,$B14)-$B$2&lt;=X$4,SUMIFS(Investors!$P:$P,Investors!$A:$A,$A14,Investors!$G:$G,$B14)-$B$2&gt;W$4),SUMIFS(Investors!$Q:$Q,Investors!$A:$A,$A14,Investors!$G:$G,$B14),0)</f>
        <v>0</v>
      </c>
      <c r="Y14" s="14">
        <f>IF(AND(SUMIFS(Investors!$P:$P,Investors!$A:$A,$A14,Investors!$G:$G,$B14)-$B$2&lt;=Y$4,SUMIFS(Investors!$P:$P,Investors!$A:$A,$A14,Investors!$G:$G,$B14)-$B$2&gt;X$4),SUMIFS(Investors!$Q:$Q,Investors!$A:$A,$A14,Investors!$G:$G,$B14),0)</f>
        <v>0</v>
      </c>
      <c r="Z14" s="14">
        <f>IF(AND(SUMIFS(Investors!$P:$P,Investors!$A:$A,$A14,Investors!$G:$G,$B14)-$B$2&lt;=Z$4,SUMIFS(Investors!$P:$P,Investors!$A:$A,$A14,Investors!$G:$G,$B14)-$B$2&gt;Y$4),SUMIFS(Investors!$Q:$Q,Investors!$A:$A,$A14,Investors!$G:$G,$B14),0)</f>
        <v>0</v>
      </c>
      <c r="AA14" s="14">
        <f>IF(AND(SUMIFS(Investors!$P:$P,Investors!$A:$A,$A14,Investors!$G:$G,$B14)-$B$2&lt;=AA$4,SUMIFS(Investors!$P:$P,Investors!$A:$A,$A14,Investors!$G:$G,$B14)-$B$2&gt;Z$4),SUMIFS(Investors!$Q:$Q,Investors!$A:$A,$A14,Investors!$G:$G,$B14),0)</f>
        <v>0</v>
      </c>
      <c r="AB14" s="14">
        <f>IF(AND(SUMIFS(Investors!$P:$P,Investors!$A:$A,$A14,Investors!$G:$G,$B14)-$B$2&lt;=AB$4,SUMIFS(Investors!$P:$P,Investors!$A:$A,$A14,Investors!$G:$G,$B14)-$B$2&gt;AA$4),SUMIFS(Investors!$Q:$Q,Investors!$A:$A,$A14,Investors!$G:$G,$B14),0)</f>
        <v>0</v>
      </c>
      <c r="AC14" s="14">
        <f>IF(AND(SUMIFS(Investors!$P:$P,Investors!$A:$A,$A14,Investors!$G:$G,$B14)-$B$2&lt;=AC$4,SUMIFS(Investors!$P:$P,Investors!$A:$A,$A14,Investors!$G:$G,$B14)-$B$2&gt;AB$4),SUMIFS(Investors!$Q:$Q,Investors!$A:$A,$A14,Investors!$G:$G,$B14),0)</f>
        <v>0</v>
      </c>
    </row>
    <row r="15" spans="1:29">
      <c r="A15" s="13" t="s">
        <v>149</v>
      </c>
      <c r="B15" s="13" t="s">
        <v>38</v>
      </c>
      <c r="C15" s="14">
        <f t="shared" si="1"/>
        <v>349265.75342465751</v>
      </c>
      <c r="D15" s="13"/>
      <c r="E15" s="14">
        <f>IF(AND(SUMIFS(Investors!$P:$P,Investors!$A:$A,$A15,Investors!$G:$G,$B15)-$B$2&lt;=E$4,SUMIFS(Investors!$P:$P,Investors!$A:$A,$A15,Investors!$G:$G,$B15)-$B$2&gt;D$4),SUMIFS(Investors!$Q:$Q,Investors!$A:$A,$A15,Investors!$G:$G,$B15),0)</f>
        <v>0</v>
      </c>
      <c r="F15" s="14">
        <f>IF(AND(SUMIFS(Investors!$P:$P,Investors!$A:$A,$A15,Investors!$G:$G,$B15)-$B$2&lt;=F$4,SUMIFS(Investors!$P:$P,Investors!$A:$A,$A15,Investors!$G:$G,$B15)-$B$2&gt;E$4),SUMIFS(Investors!$Q:$Q,Investors!$A:$A,$A15,Investors!$G:$G,$B15),0)</f>
        <v>349265.75342465751</v>
      </c>
      <c r="G15" s="14">
        <f>IF(AND(SUMIFS(Investors!$P:$P,Investors!$A:$A,$A15,Investors!$G:$G,$B15)-$B$2&lt;=G$4,SUMIFS(Investors!$P:$P,Investors!$A:$A,$A15,Investors!$G:$G,$B15)-$B$2&gt;F$4),SUMIFS(Investors!$Q:$Q,Investors!$A:$A,$A15,Investors!$G:$G,$B15),0)</f>
        <v>0</v>
      </c>
      <c r="H15" s="14">
        <f>IF(AND(SUMIFS(Investors!$P:$P,Investors!$A:$A,$A15,Investors!$G:$G,$B15)-$B$2&lt;=H$4,SUMIFS(Investors!$P:$P,Investors!$A:$A,$A15,Investors!$G:$G,$B15)-$B$2&gt;G$4),SUMIFS(Investors!$Q:$Q,Investors!$A:$A,$A15,Investors!$G:$G,$B15),0)</f>
        <v>0</v>
      </c>
      <c r="I15" s="14">
        <f>IF(AND(SUMIFS(Investors!$P:$P,Investors!$A:$A,$A15,Investors!$G:$G,$B15)-$B$2&lt;=I$4,SUMIFS(Investors!$P:$P,Investors!$A:$A,$A15,Investors!$G:$G,$B15)-$B$2&gt;H$4),SUMIFS(Investors!$Q:$Q,Investors!$A:$A,$A15,Investors!$G:$G,$B15),0)</f>
        <v>0</v>
      </c>
      <c r="J15" s="14">
        <f>IF(AND(SUMIFS(Investors!$P:$P,Investors!$A:$A,$A15,Investors!$G:$G,$B15)-$B$2&lt;=J$4,SUMIFS(Investors!$P:$P,Investors!$A:$A,$A15,Investors!$G:$G,$B15)-$B$2&gt;I$4),SUMIFS(Investors!$Q:$Q,Investors!$A:$A,$A15,Investors!$G:$G,$B15),0)</f>
        <v>0</v>
      </c>
      <c r="K15" s="14">
        <f>IF(AND(SUMIFS(Investors!$P:$P,Investors!$A:$A,$A15,Investors!$G:$G,$B15)-$B$2&lt;=K$4,SUMIFS(Investors!$P:$P,Investors!$A:$A,$A15,Investors!$G:$G,$B15)-$B$2&gt;J$4),SUMIFS(Investors!$Q:$Q,Investors!$A:$A,$A15,Investors!$G:$G,$B15),0)</f>
        <v>0</v>
      </c>
      <c r="L15" s="14">
        <f>IF(AND(SUMIFS(Investors!$P:$P,Investors!$A:$A,$A15,Investors!$G:$G,$B15)-$B$2&lt;=L$4,SUMIFS(Investors!$P:$P,Investors!$A:$A,$A15,Investors!$G:$G,$B15)-$B$2&gt;K$4),SUMIFS(Investors!$Q:$Q,Investors!$A:$A,$A15,Investors!$G:$G,$B15),0)</f>
        <v>0</v>
      </c>
      <c r="M15" s="14">
        <f>IF(AND(SUMIFS(Investors!$P:$P,Investors!$A:$A,$A15,Investors!$G:$G,$B15)-$B$2&lt;=M$4,SUMIFS(Investors!$P:$P,Investors!$A:$A,$A15,Investors!$G:$G,$B15)-$B$2&gt;L$4),SUMIFS(Investors!$Q:$Q,Investors!$A:$A,$A15,Investors!$G:$G,$B15),0)</f>
        <v>0</v>
      </c>
      <c r="N15" s="14">
        <f>IF(AND(SUMIFS(Investors!$P:$P,Investors!$A:$A,$A15,Investors!$G:$G,$B15)-$B$2&lt;=N$4,SUMIFS(Investors!$P:$P,Investors!$A:$A,$A15,Investors!$G:$G,$B15)-$B$2&gt;M$4),SUMIFS(Investors!$Q:$Q,Investors!$A:$A,$A15,Investors!$G:$G,$B15),0)</f>
        <v>0</v>
      </c>
      <c r="O15" s="14">
        <f>IF(AND(SUMIFS(Investors!$P:$P,Investors!$A:$A,$A15,Investors!$G:$G,$B15)-$B$2&lt;=O$4,SUMIFS(Investors!$P:$P,Investors!$A:$A,$A15,Investors!$G:$G,$B15)-$B$2&gt;N$4),SUMIFS(Investors!$Q:$Q,Investors!$A:$A,$A15,Investors!$G:$G,$B15),0)</f>
        <v>0</v>
      </c>
      <c r="P15" s="14">
        <f>IF(AND(SUMIFS(Investors!$P:$P,Investors!$A:$A,$A15,Investors!$G:$G,$B15)-$B$2&lt;=P$4,SUMIFS(Investors!$P:$P,Investors!$A:$A,$A15,Investors!$G:$G,$B15)-$B$2&gt;O$4),SUMIFS(Investors!$Q:$Q,Investors!$A:$A,$A15,Investors!$G:$G,$B15),0)</f>
        <v>0</v>
      </c>
      <c r="Q15" s="14">
        <f>IF(AND(SUMIFS(Investors!$P:$P,Investors!$A:$A,$A15,Investors!$G:$G,$B15)-$B$2&lt;=Q$4,SUMIFS(Investors!$P:$P,Investors!$A:$A,$A15,Investors!$G:$G,$B15)-$B$2&gt;P$4),SUMIFS(Investors!$Q:$Q,Investors!$A:$A,$A15,Investors!$G:$G,$B15),0)</f>
        <v>0</v>
      </c>
      <c r="R15" s="14">
        <f>IF(AND(SUMIFS(Investors!$P:$P,Investors!$A:$A,$A15,Investors!$G:$G,$B15)-$B$2&lt;=R$4,SUMIFS(Investors!$P:$P,Investors!$A:$A,$A15,Investors!$G:$G,$B15)-$B$2&gt;Q$4),SUMIFS(Investors!$Q:$Q,Investors!$A:$A,$A15,Investors!$G:$G,$B15),0)</f>
        <v>0</v>
      </c>
      <c r="S15" s="14">
        <f>IF(AND(SUMIFS(Investors!$P:$P,Investors!$A:$A,$A15,Investors!$G:$G,$B15)-$B$2&lt;=S$4,SUMIFS(Investors!$P:$P,Investors!$A:$A,$A15,Investors!$G:$G,$B15)-$B$2&gt;R$4),SUMIFS(Investors!$Q:$Q,Investors!$A:$A,$A15,Investors!$G:$G,$B15),0)</f>
        <v>0</v>
      </c>
      <c r="T15" s="14">
        <f>IF(AND(SUMIFS(Investors!$P:$P,Investors!$A:$A,$A15,Investors!$G:$G,$B15)-$B$2&lt;=T$4,SUMIFS(Investors!$P:$P,Investors!$A:$A,$A15,Investors!$G:$G,$B15)-$B$2&gt;S$4),SUMIFS(Investors!$Q:$Q,Investors!$A:$A,$A15,Investors!$G:$G,$B15),0)</f>
        <v>0</v>
      </c>
      <c r="U15" s="14">
        <f>IF(AND(SUMIFS(Investors!$P:$P,Investors!$A:$A,$A15,Investors!$G:$G,$B15)-$B$2&lt;=U$4,SUMIFS(Investors!$P:$P,Investors!$A:$A,$A15,Investors!$G:$G,$B15)-$B$2&gt;T$4),SUMIFS(Investors!$Q:$Q,Investors!$A:$A,$A15,Investors!$G:$G,$B15),0)</f>
        <v>0</v>
      </c>
      <c r="V15" s="14">
        <f>IF(AND(SUMIFS(Investors!$P:$P,Investors!$A:$A,$A15,Investors!$G:$G,$B15)-$B$2&lt;=V$4,SUMIFS(Investors!$P:$P,Investors!$A:$A,$A15,Investors!$G:$G,$B15)-$B$2&gt;U$4),SUMIFS(Investors!$Q:$Q,Investors!$A:$A,$A15,Investors!$G:$G,$B15),0)</f>
        <v>0</v>
      </c>
      <c r="W15" s="14">
        <f>IF(AND(SUMIFS(Investors!$P:$P,Investors!$A:$A,$A15,Investors!$G:$G,$B15)-$B$2&lt;=W$4,SUMIFS(Investors!$P:$P,Investors!$A:$A,$A15,Investors!$G:$G,$B15)-$B$2&gt;V$4),SUMIFS(Investors!$Q:$Q,Investors!$A:$A,$A15,Investors!$G:$G,$B15),0)</f>
        <v>0</v>
      </c>
      <c r="X15" s="14">
        <f>IF(AND(SUMIFS(Investors!$P:$P,Investors!$A:$A,$A15,Investors!$G:$G,$B15)-$B$2&lt;=X$4,SUMIFS(Investors!$P:$P,Investors!$A:$A,$A15,Investors!$G:$G,$B15)-$B$2&gt;W$4),SUMIFS(Investors!$Q:$Q,Investors!$A:$A,$A15,Investors!$G:$G,$B15),0)</f>
        <v>0</v>
      </c>
      <c r="Y15" s="14">
        <f>IF(AND(SUMIFS(Investors!$P:$P,Investors!$A:$A,$A15,Investors!$G:$G,$B15)-$B$2&lt;=Y$4,SUMIFS(Investors!$P:$P,Investors!$A:$A,$A15,Investors!$G:$G,$B15)-$B$2&gt;X$4),SUMIFS(Investors!$Q:$Q,Investors!$A:$A,$A15,Investors!$G:$G,$B15),0)</f>
        <v>0</v>
      </c>
      <c r="Z15" s="14">
        <f>IF(AND(SUMIFS(Investors!$P:$P,Investors!$A:$A,$A15,Investors!$G:$G,$B15)-$B$2&lt;=Z$4,SUMIFS(Investors!$P:$P,Investors!$A:$A,$A15,Investors!$G:$G,$B15)-$B$2&gt;Y$4),SUMIFS(Investors!$Q:$Q,Investors!$A:$A,$A15,Investors!$G:$G,$B15),0)</f>
        <v>0</v>
      </c>
      <c r="AA15" s="14">
        <f>IF(AND(SUMIFS(Investors!$P:$P,Investors!$A:$A,$A15,Investors!$G:$G,$B15)-$B$2&lt;=AA$4,SUMIFS(Investors!$P:$P,Investors!$A:$A,$A15,Investors!$G:$G,$B15)-$B$2&gt;Z$4),SUMIFS(Investors!$Q:$Q,Investors!$A:$A,$A15,Investors!$G:$G,$B15),0)</f>
        <v>0</v>
      </c>
      <c r="AB15" s="14">
        <f>IF(AND(SUMIFS(Investors!$P:$P,Investors!$A:$A,$A15,Investors!$G:$G,$B15)-$B$2&lt;=AB$4,SUMIFS(Investors!$P:$P,Investors!$A:$A,$A15,Investors!$G:$G,$B15)-$B$2&gt;AA$4),SUMIFS(Investors!$Q:$Q,Investors!$A:$A,$A15,Investors!$G:$G,$B15),0)</f>
        <v>0</v>
      </c>
      <c r="AC15" s="14">
        <f>IF(AND(SUMIFS(Investors!$P:$P,Investors!$A:$A,$A15,Investors!$G:$G,$B15)-$B$2&lt;=AC$4,SUMIFS(Investors!$P:$P,Investors!$A:$A,$A15,Investors!$G:$G,$B15)-$B$2&gt;AB$4),SUMIFS(Investors!$Q:$Q,Investors!$A:$A,$A15,Investors!$G:$G,$B15),0)</f>
        <v>0</v>
      </c>
    </row>
    <row r="16" spans="1:29">
      <c r="A16" s="13" t="s">
        <v>149</v>
      </c>
      <c r="B16" s="13" t="s">
        <v>28</v>
      </c>
      <c r="C16" s="14">
        <f t="shared" si="1"/>
        <v>342895.89041095891</v>
      </c>
      <c r="D16" s="13"/>
      <c r="E16" s="14">
        <f>IF(AND(SUMIFS(Investors!$P:$P,Investors!$A:$A,$A16,Investors!$G:$G,$B16)-$B$2&lt;=E$4,SUMIFS(Investors!$P:$P,Investors!$A:$A,$A16,Investors!$G:$G,$B16)-$B$2&gt;D$4),SUMIFS(Investors!$Q:$Q,Investors!$A:$A,$A16,Investors!$G:$G,$B16),0)</f>
        <v>0</v>
      </c>
      <c r="F16" s="14">
        <f>IF(AND(SUMIFS(Investors!$P:$P,Investors!$A:$A,$A16,Investors!$G:$G,$B16)-$B$2&lt;=F$4,SUMIFS(Investors!$P:$P,Investors!$A:$A,$A16,Investors!$G:$G,$B16)-$B$2&gt;E$4),SUMIFS(Investors!$Q:$Q,Investors!$A:$A,$A16,Investors!$G:$G,$B16),0)</f>
        <v>0</v>
      </c>
      <c r="G16" s="14">
        <f>IF(AND(SUMIFS(Investors!$P:$P,Investors!$A:$A,$A16,Investors!$G:$G,$B16)-$B$2&lt;=G$4,SUMIFS(Investors!$P:$P,Investors!$A:$A,$A16,Investors!$G:$G,$B16)-$B$2&gt;F$4),SUMIFS(Investors!$Q:$Q,Investors!$A:$A,$A16,Investors!$G:$G,$B16),0)</f>
        <v>0</v>
      </c>
      <c r="H16" s="14">
        <f>IF(AND(SUMIFS(Investors!$P:$P,Investors!$A:$A,$A16,Investors!$G:$G,$B16)-$B$2&lt;=H$4,SUMIFS(Investors!$P:$P,Investors!$A:$A,$A16,Investors!$G:$G,$B16)-$B$2&gt;G$4),SUMIFS(Investors!$Q:$Q,Investors!$A:$A,$A16,Investors!$G:$G,$B16),0)</f>
        <v>342895.89041095891</v>
      </c>
      <c r="I16" s="14">
        <f>IF(AND(SUMIFS(Investors!$P:$P,Investors!$A:$A,$A16,Investors!$G:$G,$B16)-$B$2&lt;=I$4,SUMIFS(Investors!$P:$P,Investors!$A:$A,$A16,Investors!$G:$G,$B16)-$B$2&gt;H$4),SUMIFS(Investors!$Q:$Q,Investors!$A:$A,$A16,Investors!$G:$G,$B16),0)</f>
        <v>0</v>
      </c>
      <c r="J16" s="14">
        <f>IF(AND(SUMIFS(Investors!$P:$P,Investors!$A:$A,$A16,Investors!$G:$G,$B16)-$B$2&lt;=J$4,SUMIFS(Investors!$P:$P,Investors!$A:$A,$A16,Investors!$G:$G,$B16)-$B$2&gt;I$4),SUMIFS(Investors!$Q:$Q,Investors!$A:$A,$A16,Investors!$G:$G,$B16),0)</f>
        <v>0</v>
      </c>
      <c r="K16" s="14">
        <f>IF(AND(SUMIFS(Investors!$P:$P,Investors!$A:$A,$A16,Investors!$G:$G,$B16)-$B$2&lt;=K$4,SUMIFS(Investors!$P:$P,Investors!$A:$A,$A16,Investors!$G:$G,$B16)-$B$2&gt;J$4),SUMIFS(Investors!$Q:$Q,Investors!$A:$A,$A16,Investors!$G:$G,$B16),0)</f>
        <v>0</v>
      </c>
      <c r="L16" s="14">
        <f>IF(AND(SUMIFS(Investors!$P:$P,Investors!$A:$A,$A16,Investors!$G:$G,$B16)-$B$2&lt;=L$4,SUMIFS(Investors!$P:$P,Investors!$A:$A,$A16,Investors!$G:$G,$B16)-$B$2&gt;K$4),SUMIFS(Investors!$Q:$Q,Investors!$A:$A,$A16,Investors!$G:$G,$B16),0)</f>
        <v>0</v>
      </c>
      <c r="M16" s="14">
        <f>IF(AND(SUMIFS(Investors!$P:$P,Investors!$A:$A,$A16,Investors!$G:$G,$B16)-$B$2&lt;=M$4,SUMIFS(Investors!$P:$P,Investors!$A:$A,$A16,Investors!$G:$G,$B16)-$B$2&gt;L$4),SUMIFS(Investors!$Q:$Q,Investors!$A:$A,$A16,Investors!$G:$G,$B16),0)</f>
        <v>0</v>
      </c>
      <c r="N16" s="14">
        <f>IF(AND(SUMIFS(Investors!$P:$P,Investors!$A:$A,$A16,Investors!$G:$G,$B16)-$B$2&lt;=N$4,SUMIFS(Investors!$P:$P,Investors!$A:$A,$A16,Investors!$G:$G,$B16)-$B$2&gt;M$4),SUMIFS(Investors!$Q:$Q,Investors!$A:$A,$A16,Investors!$G:$G,$B16),0)</f>
        <v>0</v>
      </c>
      <c r="O16" s="14">
        <f>IF(AND(SUMIFS(Investors!$P:$P,Investors!$A:$A,$A16,Investors!$G:$G,$B16)-$B$2&lt;=O$4,SUMIFS(Investors!$P:$P,Investors!$A:$A,$A16,Investors!$G:$G,$B16)-$B$2&gt;N$4),SUMIFS(Investors!$Q:$Q,Investors!$A:$A,$A16,Investors!$G:$G,$B16),0)</f>
        <v>0</v>
      </c>
      <c r="P16" s="14">
        <f>IF(AND(SUMIFS(Investors!$P:$P,Investors!$A:$A,$A16,Investors!$G:$G,$B16)-$B$2&lt;=P$4,SUMIFS(Investors!$P:$P,Investors!$A:$A,$A16,Investors!$G:$G,$B16)-$B$2&gt;O$4),SUMIFS(Investors!$Q:$Q,Investors!$A:$A,$A16,Investors!$G:$G,$B16),0)</f>
        <v>0</v>
      </c>
      <c r="Q16" s="14">
        <f>IF(AND(SUMIFS(Investors!$P:$P,Investors!$A:$A,$A16,Investors!$G:$G,$B16)-$B$2&lt;=Q$4,SUMIFS(Investors!$P:$P,Investors!$A:$A,$A16,Investors!$G:$G,$B16)-$B$2&gt;P$4),SUMIFS(Investors!$Q:$Q,Investors!$A:$A,$A16,Investors!$G:$G,$B16),0)</f>
        <v>0</v>
      </c>
      <c r="R16" s="14">
        <f>IF(AND(SUMIFS(Investors!$P:$P,Investors!$A:$A,$A16,Investors!$G:$G,$B16)-$B$2&lt;=R$4,SUMIFS(Investors!$P:$P,Investors!$A:$A,$A16,Investors!$G:$G,$B16)-$B$2&gt;Q$4),SUMIFS(Investors!$Q:$Q,Investors!$A:$A,$A16,Investors!$G:$G,$B16),0)</f>
        <v>0</v>
      </c>
      <c r="S16" s="14">
        <f>IF(AND(SUMIFS(Investors!$P:$P,Investors!$A:$A,$A16,Investors!$G:$G,$B16)-$B$2&lt;=S$4,SUMIFS(Investors!$P:$P,Investors!$A:$A,$A16,Investors!$G:$G,$B16)-$B$2&gt;R$4),SUMIFS(Investors!$Q:$Q,Investors!$A:$A,$A16,Investors!$G:$G,$B16),0)</f>
        <v>0</v>
      </c>
      <c r="T16" s="14">
        <f>IF(AND(SUMIFS(Investors!$P:$P,Investors!$A:$A,$A16,Investors!$G:$G,$B16)-$B$2&lt;=T$4,SUMIFS(Investors!$P:$P,Investors!$A:$A,$A16,Investors!$G:$G,$B16)-$B$2&gt;S$4),SUMIFS(Investors!$Q:$Q,Investors!$A:$A,$A16,Investors!$G:$G,$B16),0)</f>
        <v>0</v>
      </c>
      <c r="U16" s="14">
        <f>IF(AND(SUMIFS(Investors!$P:$P,Investors!$A:$A,$A16,Investors!$G:$G,$B16)-$B$2&lt;=U$4,SUMIFS(Investors!$P:$P,Investors!$A:$A,$A16,Investors!$G:$G,$B16)-$B$2&gt;T$4),SUMIFS(Investors!$Q:$Q,Investors!$A:$A,$A16,Investors!$G:$G,$B16),0)</f>
        <v>0</v>
      </c>
      <c r="V16" s="14">
        <f>IF(AND(SUMIFS(Investors!$P:$P,Investors!$A:$A,$A16,Investors!$G:$G,$B16)-$B$2&lt;=V$4,SUMIFS(Investors!$P:$P,Investors!$A:$A,$A16,Investors!$G:$G,$B16)-$B$2&gt;U$4),SUMIFS(Investors!$Q:$Q,Investors!$A:$A,$A16,Investors!$G:$G,$B16),0)</f>
        <v>0</v>
      </c>
      <c r="W16" s="14">
        <f>IF(AND(SUMIFS(Investors!$P:$P,Investors!$A:$A,$A16,Investors!$G:$G,$B16)-$B$2&lt;=W$4,SUMIFS(Investors!$P:$P,Investors!$A:$A,$A16,Investors!$G:$G,$B16)-$B$2&gt;V$4),SUMIFS(Investors!$Q:$Q,Investors!$A:$A,$A16,Investors!$G:$G,$B16),0)</f>
        <v>0</v>
      </c>
      <c r="X16" s="14">
        <f>IF(AND(SUMIFS(Investors!$P:$P,Investors!$A:$A,$A16,Investors!$G:$G,$B16)-$B$2&lt;=X$4,SUMIFS(Investors!$P:$P,Investors!$A:$A,$A16,Investors!$G:$G,$B16)-$B$2&gt;W$4),SUMIFS(Investors!$Q:$Q,Investors!$A:$A,$A16,Investors!$G:$G,$B16),0)</f>
        <v>0</v>
      </c>
      <c r="Y16" s="14">
        <f>IF(AND(SUMIFS(Investors!$P:$P,Investors!$A:$A,$A16,Investors!$G:$G,$B16)-$B$2&lt;=Y$4,SUMIFS(Investors!$P:$P,Investors!$A:$A,$A16,Investors!$G:$G,$B16)-$B$2&gt;X$4),SUMIFS(Investors!$Q:$Q,Investors!$A:$A,$A16,Investors!$G:$G,$B16),0)</f>
        <v>0</v>
      </c>
      <c r="Z16" s="14">
        <f>IF(AND(SUMIFS(Investors!$P:$P,Investors!$A:$A,$A16,Investors!$G:$G,$B16)-$B$2&lt;=Z$4,SUMIFS(Investors!$P:$P,Investors!$A:$A,$A16,Investors!$G:$G,$B16)-$B$2&gt;Y$4),SUMIFS(Investors!$Q:$Q,Investors!$A:$A,$A16,Investors!$G:$G,$B16),0)</f>
        <v>0</v>
      </c>
      <c r="AA16" s="14">
        <f>IF(AND(SUMIFS(Investors!$P:$P,Investors!$A:$A,$A16,Investors!$G:$G,$B16)-$B$2&lt;=AA$4,SUMIFS(Investors!$P:$P,Investors!$A:$A,$A16,Investors!$G:$G,$B16)-$B$2&gt;Z$4),SUMIFS(Investors!$Q:$Q,Investors!$A:$A,$A16,Investors!$G:$G,$B16),0)</f>
        <v>0</v>
      </c>
      <c r="AB16" s="14">
        <f>IF(AND(SUMIFS(Investors!$P:$P,Investors!$A:$A,$A16,Investors!$G:$G,$B16)-$B$2&lt;=AB$4,SUMIFS(Investors!$P:$P,Investors!$A:$A,$A16,Investors!$G:$G,$B16)-$B$2&gt;AA$4),SUMIFS(Investors!$Q:$Q,Investors!$A:$A,$A16,Investors!$G:$G,$B16),0)</f>
        <v>0</v>
      </c>
      <c r="AC16" s="14">
        <f>IF(AND(SUMIFS(Investors!$P:$P,Investors!$A:$A,$A16,Investors!$G:$G,$B16)-$B$2&lt;=AC$4,SUMIFS(Investors!$P:$P,Investors!$A:$A,$A16,Investors!$G:$G,$B16)-$B$2&gt;AB$4),SUMIFS(Investors!$Q:$Q,Investors!$A:$A,$A16,Investors!$G:$G,$B16),0)</f>
        <v>0</v>
      </c>
    </row>
    <row r="17" spans="1:29">
      <c r="A17" s="13" t="s">
        <v>152</v>
      </c>
      <c r="B17" s="13" t="s">
        <v>31</v>
      </c>
      <c r="C17" s="14">
        <f t="shared" si="1"/>
        <v>210020.32076273975</v>
      </c>
      <c r="D17" s="13"/>
      <c r="E17" s="14">
        <f>IF(AND(SUMIFS(Investors!$P:$P,Investors!$A:$A,$A17,Investors!$G:$G,$B17)-$B$2&lt;=E$4,SUMIFS(Investors!$P:$P,Investors!$A:$A,$A17,Investors!$G:$G,$B17)-$B$2&gt;D$4),SUMIFS(Investors!$Q:$Q,Investors!$A:$A,$A17,Investors!$G:$G,$B17),0)</f>
        <v>0</v>
      </c>
      <c r="F17" s="14">
        <f>IF(AND(SUMIFS(Investors!$P:$P,Investors!$A:$A,$A17,Investors!$G:$G,$B17)-$B$2&lt;=F$4,SUMIFS(Investors!$P:$P,Investors!$A:$A,$A17,Investors!$G:$G,$B17)-$B$2&gt;E$4),SUMIFS(Investors!$Q:$Q,Investors!$A:$A,$A17,Investors!$G:$G,$B17),0)</f>
        <v>210020.32076273975</v>
      </c>
      <c r="G17" s="14">
        <f>IF(AND(SUMIFS(Investors!$P:$P,Investors!$A:$A,$A17,Investors!$G:$G,$B17)-$B$2&lt;=G$4,SUMIFS(Investors!$P:$P,Investors!$A:$A,$A17,Investors!$G:$G,$B17)-$B$2&gt;F$4),SUMIFS(Investors!$Q:$Q,Investors!$A:$A,$A17,Investors!$G:$G,$B17),0)</f>
        <v>0</v>
      </c>
      <c r="H17" s="14">
        <f>IF(AND(SUMIFS(Investors!$P:$P,Investors!$A:$A,$A17,Investors!$G:$G,$B17)-$B$2&lt;=H$4,SUMIFS(Investors!$P:$P,Investors!$A:$A,$A17,Investors!$G:$G,$B17)-$B$2&gt;G$4),SUMIFS(Investors!$Q:$Q,Investors!$A:$A,$A17,Investors!$G:$G,$B17),0)</f>
        <v>0</v>
      </c>
      <c r="I17" s="14">
        <f>IF(AND(SUMIFS(Investors!$P:$P,Investors!$A:$A,$A17,Investors!$G:$G,$B17)-$B$2&lt;=I$4,SUMIFS(Investors!$P:$P,Investors!$A:$A,$A17,Investors!$G:$G,$B17)-$B$2&gt;H$4),SUMIFS(Investors!$Q:$Q,Investors!$A:$A,$A17,Investors!$G:$G,$B17),0)</f>
        <v>0</v>
      </c>
      <c r="J17" s="14">
        <f>IF(AND(SUMIFS(Investors!$P:$P,Investors!$A:$A,$A17,Investors!$G:$G,$B17)-$B$2&lt;=J$4,SUMIFS(Investors!$P:$P,Investors!$A:$A,$A17,Investors!$G:$G,$B17)-$B$2&gt;I$4),SUMIFS(Investors!$Q:$Q,Investors!$A:$A,$A17,Investors!$G:$G,$B17),0)</f>
        <v>0</v>
      </c>
      <c r="K17" s="14">
        <f>IF(AND(SUMIFS(Investors!$P:$P,Investors!$A:$A,$A17,Investors!$G:$G,$B17)-$B$2&lt;=K$4,SUMIFS(Investors!$P:$P,Investors!$A:$A,$A17,Investors!$G:$G,$B17)-$B$2&gt;J$4),SUMIFS(Investors!$Q:$Q,Investors!$A:$A,$A17,Investors!$G:$G,$B17),0)</f>
        <v>0</v>
      </c>
      <c r="L17" s="14">
        <f>IF(AND(SUMIFS(Investors!$P:$P,Investors!$A:$A,$A17,Investors!$G:$G,$B17)-$B$2&lt;=L$4,SUMIFS(Investors!$P:$P,Investors!$A:$A,$A17,Investors!$G:$G,$B17)-$B$2&gt;K$4),SUMIFS(Investors!$Q:$Q,Investors!$A:$A,$A17,Investors!$G:$G,$B17),0)</f>
        <v>0</v>
      </c>
      <c r="M17" s="14">
        <f>IF(AND(SUMIFS(Investors!$P:$P,Investors!$A:$A,$A17,Investors!$G:$G,$B17)-$B$2&lt;=M$4,SUMIFS(Investors!$P:$P,Investors!$A:$A,$A17,Investors!$G:$G,$B17)-$B$2&gt;L$4),SUMIFS(Investors!$Q:$Q,Investors!$A:$A,$A17,Investors!$G:$G,$B17),0)</f>
        <v>0</v>
      </c>
      <c r="N17" s="14">
        <f>IF(AND(SUMIFS(Investors!$P:$P,Investors!$A:$A,$A17,Investors!$G:$G,$B17)-$B$2&lt;=N$4,SUMIFS(Investors!$P:$P,Investors!$A:$A,$A17,Investors!$G:$G,$B17)-$B$2&gt;M$4),SUMIFS(Investors!$Q:$Q,Investors!$A:$A,$A17,Investors!$G:$G,$B17),0)</f>
        <v>0</v>
      </c>
      <c r="O17" s="14">
        <f>IF(AND(SUMIFS(Investors!$P:$P,Investors!$A:$A,$A17,Investors!$G:$G,$B17)-$B$2&lt;=O$4,SUMIFS(Investors!$P:$P,Investors!$A:$A,$A17,Investors!$G:$G,$B17)-$B$2&gt;N$4),SUMIFS(Investors!$Q:$Q,Investors!$A:$A,$A17,Investors!$G:$G,$B17),0)</f>
        <v>0</v>
      </c>
      <c r="P17" s="14">
        <f>IF(AND(SUMIFS(Investors!$P:$P,Investors!$A:$A,$A17,Investors!$G:$G,$B17)-$B$2&lt;=P$4,SUMIFS(Investors!$P:$P,Investors!$A:$A,$A17,Investors!$G:$G,$B17)-$B$2&gt;O$4),SUMIFS(Investors!$Q:$Q,Investors!$A:$A,$A17,Investors!$G:$G,$B17),0)</f>
        <v>0</v>
      </c>
      <c r="Q17" s="14">
        <f>IF(AND(SUMIFS(Investors!$P:$P,Investors!$A:$A,$A17,Investors!$G:$G,$B17)-$B$2&lt;=Q$4,SUMIFS(Investors!$P:$P,Investors!$A:$A,$A17,Investors!$G:$G,$B17)-$B$2&gt;P$4),SUMIFS(Investors!$Q:$Q,Investors!$A:$A,$A17,Investors!$G:$G,$B17),0)</f>
        <v>0</v>
      </c>
      <c r="R17" s="14">
        <f>IF(AND(SUMIFS(Investors!$P:$P,Investors!$A:$A,$A17,Investors!$G:$G,$B17)-$B$2&lt;=R$4,SUMIFS(Investors!$P:$P,Investors!$A:$A,$A17,Investors!$G:$G,$B17)-$B$2&gt;Q$4),SUMIFS(Investors!$Q:$Q,Investors!$A:$A,$A17,Investors!$G:$G,$B17),0)</f>
        <v>0</v>
      </c>
      <c r="S17" s="14">
        <f>IF(AND(SUMIFS(Investors!$P:$P,Investors!$A:$A,$A17,Investors!$G:$G,$B17)-$B$2&lt;=S$4,SUMIFS(Investors!$P:$P,Investors!$A:$A,$A17,Investors!$G:$G,$B17)-$B$2&gt;R$4),SUMIFS(Investors!$Q:$Q,Investors!$A:$A,$A17,Investors!$G:$G,$B17),0)</f>
        <v>0</v>
      </c>
      <c r="T17" s="14">
        <f>IF(AND(SUMIFS(Investors!$P:$P,Investors!$A:$A,$A17,Investors!$G:$G,$B17)-$B$2&lt;=T$4,SUMIFS(Investors!$P:$P,Investors!$A:$A,$A17,Investors!$G:$G,$B17)-$B$2&gt;S$4),SUMIFS(Investors!$Q:$Q,Investors!$A:$A,$A17,Investors!$G:$G,$B17),0)</f>
        <v>0</v>
      </c>
      <c r="U17" s="14">
        <f>IF(AND(SUMIFS(Investors!$P:$P,Investors!$A:$A,$A17,Investors!$G:$G,$B17)-$B$2&lt;=U$4,SUMIFS(Investors!$P:$P,Investors!$A:$A,$A17,Investors!$G:$G,$B17)-$B$2&gt;T$4),SUMIFS(Investors!$Q:$Q,Investors!$A:$A,$A17,Investors!$G:$G,$B17),0)</f>
        <v>0</v>
      </c>
      <c r="V17" s="14">
        <f>IF(AND(SUMIFS(Investors!$P:$P,Investors!$A:$A,$A17,Investors!$G:$G,$B17)-$B$2&lt;=V$4,SUMIFS(Investors!$P:$P,Investors!$A:$A,$A17,Investors!$G:$G,$B17)-$B$2&gt;U$4),SUMIFS(Investors!$Q:$Q,Investors!$A:$A,$A17,Investors!$G:$G,$B17),0)</f>
        <v>0</v>
      </c>
      <c r="W17" s="14">
        <f>IF(AND(SUMIFS(Investors!$P:$P,Investors!$A:$A,$A17,Investors!$G:$G,$B17)-$B$2&lt;=W$4,SUMIFS(Investors!$P:$P,Investors!$A:$A,$A17,Investors!$G:$G,$B17)-$B$2&gt;V$4),SUMIFS(Investors!$Q:$Q,Investors!$A:$A,$A17,Investors!$G:$G,$B17),0)</f>
        <v>0</v>
      </c>
      <c r="X17" s="14">
        <f>IF(AND(SUMIFS(Investors!$P:$P,Investors!$A:$A,$A17,Investors!$G:$G,$B17)-$B$2&lt;=X$4,SUMIFS(Investors!$P:$P,Investors!$A:$A,$A17,Investors!$G:$G,$B17)-$B$2&gt;W$4),SUMIFS(Investors!$Q:$Q,Investors!$A:$A,$A17,Investors!$G:$G,$B17),0)</f>
        <v>0</v>
      </c>
      <c r="Y17" s="14">
        <f>IF(AND(SUMIFS(Investors!$P:$P,Investors!$A:$A,$A17,Investors!$G:$G,$B17)-$B$2&lt;=Y$4,SUMIFS(Investors!$P:$P,Investors!$A:$A,$A17,Investors!$G:$G,$B17)-$B$2&gt;X$4),SUMIFS(Investors!$Q:$Q,Investors!$A:$A,$A17,Investors!$G:$G,$B17),0)</f>
        <v>0</v>
      </c>
      <c r="Z17" s="14">
        <f>IF(AND(SUMIFS(Investors!$P:$P,Investors!$A:$A,$A17,Investors!$G:$G,$B17)-$B$2&lt;=Z$4,SUMIFS(Investors!$P:$P,Investors!$A:$A,$A17,Investors!$G:$G,$B17)-$B$2&gt;Y$4),SUMIFS(Investors!$Q:$Q,Investors!$A:$A,$A17,Investors!$G:$G,$B17),0)</f>
        <v>0</v>
      </c>
      <c r="AA17" s="14">
        <f>IF(AND(SUMIFS(Investors!$P:$P,Investors!$A:$A,$A17,Investors!$G:$G,$B17)-$B$2&lt;=AA$4,SUMIFS(Investors!$P:$P,Investors!$A:$A,$A17,Investors!$G:$G,$B17)-$B$2&gt;Z$4),SUMIFS(Investors!$Q:$Q,Investors!$A:$A,$A17,Investors!$G:$G,$B17),0)</f>
        <v>0</v>
      </c>
      <c r="AB17" s="14">
        <f>IF(AND(SUMIFS(Investors!$P:$P,Investors!$A:$A,$A17,Investors!$G:$G,$B17)-$B$2&lt;=AB$4,SUMIFS(Investors!$P:$P,Investors!$A:$A,$A17,Investors!$G:$G,$B17)-$B$2&gt;AA$4),SUMIFS(Investors!$Q:$Q,Investors!$A:$A,$A17,Investors!$G:$G,$B17),0)</f>
        <v>0</v>
      </c>
      <c r="AC17" s="14">
        <f>IF(AND(SUMIFS(Investors!$P:$P,Investors!$A:$A,$A17,Investors!$G:$G,$B17)-$B$2&lt;=AC$4,SUMIFS(Investors!$P:$P,Investors!$A:$A,$A17,Investors!$G:$G,$B17)-$B$2&gt;AB$4),SUMIFS(Investors!$Q:$Q,Investors!$A:$A,$A17,Investors!$G:$G,$B17),0)</f>
        <v>0</v>
      </c>
    </row>
    <row r="18" spans="1:29">
      <c r="A18" s="13" t="s">
        <v>152</v>
      </c>
      <c r="B18" s="13" t="s">
        <v>57</v>
      </c>
      <c r="C18" s="14">
        <f t="shared" si="1"/>
        <v>627030.1369863014</v>
      </c>
      <c r="D18" s="13"/>
      <c r="E18" s="14">
        <f>IF(AND(SUMIFS(Investors!$P:$P,Investors!$A:$A,$A18,Investors!$G:$G,$B18)-$B$2&lt;=E$4,SUMIFS(Investors!$P:$P,Investors!$A:$A,$A18,Investors!$G:$G,$B18)-$B$2&gt;D$4),SUMIFS(Investors!$Q:$Q,Investors!$A:$A,$A18,Investors!$G:$G,$B18),0)</f>
        <v>0</v>
      </c>
      <c r="F18" s="14">
        <f>IF(AND(SUMIFS(Investors!$P:$P,Investors!$A:$A,$A18,Investors!$G:$G,$B18)-$B$2&lt;=F$4,SUMIFS(Investors!$P:$P,Investors!$A:$A,$A18,Investors!$G:$G,$B18)-$B$2&gt;E$4),SUMIFS(Investors!$Q:$Q,Investors!$A:$A,$A18,Investors!$G:$G,$B18),0)</f>
        <v>627030.1369863014</v>
      </c>
      <c r="G18" s="14">
        <f>IF(AND(SUMIFS(Investors!$P:$P,Investors!$A:$A,$A18,Investors!$G:$G,$B18)-$B$2&lt;=G$4,SUMIFS(Investors!$P:$P,Investors!$A:$A,$A18,Investors!$G:$G,$B18)-$B$2&gt;F$4),SUMIFS(Investors!$Q:$Q,Investors!$A:$A,$A18,Investors!$G:$G,$B18),0)</f>
        <v>0</v>
      </c>
      <c r="H18" s="14">
        <f>IF(AND(SUMIFS(Investors!$P:$P,Investors!$A:$A,$A18,Investors!$G:$G,$B18)-$B$2&lt;=H$4,SUMIFS(Investors!$P:$P,Investors!$A:$A,$A18,Investors!$G:$G,$B18)-$B$2&gt;G$4),SUMIFS(Investors!$Q:$Q,Investors!$A:$A,$A18,Investors!$G:$G,$B18),0)</f>
        <v>0</v>
      </c>
      <c r="I18" s="14">
        <f>IF(AND(SUMIFS(Investors!$P:$P,Investors!$A:$A,$A18,Investors!$G:$G,$B18)-$B$2&lt;=I$4,SUMIFS(Investors!$P:$P,Investors!$A:$A,$A18,Investors!$G:$G,$B18)-$B$2&gt;H$4),SUMIFS(Investors!$Q:$Q,Investors!$A:$A,$A18,Investors!$G:$G,$B18),0)</f>
        <v>0</v>
      </c>
      <c r="J18" s="14">
        <f>IF(AND(SUMIFS(Investors!$P:$P,Investors!$A:$A,$A18,Investors!$G:$G,$B18)-$B$2&lt;=J$4,SUMIFS(Investors!$P:$P,Investors!$A:$A,$A18,Investors!$G:$G,$B18)-$B$2&gt;I$4),SUMIFS(Investors!$Q:$Q,Investors!$A:$A,$A18,Investors!$G:$G,$B18),0)</f>
        <v>0</v>
      </c>
      <c r="K18" s="14">
        <f>IF(AND(SUMIFS(Investors!$P:$P,Investors!$A:$A,$A18,Investors!$G:$G,$B18)-$B$2&lt;=K$4,SUMIFS(Investors!$P:$P,Investors!$A:$A,$A18,Investors!$G:$G,$B18)-$B$2&gt;J$4),SUMIFS(Investors!$Q:$Q,Investors!$A:$A,$A18,Investors!$G:$G,$B18),0)</f>
        <v>0</v>
      </c>
      <c r="L18" s="14">
        <f>IF(AND(SUMIFS(Investors!$P:$P,Investors!$A:$A,$A18,Investors!$G:$G,$B18)-$B$2&lt;=L$4,SUMIFS(Investors!$P:$P,Investors!$A:$A,$A18,Investors!$G:$G,$B18)-$B$2&gt;K$4),SUMIFS(Investors!$Q:$Q,Investors!$A:$A,$A18,Investors!$G:$G,$B18),0)</f>
        <v>0</v>
      </c>
      <c r="M18" s="14">
        <f>IF(AND(SUMIFS(Investors!$P:$P,Investors!$A:$A,$A18,Investors!$G:$G,$B18)-$B$2&lt;=M$4,SUMIFS(Investors!$P:$P,Investors!$A:$A,$A18,Investors!$G:$G,$B18)-$B$2&gt;L$4),SUMIFS(Investors!$Q:$Q,Investors!$A:$A,$A18,Investors!$G:$G,$B18),0)</f>
        <v>0</v>
      </c>
      <c r="N18" s="14">
        <f>IF(AND(SUMIFS(Investors!$P:$P,Investors!$A:$A,$A18,Investors!$G:$G,$B18)-$B$2&lt;=N$4,SUMIFS(Investors!$P:$P,Investors!$A:$A,$A18,Investors!$G:$G,$B18)-$B$2&gt;M$4),SUMIFS(Investors!$Q:$Q,Investors!$A:$A,$A18,Investors!$G:$G,$B18),0)</f>
        <v>0</v>
      </c>
      <c r="O18" s="14">
        <f>IF(AND(SUMIFS(Investors!$P:$P,Investors!$A:$A,$A18,Investors!$G:$G,$B18)-$B$2&lt;=O$4,SUMIFS(Investors!$P:$P,Investors!$A:$A,$A18,Investors!$G:$G,$B18)-$B$2&gt;N$4),SUMIFS(Investors!$Q:$Q,Investors!$A:$A,$A18,Investors!$G:$G,$B18),0)</f>
        <v>0</v>
      </c>
      <c r="P18" s="14">
        <f>IF(AND(SUMIFS(Investors!$P:$P,Investors!$A:$A,$A18,Investors!$G:$G,$B18)-$B$2&lt;=P$4,SUMIFS(Investors!$P:$P,Investors!$A:$A,$A18,Investors!$G:$G,$B18)-$B$2&gt;O$4),SUMIFS(Investors!$Q:$Q,Investors!$A:$A,$A18,Investors!$G:$G,$B18),0)</f>
        <v>0</v>
      </c>
      <c r="Q18" s="14">
        <f>IF(AND(SUMIFS(Investors!$P:$P,Investors!$A:$A,$A18,Investors!$G:$G,$B18)-$B$2&lt;=Q$4,SUMIFS(Investors!$P:$P,Investors!$A:$A,$A18,Investors!$G:$G,$B18)-$B$2&gt;P$4),SUMIFS(Investors!$Q:$Q,Investors!$A:$A,$A18,Investors!$G:$G,$B18),0)</f>
        <v>0</v>
      </c>
      <c r="R18" s="14">
        <f>IF(AND(SUMIFS(Investors!$P:$P,Investors!$A:$A,$A18,Investors!$G:$G,$B18)-$B$2&lt;=R$4,SUMIFS(Investors!$P:$P,Investors!$A:$A,$A18,Investors!$G:$G,$B18)-$B$2&gt;Q$4),SUMIFS(Investors!$Q:$Q,Investors!$A:$A,$A18,Investors!$G:$G,$B18),0)</f>
        <v>0</v>
      </c>
      <c r="S18" s="14">
        <f>IF(AND(SUMIFS(Investors!$P:$P,Investors!$A:$A,$A18,Investors!$G:$G,$B18)-$B$2&lt;=S$4,SUMIFS(Investors!$P:$P,Investors!$A:$A,$A18,Investors!$G:$G,$B18)-$B$2&gt;R$4),SUMIFS(Investors!$Q:$Q,Investors!$A:$A,$A18,Investors!$G:$G,$B18),0)</f>
        <v>0</v>
      </c>
      <c r="T18" s="14">
        <f>IF(AND(SUMIFS(Investors!$P:$P,Investors!$A:$A,$A18,Investors!$G:$G,$B18)-$B$2&lt;=T$4,SUMIFS(Investors!$P:$P,Investors!$A:$A,$A18,Investors!$G:$G,$B18)-$B$2&gt;S$4),SUMIFS(Investors!$Q:$Q,Investors!$A:$A,$A18,Investors!$G:$G,$B18),0)</f>
        <v>0</v>
      </c>
      <c r="U18" s="14">
        <f>IF(AND(SUMIFS(Investors!$P:$P,Investors!$A:$A,$A18,Investors!$G:$G,$B18)-$B$2&lt;=U$4,SUMIFS(Investors!$P:$P,Investors!$A:$A,$A18,Investors!$G:$G,$B18)-$B$2&gt;T$4),SUMIFS(Investors!$Q:$Q,Investors!$A:$A,$A18,Investors!$G:$G,$B18),0)</f>
        <v>0</v>
      </c>
      <c r="V18" s="14">
        <f>IF(AND(SUMIFS(Investors!$P:$P,Investors!$A:$A,$A18,Investors!$G:$G,$B18)-$B$2&lt;=V$4,SUMIFS(Investors!$P:$P,Investors!$A:$A,$A18,Investors!$G:$G,$B18)-$B$2&gt;U$4),SUMIFS(Investors!$Q:$Q,Investors!$A:$A,$A18,Investors!$G:$G,$B18),0)</f>
        <v>0</v>
      </c>
      <c r="W18" s="14">
        <f>IF(AND(SUMIFS(Investors!$P:$P,Investors!$A:$A,$A18,Investors!$G:$G,$B18)-$B$2&lt;=W$4,SUMIFS(Investors!$P:$P,Investors!$A:$A,$A18,Investors!$G:$G,$B18)-$B$2&gt;V$4),SUMIFS(Investors!$Q:$Q,Investors!$A:$A,$A18,Investors!$G:$G,$B18),0)</f>
        <v>0</v>
      </c>
      <c r="X18" s="14">
        <f>IF(AND(SUMIFS(Investors!$P:$P,Investors!$A:$A,$A18,Investors!$G:$G,$B18)-$B$2&lt;=X$4,SUMIFS(Investors!$P:$P,Investors!$A:$A,$A18,Investors!$G:$G,$B18)-$B$2&gt;W$4),SUMIFS(Investors!$Q:$Q,Investors!$A:$A,$A18,Investors!$G:$G,$B18),0)</f>
        <v>0</v>
      </c>
      <c r="Y18" s="14">
        <f>IF(AND(SUMIFS(Investors!$P:$P,Investors!$A:$A,$A18,Investors!$G:$G,$B18)-$B$2&lt;=Y$4,SUMIFS(Investors!$P:$P,Investors!$A:$A,$A18,Investors!$G:$G,$B18)-$B$2&gt;X$4),SUMIFS(Investors!$Q:$Q,Investors!$A:$A,$A18,Investors!$G:$G,$B18),0)</f>
        <v>0</v>
      </c>
      <c r="Z18" s="14">
        <f>IF(AND(SUMIFS(Investors!$P:$P,Investors!$A:$A,$A18,Investors!$G:$G,$B18)-$B$2&lt;=Z$4,SUMIFS(Investors!$P:$P,Investors!$A:$A,$A18,Investors!$G:$G,$B18)-$B$2&gt;Y$4),SUMIFS(Investors!$Q:$Q,Investors!$A:$A,$A18,Investors!$G:$G,$B18),0)</f>
        <v>0</v>
      </c>
      <c r="AA18" s="14">
        <f>IF(AND(SUMIFS(Investors!$P:$P,Investors!$A:$A,$A18,Investors!$G:$G,$B18)-$B$2&lt;=AA$4,SUMIFS(Investors!$P:$P,Investors!$A:$A,$A18,Investors!$G:$G,$B18)-$B$2&gt;Z$4),SUMIFS(Investors!$Q:$Q,Investors!$A:$A,$A18,Investors!$G:$G,$B18),0)</f>
        <v>0</v>
      </c>
      <c r="AB18" s="14">
        <f>IF(AND(SUMIFS(Investors!$P:$P,Investors!$A:$A,$A18,Investors!$G:$G,$B18)-$B$2&lt;=AB$4,SUMIFS(Investors!$P:$P,Investors!$A:$A,$A18,Investors!$G:$G,$B18)-$B$2&gt;AA$4),SUMIFS(Investors!$Q:$Q,Investors!$A:$A,$A18,Investors!$G:$G,$B18),0)</f>
        <v>0</v>
      </c>
      <c r="AC18" s="14">
        <f>IF(AND(SUMIFS(Investors!$P:$P,Investors!$A:$A,$A18,Investors!$G:$G,$B18)-$B$2&lt;=AC$4,SUMIFS(Investors!$P:$P,Investors!$A:$A,$A18,Investors!$G:$G,$B18)-$B$2&gt;AB$4),SUMIFS(Investors!$Q:$Q,Investors!$A:$A,$A18,Investors!$G:$G,$B18),0)</f>
        <v>0</v>
      </c>
    </row>
    <row r="19" spans="1:29">
      <c r="A19" s="13" t="s">
        <v>152</v>
      </c>
      <c r="B19" s="13" t="s">
        <v>93</v>
      </c>
      <c r="C19" s="14">
        <f t="shared" si="1"/>
        <v>636794.52054794517</v>
      </c>
      <c r="D19" s="13"/>
      <c r="E19" s="14">
        <f>IF(AND(SUMIFS(Investors!$P:$P,Investors!$A:$A,$A19,Investors!$G:$G,$B19)-$B$2&lt;=E$4,SUMIFS(Investors!$P:$P,Investors!$A:$A,$A19,Investors!$G:$G,$B19)-$B$2&gt;D$4),SUMIFS(Investors!$Q:$Q,Investors!$A:$A,$A19,Investors!$G:$G,$B19),0)</f>
        <v>0</v>
      </c>
      <c r="F19" s="14">
        <f>IF(AND(SUMIFS(Investors!$P:$P,Investors!$A:$A,$A19,Investors!$G:$G,$B19)-$B$2&lt;=F$4,SUMIFS(Investors!$P:$P,Investors!$A:$A,$A19,Investors!$G:$G,$B19)-$B$2&gt;E$4),SUMIFS(Investors!$Q:$Q,Investors!$A:$A,$A19,Investors!$G:$G,$B19),0)</f>
        <v>0</v>
      </c>
      <c r="G19" s="14">
        <f>IF(AND(SUMIFS(Investors!$P:$P,Investors!$A:$A,$A19,Investors!$G:$G,$B19)-$B$2&lt;=G$4,SUMIFS(Investors!$P:$P,Investors!$A:$A,$A19,Investors!$G:$G,$B19)-$B$2&gt;F$4),SUMIFS(Investors!$Q:$Q,Investors!$A:$A,$A19,Investors!$G:$G,$B19),0)</f>
        <v>636794.52054794517</v>
      </c>
      <c r="H19" s="14">
        <f>IF(AND(SUMIFS(Investors!$P:$P,Investors!$A:$A,$A19,Investors!$G:$G,$B19)-$B$2&lt;=H$4,SUMIFS(Investors!$P:$P,Investors!$A:$A,$A19,Investors!$G:$G,$B19)-$B$2&gt;G$4),SUMIFS(Investors!$Q:$Q,Investors!$A:$A,$A19,Investors!$G:$G,$B19),0)</f>
        <v>0</v>
      </c>
      <c r="I19" s="14">
        <f>IF(AND(SUMIFS(Investors!$P:$P,Investors!$A:$A,$A19,Investors!$G:$G,$B19)-$B$2&lt;=I$4,SUMIFS(Investors!$P:$P,Investors!$A:$A,$A19,Investors!$G:$G,$B19)-$B$2&gt;H$4),SUMIFS(Investors!$Q:$Q,Investors!$A:$A,$A19,Investors!$G:$G,$B19),0)</f>
        <v>0</v>
      </c>
      <c r="J19" s="14">
        <f>IF(AND(SUMIFS(Investors!$P:$P,Investors!$A:$A,$A19,Investors!$G:$G,$B19)-$B$2&lt;=J$4,SUMIFS(Investors!$P:$P,Investors!$A:$A,$A19,Investors!$G:$G,$B19)-$B$2&gt;I$4),SUMIFS(Investors!$Q:$Q,Investors!$A:$A,$A19,Investors!$G:$G,$B19),0)</f>
        <v>0</v>
      </c>
      <c r="K19" s="14">
        <f>IF(AND(SUMIFS(Investors!$P:$P,Investors!$A:$A,$A19,Investors!$G:$G,$B19)-$B$2&lt;=K$4,SUMIFS(Investors!$P:$P,Investors!$A:$A,$A19,Investors!$G:$G,$B19)-$B$2&gt;J$4),SUMIFS(Investors!$Q:$Q,Investors!$A:$A,$A19,Investors!$G:$G,$B19),0)</f>
        <v>0</v>
      </c>
      <c r="L19" s="14">
        <f>IF(AND(SUMIFS(Investors!$P:$P,Investors!$A:$A,$A19,Investors!$G:$G,$B19)-$B$2&lt;=L$4,SUMIFS(Investors!$P:$P,Investors!$A:$A,$A19,Investors!$G:$G,$B19)-$B$2&gt;K$4),SUMIFS(Investors!$Q:$Q,Investors!$A:$A,$A19,Investors!$G:$G,$B19),0)</f>
        <v>0</v>
      </c>
      <c r="M19" s="14">
        <f>IF(AND(SUMIFS(Investors!$P:$P,Investors!$A:$A,$A19,Investors!$G:$G,$B19)-$B$2&lt;=M$4,SUMIFS(Investors!$P:$P,Investors!$A:$A,$A19,Investors!$G:$G,$B19)-$B$2&gt;L$4),SUMIFS(Investors!$Q:$Q,Investors!$A:$A,$A19,Investors!$G:$G,$B19),0)</f>
        <v>0</v>
      </c>
      <c r="N19" s="14">
        <f>IF(AND(SUMIFS(Investors!$P:$P,Investors!$A:$A,$A19,Investors!$G:$G,$B19)-$B$2&lt;=N$4,SUMIFS(Investors!$P:$P,Investors!$A:$A,$A19,Investors!$G:$G,$B19)-$B$2&gt;M$4),SUMIFS(Investors!$Q:$Q,Investors!$A:$A,$A19,Investors!$G:$G,$B19),0)</f>
        <v>0</v>
      </c>
      <c r="O19" s="14">
        <f>IF(AND(SUMIFS(Investors!$P:$P,Investors!$A:$A,$A19,Investors!$G:$G,$B19)-$B$2&lt;=O$4,SUMIFS(Investors!$P:$P,Investors!$A:$A,$A19,Investors!$G:$G,$B19)-$B$2&gt;N$4),SUMIFS(Investors!$Q:$Q,Investors!$A:$A,$A19,Investors!$G:$G,$B19),0)</f>
        <v>0</v>
      </c>
      <c r="P19" s="14">
        <f>IF(AND(SUMIFS(Investors!$P:$P,Investors!$A:$A,$A19,Investors!$G:$G,$B19)-$B$2&lt;=P$4,SUMIFS(Investors!$P:$P,Investors!$A:$A,$A19,Investors!$G:$G,$B19)-$B$2&gt;O$4),SUMIFS(Investors!$Q:$Q,Investors!$A:$A,$A19,Investors!$G:$G,$B19),0)</f>
        <v>0</v>
      </c>
      <c r="Q19" s="14">
        <f>IF(AND(SUMIFS(Investors!$P:$P,Investors!$A:$A,$A19,Investors!$G:$G,$B19)-$B$2&lt;=Q$4,SUMIFS(Investors!$P:$P,Investors!$A:$A,$A19,Investors!$G:$G,$B19)-$B$2&gt;P$4),SUMIFS(Investors!$Q:$Q,Investors!$A:$A,$A19,Investors!$G:$G,$B19),0)</f>
        <v>0</v>
      </c>
      <c r="R19" s="14">
        <f>IF(AND(SUMIFS(Investors!$P:$P,Investors!$A:$A,$A19,Investors!$G:$G,$B19)-$B$2&lt;=R$4,SUMIFS(Investors!$P:$P,Investors!$A:$A,$A19,Investors!$G:$G,$B19)-$B$2&gt;Q$4),SUMIFS(Investors!$Q:$Q,Investors!$A:$A,$A19,Investors!$G:$G,$B19),0)</f>
        <v>0</v>
      </c>
      <c r="S19" s="14">
        <f>IF(AND(SUMIFS(Investors!$P:$P,Investors!$A:$A,$A19,Investors!$G:$G,$B19)-$B$2&lt;=S$4,SUMIFS(Investors!$P:$P,Investors!$A:$A,$A19,Investors!$G:$G,$B19)-$B$2&gt;R$4),SUMIFS(Investors!$Q:$Q,Investors!$A:$A,$A19,Investors!$G:$G,$B19),0)</f>
        <v>0</v>
      </c>
      <c r="T19" s="14">
        <f>IF(AND(SUMIFS(Investors!$P:$P,Investors!$A:$A,$A19,Investors!$G:$G,$B19)-$B$2&lt;=T$4,SUMIFS(Investors!$P:$P,Investors!$A:$A,$A19,Investors!$G:$G,$B19)-$B$2&gt;S$4),SUMIFS(Investors!$Q:$Q,Investors!$A:$A,$A19,Investors!$G:$G,$B19),0)</f>
        <v>0</v>
      </c>
      <c r="U19" s="14">
        <f>IF(AND(SUMIFS(Investors!$P:$P,Investors!$A:$A,$A19,Investors!$G:$G,$B19)-$B$2&lt;=U$4,SUMIFS(Investors!$P:$P,Investors!$A:$A,$A19,Investors!$G:$G,$B19)-$B$2&gt;T$4),SUMIFS(Investors!$Q:$Q,Investors!$A:$A,$A19,Investors!$G:$G,$B19),0)</f>
        <v>0</v>
      </c>
      <c r="V19" s="14">
        <f>IF(AND(SUMIFS(Investors!$P:$P,Investors!$A:$A,$A19,Investors!$G:$G,$B19)-$B$2&lt;=V$4,SUMIFS(Investors!$P:$P,Investors!$A:$A,$A19,Investors!$G:$G,$B19)-$B$2&gt;U$4),SUMIFS(Investors!$Q:$Q,Investors!$A:$A,$A19,Investors!$G:$G,$B19),0)</f>
        <v>0</v>
      </c>
      <c r="W19" s="14">
        <f>IF(AND(SUMIFS(Investors!$P:$P,Investors!$A:$A,$A19,Investors!$G:$G,$B19)-$B$2&lt;=W$4,SUMIFS(Investors!$P:$P,Investors!$A:$A,$A19,Investors!$G:$G,$B19)-$B$2&gt;V$4),SUMIFS(Investors!$Q:$Q,Investors!$A:$A,$A19,Investors!$G:$G,$B19),0)</f>
        <v>0</v>
      </c>
      <c r="X19" s="14">
        <f>IF(AND(SUMIFS(Investors!$P:$P,Investors!$A:$A,$A19,Investors!$G:$G,$B19)-$B$2&lt;=X$4,SUMIFS(Investors!$P:$P,Investors!$A:$A,$A19,Investors!$G:$G,$B19)-$B$2&gt;W$4),SUMIFS(Investors!$Q:$Q,Investors!$A:$A,$A19,Investors!$G:$G,$B19),0)</f>
        <v>0</v>
      </c>
      <c r="Y19" s="14">
        <f>IF(AND(SUMIFS(Investors!$P:$P,Investors!$A:$A,$A19,Investors!$G:$G,$B19)-$B$2&lt;=Y$4,SUMIFS(Investors!$P:$P,Investors!$A:$A,$A19,Investors!$G:$G,$B19)-$B$2&gt;X$4),SUMIFS(Investors!$Q:$Q,Investors!$A:$A,$A19,Investors!$G:$G,$B19),0)</f>
        <v>0</v>
      </c>
      <c r="Z19" s="14">
        <f>IF(AND(SUMIFS(Investors!$P:$P,Investors!$A:$A,$A19,Investors!$G:$G,$B19)-$B$2&lt;=Z$4,SUMIFS(Investors!$P:$P,Investors!$A:$A,$A19,Investors!$G:$G,$B19)-$B$2&gt;Y$4),SUMIFS(Investors!$Q:$Q,Investors!$A:$A,$A19,Investors!$G:$G,$B19),0)</f>
        <v>0</v>
      </c>
      <c r="AA19" s="14">
        <f>IF(AND(SUMIFS(Investors!$P:$P,Investors!$A:$A,$A19,Investors!$G:$G,$B19)-$B$2&lt;=AA$4,SUMIFS(Investors!$P:$P,Investors!$A:$A,$A19,Investors!$G:$G,$B19)-$B$2&gt;Z$4),SUMIFS(Investors!$Q:$Q,Investors!$A:$A,$A19,Investors!$G:$G,$B19),0)</f>
        <v>0</v>
      </c>
      <c r="AB19" s="14">
        <f>IF(AND(SUMIFS(Investors!$P:$P,Investors!$A:$A,$A19,Investors!$G:$G,$B19)-$B$2&lt;=AB$4,SUMIFS(Investors!$P:$P,Investors!$A:$A,$A19,Investors!$G:$G,$B19)-$B$2&gt;AA$4),SUMIFS(Investors!$Q:$Q,Investors!$A:$A,$A19,Investors!$G:$G,$B19),0)</f>
        <v>0</v>
      </c>
      <c r="AC19" s="14">
        <f>IF(AND(SUMIFS(Investors!$P:$P,Investors!$A:$A,$A19,Investors!$G:$G,$B19)-$B$2&lt;=AC$4,SUMIFS(Investors!$P:$P,Investors!$A:$A,$A19,Investors!$G:$G,$B19)-$B$2&gt;AB$4),SUMIFS(Investors!$Q:$Q,Investors!$A:$A,$A19,Investors!$G:$G,$B19),0)</f>
        <v>0</v>
      </c>
    </row>
    <row r="20" spans="1:29">
      <c r="A20" s="13" t="s">
        <v>155</v>
      </c>
      <c r="B20" s="13" t="s">
        <v>85</v>
      </c>
      <c r="C20" s="14">
        <f t="shared" si="1"/>
        <v>698531.50684931502</v>
      </c>
      <c r="D20" s="13"/>
      <c r="E20" s="14">
        <f>IF(AND(SUMIFS(Investors!$P:$P,Investors!$A:$A,$A20,Investors!$G:$G,$B20)-$B$2&lt;=E$4,SUMIFS(Investors!$P:$P,Investors!$A:$A,$A20,Investors!$G:$G,$B20)-$B$2&gt;D$4),SUMIFS(Investors!$Q:$Q,Investors!$A:$A,$A20,Investors!$G:$G,$B20),0)</f>
        <v>0</v>
      </c>
      <c r="F20" s="14">
        <f>IF(AND(SUMIFS(Investors!$P:$P,Investors!$A:$A,$A20,Investors!$G:$G,$B20)-$B$2&lt;=F$4,SUMIFS(Investors!$P:$P,Investors!$A:$A,$A20,Investors!$G:$G,$B20)-$B$2&gt;E$4),SUMIFS(Investors!$Q:$Q,Investors!$A:$A,$A20,Investors!$G:$G,$B20),0)</f>
        <v>698531.50684931502</v>
      </c>
      <c r="G20" s="14">
        <f>IF(AND(SUMIFS(Investors!$P:$P,Investors!$A:$A,$A20,Investors!$G:$G,$B20)-$B$2&lt;=G$4,SUMIFS(Investors!$P:$P,Investors!$A:$A,$A20,Investors!$G:$G,$B20)-$B$2&gt;F$4),SUMIFS(Investors!$Q:$Q,Investors!$A:$A,$A20,Investors!$G:$G,$B20),0)</f>
        <v>0</v>
      </c>
      <c r="H20" s="14">
        <f>IF(AND(SUMIFS(Investors!$P:$P,Investors!$A:$A,$A20,Investors!$G:$G,$B20)-$B$2&lt;=H$4,SUMIFS(Investors!$P:$P,Investors!$A:$A,$A20,Investors!$G:$G,$B20)-$B$2&gt;G$4),SUMIFS(Investors!$Q:$Q,Investors!$A:$A,$A20,Investors!$G:$G,$B20),0)</f>
        <v>0</v>
      </c>
      <c r="I20" s="14">
        <f>IF(AND(SUMIFS(Investors!$P:$P,Investors!$A:$A,$A20,Investors!$G:$G,$B20)-$B$2&lt;=I$4,SUMIFS(Investors!$P:$P,Investors!$A:$A,$A20,Investors!$G:$G,$B20)-$B$2&gt;H$4),SUMIFS(Investors!$Q:$Q,Investors!$A:$A,$A20,Investors!$G:$G,$B20),0)</f>
        <v>0</v>
      </c>
      <c r="J20" s="14">
        <f>IF(AND(SUMIFS(Investors!$P:$P,Investors!$A:$A,$A20,Investors!$G:$G,$B20)-$B$2&lt;=J$4,SUMIFS(Investors!$P:$P,Investors!$A:$A,$A20,Investors!$G:$G,$B20)-$B$2&gt;I$4),SUMIFS(Investors!$Q:$Q,Investors!$A:$A,$A20,Investors!$G:$G,$B20),0)</f>
        <v>0</v>
      </c>
      <c r="K20" s="14">
        <f>IF(AND(SUMIFS(Investors!$P:$P,Investors!$A:$A,$A20,Investors!$G:$G,$B20)-$B$2&lt;=K$4,SUMIFS(Investors!$P:$P,Investors!$A:$A,$A20,Investors!$G:$G,$B20)-$B$2&gt;J$4),SUMIFS(Investors!$Q:$Q,Investors!$A:$A,$A20,Investors!$G:$G,$B20),0)</f>
        <v>0</v>
      </c>
      <c r="L20" s="14">
        <f>IF(AND(SUMIFS(Investors!$P:$P,Investors!$A:$A,$A20,Investors!$G:$G,$B20)-$B$2&lt;=L$4,SUMIFS(Investors!$P:$P,Investors!$A:$A,$A20,Investors!$G:$G,$B20)-$B$2&gt;K$4),SUMIFS(Investors!$Q:$Q,Investors!$A:$A,$A20,Investors!$G:$G,$B20),0)</f>
        <v>0</v>
      </c>
      <c r="M20" s="14">
        <f>IF(AND(SUMIFS(Investors!$P:$P,Investors!$A:$A,$A20,Investors!$G:$G,$B20)-$B$2&lt;=M$4,SUMIFS(Investors!$P:$P,Investors!$A:$A,$A20,Investors!$G:$G,$B20)-$B$2&gt;L$4),SUMIFS(Investors!$Q:$Q,Investors!$A:$A,$A20,Investors!$G:$G,$B20),0)</f>
        <v>0</v>
      </c>
      <c r="N20" s="14">
        <f>IF(AND(SUMIFS(Investors!$P:$P,Investors!$A:$A,$A20,Investors!$G:$G,$B20)-$B$2&lt;=N$4,SUMIFS(Investors!$P:$P,Investors!$A:$A,$A20,Investors!$G:$G,$B20)-$B$2&gt;M$4),SUMIFS(Investors!$Q:$Q,Investors!$A:$A,$A20,Investors!$G:$G,$B20),0)</f>
        <v>0</v>
      </c>
      <c r="O20" s="14">
        <f>IF(AND(SUMIFS(Investors!$P:$P,Investors!$A:$A,$A20,Investors!$G:$G,$B20)-$B$2&lt;=O$4,SUMIFS(Investors!$P:$P,Investors!$A:$A,$A20,Investors!$G:$G,$B20)-$B$2&gt;N$4),SUMIFS(Investors!$Q:$Q,Investors!$A:$A,$A20,Investors!$G:$G,$B20),0)</f>
        <v>0</v>
      </c>
      <c r="P20" s="14">
        <f>IF(AND(SUMIFS(Investors!$P:$P,Investors!$A:$A,$A20,Investors!$G:$G,$B20)-$B$2&lt;=P$4,SUMIFS(Investors!$P:$P,Investors!$A:$A,$A20,Investors!$G:$G,$B20)-$B$2&gt;O$4),SUMIFS(Investors!$Q:$Q,Investors!$A:$A,$A20,Investors!$G:$G,$B20),0)</f>
        <v>0</v>
      </c>
      <c r="Q20" s="14">
        <f>IF(AND(SUMIFS(Investors!$P:$P,Investors!$A:$A,$A20,Investors!$G:$G,$B20)-$B$2&lt;=Q$4,SUMIFS(Investors!$P:$P,Investors!$A:$A,$A20,Investors!$G:$G,$B20)-$B$2&gt;P$4),SUMIFS(Investors!$Q:$Q,Investors!$A:$A,$A20,Investors!$G:$G,$B20),0)</f>
        <v>0</v>
      </c>
      <c r="R20" s="14">
        <f>IF(AND(SUMIFS(Investors!$P:$P,Investors!$A:$A,$A20,Investors!$G:$G,$B20)-$B$2&lt;=R$4,SUMIFS(Investors!$P:$P,Investors!$A:$A,$A20,Investors!$G:$G,$B20)-$B$2&gt;Q$4),SUMIFS(Investors!$Q:$Q,Investors!$A:$A,$A20,Investors!$G:$G,$B20),0)</f>
        <v>0</v>
      </c>
      <c r="S20" s="14">
        <f>IF(AND(SUMIFS(Investors!$P:$P,Investors!$A:$A,$A20,Investors!$G:$G,$B20)-$B$2&lt;=S$4,SUMIFS(Investors!$P:$P,Investors!$A:$A,$A20,Investors!$G:$G,$B20)-$B$2&gt;R$4),SUMIFS(Investors!$Q:$Q,Investors!$A:$A,$A20,Investors!$G:$G,$B20),0)</f>
        <v>0</v>
      </c>
      <c r="T20" s="14">
        <f>IF(AND(SUMIFS(Investors!$P:$P,Investors!$A:$A,$A20,Investors!$G:$G,$B20)-$B$2&lt;=T$4,SUMIFS(Investors!$P:$P,Investors!$A:$A,$A20,Investors!$G:$G,$B20)-$B$2&gt;S$4),SUMIFS(Investors!$Q:$Q,Investors!$A:$A,$A20,Investors!$G:$G,$B20),0)</f>
        <v>0</v>
      </c>
      <c r="U20" s="14">
        <f>IF(AND(SUMIFS(Investors!$P:$P,Investors!$A:$A,$A20,Investors!$G:$G,$B20)-$B$2&lt;=U$4,SUMIFS(Investors!$P:$P,Investors!$A:$A,$A20,Investors!$G:$G,$B20)-$B$2&gt;T$4),SUMIFS(Investors!$Q:$Q,Investors!$A:$A,$A20,Investors!$G:$G,$B20),0)</f>
        <v>0</v>
      </c>
      <c r="V20" s="14">
        <f>IF(AND(SUMIFS(Investors!$P:$P,Investors!$A:$A,$A20,Investors!$G:$G,$B20)-$B$2&lt;=V$4,SUMIFS(Investors!$P:$P,Investors!$A:$A,$A20,Investors!$G:$G,$B20)-$B$2&gt;U$4),SUMIFS(Investors!$Q:$Q,Investors!$A:$A,$A20,Investors!$G:$G,$B20),0)</f>
        <v>0</v>
      </c>
      <c r="W20" s="14">
        <f>IF(AND(SUMIFS(Investors!$P:$P,Investors!$A:$A,$A20,Investors!$G:$G,$B20)-$B$2&lt;=W$4,SUMIFS(Investors!$P:$P,Investors!$A:$A,$A20,Investors!$G:$G,$B20)-$B$2&gt;V$4),SUMIFS(Investors!$Q:$Q,Investors!$A:$A,$A20,Investors!$G:$G,$B20),0)</f>
        <v>0</v>
      </c>
      <c r="X20" s="14">
        <f>IF(AND(SUMIFS(Investors!$P:$P,Investors!$A:$A,$A20,Investors!$G:$G,$B20)-$B$2&lt;=X$4,SUMIFS(Investors!$P:$P,Investors!$A:$A,$A20,Investors!$G:$G,$B20)-$B$2&gt;W$4),SUMIFS(Investors!$Q:$Q,Investors!$A:$A,$A20,Investors!$G:$G,$B20),0)</f>
        <v>0</v>
      </c>
      <c r="Y20" s="14">
        <f>IF(AND(SUMIFS(Investors!$P:$P,Investors!$A:$A,$A20,Investors!$G:$G,$B20)-$B$2&lt;=Y$4,SUMIFS(Investors!$P:$P,Investors!$A:$A,$A20,Investors!$G:$G,$B20)-$B$2&gt;X$4),SUMIFS(Investors!$Q:$Q,Investors!$A:$A,$A20,Investors!$G:$G,$B20),0)</f>
        <v>0</v>
      </c>
      <c r="Z20" s="14">
        <f>IF(AND(SUMIFS(Investors!$P:$P,Investors!$A:$A,$A20,Investors!$G:$G,$B20)-$B$2&lt;=Z$4,SUMIFS(Investors!$P:$P,Investors!$A:$A,$A20,Investors!$G:$G,$B20)-$B$2&gt;Y$4),SUMIFS(Investors!$Q:$Q,Investors!$A:$A,$A20,Investors!$G:$G,$B20),0)</f>
        <v>0</v>
      </c>
      <c r="AA20" s="14">
        <f>IF(AND(SUMIFS(Investors!$P:$P,Investors!$A:$A,$A20,Investors!$G:$G,$B20)-$B$2&lt;=AA$4,SUMIFS(Investors!$P:$P,Investors!$A:$A,$A20,Investors!$G:$G,$B20)-$B$2&gt;Z$4),SUMIFS(Investors!$Q:$Q,Investors!$A:$A,$A20,Investors!$G:$G,$B20),0)</f>
        <v>0</v>
      </c>
      <c r="AB20" s="14">
        <f>IF(AND(SUMIFS(Investors!$P:$P,Investors!$A:$A,$A20,Investors!$G:$G,$B20)-$B$2&lt;=AB$4,SUMIFS(Investors!$P:$P,Investors!$A:$A,$A20,Investors!$G:$G,$B20)-$B$2&gt;AA$4),SUMIFS(Investors!$Q:$Q,Investors!$A:$A,$A20,Investors!$G:$G,$B20),0)</f>
        <v>0</v>
      </c>
      <c r="AC20" s="14">
        <f>IF(AND(SUMIFS(Investors!$P:$P,Investors!$A:$A,$A20,Investors!$G:$G,$B20)-$B$2&lt;=AC$4,SUMIFS(Investors!$P:$P,Investors!$A:$A,$A20,Investors!$G:$G,$B20)-$B$2&gt;AB$4),SUMIFS(Investors!$Q:$Q,Investors!$A:$A,$A20,Investors!$G:$G,$B20),0)</f>
        <v>0</v>
      </c>
    </row>
    <row r="21" spans="1:29">
      <c r="A21" s="13" t="s">
        <v>158</v>
      </c>
      <c r="B21" s="13" t="s">
        <v>102</v>
      </c>
      <c r="C21" s="14">
        <f t="shared" si="1"/>
        <v>172332.31933150685</v>
      </c>
      <c r="D21" s="13"/>
      <c r="E21" s="14">
        <f>IF(AND(SUMIFS(Investors!$P:$P,Investors!$A:$A,$A21,Investors!$G:$G,$B21)-$B$2&lt;=E$4,SUMIFS(Investors!$P:$P,Investors!$A:$A,$A21,Investors!$G:$G,$B21)-$B$2&gt;D$4),SUMIFS(Investors!$Q:$Q,Investors!$A:$A,$A21,Investors!$G:$G,$B21),0)</f>
        <v>0</v>
      </c>
      <c r="F21" s="14">
        <f>IF(AND(SUMIFS(Investors!$P:$P,Investors!$A:$A,$A21,Investors!$G:$G,$B21)-$B$2&lt;=F$4,SUMIFS(Investors!$P:$P,Investors!$A:$A,$A21,Investors!$G:$G,$B21)-$B$2&gt;E$4),SUMIFS(Investors!$Q:$Q,Investors!$A:$A,$A21,Investors!$G:$G,$B21),0)</f>
        <v>0</v>
      </c>
      <c r="G21" s="14">
        <f>IF(AND(SUMIFS(Investors!$P:$P,Investors!$A:$A,$A21,Investors!$G:$G,$B21)-$B$2&lt;=G$4,SUMIFS(Investors!$P:$P,Investors!$A:$A,$A21,Investors!$G:$G,$B21)-$B$2&gt;F$4),SUMIFS(Investors!$Q:$Q,Investors!$A:$A,$A21,Investors!$G:$G,$B21),0)</f>
        <v>172332.31933150685</v>
      </c>
      <c r="H21" s="14">
        <f>IF(AND(SUMIFS(Investors!$P:$P,Investors!$A:$A,$A21,Investors!$G:$G,$B21)-$B$2&lt;=H$4,SUMIFS(Investors!$P:$P,Investors!$A:$A,$A21,Investors!$G:$G,$B21)-$B$2&gt;G$4),SUMIFS(Investors!$Q:$Q,Investors!$A:$A,$A21,Investors!$G:$G,$B21),0)</f>
        <v>0</v>
      </c>
      <c r="I21" s="14">
        <f>IF(AND(SUMIFS(Investors!$P:$P,Investors!$A:$A,$A21,Investors!$G:$G,$B21)-$B$2&lt;=I$4,SUMIFS(Investors!$P:$P,Investors!$A:$A,$A21,Investors!$G:$G,$B21)-$B$2&gt;H$4),SUMIFS(Investors!$Q:$Q,Investors!$A:$A,$A21,Investors!$G:$G,$B21),0)</f>
        <v>0</v>
      </c>
      <c r="J21" s="14">
        <f>IF(AND(SUMIFS(Investors!$P:$P,Investors!$A:$A,$A21,Investors!$G:$G,$B21)-$B$2&lt;=J$4,SUMIFS(Investors!$P:$P,Investors!$A:$A,$A21,Investors!$G:$G,$B21)-$B$2&gt;I$4),SUMIFS(Investors!$Q:$Q,Investors!$A:$A,$A21,Investors!$G:$G,$B21),0)</f>
        <v>0</v>
      </c>
      <c r="K21" s="14">
        <f>IF(AND(SUMIFS(Investors!$P:$P,Investors!$A:$A,$A21,Investors!$G:$G,$B21)-$B$2&lt;=K$4,SUMIFS(Investors!$P:$P,Investors!$A:$A,$A21,Investors!$G:$G,$B21)-$B$2&gt;J$4),SUMIFS(Investors!$Q:$Q,Investors!$A:$A,$A21,Investors!$G:$G,$B21),0)</f>
        <v>0</v>
      </c>
      <c r="L21" s="14">
        <f>IF(AND(SUMIFS(Investors!$P:$P,Investors!$A:$A,$A21,Investors!$G:$G,$B21)-$B$2&lt;=L$4,SUMIFS(Investors!$P:$P,Investors!$A:$A,$A21,Investors!$G:$G,$B21)-$B$2&gt;K$4),SUMIFS(Investors!$Q:$Q,Investors!$A:$A,$A21,Investors!$G:$G,$B21),0)</f>
        <v>0</v>
      </c>
      <c r="M21" s="14">
        <f>IF(AND(SUMIFS(Investors!$P:$P,Investors!$A:$A,$A21,Investors!$G:$G,$B21)-$B$2&lt;=M$4,SUMIFS(Investors!$P:$P,Investors!$A:$A,$A21,Investors!$G:$G,$B21)-$B$2&gt;L$4),SUMIFS(Investors!$Q:$Q,Investors!$A:$A,$A21,Investors!$G:$G,$B21),0)</f>
        <v>0</v>
      </c>
      <c r="N21" s="14">
        <f>IF(AND(SUMIFS(Investors!$P:$P,Investors!$A:$A,$A21,Investors!$G:$G,$B21)-$B$2&lt;=N$4,SUMIFS(Investors!$P:$P,Investors!$A:$A,$A21,Investors!$G:$G,$B21)-$B$2&gt;M$4),SUMIFS(Investors!$Q:$Q,Investors!$A:$A,$A21,Investors!$G:$G,$B21),0)</f>
        <v>0</v>
      </c>
      <c r="O21" s="14">
        <f>IF(AND(SUMIFS(Investors!$P:$P,Investors!$A:$A,$A21,Investors!$G:$G,$B21)-$B$2&lt;=O$4,SUMIFS(Investors!$P:$P,Investors!$A:$A,$A21,Investors!$G:$G,$B21)-$B$2&gt;N$4),SUMIFS(Investors!$Q:$Q,Investors!$A:$A,$A21,Investors!$G:$G,$B21),0)</f>
        <v>0</v>
      </c>
      <c r="P21" s="14">
        <f>IF(AND(SUMIFS(Investors!$P:$P,Investors!$A:$A,$A21,Investors!$G:$G,$B21)-$B$2&lt;=P$4,SUMIFS(Investors!$P:$P,Investors!$A:$A,$A21,Investors!$G:$G,$B21)-$B$2&gt;O$4),SUMIFS(Investors!$Q:$Q,Investors!$A:$A,$A21,Investors!$G:$G,$B21),0)</f>
        <v>0</v>
      </c>
      <c r="Q21" s="14">
        <f>IF(AND(SUMIFS(Investors!$P:$P,Investors!$A:$A,$A21,Investors!$G:$G,$B21)-$B$2&lt;=Q$4,SUMIFS(Investors!$P:$P,Investors!$A:$A,$A21,Investors!$G:$G,$B21)-$B$2&gt;P$4),SUMIFS(Investors!$Q:$Q,Investors!$A:$A,$A21,Investors!$G:$G,$B21),0)</f>
        <v>0</v>
      </c>
      <c r="R21" s="14">
        <f>IF(AND(SUMIFS(Investors!$P:$P,Investors!$A:$A,$A21,Investors!$G:$G,$B21)-$B$2&lt;=R$4,SUMIFS(Investors!$P:$P,Investors!$A:$A,$A21,Investors!$G:$G,$B21)-$B$2&gt;Q$4),SUMIFS(Investors!$Q:$Q,Investors!$A:$A,$A21,Investors!$G:$G,$B21),0)</f>
        <v>0</v>
      </c>
      <c r="S21" s="14">
        <f>IF(AND(SUMIFS(Investors!$P:$P,Investors!$A:$A,$A21,Investors!$G:$G,$B21)-$B$2&lt;=S$4,SUMIFS(Investors!$P:$P,Investors!$A:$A,$A21,Investors!$G:$G,$B21)-$B$2&gt;R$4),SUMIFS(Investors!$Q:$Q,Investors!$A:$A,$A21,Investors!$G:$G,$B21),0)</f>
        <v>0</v>
      </c>
      <c r="T21" s="14">
        <f>IF(AND(SUMIFS(Investors!$P:$P,Investors!$A:$A,$A21,Investors!$G:$G,$B21)-$B$2&lt;=T$4,SUMIFS(Investors!$P:$P,Investors!$A:$A,$A21,Investors!$G:$G,$B21)-$B$2&gt;S$4),SUMIFS(Investors!$Q:$Q,Investors!$A:$A,$A21,Investors!$G:$G,$B21),0)</f>
        <v>0</v>
      </c>
      <c r="U21" s="14">
        <f>IF(AND(SUMIFS(Investors!$P:$P,Investors!$A:$A,$A21,Investors!$G:$G,$B21)-$B$2&lt;=U$4,SUMIFS(Investors!$P:$P,Investors!$A:$A,$A21,Investors!$G:$G,$B21)-$B$2&gt;T$4),SUMIFS(Investors!$Q:$Q,Investors!$A:$A,$A21,Investors!$G:$G,$B21),0)</f>
        <v>0</v>
      </c>
      <c r="V21" s="14">
        <f>IF(AND(SUMIFS(Investors!$P:$P,Investors!$A:$A,$A21,Investors!$G:$G,$B21)-$B$2&lt;=V$4,SUMIFS(Investors!$P:$P,Investors!$A:$A,$A21,Investors!$G:$G,$B21)-$B$2&gt;U$4),SUMIFS(Investors!$Q:$Q,Investors!$A:$A,$A21,Investors!$G:$G,$B21),0)</f>
        <v>0</v>
      </c>
      <c r="W21" s="14">
        <f>IF(AND(SUMIFS(Investors!$P:$P,Investors!$A:$A,$A21,Investors!$G:$G,$B21)-$B$2&lt;=W$4,SUMIFS(Investors!$P:$P,Investors!$A:$A,$A21,Investors!$G:$G,$B21)-$B$2&gt;V$4),SUMIFS(Investors!$Q:$Q,Investors!$A:$A,$A21,Investors!$G:$G,$B21),0)</f>
        <v>0</v>
      </c>
      <c r="X21" s="14">
        <f>IF(AND(SUMIFS(Investors!$P:$P,Investors!$A:$A,$A21,Investors!$G:$G,$B21)-$B$2&lt;=X$4,SUMIFS(Investors!$P:$P,Investors!$A:$A,$A21,Investors!$G:$G,$B21)-$B$2&gt;W$4),SUMIFS(Investors!$Q:$Q,Investors!$A:$A,$A21,Investors!$G:$G,$B21),0)</f>
        <v>0</v>
      </c>
      <c r="Y21" s="14">
        <f>IF(AND(SUMIFS(Investors!$P:$P,Investors!$A:$A,$A21,Investors!$G:$G,$B21)-$B$2&lt;=Y$4,SUMIFS(Investors!$P:$P,Investors!$A:$A,$A21,Investors!$G:$G,$B21)-$B$2&gt;X$4),SUMIFS(Investors!$Q:$Q,Investors!$A:$A,$A21,Investors!$G:$G,$B21),0)</f>
        <v>0</v>
      </c>
      <c r="Z21" s="14">
        <f>IF(AND(SUMIFS(Investors!$P:$P,Investors!$A:$A,$A21,Investors!$G:$G,$B21)-$B$2&lt;=Z$4,SUMIFS(Investors!$P:$P,Investors!$A:$A,$A21,Investors!$G:$G,$B21)-$B$2&gt;Y$4),SUMIFS(Investors!$Q:$Q,Investors!$A:$A,$A21,Investors!$G:$G,$B21),0)</f>
        <v>0</v>
      </c>
      <c r="AA21" s="14">
        <f>IF(AND(SUMIFS(Investors!$P:$P,Investors!$A:$A,$A21,Investors!$G:$G,$B21)-$B$2&lt;=AA$4,SUMIFS(Investors!$P:$P,Investors!$A:$A,$A21,Investors!$G:$G,$B21)-$B$2&gt;Z$4),SUMIFS(Investors!$Q:$Q,Investors!$A:$A,$A21,Investors!$G:$G,$B21),0)</f>
        <v>0</v>
      </c>
      <c r="AB21" s="14">
        <f>IF(AND(SUMIFS(Investors!$P:$P,Investors!$A:$A,$A21,Investors!$G:$G,$B21)-$B$2&lt;=AB$4,SUMIFS(Investors!$P:$P,Investors!$A:$A,$A21,Investors!$G:$G,$B21)-$B$2&gt;AA$4),SUMIFS(Investors!$Q:$Q,Investors!$A:$A,$A21,Investors!$G:$G,$B21),0)</f>
        <v>0</v>
      </c>
      <c r="AC21" s="14">
        <f>IF(AND(SUMIFS(Investors!$P:$P,Investors!$A:$A,$A21,Investors!$G:$G,$B21)-$B$2&lt;=AC$4,SUMIFS(Investors!$P:$P,Investors!$A:$A,$A21,Investors!$G:$G,$B21)-$B$2&gt;AB$4),SUMIFS(Investors!$Q:$Q,Investors!$A:$A,$A21,Investors!$G:$G,$B21),0)</f>
        <v>0</v>
      </c>
    </row>
    <row r="22" spans="1:29">
      <c r="A22" s="13" t="s">
        <v>161</v>
      </c>
      <c r="B22" s="13" t="s">
        <v>45</v>
      </c>
      <c r="C22" s="14">
        <f t="shared" si="1"/>
        <v>192169.13874520548</v>
      </c>
      <c r="D22" s="13"/>
      <c r="E22" s="14">
        <f>IF(AND(SUMIFS(Investors!$P:$P,Investors!$A:$A,$A22,Investors!$G:$G,$B22)-$B$2&lt;=E$4,SUMIFS(Investors!$P:$P,Investors!$A:$A,$A22,Investors!$G:$G,$B22)-$B$2&gt;D$4),SUMIFS(Investors!$Q:$Q,Investors!$A:$A,$A22,Investors!$G:$G,$B22),0)</f>
        <v>0</v>
      </c>
      <c r="F22" s="14">
        <f>IF(AND(SUMIFS(Investors!$P:$P,Investors!$A:$A,$A22,Investors!$G:$G,$B22)-$B$2&lt;=F$4,SUMIFS(Investors!$P:$P,Investors!$A:$A,$A22,Investors!$G:$G,$B22)-$B$2&gt;E$4),SUMIFS(Investors!$Q:$Q,Investors!$A:$A,$A22,Investors!$G:$G,$B22),0)</f>
        <v>192169.13874520548</v>
      </c>
      <c r="G22" s="14">
        <f>IF(AND(SUMIFS(Investors!$P:$P,Investors!$A:$A,$A22,Investors!$G:$G,$B22)-$B$2&lt;=G$4,SUMIFS(Investors!$P:$P,Investors!$A:$A,$A22,Investors!$G:$G,$B22)-$B$2&gt;F$4),SUMIFS(Investors!$Q:$Q,Investors!$A:$A,$A22,Investors!$G:$G,$B22),0)</f>
        <v>0</v>
      </c>
      <c r="H22" s="14">
        <f>IF(AND(SUMIFS(Investors!$P:$P,Investors!$A:$A,$A22,Investors!$G:$G,$B22)-$B$2&lt;=H$4,SUMIFS(Investors!$P:$P,Investors!$A:$A,$A22,Investors!$G:$G,$B22)-$B$2&gt;G$4),SUMIFS(Investors!$Q:$Q,Investors!$A:$A,$A22,Investors!$G:$G,$B22),0)</f>
        <v>0</v>
      </c>
      <c r="I22" s="14">
        <f>IF(AND(SUMIFS(Investors!$P:$P,Investors!$A:$A,$A22,Investors!$G:$G,$B22)-$B$2&lt;=I$4,SUMIFS(Investors!$P:$P,Investors!$A:$A,$A22,Investors!$G:$G,$B22)-$B$2&gt;H$4),SUMIFS(Investors!$Q:$Q,Investors!$A:$A,$A22,Investors!$G:$G,$B22),0)</f>
        <v>0</v>
      </c>
      <c r="J22" s="14">
        <f>IF(AND(SUMIFS(Investors!$P:$P,Investors!$A:$A,$A22,Investors!$G:$G,$B22)-$B$2&lt;=J$4,SUMIFS(Investors!$P:$P,Investors!$A:$A,$A22,Investors!$G:$G,$B22)-$B$2&gt;I$4),SUMIFS(Investors!$Q:$Q,Investors!$A:$A,$A22,Investors!$G:$G,$B22),0)</f>
        <v>0</v>
      </c>
      <c r="K22" s="14">
        <f>IF(AND(SUMIFS(Investors!$P:$P,Investors!$A:$A,$A22,Investors!$G:$G,$B22)-$B$2&lt;=K$4,SUMIFS(Investors!$P:$P,Investors!$A:$A,$A22,Investors!$G:$G,$B22)-$B$2&gt;J$4),SUMIFS(Investors!$Q:$Q,Investors!$A:$A,$A22,Investors!$G:$G,$B22),0)</f>
        <v>0</v>
      </c>
      <c r="L22" s="14">
        <f>IF(AND(SUMIFS(Investors!$P:$P,Investors!$A:$A,$A22,Investors!$G:$G,$B22)-$B$2&lt;=L$4,SUMIFS(Investors!$P:$P,Investors!$A:$A,$A22,Investors!$G:$G,$B22)-$B$2&gt;K$4),SUMIFS(Investors!$Q:$Q,Investors!$A:$A,$A22,Investors!$G:$G,$B22),0)</f>
        <v>0</v>
      </c>
      <c r="M22" s="14">
        <f>IF(AND(SUMIFS(Investors!$P:$P,Investors!$A:$A,$A22,Investors!$G:$G,$B22)-$B$2&lt;=M$4,SUMIFS(Investors!$P:$P,Investors!$A:$A,$A22,Investors!$G:$G,$B22)-$B$2&gt;L$4),SUMIFS(Investors!$Q:$Q,Investors!$A:$A,$A22,Investors!$G:$G,$B22),0)</f>
        <v>0</v>
      </c>
      <c r="N22" s="14">
        <f>IF(AND(SUMIFS(Investors!$P:$P,Investors!$A:$A,$A22,Investors!$G:$G,$B22)-$B$2&lt;=N$4,SUMIFS(Investors!$P:$P,Investors!$A:$A,$A22,Investors!$G:$G,$B22)-$B$2&gt;M$4),SUMIFS(Investors!$Q:$Q,Investors!$A:$A,$A22,Investors!$G:$G,$B22),0)</f>
        <v>0</v>
      </c>
      <c r="O22" s="14">
        <f>IF(AND(SUMIFS(Investors!$P:$P,Investors!$A:$A,$A22,Investors!$G:$G,$B22)-$B$2&lt;=O$4,SUMIFS(Investors!$P:$P,Investors!$A:$A,$A22,Investors!$G:$G,$B22)-$B$2&gt;N$4),SUMIFS(Investors!$Q:$Q,Investors!$A:$A,$A22,Investors!$G:$G,$B22),0)</f>
        <v>0</v>
      </c>
      <c r="P22" s="14">
        <f>IF(AND(SUMIFS(Investors!$P:$P,Investors!$A:$A,$A22,Investors!$G:$G,$B22)-$B$2&lt;=P$4,SUMIFS(Investors!$P:$P,Investors!$A:$A,$A22,Investors!$G:$G,$B22)-$B$2&gt;O$4),SUMIFS(Investors!$Q:$Q,Investors!$A:$A,$A22,Investors!$G:$G,$B22),0)</f>
        <v>0</v>
      </c>
      <c r="Q22" s="14">
        <f>IF(AND(SUMIFS(Investors!$P:$P,Investors!$A:$A,$A22,Investors!$G:$G,$B22)-$B$2&lt;=Q$4,SUMIFS(Investors!$P:$P,Investors!$A:$A,$A22,Investors!$G:$G,$B22)-$B$2&gt;P$4),SUMIFS(Investors!$Q:$Q,Investors!$A:$A,$A22,Investors!$G:$G,$B22),0)</f>
        <v>0</v>
      </c>
      <c r="R22" s="14">
        <f>IF(AND(SUMIFS(Investors!$P:$P,Investors!$A:$A,$A22,Investors!$G:$G,$B22)-$B$2&lt;=R$4,SUMIFS(Investors!$P:$P,Investors!$A:$A,$A22,Investors!$G:$G,$B22)-$B$2&gt;Q$4),SUMIFS(Investors!$Q:$Q,Investors!$A:$A,$A22,Investors!$G:$G,$B22),0)</f>
        <v>0</v>
      </c>
      <c r="S22" s="14">
        <f>IF(AND(SUMIFS(Investors!$P:$P,Investors!$A:$A,$A22,Investors!$G:$G,$B22)-$B$2&lt;=S$4,SUMIFS(Investors!$P:$P,Investors!$A:$A,$A22,Investors!$G:$G,$B22)-$B$2&gt;R$4),SUMIFS(Investors!$Q:$Q,Investors!$A:$A,$A22,Investors!$G:$G,$B22),0)</f>
        <v>0</v>
      </c>
      <c r="T22" s="14">
        <f>IF(AND(SUMIFS(Investors!$P:$P,Investors!$A:$A,$A22,Investors!$G:$G,$B22)-$B$2&lt;=T$4,SUMIFS(Investors!$P:$P,Investors!$A:$A,$A22,Investors!$G:$G,$B22)-$B$2&gt;S$4),SUMIFS(Investors!$Q:$Q,Investors!$A:$A,$A22,Investors!$G:$G,$B22),0)</f>
        <v>0</v>
      </c>
      <c r="U22" s="14">
        <f>IF(AND(SUMIFS(Investors!$P:$P,Investors!$A:$A,$A22,Investors!$G:$G,$B22)-$B$2&lt;=U$4,SUMIFS(Investors!$P:$P,Investors!$A:$A,$A22,Investors!$G:$G,$B22)-$B$2&gt;T$4),SUMIFS(Investors!$Q:$Q,Investors!$A:$A,$A22,Investors!$G:$G,$B22),0)</f>
        <v>0</v>
      </c>
      <c r="V22" s="14">
        <f>IF(AND(SUMIFS(Investors!$P:$P,Investors!$A:$A,$A22,Investors!$G:$G,$B22)-$B$2&lt;=V$4,SUMIFS(Investors!$P:$P,Investors!$A:$A,$A22,Investors!$G:$G,$B22)-$B$2&gt;U$4),SUMIFS(Investors!$Q:$Q,Investors!$A:$A,$A22,Investors!$G:$G,$B22),0)</f>
        <v>0</v>
      </c>
      <c r="W22" s="14">
        <f>IF(AND(SUMIFS(Investors!$P:$P,Investors!$A:$A,$A22,Investors!$G:$G,$B22)-$B$2&lt;=W$4,SUMIFS(Investors!$P:$P,Investors!$A:$A,$A22,Investors!$G:$G,$B22)-$B$2&gt;V$4),SUMIFS(Investors!$Q:$Q,Investors!$A:$A,$A22,Investors!$G:$G,$B22),0)</f>
        <v>0</v>
      </c>
      <c r="X22" s="14">
        <f>IF(AND(SUMIFS(Investors!$P:$P,Investors!$A:$A,$A22,Investors!$G:$G,$B22)-$B$2&lt;=X$4,SUMIFS(Investors!$P:$P,Investors!$A:$A,$A22,Investors!$G:$G,$B22)-$B$2&gt;W$4),SUMIFS(Investors!$Q:$Q,Investors!$A:$A,$A22,Investors!$G:$G,$B22),0)</f>
        <v>0</v>
      </c>
      <c r="Y22" s="14">
        <f>IF(AND(SUMIFS(Investors!$P:$P,Investors!$A:$A,$A22,Investors!$G:$G,$B22)-$B$2&lt;=Y$4,SUMIFS(Investors!$P:$P,Investors!$A:$A,$A22,Investors!$G:$G,$B22)-$B$2&gt;X$4),SUMIFS(Investors!$Q:$Q,Investors!$A:$A,$A22,Investors!$G:$G,$B22),0)</f>
        <v>0</v>
      </c>
      <c r="Z22" s="14">
        <f>IF(AND(SUMIFS(Investors!$P:$P,Investors!$A:$A,$A22,Investors!$G:$G,$B22)-$B$2&lt;=Z$4,SUMIFS(Investors!$P:$P,Investors!$A:$A,$A22,Investors!$G:$G,$B22)-$B$2&gt;Y$4),SUMIFS(Investors!$Q:$Q,Investors!$A:$A,$A22,Investors!$G:$G,$B22),0)</f>
        <v>0</v>
      </c>
      <c r="AA22" s="14">
        <f>IF(AND(SUMIFS(Investors!$P:$P,Investors!$A:$A,$A22,Investors!$G:$G,$B22)-$B$2&lt;=AA$4,SUMIFS(Investors!$P:$P,Investors!$A:$A,$A22,Investors!$G:$G,$B22)-$B$2&gt;Z$4),SUMIFS(Investors!$Q:$Q,Investors!$A:$A,$A22,Investors!$G:$G,$B22),0)</f>
        <v>0</v>
      </c>
      <c r="AB22" s="14">
        <f>IF(AND(SUMIFS(Investors!$P:$P,Investors!$A:$A,$A22,Investors!$G:$G,$B22)-$B$2&lt;=AB$4,SUMIFS(Investors!$P:$P,Investors!$A:$A,$A22,Investors!$G:$G,$B22)-$B$2&gt;AA$4),SUMIFS(Investors!$Q:$Q,Investors!$A:$A,$A22,Investors!$G:$G,$B22),0)</f>
        <v>0</v>
      </c>
      <c r="AC22" s="14">
        <f>IF(AND(SUMIFS(Investors!$P:$P,Investors!$A:$A,$A22,Investors!$G:$G,$B22)-$B$2&lt;=AC$4,SUMIFS(Investors!$P:$P,Investors!$A:$A,$A22,Investors!$G:$G,$B22)-$B$2&gt;AB$4),SUMIFS(Investors!$Q:$Q,Investors!$A:$A,$A22,Investors!$G:$G,$B22),0)</f>
        <v>0</v>
      </c>
    </row>
    <row r="23" spans="1:29">
      <c r="A23" s="13" t="s">
        <v>164</v>
      </c>
      <c r="B23" s="13" t="s">
        <v>78</v>
      </c>
      <c r="C23" s="14">
        <f t="shared" si="1"/>
        <v>685044.69567123288</v>
      </c>
      <c r="D23" s="13"/>
      <c r="E23" s="14">
        <f>IF(AND(SUMIFS(Investors!$P:$P,Investors!$A:$A,$A23,Investors!$G:$G,$B23)-$B$2&lt;=E$4,SUMIFS(Investors!$P:$P,Investors!$A:$A,$A23,Investors!$G:$G,$B23)-$B$2&gt;D$4),SUMIFS(Investors!$Q:$Q,Investors!$A:$A,$A23,Investors!$G:$G,$B23),0)</f>
        <v>0</v>
      </c>
      <c r="F23" s="14">
        <f>IF(AND(SUMIFS(Investors!$P:$P,Investors!$A:$A,$A23,Investors!$G:$G,$B23)-$B$2&lt;=F$4,SUMIFS(Investors!$P:$P,Investors!$A:$A,$A23,Investors!$G:$G,$B23)-$B$2&gt;E$4),SUMIFS(Investors!$Q:$Q,Investors!$A:$A,$A23,Investors!$G:$G,$B23),0)</f>
        <v>685044.69567123288</v>
      </c>
      <c r="G23" s="14">
        <f>IF(AND(SUMIFS(Investors!$P:$P,Investors!$A:$A,$A23,Investors!$G:$G,$B23)-$B$2&lt;=G$4,SUMIFS(Investors!$P:$P,Investors!$A:$A,$A23,Investors!$G:$G,$B23)-$B$2&gt;F$4),SUMIFS(Investors!$Q:$Q,Investors!$A:$A,$A23,Investors!$G:$G,$B23),0)</f>
        <v>0</v>
      </c>
      <c r="H23" s="14">
        <f>IF(AND(SUMIFS(Investors!$P:$P,Investors!$A:$A,$A23,Investors!$G:$G,$B23)-$B$2&lt;=H$4,SUMIFS(Investors!$P:$P,Investors!$A:$A,$A23,Investors!$G:$G,$B23)-$B$2&gt;G$4),SUMIFS(Investors!$Q:$Q,Investors!$A:$A,$A23,Investors!$G:$G,$B23),0)</f>
        <v>0</v>
      </c>
      <c r="I23" s="14">
        <f>IF(AND(SUMIFS(Investors!$P:$P,Investors!$A:$A,$A23,Investors!$G:$G,$B23)-$B$2&lt;=I$4,SUMIFS(Investors!$P:$P,Investors!$A:$A,$A23,Investors!$G:$G,$B23)-$B$2&gt;H$4),SUMIFS(Investors!$Q:$Q,Investors!$A:$A,$A23,Investors!$G:$G,$B23),0)</f>
        <v>0</v>
      </c>
      <c r="J23" s="14">
        <f>IF(AND(SUMIFS(Investors!$P:$P,Investors!$A:$A,$A23,Investors!$G:$G,$B23)-$B$2&lt;=J$4,SUMIFS(Investors!$P:$P,Investors!$A:$A,$A23,Investors!$G:$G,$B23)-$B$2&gt;I$4),SUMIFS(Investors!$Q:$Q,Investors!$A:$A,$A23,Investors!$G:$G,$B23),0)</f>
        <v>0</v>
      </c>
      <c r="K23" s="14">
        <f>IF(AND(SUMIFS(Investors!$P:$P,Investors!$A:$A,$A23,Investors!$G:$G,$B23)-$B$2&lt;=K$4,SUMIFS(Investors!$P:$P,Investors!$A:$A,$A23,Investors!$G:$G,$B23)-$B$2&gt;J$4),SUMIFS(Investors!$Q:$Q,Investors!$A:$A,$A23,Investors!$G:$G,$B23),0)</f>
        <v>0</v>
      </c>
      <c r="L23" s="14">
        <f>IF(AND(SUMIFS(Investors!$P:$P,Investors!$A:$A,$A23,Investors!$G:$G,$B23)-$B$2&lt;=L$4,SUMIFS(Investors!$P:$P,Investors!$A:$A,$A23,Investors!$G:$G,$B23)-$B$2&gt;K$4),SUMIFS(Investors!$Q:$Q,Investors!$A:$A,$A23,Investors!$G:$G,$B23),0)</f>
        <v>0</v>
      </c>
      <c r="M23" s="14">
        <f>IF(AND(SUMIFS(Investors!$P:$P,Investors!$A:$A,$A23,Investors!$G:$G,$B23)-$B$2&lt;=M$4,SUMIFS(Investors!$P:$P,Investors!$A:$A,$A23,Investors!$G:$G,$B23)-$B$2&gt;L$4),SUMIFS(Investors!$Q:$Q,Investors!$A:$A,$A23,Investors!$G:$G,$B23),0)</f>
        <v>0</v>
      </c>
      <c r="N23" s="14">
        <f>IF(AND(SUMIFS(Investors!$P:$P,Investors!$A:$A,$A23,Investors!$G:$G,$B23)-$B$2&lt;=N$4,SUMIFS(Investors!$P:$P,Investors!$A:$A,$A23,Investors!$G:$G,$B23)-$B$2&gt;M$4),SUMIFS(Investors!$Q:$Q,Investors!$A:$A,$A23,Investors!$G:$G,$B23),0)</f>
        <v>0</v>
      </c>
      <c r="O23" s="14">
        <f>IF(AND(SUMIFS(Investors!$P:$P,Investors!$A:$A,$A23,Investors!$G:$G,$B23)-$B$2&lt;=O$4,SUMIFS(Investors!$P:$P,Investors!$A:$A,$A23,Investors!$G:$G,$B23)-$B$2&gt;N$4),SUMIFS(Investors!$Q:$Q,Investors!$A:$A,$A23,Investors!$G:$G,$B23),0)</f>
        <v>0</v>
      </c>
      <c r="P23" s="14">
        <f>IF(AND(SUMIFS(Investors!$P:$P,Investors!$A:$A,$A23,Investors!$G:$G,$B23)-$B$2&lt;=P$4,SUMIFS(Investors!$P:$P,Investors!$A:$A,$A23,Investors!$G:$G,$B23)-$B$2&gt;O$4),SUMIFS(Investors!$Q:$Q,Investors!$A:$A,$A23,Investors!$G:$G,$B23),0)</f>
        <v>0</v>
      </c>
      <c r="Q23" s="14">
        <f>IF(AND(SUMIFS(Investors!$P:$P,Investors!$A:$A,$A23,Investors!$G:$G,$B23)-$B$2&lt;=Q$4,SUMIFS(Investors!$P:$P,Investors!$A:$A,$A23,Investors!$G:$G,$B23)-$B$2&gt;P$4),SUMIFS(Investors!$Q:$Q,Investors!$A:$A,$A23,Investors!$G:$G,$B23),0)</f>
        <v>0</v>
      </c>
      <c r="R23" s="14">
        <f>IF(AND(SUMIFS(Investors!$P:$P,Investors!$A:$A,$A23,Investors!$G:$G,$B23)-$B$2&lt;=R$4,SUMIFS(Investors!$P:$P,Investors!$A:$A,$A23,Investors!$G:$G,$B23)-$B$2&gt;Q$4),SUMIFS(Investors!$Q:$Q,Investors!$A:$A,$A23,Investors!$G:$G,$B23),0)</f>
        <v>0</v>
      </c>
      <c r="S23" s="14">
        <f>IF(AND(SUMIFS(Investors!$P:$P,Investors!$A:$A,$A23,Investors!$G:$G,$B23)-$B$2&lt;=S$4,SUMIFS(Investors!$P:$P,Investors!$A:$A,$A23,Investors!$G:$G,$B23)-$B$2&gt;R$4),SUMIFS(Investors!$Q:$Q,Investors!$A:$A,$A23,Investors!$G:$G,$B23),0)</f>
        <v>0</v>
      </c>
      <c r="T23" s="14">
        <f>IF(AND(SUMIFS(Investors!$P:$P,Investors!$A:$A,$A23,Investors!$G:$G,$B23)-$B$2&lt;=T$4,SUMIFS(Investors!$P:$P,Investors!$A:$A,$A23,Investors!$G:$G,$B23)-$B$2&gt;S$4),SUMIFS(Investors!$Q:$Q,Investors!$A:$A,$A23,Investors!$G:$G,$B23),0)</f>
        <v>0</v>
      </c>
      <c r="U23" s="14">
        <f>IF(AND(SUMIFS(Investors!$P:$P,Investors!$A:$A,$A23,Investors!$G:$G,$B23)-$B$2&lt;=U$4,SUMIFS(Investors!$P:$P,Investors!$A:$A,$A23,Investors!$G:$G,$B23)-$B$2&gt;T$4),SUMIFS(Investors!$Q:$Q,Investors!$A:$A,$A23,Investors!$G:$G,$B23),0)</f>
        <v>0</v>
      </c>
      <c r="V23" s="14">
        <f>IF(AND(SUMIFS(Investors!$P:$P,Investors!$A:$A,$A23,Investors!$G:$G,$B23)-$B$2&lt;=V$4,SUMIFS(Investors!$P:$P,Investors!$A:$A,$A23,Investors!$G:$G,$B23)-$B$2&gt;U$4),SUMIFS(Investors!$Q:$Q,Investors!$A:$A,$A23,Investors!$G:$G,$B23),0)</f>
        <v>0</v>
      </c>
      <c r="W23" s="14">
        <f>IF(AND(SUMIFS(Investors!$P:$P,Investors!$A:$A,$A23,Investors!$G:$G,$B23)-$B$2&lt;=W$4,SUMIFS(Investors!$P:$P,Investors!$A:$A,$A23,Investors!$G:$G,$B23)-$B$2&gt;V$4),SUMIFS(Investors!$Q:$Q,Investors!$A:$A,$A23,Investors!$G:$G,$B23),0)</f>
        <v>0</v>
      </c>
      <c r="X23" s="14">
        <f>IF(AND(SUMIFS(Investors!$P:$P,Investors!$A:$A,$A23,Investors!$G:$G,$B23)-$B$2&lt;=X$4,SUMIFS(Investors!$P:$P,Investors!$A:$A,$A23,Investors!$G:$G,$B23)-$B$2&gt;W$4),SUMIFS(Investors!$Q:$Q,Investors!$A:$A,$A23,Investors!$G:$G,$B23),0)</f>
        <v>0</v>
      </c>
      <c r="Y23" s="14">
        <f>IF(AND(SUMIFS(Investors!$P:$P,Investors!$A:$A,$A23,Investors!$G:$G,$B23)-$B$2&lt;=Y$4,SUMIFS(Investors!$P:$P,Investors!$A:$A,$A23,Investors!$G:$G,$B23)-$B$2&gt;X$4),SUMIFS(Investors!$Q:$Q,Investors!$A:$A,$A23,Investors!$G:$G,$B23),0)</f>
        <v>0</v>
      </c>
      <c r="Z23" s="14">
        <f>IF(AND(SUMIFS(Investors!$P:$P,Investors!$A:$A,$A23,Investors!$G:$G,$B23)-$B$2&lt;=Z$4,SUMIFS(Investors!$P:$P,Investors!$A:$A,$A23,Investors!$G:$G,$B23)-$B$2&gt;Y$4),SUMIFS(Investors!$Q:$Q,Investors!$A:$A,$A23,Investors!$G:$G,$B23),0)</f>
        <v>0</v>
      </c>
      <c r="AA23" s="14">
        <f>IF(AND(SUMIFS(Investors!$P:$P,Investors!$A:$A,$A23,Investors!$G:$G,$B23)-$B$2&lt;=AA$4,SUMIFS(Investors!$P:$P,Investors!$A:$A,$A23,Investors!$G:$G,$B23)-$B$2&gt;Z$4),SUMIFS(Investors!$Q:$Q,Investors!$A:$A,$A23,Investors!$G:$G,$B23),0)</f>
        <v>0</v>
      </c>
      <c r="AB23" s="14">
        <f>IF(AND(SUMIFS(Investors!$P:$P,Investors!$A:$A,$A23,Investors!$G:$G,$B23)-$B$2&lt;=AB$4,SUMIFS(Investors!$P:$P,Investors!$A:$A,$A23,Investors!$G:$G,$B23)-$B$2&gt;AA$4),SUMIFS(Investors!$Q:$Q,Investors!$A:$A,$A23,Investors!$G:$G,$B23),0)</f>
        <v>0</v>
      </c>
      <c r="AC23" s="14">
        <f>IF(AND(SUMIFS(Investors!$P:$P,Investors!$A:$A,$A23,Investors!$G:$G,$B23)-$B$2&lt;=AC$4,SUMIFS(Investors!$P:$P,Investors!$A:$A,$A23,Investors!$G:$G,$B23)-$B$2&gt;AB$4),SUMIFS(Investors!$Q:$Q,Investors!$A:$A,$A23,Investors!$G:$G,$B23),0)</f>
        <v>0</v>
      </c>
    </row>
    <row r="24" spans="1:29">
      <c r="A24" s="13" t="s">
        <v>167</v>
      </c>
      <c r="B24" s="13" t="s">
        <v>51</v>
      </c>
      <c r="C24" s="14">
        <f t="shared" si="1"/>
        <v>594095.89041095891</v>
      </c>
      <c r="D24" s="13"/>
      <c r="E24" s="14">
        <f>IF(AND(SUMIFS(Investors!$P:$P,Investors!$A:$A,$A24,Investors!$G:$G,$B24)-$B$2&lt;=E$4,SUMIFS(Investors!$P:$P,Investors!$A:$A,$A24,Investors!$G:$G,$B24)-$B$2&gt;D$4),SUMIFS(Investors!$Q:$Q,Investors!$A:$A,$A24,Investors!$G:$G,$B24),0)</f>
        <v>0</v>
      </c>
      <c r="F24" s="14">
        <f>IF(AND(SUMIFS(Investors!$P:$P,Investors!$A:$A,$A24,Investors!$G:$G,$B24)-$B$2&lt;=F$4,SUMIFS(Investors!$P:$P,Investors!$A:$A,$A24,Investors!$G:$G,$B24)-$B$2&gt;E$4),SUMIFS(Investors!$Q:$Q,Investors!$A:$A,$A24,Investors!$G:$G,$B24),0)</f>
        <v>0</v>
      </c>
      <c r="G24" s="14">
        <f>IF(AND(SUMIFS(Investors!$P:$P,Investors!$A:$A,$A24,Investors!$G:$G,$B24)-$B$2&lt;=G$4,SUMIFS(Investors!$P:$P,Investors!$A:$A,$A24,Investors!$G:$G,$B24)-$B$2&gt;F$4),SUMIFS(Investors!$Q:$Q,Investors!$A:$A,$A24,Investors!$G:$G,$B24),0)</f>
        <v>594095.89041095891</v>
      </c>
      <c r="H24" s="14">
        <f>IF(AND(SUMIFS(Investors!$P:$P,Investors!$A:$A,$A24,Investors!$G:$G,$B24)-$B$2&lt;=H$4,SUMIFS(Investors!$P:$P,Investors!$A:$A,$A24,Investors!$G:$G,$B24)-$B$2&gt;G$4),SUMIFS(Investors!$Q:$Q,Investors!$A:$A,$A24,Investors!$G:$G,$B24),0)</f>
        <v>0</v>
      </c>
      <c r="I24" s="14">
        <f>IF(AND(SUMIFS(Investors!$P:$P,Investors!$A:$A,$A24,Investors!$G:$G,$B24)-$B$2&lt;=I$4,SUMIFS(Investors!$P:$P,Investors!$A:$A,$A24,Investors!$G:$G,$B24)-$B$2&gt;H$4),SUMIFS(Investors!$Q:$Q,Investors!$A:$A,$A24,Investors!$G:$G,$B24),0)</f>
        <v>0</v>
      </c>
      <c r="J24" s="14">
        <f>IF(AND(SUMIFS(Investors!$P:$P,Investors!$A:$A,$A24,Investors!$G:$G,$B24)-$B$2&lt;=J$4,SUMIFS(Investors!$P:$P,Investors!$A:$A,$A24,Investors!$G:$G,$B24)-$B$2&gt;I$4),SUMIFS(Investors!$Q:$Q,Investors!$A:$A,$A24,Investors!$G:$G,$B24),0)</f>
        <v>0</v>
      </c>
      <c r="K24" s="14">
        <f>IF(AND(SUMIFS(Investors!$P:$P,Investors!$A:$A,$A24,Investors!$G:$G,$B24)-$B$2&lt;=K$4,SUMIFS(Investors!$P:$P,Investors!$A:$A,$A24,Investors!$G:$G,$B24)-$B$2&gt;J$4),SUMIFS(Investors!$Q:$Q,Investors!$A:$A,$A24,Investors!$G:$G,$B24),0)</f>
        <v>0</v>
      </c>
      <c r="L24" s="14">
        <f>IF(AND(SUMIFS(Investors!$P:$P,Investors!$A:$A,$A24,Investors!$G:$G,$B24)-$B$2&lt;=L$4,SUMIFS(Investors!$P:$P,Investors!$A:$A,$A24,Investors!$G:$G,$B24)-$B$2&gt;K$4),SUMIFS(Investors!$Q:$Q,Investors!$A:$A,$A24,Investors!$G:$G,$B24),0)</f>
        <v>0</v>
      </c>
      <c r="M24" s="14">
        <f>IF(AND(SUMIFS(Investors!$P:$P,Investors!$A:$A,$A24,Investors!$G:$G,$B24)-$B$2&lt;=M$4,SUMIFS(Investors!$P:$P,Investors!$A:$A,$A24,Investors!$G:$G,$B24)-$B$2&gt;L$4),SUMIFS(Investors!$Q:$Q,Investors!$A:$A,$A24,Investors!$G:$G,$B24),0)</f>
        <v>0</v>
      </c>
      <c r="N24" s="14">
        <f>IF(AND(SUMIFS(Investors!$P:$P,Investors!$A:$A,$A24,Investors!$G:$G,$B24)-$B$2&lt;=N$4,SUMIFS(Investors!$P:$P,Investors!$A:$A,$A24,Investors!$G:$G,$B24)-$B$2&gt;M$4),SUMIFS(Investors!$Q:$Q,Investors!$A:$A,$A24,Investors!$G:$G,$B24),0)</f>
        <v>0</v>
      </c>
      <c r="O24" s="14">
        <f>IF(AND(SUMIFS(Investors!$P:$P,Investors!$A:$A,$A24,Investors!$G:$G,$B24)-$B$2&lt;=O$4,SUMIFS(Investors!$P:$P,Investors!$A:$A,$A24,Investors!$G:$G,$B24)-$B$2&gt;N$4),SUMIFS(Investors!$Q:$Q,Investors!$A:$A,$A24,Investors!$G:$G,$B24),0)</f>
        <v>0</v>
      </c>
      <c r="P24" s="14">
        <f>IF(AND(SUMIFS(Investors!$P:$P,Investors!$A:$A,$A24,Investors!$G:$G,$B24)-$B$2&lt;=P$4,SUMIFS(Investors!$P:$P,Investors!$A:$A,$A24,Investors!$G:$G,$B24)-$B$2&gt;O$4),SUMIFS(Investors!$Q:$Q,Investors!$A:$A,$A24,Investors!$G:$G,$B24),0)</f>
        <v>0</v>
      </c>
      <c r="Q24" s="14">
        <f>IF(AND(SUMIFS(Investors!$P:$P,Investors!$A:$A,$A24,Investors!$G:$G,$B24)-$B$2&lt;=Q$4,SUMIFS(Investors!$P:$P,Investors!$A:$A,$A24,Investors!$G:$G,$B24)-$B$2&gt;P$4),SUMIFS(Investors!$Q:$Q,Investors!$A:$A,$A24,Investors!$G:$G,$B24),0)</f>
        <v>0</v>
      </c>
      <c r="R24" s="14">
        <f>IF(AND(SUMIFS(Investors!$P:$P,Investors!$A:$A,$A24,Investors!$G:$G,$B24)-$B$2&lt;=R$4,SUMIFS(Investors!$P:$P,Investors!$A:$A,$A24,Investors!$G:$G,$B24)-$B$2&gt;Q$4),SUMIFS(Investors!$Q:$Q,Investors!$A:$A,$A24,Investors!$G:$G,$B24),0)</f>
        <v>0</v>
      </c>
      <c r="S24" s="14">
        <f>IF(AND(SUMIFS(Investors!$P:$P,Investors!$A:$A,$A24,Investors!$G:$G,$B24)-$B$2&lt;=S$4,SUMIFS(Investors!$P:$P,Investors!$A:$A,$A24,Investors!$G:$G,$B24)-$B$2&gt;R$4),SUMIFS(Investors!$Q:$Q,Investors!$A:$A,$A24,Investors!$G:$G,$B24),0)</f>
        <v>0</v>
      </c>
      <c r="T24" s="14">
        <f>IF(AND(SUMIFS(Investors!$P:$P,Investors!$A:$A,$A24,Investors!$G:$G,$B24)-$B$2&lt;=T$4,SUMIFS(Investors!$P:$P,Investors!$A:$A,$A24,Investors!$G:$G,$B24)-$B$2&gt;S$4),SUMIFS(Investors!$Q:$Q,Investors!$A:$A,$A24,Investors!$G:$G,$B24),0)</f>
        <v>0</v>
      </c>
      <c r="U24" s="14">
        <f>IF(AND(SUMIFS(Investors!$P:$P,Investors!$A:$A,$A24,Investors!$G:$G,$B24)-$B$2&lt;=U$4,SUMIFS(Investors!$P:$P,Investors!$A:$A,$A24,Investors!$G:$G,$B24)-$B$2&gt;T$4),SUMIFS(Investors!$Q:$Q,Investors!$A:$A,$A24,Investors!$G:$G,$B24),0)</f>
        <v>0</v>
      </c>
      <c r="V24" s="14">
        <f>IF(AND(SUMIFS(Investors!$P:$P,Investors!$A:$A,$A24,Investors!$G:$G,$B24)-$B$2&lt;=V$4,SUMIFS(Investors!$P:$P,Investors!$A:$A,$A24,Investors!$G:$G,$B24)-$B$2&gt;U$4),SUMIFS(Investors!$Q:$Q,Investors!$A:$A,$A24,Investors!$G:$G,$B24),0)</f>
        <v>0</v>
      </c>
      <c r="W24" s="14">
        <f>IF(AND(SUMIFS(Investors!$P:$P,Investors!$A:$A,$A24,Investors!$G:$G,$B24)-$B$2&lt;=W$4,SUMIFS(Investors!$P:$P,Investors!$A:$A,$A24,Investors!$G:$G,$B24)-$B$2&gt;V$4),SUMIFS(Investors!$Q:$Q,Investors!$A:$A,$A24,Investors!$G:$G,$B24),0)</f>
        <v>0</v>
      </c>
      <c r="X24" s="14">
        <f>IF(AND(SUMIFS(Investors!$P:$P,Investors!$A:$A,$A24,Investors!$G:$G,$B24)-$B$2&lt;=X$4,SUMIFS(Investors!$P:$P,Investors!$A:$A,$A24,Investors!$G:$G,$B24)-$B$2&gt;W$4),SUMIFS(Investors!$Q:$Q,Investors!$A:$A,$A24,Investors!$G:$G,$B24),0)</f>
        <v>0</v>
      </c>
      <c r="Y24" s="14">
        <f>IF(AND(SUMIFS(Investors!$P:$P,Investors!$A:$A,$A24,Investors!$G:$G,$B24)-$B$2&lt;=Y$4,SUMIFS(Investors!$P:$P,Investors!$A:$A,$A24,Investors!$G:$G,$B24)-$B$2&gt;X$4),SUMIFS(Investors!$Q:$Q,Investors!$A:$A,$A24,Investors!$G:$G,$B24),0)</f>
        <v>0</v>
      </c>
      <c r="Z24" s="14">
        <f>IF(AND(SUMIFS(Investors!$P:$P,Investors!$A:$A,$A24,Investors!$G:$G,$B24)-$B$2&lt;=Z$4,SUMIFS(Investors!$P:$P,Investors!$A:$A,$A24,Investors!$G:$G,$B24)-$B$2&gt;Y$4),SUMIFS(Investors!$Q:$Q,Investors!$A:$A,$A24,Investors!$G:$G,$B24),0)</f>
        <v>0</v>
      </c>
      <c r="AA24" s="14">
        <f>IF(AND(SUMIFS(Investors!$P:$P,Investors!$A:$A,$A24,Investors!$G:$G,$B24)-$B$2&lt;=AA$4,SUMIFS(Investors!$P:$P,Investors!$A:$A,$A24,Investors!$G:$G,$B24)-$B$2&gt;Z$4),SUMIFS(Investors!$Q:$Q,Investors!$A:$A,$A24,Investors!$G:$G,$B24),0)</f>
        <v>0</v>
      </c>
      <c r="AB24" s="14">
        <f>IF(AND(SUMIFS(Investors!$P:$P,Investors!$A:$A,$A24,Investors!$G:$G,$B24)-$B$2&lt;=AB$4,SUMIFS(Investors!$P:$P,Investors!$A:$A,$A24,Investors!$G:$G,$B24)-$B$2&gt;AA$4),SUMIFS(Investors!$Q:$Q,Investors!$A:$A,$A24,Investors!$G:$G,$B24),0)</f>
        <v>0</v>
      </c>
      <c r="AC24" s="14">
        <f>IF(AND(SUMIFS(Investors!$P:$P,Investors!$A:$A,$A24,Investors!$G:$G,$B24)-$B$2&lt;=AC$4,SUMIFS(Investors!$P:$P,Investors!$A:$A,$A24,Investors!$G:$G,$B24)-$B$2&gt;AB$4),SUMIFS(Investors!$Q:$Q,Investors!$A:$A,$A24,Investors!$G:$G,$B24),0)</f>
        <v>0</v>
      </c>
    </row>
    <row r="25" spans="1:29">
      <c r="A25" s="13" t="s">
        <v>170</v>
      </c>
      <c r="B25" s="13" t="s">
        <v>38</v>
      </c>
      <c r="C25" s="14">
        <f t="shared" si="1"/>
        <v>286493.15068493149</v>
      </c>
      <c r="D25" s="13"/>
      <c r="E25" s="14">
        <f>IF(AND(SUMIFS(Investors!$P:$P,Investors!$A:$A,$A25,Investors!$G:$G,$B25)-$B$2&lt;=E$4,SUMIFS(Investors!$P:$P,Investors!$A:$A,$A25,Investors!$G:$G,$B25)-$B$2&gt;D$4),SUMIFS(Investors!$Q:$Q,Investors!$A:$A,$A25,Investors!$G:$G,$B25),0)</f>
        <v>0</v>
      </c>
      <c r="F25" s="14">
        <f>IF(AND(SUMIFS(Investors!$P:$P,Investors!$A:$A,$A25,Investors!$G:$G,$B25)-$B$2&lt;=F$4,SUMIFS(Investors!$P:$P,Investors!$A:$A,$A25,Investors!$G:$G,$B25)-$B$2&gt;E$4),SUMIFS(Investors!$Q:$Q,Investors!$A:$A,$A25,Investors!$G:$G,$B25),0)</f>
        <v>286493.15068493149</v>
      </c>
      <c r="G25" s="14">
        <f>IF(AND(SUMIFS(Investors!$P:$P,Investors!$A:$A,$A25,Investors!$G:$G,$B25)-$B$2&lt;=G$4,SUMIFS(Investors!$P:$P,Investors!$A:$A,$A25,Investors!$G:$G,$B25)-$B$2&gt;F$4),SUMIFS(Investors!$Q:$Q,Investors!$A:$A,$A25,Investors!$G:$G,$B25),0)</f>
        <v>0</v>
      </c>
      <c r="H25" s="14">
        <f>IF(AND(SUMIFS(Investors!$P:$P,Investors!$A:$A,$A25,Investors!$G:$G,$B25)-$B$2&lt;=H$4,SUMIFS(Investors!$P:$P,Investors!$A:$A,$A25,Investors!$G:$G,$B25)-$B$2&gt;G$4),SUMIFS(Investors!$Q:$Q,Investors!$A:$A,$A25,Investors!$G:$G,$B25),0)</f>
        <v>0</v>
      </c>
      <c r="I25" s="14">
        <f>IF(AND(SUMIFS(Investors!$P:$P,Investors!$A:$A,$A25,Investors!$G:$G,$B25)-$B$2&lt;=I$4,SUMIFS(Investors!$P:$P,Investors!$A:$A,$A25,Investors!$G:$G,$B25)-$B$2&gt;H$4),SUMIFS(Investors!$Q:$Q,Investors!$A:$A,$A25,Investors!$G:$G,$B25),0)</f>
        <v>0</v>
      </c>
      <c r="J25" s="14">
        <f>IF(AND(SUMIFS(Investors!$P:$P,Investors!$A:$A,$A25,Investors!$G:$G,$B25)-$B$2&lt;=J$4,SUMIFS(Investors!$P:$P,Investors!$A:$A,$A25,Investors!$G:$G,$B25)-$B$2&gt;I$4),SUMIFS(Investors!$Q:$Q,Investors!$A:$A,$A25,Investors!$G:$G,$B25),0)</f>
        <v>0</v>
      </c>
      <c r="K25" s="14">
        <f>IF(AND(SUMIFS(Investors!$P:$P,Investors!$A:$A,$A25,Investors!$G:$G,$B25)-$B$2&lt;=K$4,SUMIFS(Investors!$P:$P,Investors!$A:$A,$A25,Investors!$G:$G,$B25)-$B$2&gt;J$4),SUMIFS(Investors!$Q:$Q,Investors!$A:$A,$A25,Investors!$G:$G,$B25),0)</f>
        <v>0</v>
      </c>
      <c r="L25" s="14">
        <f>IF(AND(SUMIFS(Investors!$P:$P,Investors!$A:$A,$A25,Investors!$G:$G,$B25)-$B$2&lt;=L$4,SUMIFS(Investors!$P:$P,Investors!$A:$A,$A25,Investors!$G:$G,$B25)-$B$2&gt;K$4),SUMIFS(Investors!$Q:$Q,Investors!$A:$A,$A25,Investors!$G:$G,$B25),0)</f>
        <v>0</v>
      </c>
      <c r="M25" s="14">
        <f>IF(AND(SUMIFS(Investors!$P:$P,Investors!$A:$A,$A25,Investors!$G:$G,$B25)-$B$2&lt;=M$4,SUMIFS(Investors!$P:$P,Investors!$A:$A,$A25,Investors!$G:$G,$B25)-$B$2&gt;L$4),SUMIFS(Investors!$Q:$Q,Investors!$A:$A,$A25,Investors!$G:$G,$B25),0)</f>
        <v>0</v>
      </c>
      <c r="N25" s="14">
        <f>IF(AND(SUMIFS(Investors!$P:$P,Investors!$A:$A,$A25,Investors!$G:$G,$B25)-$B$2&lt;=N$4,SUMIFS(Investors!$P:$P,Investors!$A:$A,$A25,Investors!$G:$G,$B25)-$B$2&gt;M$4),SUMIFS(Investors!$Q:$Q,Investors!$A:$A,$A25,Investors!$G:$G,$B25),0)</f>
        <v>0</v>
      </c>
      <c r="O25" s="14">
        <f>IF(AND(SUMIFS(Investors!$P:$P,Investors!$A:$A,$A25,Investors!$G:$G,$B25)-$B$2&lt;=O$4,SUMIFS(Investors!$P:$P,Investors!$A:$A,$A25,Investors!$G:$G,$B25)-$B$2&gt;N$4),SUMIFS(Investors!$Q:$Q,Investors!$A:$A,$A25,Investors!$G:$G,$B25),0)</f>
        <v>0</v>
      </c>
      <c r="P25" s="14">
        <f>IF(AND(SUMIFS(Investors!$P:$P,Investors!$A:$A,$A25,Investors!$G:$G,$B25)-$B$2&lt;=P$4,SUMIFS(Investors!$P:$P,Investors!$A:$A,$A25,Investors!$G:$G,$B25)-$B$2&gt;O$4),SUMIFS(Investors!$Q:$Q,Investors!$A:$A,$A25,Investors!$G:$G,$B25),0)</f>
        <v>0</v>
      </c>
      <c r="Q25" s="14">
        <f>IF(AND(SUMIFS(Investors!$P:$P,Investors!$A:$A,$A25,Investors!$G:$G,$B25)-$B$2&lt;=Q$4,SUMIFS(Investors!$P:$P,Investors!$A:$A,$A25,Investors!$G:$G,$B25)-$B$2&gt;P$4),SUMIFS(Investors!$Q:$Q,Investors!$A:$A,$A25,Investors!$G:$G,$B25),0)</f>
        <v>0</v>
      </c>
      <c r="R25" s="14">
        <f>IF(AND(SUMIFS(Investors!$P:$P,Investors!$A:$A,$A25,Investors!$G:$G,$B25)-$B$2&lt;=R$4,SUMIFS(Investors!$P:$P,Investors!$A:$A,$A25,Investors!$G:$G,$B25)-$B$2&gt;Q$4),SUMIFS(Investors!$Q:$Q,Investors!$A:$A,$A25,Investors!$G:$G,$B25),0)</f>
        <v>0</v>
      </c>
      <c r="S25" s="14">
        <f>IF(AND(SUMIFS(Investors!$P:$P,Investors!$A:$A,$A25,Investors!$G:$G,$B25)-$B$2&lt;=S$4,SUMIFS(Investors!$P:$P,Investors!$A:$A,$A25,Investors!$G:$G,$B25)-$B$2&gt;R$4),SUMIFS(Investors!$Q:$Q,Investors!$A:$A,$A25,Investors!$G:$G,$B25),0)</f>
        <v>0</v>
      </c>
      <c r="T25" s="14">
        <f>IF(AND(SUMIFS(Investors!$P:$P,Investors!$A:$A,$A25,Investors!$G:$G,$B25)-$B$2&lt;=T$4,SUMIFS(Investors!$P:$P,Investors!$A:$A,$A25,Investors!$G:$G,$B25)-$B$2&gt;S$4),SUMIFS(Investors!$Q:$Q,Investors!$A:$A,$A25,Investors!$G:$G,$B25),0)</f>
        <v>0</v>
      </c>
      <c r="U25" s="14">
        <f>IF(AND(SUMIFS(Investors!$P:$P,Investors!$A:$A,$A25,Investors!$G:$G,$B25)-$B$2&lt;=U$4,SUMIFS(Investors!$P:$P,Investors!$A:$A,$A25,Investors!$G:$G,$B25)-$B$2&gt;T$4),SUMIFS(Investors!$Q:$Q,Investors!$A:$A,$A25,Investors!$G:$G,$B25),0)</f>
        <v>0</v>
      </c>
      <c r="V25" s="14">
        <f>IF(AND(SUMIFS(Investors!$P:$P,Investors!$A:$A,$A25,Investors!$G:$G,$B25)-$B$2&lt;=V$4,SUMIFS(Investors!$P:$P,Investors!$A:$A,$A25,Investors!$G:$G,$B25)-$B$2&gt;U$4),SUMIFS(Investors!$Q:$Q,Investors!$A:$A,$A25,Investors!$G:$G,$B25),0)</f>
        <v>0</v>
      </c>
      <c r="W25" s="14">
        <f>IF(AND(SUMIFS(Investors!$P:$P,Investors!$A:$A,$A25,Investors!$G:$G,$B25)-$B$2&lt;=W$4,SUMIFS(Investors!$P:$P,Investors!$A:$A,$A25,Investors!$G:$G,$B25)-$B$2&gt;V$4),SUMIFS(Investors!$Q:$Q,Investors!$A:$A,$A25,Investors!$G:$G,$B25),0)</f>
        <v>0</v>
      </c>
      <c r="X25" s="14">
        <f>IF(AND(SUMIFS(Investors!$P:$P,Investors!$A:$A,$A25,Investors!$G:$G,$B25)-$B$2&lt;=X$4,SUMIFS(Investors!$P:$P,Investors!$A:$A,$A25,Investors!$G:$G,$B25)-$B$2&gt;W$4),SUMIFS(Investors!$Q:$Q,Investors!$A:$A,$A25,Investors!$G:$G,$B25),0)</f>
        <v>0</v>
      </c>
      <c r="Y25" s="14">
        <f>IF(AND(SUMIFS(Investors!$P:$P,Investors!$A:$A,$A25,Investors!$G:$G,$B25)-$B$2&lt;=Y$4,SUMIFS(Investors!$P:$P,Investors!$A:$A,$A25,Investors!$G:$G,$B25)-$B$2&gt;X$4),SUMIFS(Investors!$Q:$Q,Investors!$A:$A,$A25,Investors!$G:$G,$B25),0)</f>
        <v>0</v>
      </c>
      <c r="Z25" s="14">
        <f>IF(AND(SUMIFS(Investors!$P:$P,Investors!$A:$A,$A25,Investors!$G:$G,$B25)-$B$2&lt;=Z$4,SUMIFS(Investors!$P:$P,Investors!$A:$A,$A25,Investors!$G:$G,$B25)-$B$2&gt;Y$4),SUMIFS(Investors!$Q:$Q,Investors!$A:$A,$A25,Investors!$G:$G,$B25),0)</f>
        <v>0</v>
      </c>
      <c r="AA25" s="14">
        <f>IF(AND(SUMIFS(Investors!$P:$P,Investors!$A:$A,$A25,Investors!$G:$G,$B25)-$B$2&lt;=AA$4,SUMIFS(Investors!$P:$P,Investors!$A:$A,$A25,Investors!$G:$G,$B25)-$B$2&gt;Z$4),SUMIFS(Investors!$Q:$Q,Investors!$A:$A,$A25,Investors!$G:$G,$B25),0)</f>
        <v>0</v>
      </c>
      <c r="AB25" s="14">
        <f>IF(AND(SUMIFS(Investors!$P:$P,Investors!$A:$A,$A25,Investors!$G:$G,$B25)-$B$2&lt;=AB$4,SUMIFS(Investors!$P:$P,Investors!$A:$A,$A25,Investors!$G:$G,$B25)-$B$2&gt;AA$4),SUMIFS(Investors!$Q:$Q,Investors!$A:$A,$A25,Investors!$G:$G,$B25),0)</f>
        <v>0</v>
      </c>
      <c r="AC25" s="14">
        <f>IF(AND(SUMIFS(Investors!$P:$P,Investors!$A:$A,$A25,Investors!$G:$G,$B25)-$B$2&lt;=AC$4,SUMIFS(Investors!$P:$P,Investors!$A:$A,$A25,Investors!$G:$G,$B25)-$B$2&gt;AB$4),SUMIFS(Investors!$Q:$Q,Investors!$A:$A,$A25,Investors!$G:$G,$B25),0)</f>
        <v>0</v>
      </c>
    </row>
    <row r="26" spans="1:29">
      <c r="A26" s="13" t="s">
        <v>173</v>
      </c>
      <c r="B26" s="13" t="s">
        <v>88</v>
      </c>
      <c r="C26" s="14">
        <f t="shared" si="1"/>
        <v>0</v>
      </c>
      <c r="D26" s="13"/>
      <c r="E26" s="14">
        <f>IF(AND(SUMIFS(Investors!$P:$P,Investors!$A:$A,$A26,Investors!$G:$G,$B26)-$B$2&lt;=E$4,SUMIFS(Investors!$P:$P,Investors!$A:$A,$A26,Investors!$G:$G,$B26)-$B$2&gt;D$4),SUMIFS(Investors!$Q:$Q,Investors!$A:$A,$A26,Investors!$G:$G,$B26),0)</f>
        <v>0</v>
      </c>
      <c r="F26" s="14">
        <f>IF(AND(SUMIFS(Investors!$P:$P,Investors!$A:$A,$A26,Investors!$G:$G,$B26)-$B$2&lt;=F$4,SUMIFS(Investors!$P:$P,Investors!$A:$A,$A26,Investors!$G:$G,$B26)-$B$2&gt;E$4),SUMIFS(Investors!$Q:$Q,Investors!$A:$A,$A26,Investors!$G:$G,$B26),0)</f>
        <v>0</v>
      </c>
      <c r="G26" s="14">
        <f>IF(AND(SUMIFS(Investors!$P:$P,Investors!$A:$A,$A26,Investors!$G:$G,$B26)-$B$2&lt;=G$4,SUMIFS(Investors!$P:$P,Investors!$A:$A,$A26,Investors!$G:$G,$B26)-$B$2&gt;F$4),SUMIFS(Investors!$Q:$Q,Investors!$A:$A,$A26,Investors!$G:$G,$B26),0)</f>
        <v>0</v>
      </c>
      <c r="H26" s="14">
        <f>IF(AND(SUMIFS(Investors!$P:$P,Investors!$A:$A,$A26,Investors!$G:$G,$B26)-$B$2&lt;=H$4,SUMIFS(Investors!$P:$P,Investors!$A:$A,$A26,Investors!$G:$G,$B26)-$B$2&gt;G$4),SUMIFS(Investors!$Q:$Q,Investors!$A:$A,$A26,Investors!$G:$G,$B26),0)</f>
        <v>0</v>
      </c>
      <c r="I26" s="14">
        <f>IF(AND(SUMIFS(Investors!$P:$P,Investors!$A:$A,$A26,Investors!$G:$G,$B26)-$B$2&lt;=I$4,SUMIFS(Investors!$P:$P,Investors!$A:$A,$A26,Investors!$G:$G,$B26)-$B$2&gt;H$4),SUMIFS(Investors!$Q:$Q,Investors!$A:$A,$A26,Investors!$G:$G,$B26),0)</f>
        <v>0</v>
      </c>
      <c r="J26" s="14">
        <f>IF(AND(SUMIFS(Investors!$P:$P,Investors!$A:$A,$A26,Investors!$G:$G,$B26)-$B$2&lt;=J$4,SUMIFS(Investors!$P:$P,Investors!$A:$A,$A26,Investors!$G:$G,$B26)-$B$2&gt;I$4),SUMIFS(Investors!$Q:$Q,Investors!$A:$A,$A26,Investors!$G:$G,$B26),0)</f>
        <v>0</v>
      </c>
      <c r="K26" s="14">
        <f>IF(AND(SUMIFS(Investors!$P:$P,Investors!$A:$A,$A26,Investors!$G:$G,$B26)-$B$2&lt;=K$4,SUMIFS(Investors!$P:$P,Investors!$A:$A,$A26,Investors!$G:$G,$B26)-$B$2&gt;J$4),SUMIFS(Investors!$Q:$Q,Investors!$A:$A,$A26,Investors!$G:$G,$B26),0)</f>
        <v>0</v>
      </c>
      <c r="L26" s="14">
        <f>IF(AND(SUMIFS(Investors!$P:$P,Investors!$A:$A,$A26,Investors!$G:$G,$B26)-$B$2&lt;=L$4,SUMIFS(Investors!$P:$P,Investors!$A:$A,$A26,Investors!$G:$G,$B26)-$B$2&gt;K$4),SUMIFS(Investors!$Q:$Q,Investors!$A:$A,$A26,Investors!$G:$G,$B26),0)</f>
        <v>0</v>
      </c>
      <c r="M26" s="14">
        <f>IF(AND(SUMIFS(Investors!$P:$P,Investors!$A:$A,$A26,Investors!$G:$G,$B26)-$B$2&lt;=M$4,SUMIFS(Investors!$P:$P,Investors!$A:$A,$A26,Investors!$G:$G,$B26)-$B$2&gt;L$4),SUMIFS(Investors!$Q:$Q,Investors!$A:$A,$A26,Investors!$G:$G,$B26),0)</f>
        <v>0</v>
      </c>
      <c r="N26" s="14">
        <f>IF(AND(SUMIFS(Investors!$P:$P,Investors!$A:$A,$A26,Investors!$G:$G,$B26)-$B$2&lt;=N$4,SUMIFS(Investors!$P:$P,Investors!$A:$A,$A26,Investors!$G:$G,$B26)-$B$2&gt;M$4),SUMIFS(Investors!$Q:$Q,Investors!$A:$A,$A26,Investors!$G:$G,$B26),0)</f>
        <v>0</v>
      </c>
      <c r="O26" s="14">
        <f>IF(AND(SUMIFS(Investors!$P:$P,Investors!$A:$A,$A26,Investors!$G:$G,$B26)-$B$2&lt;=O$4,SUMIFS(Investors!$P:$P,Investors!$A:$A,$A26,Investors!$G:$G,$B26)-$B$2&gt;N$4),SUMIFS(Investors!$Q:$Q,Investors!$A:$A,$A26,Investors!$G:$G,$B26),0)</f>
        <v>0</v>
      </c>
      <c r="P26" s="14">
        <f>IF(AND(SUMIFS(Investors!$P:$P,Investors!$A:$A,$A26,Investors!$G:$G,$B26)-$B$2&lt;=P$4,SUMIFS(Investors!$P:$P,Investors!$A:$A,$A26,Investors!$G:$G,$B26)-$B$2&gt;O$4),SUMIFS(Investors!$Q:$Q,Investors!$A:$A,$A26,Investors!$G:$G,$B26),0)</f>
        <v>0</v>
      </c>
      <c r="Q26" s="14">
        <f>IF(AND(SUMIFS(Investors!$P:$P,Investors!$A:$A,$A26,Investors!$G:$G,$B26)-$B$2&lt;=Q$4,SUMIFS(Investors!$P:$P,Investors!$A:$A,$A26,Investors!$G:$G,$B26)-$B$2&gt;P$4),SUMIFS(Investors!$Q:$Q,Investors!$A:$A,$A26,Investors!$G:$G,$B26),0)</f>
        <v>0</v>
      </c>
      <c r="R26" s="14">
        <f>IF(AND(SUMIFS(Investors!$P:$P,Investors!$A:$A,$A26,Investors!$G:$G,$B26)-$B$2&lt;=R$4,SUMIFS(Investors!$P:$P,Investors!$A:$A,$A26,Investors!$G:$G,$B26)-$B$2&gt;Q$4),SUMIFS(Investors!$Q:$Q,Investors!$A:$A,$A26,Investors!$G:$G,$B26),0)</f>
        <v>0</v>
      </c>
      <c r="S26" s="14">
        <f>IF(AND(SUMIFS(Investors!$P:$P,Investors!$A:$A,$A26,Investors!$G:$G,$B26)-$B$2&lt;=S$4,SUMIFS(Investors!$P:$P,Investors!$A:$A,$A26,Investors!$G:$G,$B26)-$B$2&gt;R$4),SUMIFS(Investors!$Q:$Q,Investors!$A:$A,$A26,Investors!$G:$G,$B26),0)</f>
        <v>0</v>
      </c>
      <c r="T26" s="14">
        <f>IF(AND(SUMIFS(Investors!$P:$P,Investors!$A:$A,$A26,Investors!$G:$G,$B26)-$B$2&lt;=T$4,SUMIFS(Investors!$P:$P,Investors!$A:$A,$A26,Investors!$G:$G,$B26)-$B$2&gt;S$4),SUMIFS(Investors!$Q:$Q,Investors!$A:$A,$A26,Investors!$G:$G,$B26),0)</f>
        <v>0</v>
      </c>
      <c r="U26" s="14">
        <f>IF(AND(SUMIFS(Investors!$P:$P,Investors!$A:$A,$A26,Investors!$G:$G,$B26)-$B$2&lt;=U$4,SUMIFS(Investors!$P:$P,Investors!$A:$A,$A26,Investors!$G:$G,$B26)-$B$2&gt;T$4),SUMIFS(Investors!$Q:$Q,Investors!$A:$A,$A26,Investors!$G:$G,$B26),0)</f>
        <v>0</v>
      </c>
      <c r="V26" s="14">
        <f>IF(AND(SUMIFS(Investors!$P:$P,Investors!$A:$A,$A26,Investors!$G:$G,$B26)-$B$2&lt;=V$4,SUMIFS(Investors!$P:$P,Investors!$A:$A,$A26,Investors!$G:$G,$B26)-$B$2&gt;U$4),SUMIFS(Investors!$Q:$Q,Investors!$A:$A,$A26,Investors!$G:$G,$B26),0)</f>
        <v>0</v>
      </c>
      <c r="W26" s="14">
        <f>IF(AND(SUMIFS(Investors!$P:$P,Investors!$A:$A,$A26,Investors!$G:$G,$B26)-$B$2&lt;=W$4,SUMIFS(Investors!$P:$P,Investors!$A:$A,$A26,Investors!$G:$G,$B26)-$B$2&gt;V$4),SUMIFS(Investors!$Q:$Q,Investors!$A:$A,$A26,Investors!$G:$G,$B26),0)</f>
        <v>0</v>
      </c>
      <c r="X26" s="14">
        <f>IF(AND(SUMIFS(Investors!$P:$P,Investors!$A:$A,$A26,Investors!$G:$G,$B26)-$B$2&lt;=X$4,SUMIFS(Investors!$P:$P,Investors!$A:$A,$A26,Investors!$G:$G,$B26)-$B$2&gt;W$4),SUMIFS(Investors!$Q:$Q,Investors!$A:$A,$A26,Investors!$G:$G,$B26),0)</f>
        <v>0</v>
      </c>
      <c r="Y26" s="14">
        <f>IF(AND(SUMIFS(Investors!$P:$P,Investors!$A:$A,$A26,Investors!$G:$G,$B26)-$B$2&lt;=Y$4,SUMIFS(Investors!$P:$P,Investors!$A:$A,$A26,Investors!$G:$G,$B26)-$B$2&gt;X$4),SUMIFS(Investors!$Q:$Q,Investors!$A:$A,$A26,Investors!$G:$G,$B26),0)</f>
        <v>0</v>
      </c>
      <c r="Z26" s="14">
        <f>IF(AND(SUMIFS(Investors!$P:$P,Investors!$A:$A,$A26,Investors!$G:$G,$B26)-$B$2&lt;=Z$4,SUMIFS(Investors!$P:$P,Investors!$A:$A,$A26,Investors!$G:$G,$B26)-$B$2&gt;Y$4),SUMIFS(Investors!$Q:$Q,Investors!$A:$A,$A26,Investors!$G:$G,$B26),0)</f>
        <v>0</v>
      </c>
      <c r="AA26" s="14">
        <f>IF(AND(SUMIFS(Investors!$P:$P,Investors!$A:$A,$A26,Investors!$G:$G,$B26)-$B$2&lt;=AA$4,SUMIFS(Investors!$P:$P,Investors!$A:$A,$A26,Investors!$G:$G,$B26)-$B$2&gt;Z$4),SUMIFS(Investors!$Q:$Q,Investors!$A:$A,$A26,Investors!$G:$G,$B26),0)</f>
        <v>0</v>
      </c>
      <c r="AB26" s="14">
        <f>IF(AND(SUMIFS(Investors!$P:$P,Investors!$A:$A,$A26,Investors!$G:$G,$B26)-$B$2&lt;=AB$4,SUMIFS(Investors!$P:$P,Investors!$A:$A,$A26,Investors!$G:$G,$B26)-$B$2&gt;AA$4),SUMIFS(Investors!$Q:$Q,Investors!$A:$A,$A26,Investors!$G:$G,$B26),0)</f>
        <v>0</v>
      </c>
      <c r="AC26" s="14">
        <f>IF(AND(SUMIFS(Investors!$P:$P,Investors!$A:$A,$A26,Investors!$G:$G,$B26)-$B$2&lt;=AC$4,SUMIFS(Investors!$P:$P,Investors!$A:$A,$A26,Investors!$G:$G,$B26)-$B$2&gt;AB$4),SUMIFS(Investors!$Q:$Q,Investors!$A:$A,$A26,Investors!$G:$G,$B26),0)</f>
        <v>0</v>
      </c>
    </row>
    <row r="27" spans="1:29">
      <c r="A27" s="13" t="s">
        <v>176</v>
      </c>
      <c r="B27" s="13" t="s">
        <v>44</v>
      </c>
      <c r="C27" s="14">
        <f t="shared" si="1"/>
        <v>622449.31506849313</v>
      </c>
      <c r="D27" s="13"/>
      <c r="E27" s="14">
        <f>IF(AND(SUMIFS(Investors!$P:$P,Investors!$A:$A,$A27,Investors!$G:$G,$B27)-$B$2&lt;=E$4,SUMIFS(Investors!$P:$P,Investors!$A:$A,$A27,Investors!$G:$G,$B27)-$B$2&gt;D$4),SUMIFS(Investors!$Q:$Q,Investors!$A:$A,$A27,Investors!$G:$G,$B27),0)</f>
        <v>0</v>
      </c>
      <c r="F27" s="14">
        <f>IF(AND(SUMIFS(Investors!$P:$P,Investors!$A:$A,$A27,Investors!$G:$G,$B27)-$B$2&lt;=F$4,SUMIFS(Investors!$P:$P,Investors!$A:$A,$A27,Investors!$G:$G,$B27)-$B$2&gt;E$4),SUMIFS(Investors!$Q:$Q,Investors!$A:$A,$A27,Investors!$G:$G,$B27),0)</f>
        <v>0</v>
      </c>
      <c r="G27" s="14">
        <f>IF(AND(SUMIFS(Investors!$P:$P,Investors!$A:$A,$A27,Investors!$G:$G,$B27)-$B$2&lt;=G$4,SUMIFS(Investors!$P:$P,Investors!$A:$A,$A27,Investors!$G:$G,$B27)-$B$2&gt;F$4),SUMIFS(Investors!$Q:$Q,Investors!$A:$A,$A27,Investors!$G:$G,$B27),0)</f>
        <v>622449.31506849313</v>
      </c>
      <c r="H27" s="14">
        <f>IF(AND(SUMIFS(Investors!$P:$P,Investors!$A:$A,$A27,Investors!$G:$G,$B27)-$B$2&lt;=H$4,SUMIFS(Investors!$P:$P,Investors!$A:$A,$A27,Investors!$G:$G,$B27)-$B$2&gt;G$4),SUMIFS(Investors!$Q:$Q,Investors!$A:$A,$A27,Investors!$G:$G,$B27),0)</f>
        <v>0</v>
      </c>
      <c r="I27" s="14">
        <f>IF(AND(SUMIFS(Investors!$P:$P,Investors!$A:$A,$A27,Investors!$G:$G,$B27)-$B$2&lt;=I$4,SUMIFS(Investors!$P:$P,Investors!$A:$A,$A27,Investors!$G:$G,$B27)-$B$2&gt;H$4),SUMIFS(Investors!$Q:$Q,Investors!$A:$A,$A27,Investors!$G:$G,$B27),0)</f>
        <v>0</v>
      </c>
      <c r="J27" s="14">
        <f>IF(AND(SUMIFS(Investors!$P:$P,Investors!$A:$A,$A27,Investors!$G:$G,$B27)-$B$2&lt;=J$4,SUMIFS(Investors!$P:$P,Investors!$A:$A,$A27,Investors!$G:$G,$B27)-$B$2&gt;I$4),SUMIFS(Investors!$Q:$Q,Investors!$A:$A,$A27,Investors!$G:$G,$B27),0)</f>
        <v>0</v>
      </c>
      <c r="K27" s="14">
        <f>IF(AND(SUMIFS(Investors!$P:$P,Investors!$A:$A,$A27,Investors!$G:$G,$B27)-$B$2&lt;=K$4,SUMIFS(Investors!$P:$P,Investors!$A:$A,$A27,Investors!$G:$G,$B27)-$B$2&gt;J$4),SUMIFS(Investors!$Q:$Q,Investors!$A:$A,$A27,Investors!$G:$G,$B27),0)</f>
        <v>0</v>
      </c>
      <c r="L27" s="14">
        <f>IF(AND(SUMIFS(Investors!$P:$P,Investors!$A:$A,$A27,Investors!$G:$G,$B27)-$B$2&lt;=L$4,SUMIFS(Investors!$P:$P,Investors!$A:$A,$A27,Investors!$G:$G,$B27)-$B$2&gt;K$4),SUMIFS(Investors!$Q:$Q,Investors!$A:$A,$A27,Investors!$G:$G,$B27),0)</f>
        <v>0</v>
      </c>
      <c r="M27" s="14">
        <f>IF(AND(SUMIFS(Investors!$P:$P,Investors!$A:$A,$A27,Investors!$G:$G,$B27)-$B$2&lt;=M$4,SUMIFS(Investors!$P:$P,Investors!$A:$A,$A27,Investors!$G:$G,$B27)-$B$2&gt;L$4),SUMIFS(Investors!$Q:$Q,Investors!$A:$A,$A27,Investors!$G:$G,$B27),0)</f>
        <v>0</v>
      </c>
      <c r="N27" s="14">
        <f>IF(AND(SUMIFS(Investors!$P:$P,Investors!$A:$A,$A27,Investors!$G:$G,$B27)-$B$2&lt;=N$4,SUMIFS(Investors!$P:$P,Investors!$A:$A,$A27,Investors!$G:$G,$B27)-$B$2&gt;M$4),SUMIFS(Investors!$Q:$Q,Investors!$A:$A,$A27,Investors!$G:$G,$B27),0)</f>
        <v>0</v>
      </c>
      <c r="O27" s="14">
        <f>IF(AND(SUMIFS(Investors!$P:$P,Investors!$A:$A,$A27,Investors!$G:$G,$B27)-$B$2&lt;=O$4,SUMIFS(Investors!$P:$P,Investors!$A:$A,$A27,Investors!$G:$G,$B27)-$B$2&gt;N$4),SUMIFS(Investors!$Q:$Q,Investors!$A:$A,$A27,Investors!$G:$G,$B27),0)</f>
        <v>0</v>
      </c>
      <c r="P27" s="14">
        <f>IF(AND(SUMIFS(Investors!$P:$P,Investors!$A:$A,$A27,Investors!$G:$G,$B27)-$B$2&lt;=P$4,SUMIFS(Investors!$P:$P,Investors!$A:$A,$A27,Investors!$G:$G,$B27)-$B$2&gt;O$4),SUMIFS(Investors!$Q:$Q,Investors!$A:$A,$A27,Investors!$G:$G,$B27),0)</f>
        <v>0</v>
      </c>
      <c r="Q27" s="14">
        <f>IF(AND(SUMIFS(Investors!$P:$P,Investors!$A:$A,$A27,Investors!$G:$G,$B27)-$B$2&lt;=Q$4,SUMIFS(Investors!$P:$P,Investors!$A:$A,$A27,Investors!$G:$G,$B27)-$B$2&gt;P$4),SUMIFS(Investors!$Q:$Q,Investors!$A:$A,$A27,Investors!$G:$G,$B27),0)</f>
        <v>0</v>
      </c>
      <c r="R27" s="14">
        <f>IF(AND(SUMIFS(Investors!$P:$P,Investors!$A:$A,$A27,Investors!$G:$G,$B27)-$B$2&lt;=R$4,SUMIFS(Investors!$P:$P,Investors!$A:$A,$A27,Investors!$G:$G,$B27)-$B$2&gt;Q$4),SUMIFS(Investors!$Q:$Q,Investors!$A:$A,$A27,Investors!$G:$G,$B27),0)</f>
        <v>0</v>
      </c>
      <c r="S27" s="14">
        <f>IF(AND(SUMIFS(Investors!$P:$P,Investors!$A:$A,$A27,Investors!$G:$G,$B27)-$B$2&lt;=S$4,SUMIFS(Investors!$P:$P,Investors!$A:$A,$A27,Investors!$G:$G,$B27)-$B$2&gt;R$4),SUMIFS(Investors!$Q:$Q,Investors!$A:$A,$A27,Investors!$G:$G,$B27),0)</f>
        <v>0</v>
      </c>
      <c r="T27" s="14">
        <f>IF(AND(SUMIFS(Investors!$P:$P,Investors!$A:$A,$A27,Investors!$G:$G,$B27)-$B$2&lt;=T$4,SUMIFS(Investors!$P:$P,Investors!$A:$A,$A27,Investors!$G:$G,$B27)-$B$2&gt;S$4),SUMIFS(Investors!$Q:$Q,Investors!$A:$A,$A27,Investors!$G:$G,$B27),0)</f>
        <v>0</v>
      </c>
      <c r="U27" s="14">
        <f>IF(AND(SUMIFS(Investors!$P:$P,Investors!$A:$A,$A27,Investors!$G:$G,$B27)-$B$2&lt;=U$4,SUMIFS(Investors!$P:$P,Investors!$A:$A,$A27,Investors!$G:$G,$B27)-$B$2&gt;T$4),SUMIFS(Investors!$Q:$Q,Investors!$A:$A,$A27,Investors!$G:$G,$B27),0)</f>
        <v>0</v>
      </c>
      <c r="V27" s="14">
        <f>IF(AND(SUMIFS(Investors!$P:$P,Investors!$A:$A,$A27,Investors!$G:$G,$B27)-$B$2&lt;=V$4,SUMIFS(Investors!$P:$P,Investors!$A:$A,$A27,Investors!$G:$G,$B27)-$B$2&gt;U$4),SUMIFS(Investors!$Q:$Q,Investors!$A:$A,$A27,Investors!$G:$G,$B27),0)</f>
        <v>0</v>
      </c>
      <c r="W27" s="14">
        <f>IF(AND(SUMIFS(Investors!$P:$P,Investors!$A:$A,$A27,Investors!$G:$G,$B27)-$B$2&lt;=W$4,SUMIFS(Investors!$P:$P,Investors!$A:$A,$A27,Investors!$G:$G,$B27)-$B$2&gt;V$4),SUMIFS(Investors!$Q:$Q,Investors!$A:$A,$A27,Investors!$G:$G,$B27),0)</f>
        <v>0</v>
      </c>
      <c r="X27" s="14">
        <f>IF(AND(SUMIFS(Investors!$P:$P,Investors!$A:$A,$A27,Investors!$G:$G,$B27)-$B$2&lt;=X$4,SUMIFS(Investors!$P:$P,Investors!$A:$A,$A27,Investors!$G:$G,$B27)-$B$2&gt;W$4),SUMIFS(Investors!$Q:$Q,Investors!$A:$A,$A27,Investors!$G:$G,$B27),0)</f>
        <v>0</v>
      </c>
      <c r="Y27" s="14">
        <f>IF(AND(SUMIFS(Investors!$P:$P,Investors!$A:$A,$A27,Investors!$G:$G,$B27)-$B$2&lt;=Y$4,SUMIFS(Investors!$P:$P,Investors!$A:$A,$A27,Investors!$G:$G,$B27)-$B$2&gt;X$4),SUMIFS(Investors!$Q:$Q,Investors!$A:$A,$A27,Investors!$G:$G,$B27),0)</f>
        <v>0</v>
      </c>
      <c r="Z27" s="14">
        <f>IF(AND(SUMIFS(Investors!$P:$P,Investors!$A:$A,$A27,Investors!$G:$G,$B27)-$B$2&lt;=Z$4,SUMIFS(Investors!$P:$P,Investors!$A:$A,$A27,Investors!$G:$G,$B27)-$B$2&gt;Y$4),SUMIFS(Investors!$Q:$Q,Investors!$A:$A,$A27,Investors!$G:$G,$B27),0)</f>
        <v>0</v>
      </c>
      <c r="AA27" s="14">
        <f>IF(AND(SUMIFS(Investors!$P:$P,Investors!$A:$A,$A27,Investors!$G:$G,$B27)-$B$2&lt;=AA$4,SUMIFS(Investors!$P:$P,Investors!$A:$A,$A27,Investors!$G:$G,$B27)-$B$2&gt;Z$4),SUMIFS(Investors!$Q:$Q,Investors!$A:$A,$A27,Investors!$G:$G,$B27),0)</f>
        <v>0</v>
      </c>
      <c r="AB27" s="14">
        <f>IF(AND(SUMIFS(Investors!$P:$P,Investors!$A:$A,$A27,Investors!$G:$G,$B27)-$B$2&lt;=AB$4,SUMIFS(Investors!$P:$P,Investors!$A:$A,$A27,Investors!$G:$G,$B27)-$B$2&gt;AA$4),SUMIFS(Investors!$Q:$Q,Investors!$A:$A,$A27,Investors!$G:$G,$B27),0)</f>
        <v>0</v>
      </c>
      <c r="AC27" s="14">
        <f>IF(AND(SUMIFS(Investors!$P:$P,Investors!$A:$A,$A27,Investors!$G:$G,$B27)-$B$2&lt;=AC$4,SUMIFS(Investors!$P:$P,Investors!$A:$A,$A27,Investors!$G:$G,$B27)-$B$2&gt;AB$4),SUMIFS(Investors!$Q:$Q,Investors!$A:$A,$A27,Investors!$G:$G,$B27),0)</f>
        <v>0</v>
      </c>
    </row>
    <row r="28" spans="1:29">
      <c r="A28" s="13" t="s">
        <v>176</v>
      </c>
      <c r="B28" s="13" t="s">
        <v>30</v>
      </c>
      <c r="C28" s="14">
        <f t="shared" si="1"/>
        <v>610063.01369863015</v>
      </c>
      <c r="D28" s="13"/>
      <c r="E28" s="14">
        <f>IF(AND(SUMIFS(Investors!$P:$P,Investors!$A:$A,$A28,Investors!$G:$G,$B28)-$B$2&lt;=E$4,SUMIFS(Investors!$P:$P,Investors!$A:$A,$A28,Investors!$G:$G,$B28)-$B$2&gt;D$4),SUMIFS(Investors!$Q:$Q,Investors!$A:$A,$A28,Investors!$G:$G,$B28),0)</f>
        <v>0</v>
      </c>
      <c r="F28" s="14">
        <f>IF(AND(SUMIFS(Investors!$P:$P,Investors!$A:$A,$A28,Investors!$G:$G,$B28)-$B$2&lt;=F$4,SUMIFS(Investors!$P:$P,Investors!$A:$A,$A28,Investors!$G:$G,$B28)-$B$2&gt;E$4),SUMIFS(Investors!$Q:$Q,Investors!$A:$A,$A28,Investors!$G:$G,$B28),0)</f>
        <v>0</v>
      </c>
      <c r="G28" s="14">
        <f>IF(AND(SUMIFS(Investors!$P:$P,Investors!$A:$A,$A28,Investors!$G:$G,$B28)-$B$2&lt;=G$4,SUMIFS(Investors!$P:$P,Investors!$A:$A,$A28,Investors!$G:$G,$B28)-$B$2&gt;F$4),SUMIFS(Investors!$Q:$Q,Investors!$A:$A,$A28,Investors!$G:$G,$B28),0)</f>
        <v>610063.01369863015</v>
      </c>
      <c r="H28" s="14">
        <f>IF(AND(SUMIFS(Investors!$P:$P,Investors!$A:$A,$A28,Investors!$G:$G,$B28)-$B$2&lt;=H$4,SUMIFS(Investors!$P:$P,Investors!$A:$A,$A28,Investors!$G:$G,$B28)-$B$2&gt;G$4),SUMIFS(Investors!$Q:$Q,Investors!$A:$A,$A28,Investors!$G:$G,$B28),0)</f>
        <v>0</v>
      </c>
      <c r="I28" s="14">
        <f>IF(AND(SUMIFS(Investors!$P:$P,Investors!$A:$A,$A28,Investors!$G:$G,$B28)-$B$2&lt;=I$4,SUMIFS(Investors!$P:$P,Investors!$A:$A,$A28,Investors!$G:$G,$B28)-$B$2&gt;H$4),SUMIFS(Investors!$Q:$Q,Investors!$A:$A,$A28,Investors!$G:$G,$B28),0)</f>
        <v>0</v>
      </c>
      <c r="J28" s="14">
        <f>IF(AND(SUMIFS(Investors!$P:$P,Investors!$A:$A,$A28,Investors!$G:$G,$B28)-$B$2&lt;=J$4,SUMIFS(Investors!$P:$P,Investors!$A:$A,$A28,Investors!$G:$G,$B28)-$B$2&gt;I$4),SUMIFS(Investors!$Q:$Q,Investors!$A:$A,$A28,Investors!$G:$G,$B28),0)</f>
        <v>0</v>
      </c>
      <c r="K28" s="14">
        <f>IF(AND(SUMIFS(Investors!$P:$P,Investors!$A:$A,$A28,Investors!$G:$G,$B28)-$B$2&lt;=K$4,SUMIFS(Investors!$P:$P,Investors!$A:$A,$A28,Investors!$G:$G,$B28)-$B$2&gt;J$4),SUMIFS(Investors!$Q:$Q,Investors!$A:$A,$A28,Investors!$G:$G,$B28),0)</f>
        <v>0</v>
      </c>
      <c r="L28" s="14">
        <f>IF(AND(SUMIFS(Investors!$P:$P,Investors!$A:$A,$A28,Investors!$G:$G,$B28)-$B$2&lt;=L$4,SUMIFS(Investors!$P:$P,Investors!$A:$A,$A28,Investors!$G:$G,$B28)-$B$2&gt;K$4),SUMIFS(Investors!$Q:$Q,Investors!$A:$A,$A28,Investors!$G:$G,$B28),0)</f>
        <v>0</v>
      </c>
      <c r="M28" s="14">
        <f>IF(AND(SUMIFS(Investors!$P:$P,Investors!$A:$A,$A28,Investors!$G:$G,$B28)-$B$2&lt;=M$4,SUMIFS(Investors!$P:$P,Investors!$A:$A,$A28,Investors!$G:$G,$B28)-$B$2&gt;L$4),SUMIFS(Investors!$Q:$Q,Investors!$A:$A,$A28,Investors!$G:$G,$B28),0)</f>
        <v>0</v>
      </c>
      <c r="N28" s="14">
        <f>IF(AND(SUMIFS(Investors!$P:$P,Investors!$A:$A,$A28,Investors!$G:$G,$B28)-$B$2&lt;=N$4,SUMIFS(Investors!$P:$P,Investors!$A:$A,$A28,Investors!$G:$G,$B28)-$B$2&gt;M$4),SUMIFS(Investors!$Q:$Q,Investors!$A:$A,$A28,Investors!$G:$G,$B28),0)</f>
        <v>0</v>
      </c>
      <c r="O28" s="14">
        <f>IF(AND(SUMIFS(Investors!$P:$P,Investors!$A:$A,$A28,Investors!$G:$G,$B28)-$B$2&lt;=O$4,SUMIFS(Investors!$P:$P,Investors!$A:$A,$A28,Investors!$G:$G,$B28)-$B$2&gt;N$4),SUMIFS(Investors!$Q:$Q,Investors!$A:$A,$A28,Investors!$G:$G,$B28),0)</f>
        <v>0</v>
      </c>
      <c r="P28" s="14">
        <f>IF(AND(SUMIFS(Investors!$P:$P,Investors!$A:$A,$A28,Investors!$G:$G,$B28)-$B$2&lt;=P$4,SUMIFS(Investors!$P:$P,Investors!$A:$A,$A28,Investors!$G:$G,$B28)-$B$2&gt;O$4),SUMIFS(Investors!$Q:$Q,Investors!$A:$A,$A28,Investors!$G:$G,$B28),0)</f>
        <v>0</v>
      </c>
      <c r="Q28" s="14">
        <f>IF(AND(SUMIFS(Investors!$P:$P,Investors!$A:$A,$A28,Investors!$G:$G,$B28)-$B$2&lt;=Q$4,SUMIFS(Investors!$P:$P,Investors!$A:$A,$A28,Investors!$G:$G,$B28)-$B$2&gt;P$4),SUMIFS(Investors!$Q:$Q,Investors!$A:$A,$A28,Investors!$G:$G,$B28),0)</f>
        <v>0</v>
      </c>
      <c r="R28" s="14">
        <f>IF(AND(SUMIFS(Investors!$P:$P,Investors!$A:$A,$A28,Investors!$G:$G,$B28)-$B$2&lt;=R$4,SUMIFS(Investors!$P:$P,Investors!$A:$A,$A28,Investors!$G:$G,$B28)-$B$2&gt;Q$4),SUMIFS(Investors!$Q:$Q,Investors!$A:$A,$A28,Investors!$G:$G,$B28),0)</f>
        <v>0</v>
      </c>
      <c r="S28" s="14">
        <f>IF(AND(SUMIFS(Investors!$P:$P,Investors!$A:$A,$A28,Investors!$G:$G,$B28)-$B$2&lt;=S$4,SUMIFS(Investors!$P:$P,Investors!$A:$A,$A28,Investors!$G:$G,$B28)-$B$2&gt;R$4),SUMIFS(Investors!$Q:$Q,Investors!$A:$A,$A28,Investors!$G:$G,$B28),0)</f>
        <v>0</v>
      </c>
      <c r="T28" s="14">
        <f>IF(AND(SUMIFS(Investors!$P:$P,Investors!$A:$A,$A28,Investors!$G:$G,$B28)-$B$2&lt;=T$4,SUMIFS(Investors!$P:$P,Investors!$A:$A,$A28,Investors!$G:$G,$B28)-$B$2&gt;S$4),SUMIFS(Investors!$Q:$Q,Investors!$A:$A,$A28,Investors!$G:$G,$B28),0)</f>
        <v>0</v>
      </c>
      <c r="U28" s="14">
        <f>IF(AND(SUMIFS(Investors!$P:$P,Investors!$A:$A,$A28,Investors!$G:$G,$B28)-$B$2&lt;=U$4,SUMIFS(Investors!$P:$P,Investors!$A:$A,$A28,Investors!$G:$G,$B28)-$B$2&gt;T$4),SUMIFS(Investors!$Q:$Q,Investors!$A:$A,$A28,Investors!$G:$G,$B28),0)</f>
        <v>0</v>
      </c>
      <c r="V28" s="14">
        <f>IF(AND(SUMIFS(Investors!$P:$P,Investors!$A:$A,$A28,Investors!$G:$G,$B28)-$B$2&lt;=V$4,SUMIFS(Investors!$P:$P,Investors!$A:$A,$A28,Investors!$G:$G,$B28)-$B$2&gt;U$4),SUMIFS(Investors!$Q:$Q,Investors!$A:$A,$A28,Investors!$G:$G,$B28),0)</f>
        <v>0</v>
      </c>
      <c r="W28" s="14">
        <f>IF(AND(SUMIFS(Investors!$P:$P,Investors!$A:$A,$A28,Investors!$G:$G,$B28)-$B$2&lt;=W$4,SUMIFS(Investors!$P:$P,Investors!$A:$A,$A28,Investors!$G:$G,$B28)-$B$2&gt;V$4),SUMIFS(Investors!$Q:$Q,Investors!$A:$A,$A28,Investors!$G:$G,$B28),0)</f>
        <v>0</v>
      </c>
      <c r="X28" s="14">
        <f>IF(AND(SUMIFS(Investors!$P:$P,Investors!$A:$A,$A28,Investors!$G:$G,$B28)-$B$2&lt;=X$4,SUMIFS(Investors!$P:$P,Investors!$A:$A,$A28,Investors!$G:$G,$B28)-$B$2&gt;W$4),SUMIFS(Investors!$Q:$Q,Investors!$A:$A,$A28,Investors!$G:$G,$B28),0)</f>
        <v>0</v>
      </c>
      <c r="Y28" s="14">
        <f>IF(AND(SUMIFS(Investors!$P:$P,Investors!$A:$A,$A28,Investors!$G:$G,$B28)-$B$2&lt;=Y$4,SUMIFS(Investors!$P:$P,Investors!$A:$A,$A28,Investors!$G:$G,$B28)-$B$2&gt;X$4),SUMIFS(Investors!$Q:$Q,Investors!$A:$A,$A28,Investors!$G:$G,$B28),0)</f>
        <v>0</v>
      </c>
      <c r="Z28" s="14">
        <f>IF(AND(SUMIFS(Investors!$P:$P,Investors!$A:$A,$A28,Investors!$G:$G,$B28)-$B$2&lt;=Z$4,SUMIFS(Investors!$P:$P,Investors!$A:$A,$A28,Investors!$G:$G,$B28)-$B$2&gt;Y$4),SUMIFS(Investors!$Q:$Q,Investors!$A:$A,$A28,Investors!$G:$G,$B28),0)</f>
        <v>0</v>
      </c>
      <c r="AA28" s="14">
        <f>IF(AND(SUMIFS(Investors!$P:$P,Investors!$A:$A,$A28,Investors!$G:$G,$B28)-$B$2&lt;=AA$4,SUMIFS(Investors!$P:$P,Investors!$A:$A,$A28,Investors!$G:$G,$B28)-$B$2&gt;Z$4),SUMIFS(Investors!$Q:$Q,Investors!$A:$A,$A28,Investors!$G:$G,$B28),0)</f>
        <v>0</v>
      </c>
      <c r="AB28" s="14">
        <f>IF(AND(SUMIFS(Investors!$P:$P,Investors!$A:$A,$A28,Investors!$G:$G,$B28)-$B$2&lt;=AB$4,SUMIFS(Investors!$P:$P,Investors!$A:$A,$A28,Investors!$G:$G,$B28)-$B$2&gt;AA$4),SUMIFS(Investors!$Q:$Q,Investors!$A:$A,$A28,Investors!$G:$G,$B28),0)</f>
        <v>0</v>
      </c>
      <c r="AC28" s="14">
        <f>IF(AND(SUMIFS(Investors!$P:$P,Investors!$A:$A,$A28,Investors!$G:$G,$B28)-$B$2&lt;=AC$4,SUMIFS(Investors!$P:$P,Investors!$A:$A,$A28,Investors!$G:$G,$B28)-$B$2&gt;AB$4),SUMIFS(Investors!$Q:$Q,Investors!$A:$A,$A28,Investors!$G:$G,$B28),0)</f>
        <v>0</v>
      </c>
    </row>
    <row r="29" spans="1:29">
      <c r="A29" s="13" t="s">
        <v>179</v>
      </c>
      <c r="B29" s="13" t="s">
        <v>75</v>
      </c>
      <c r="C29" s="14">
        <f t="shared" si="1"/>
        <v>660469.17787232879</v>
      </c>
      <c r="D29" s="13"/>
      <c r="E29" s="14">
        <f>IF(AND(SUMIFS(Investors!$P:$P,Investors!$A:$A,$A29,Investors!$G:$G,$B29)-$B$2&lt;=E$4,SUMIFS(Investors!$P:$P,Investors!$A:$A,$A29,Investors!$G:$G,$B29)-$B$2&gt;D$4),SUMIFS(Investors!$Q:$Q,Investors!$A:$A,$A29,Investors!$G:$G,$B29),0)</f>
        <v>0</v>
      </c>
      <c r="F29" s="14">
        <f>IF(AND(SUMIFS(Investors!$P:$P,Investors!$A:$A,$A29,Investors!$G:$G,$B29)-$B$2&lt;=F$4,SUMIFS(Investors!$P:$P,Investors!$A:$A,$A29,Investors!$G:$G,$B29)-$B$2&gt;E$4),SUMIFS(Investors!$Q:$Q,Investors!$A:$A,$A29,Investors!$G:$G,$B29),0)</f>
        <v>660469.17787232879</v>
      </c>
      <c r="G29" s="14">
        <f>IF(AND(SUMIFS(Investors!$P:$P,Investors!$A:$A,$A29,Investors!$G:$G,$B29)-$B$2&lt;=G$4,SUMIFS(Investors!$P:$P,Investors!$A:$A,$A29,Investors!$G:$G,$B29)-$B$2&gt;F$4),SUMIFS(Investors!$Q:$Q,Investors!$A:$A,$A29,Investors!$G:$G,$B29),0)</f>
        <v>0</v>
      </c>
      <c r="H29" s="14">
        <f>IF(AND(SUMIFS(Investors!$P:$P,Investors!$A:$A,$A29,Investors!$G:$G,$B29)-$B$2&lt;=H$4,SUMIFS(Investors!$P:$P,Investors!$A:$A,$A29,Investors!$G:$G,$B29)-$B$2&gt;G$4),SUMIFS(Investors!$Q:$Q,Investors!$A:$A,$A29,Investors!$G:$G,$B29),0)</f>
        <v>0</v>
      </c>
      <c r="I29" s="14">
        <f>IF(AND(SUMIFS(Investors!$P:$P,Investors!$A:$A,$A29,Investors!$G:$G,$B29)-$B$2&lt;=I$4,SUMIFS(Investors!$P:$P,Investors!$A:$A,$A29,Investors!$G:$G,$B29)-$B$2&gt;H$4),SUMIFS(Investors!$Q:$Q,Investors!$A:$A,$A29,Investors!$G:$G,$B29),0)</f>
        <v>0</v>
      </c>
      <c r="J29" s="14">
        <f>IF(AND(SUMIFS(Investors!$P:$P,Investors!$A:$A,$A29,Investors!$G:$G,$B29)-$B$2&lt;=J$4,SUMIFS(Investors!$P:$P,Investors!$A:$A,$A29,Investors!$G:$G,$B29)-$B$2&gt;I$4),SUMIFS(Investors!$Q:$Q,Investors!$A:$A,$A29,Investors!$G:$G,$B29),0)</f>
        <v>0</v>
      </c>
      <c r="K29" s="14">
        <f>IF(AND(SUMIFS(Investors!$P:$P,Investors!$A:$A,$A29,Investors!$G:$G,$B29)-$B$2&lt;=K$4,SUMIFS(Investors!$P:$P,Investors!$A:$A,$A29,Investors!$G:$G,$B29)-$B$2&gt;J$4),SUMIFS(Investors!$Q:$Q,Investors!$A:$A,$A29,Investors!$G:$G,$B29),0)</f>
        <v>0</v>
      </c>
      <c r="L29" s="14">
        <f>IF(AND(SUMIFS(Investors!$P:$P,Investors!$A:$A,$A29,Investors!$G:$G,$B29)-$B$2&lt;=L$4,SUMIFS(Investors!$P:$P,Investors!$A:$A,$A29,Investors!$G:$G,$B29)-$B$2&gt;K$4),SUMIFS(Investors!$Q:$Q,Investors!$A:$A,$A29,Investors!$G:$G,$B29),0)</f>
        <v>0</v>
      </c>
      <c r="M29" s="14">
        <f>IF(AND(SUMIFS(Investors!$P:$P,Investors!$A:$A,$A29,Investors!$G:$G,$B29)-$B$2&lt;=M$4,SUMIFS(Investors!$P:$P,Investors!$A:$A,$A29,Investors!$G:$G,$B29)-$B$2&gt;L$4),SUMIFS(Investors!$Q:$Q,Investors!$A:$A,$A29,Investors!$G:$G,$B29),0)</f>
        <v>0</v>
      </c>
      <c r="N29" s="14">
        <f>IF(AND(SUMIFS(Investors!$P:$P,Investors!$A:$A,$A29,Investors!$G:$G,$B29)-$B$2&lt;=N$4,SUMIFS(Investors!$P:$P,Investors!$A:$A,$A29,Investors!$G:$G,$B29)-$B$2&gt;M$4),SUMIFS(Investors!$Q:$Q,Investors!$A:$A,$A29,Investors!$G:$G,$B29),0)</f>
        <v>0</v>
      </c>
      <c r="O29" s="14">
        <f>IF(AND(SUMIFS(Investors!$P:$P,Investors!$A:$A,$A29,Investors!$G:$G,$B29)-$B$2&lt;=O$4,SUMIFS(Investors!$P:$P,Investors!$A:$A,$A29,Investors!$G:$G,$B29)-$B$2&gt;N$4),SUMIFS(Investors!$Q:$Q,Investors!$A:$A,$A29,Investors!$G:$G,$B29),0)</f>
        <v>0</v>
      </c>
      <c r="P29" s="14">
        <f>IF(AND(SUMIFS(Investors!$P:$P,Investors!$A:$A,$A29,Investors!$G:$G,$B29)-$B$2&lt;=P$4,SUMIFS(Investors!$P:$P,Investors!$A:$A,$A29,Investors!$G:$G,$B29)-$B$2&gt;O$4),SUMIFS(Investors!$Q:$Q,Investors!$A:$A,$A29,Investors!$G:$G,$B29),0)</f>
        <v>0</v>
      </c>
      <c r="Q29" s="14">
        <f>IF(AND(SUMIFS(Investors!$P:$P,Investors!$A:$A,$A29,Investors!$G:$G,$B29)-$B$2&lt;=Q$4,SUMIFS(Investors!$P:$P,Investors!$A:$A,$A29,Investors!$G:$G,$B29)-$B$2&gt;P$4),SUMIFS(Investors!$Q:$Q,Investors!$A:$A,$A29,Investors!$G:$G,$B29),0)</f>
        <v>0</v>
      </c>
      <c r="R29" s="14">
        <f>IF(AND(SUMIFS(Investors!$P:$P,Investors!$A:$A,$A29,Investors!$G:$G,$B29)-$B$2&lt;=R$4,SUMIFS(Investors!$P:$P,Investors!$A:$A,$A29,Investors!$G:$G,$B29)-$B$2&gt;Q$4),SUMIFS(Investors!$Q:$Q,Investors!$A:$A,$A29,Investors!$G:$G,$B29),0)</f>
        <v>0</v>
      </c>
      <c r="S29" s="14">
        <f>IF(AND(SUMIFS(Investors!$P:$P,Investors!$A:$A,$A29,Investors!$G:$G,$B29)-$B$2&lt;=S$4,SUMIFS(Investors!$P:$P,Investors!$A:$A,$A29,Investors!$G:$G,$B29)-$B$2&gt;R$4),SUMIFS(Investors!$Q:$Q,Investors!$A:$A,$A29,Investors!$G:$G,$B29),0)</f>
        <v>0</v>
      </c>
      <c r="T29" s="14">
        <f>IF(AND(SUMIFS(Investors!$P:$P,Investors!$A:$A,$A29,Investors!$G:$G,$B29)-$B$2&lt;=T$4,SUMIFS(Investors!$P:$P,Investors!$A:$A,$A29,Investors!$G:$G,$B29)-$B$2&gt;S$4),SUMIFS(Investors!$Q:$Q,Investors!$A:$A,$A29,Investors!$G:$G,$B29),0)</f>
        <v>0</v>
      </c>
      <c r="U29" s="14">
        <f>IF(AND(SUMIFS(Investors!$P:$P,Investors!$A:$A,$A29,Investors!$G:$G,$B29)-$B$2&lt;=U$4,SUMIFS(Investors!$P:$P,Investors!$A:$A,$A29,Investors!$G:$G,$B29)-$B$2&gt;T$4),SUMIFS(Investors!$Q:$Q,Investors!$A:$A,$A29,Investors!$G:$G,$B29),0)</f>
        <v>0</v>
      </c>
      <c r="V29" s="14">
        <f>IF(AND(SUMIFS(Investors!$P:$P,Investors!$A:$A,$A29,Investors!$G:$G,$B29)-$B$2&lt;=V$4,SUMIFS(Investors!$P:$P,Investors!$A:$A,$A29,Investors!$G:$G,$B29)-$B$2&gt;U$4),SUMIFS(Investors!$Q:$Q,Investors!$A:$A,$A29,Investors!$G:$G,$B29),0)</f>
        <v>0</v>
      </c>
      <c r="W29" s="14">
        <f>IF(AND(SUMIFS(Investors!$P:$P,Investors!$A:$A,$A29,Investors!$G:$G,$B29)-$B$2&lt;=W$4,SUMIFS(Investors!$P:$P,Investors!$A:$A,$A29,Investors!$G:$G,$B29)-$B$2&gt;V$4),SUMIFS(Investors!$Q:$Q,Investors!$A:$A,$A29,Investors!$G:$G,$B29),0)</f>
        <v>0</v>
      </c>
      <c r="X29" s="14">
        <f>IF(AND(SUMIFS(Investors!$P:$P,Investors!$A:$A,$A29,Investors!$G:$G,$B29)-$B$2&lt;=X$4,SUMIFS(Investors!$P:$P,Investors!$A:$A,$A29,Investors!$G:$G,$B29)-$B$2&gt;W$4),SUMIFS(Investors!$Q:$Q,Investors!$A:$A,$A29,Investors!$G:$G,$B29),0)</f>
        <v>0</v>
      </c>
      <c r="Y29" s="14">
        <f>IF(AND(SUMIFS(Investors!$P:$P,Investors!$A:$A,$A29,Investors!$G:$G,$B29)-$B$2&lt;=Y$4,SUMIFS(Investors!$P:$P,Investors!$A:$A,$A29,Investors!$G:$G,$B29)-$B$2&gt;X$4),SUMIFS(Investors!$Q:$Q,Investors!$A:$A,$A29,Investors!$G:$G,$B29),0)</f>
        <v>0</v>
      </c>
      <c r="Z29" s="14">
        <f>IF(AND(SUMIFS(Investors!$P:$P,Investors!$A:$A,$A29,Investors!$G:$G,$B29)-$B$2&lt;=Z$4,SUMIFS(Investors!$P:$P,Investors!$A:$A,$A29,Investors!$G:$G,$B29)-$B$2&gt;Y$4),SUMIFS(Investors!$Q:$Q,Investors!$A:$A,$A29,Investors!$G:$G,$B29),0)</f>
        <v>0</v>
      </c>
      <c r="AA29" s="14">
        <f>IF(AND(SUMIFS(Investors!$P:$P,Investors!$A:$A,$A29,Investors!$G:$G,$B29)-$B$2&lt;=AA$4,SUMIFS(Investors!$P:$P,Investors!$A:$A,$A29,Investors!$G:$G,$B29)-$B$2&gt;Z$4),SUMIFS(Investors!$Q:$Q,Investors!$A:$A,$A29,Investors!$G:$G,$B29),0)</f>
        <v>0</v>
      </c>
      <c r="AB29" s="14">
        <f>IF(AND(SUMIFS(Investors!$P:$P,Investors!$A:$A,$A29,Investors!$G:$G,$B29)-$B$2&lt;=AB$4,SUMIFS(Investors!$P:$P,Investors!$A:$A,$A29,Investors!$G:$G,$B29)-$B$2&gt;AA$4),SUMIFS(Investors!$Q:$Q,Investors!$A:$A,$A29,Investors!$G:$G,$B29),0)</f>
        <v>0</v>
      </c>
      <c r="AC29" s="14">
        <f>IF(AND(SUMIFS(Investors!$P:$P,Investors!$A:$A,$A29,Investors!$G:$G,$B29)-$B$2&lt;=AC$4,SUMIFS(Investors!$P:$P,Investors!$A:$A,$A29,Investors!$G:$G,$B29)-$B$2&gt;AB$4),SUMIFS(Investors!$Q:$Q,Investors!$A:$A,$A29,Investors!$G:$G,$B29),0)</f>
        <v>0</v>
      </c>
    </row>
    <row r="30" spans="1:29">
      <c r="A30" s="13" t="s">
        <v>182</v>
      </c>
      <c r="B30" s="13" t="s">
        <v>82</v>
      </c>
      <c r="C30" s="14">
        <f t="shared" si="1"/>
        <v>607410.95890410955</v>
      </c>
      <c r="D30" s="13"/>
      <c r="E30" s="14">
        <f>IF(AND(SUMIFS(Investors!$P:$P,Investors!$A:$A,$A30,Investors!$G:$G,$B30)-$B$2&lt;=E$4,SUMIFS(Investors!$P:$P,Investors!$A:$A,$A30,Investors!$G:$G,$B30)-$B$2&gt;D$4),SUMIFS(Investors!$Q:$Q,Investors!$A:$A,$A30,Investors!$G:$G,$B30),0)</f>
        <v>0</v>
      </c>
      <c r="F30" s="14">
        <f>IF(AND(SUMIFS(Investors!$P:$P,Investors!$A:$A,$A30,Investors!$G:$G,$B30)-$B$2&lt;=F$4,SUMIFS(Investors!$P:$P,Investors!$A:$A,$A30,Investors!$G:$G,$B30)-$B$2&gt;E$4),SUMIFS(Investors!$Q:$Q,Investors!$A:$A,$A30,Investors!$G:$G,$B30),0)</f>
        <v>0</v>
      </c>
      <c r="G30" s="14">
        <f>IF(AND(SUMIFS(Investors!$P:$P,Investors!$A:$A,$A30,Investors!$G:$G,$B30)-$B$2&lt;=G$4,SUMIFS(Investors!$P:$P,Investors!$A:$A,$A30,Investors!$G:$G,$B30)-$B$2&gt;F$4),SUMIFS(Investors!$Q:$Q,Investors!$A:$A,$A30,Investors!$G:$G,$B30),0)</f>
        <v>0</v>
      </c>
      <c r="H30" s="14">
        <f>IF(AND(SUMIFS(Investors!$P:$P,Investors!$A:$A,$A30,Investors!$G:$G,$B30)-$B$2&lt;=H$4,SUMIFS(Investors!$P:$P,Investors!$A:$A,$A30,Investors!$G:$G,$B30)-$B$2&gt;G$4),SUMIFS(Investors!$Q:$Q,Investors!$A:$A,$A30,Investors!$G:$G,$B30),0)</f>
        <v>607410.95890410955</v>
      </c>
      <c r="I30" s="14">
        <f>IF(AND(SUMIFS(Investors!$P:$P,Investors!$A:$A,$A30,Investors!$G:$G,$B30)-$B$2&lt;=I$4,SUMIFS(Investors!$P:$P,Investors!$A:$A,$A30,Investors!$G:$G,$B30)-$B$2&gt;H$4),SUMIFS(Investors!$Q:$Q,Investors!$A:$A,$A30,Investors!$G:$G,$B30),0)</f>
        <v>0</v>
      </c>
      <c r="J30" s="14">
        <f>IF(AND(SUMIFS(Investors!$P:$P,Investors!$A:$A,$A30,Investors!$G:$G,$B30)-$B$2&lt;=J$4,SUMIFS(Investors!$P:$P,Investors!$A:$A,$A30,Investors!$G:$G,$B30)-$B$2&gt;I$4),SUMIFS(Investors!$Q:$Q,Investors!$A:$A,$A30,Investors!$G:$G,$B30),0)</f>
        <v>0</v>
      </c>
      <c r="K30" s="14">
        <f>IF(AND(SUMIFS(Investors!$P:$P,Investors!$A:$A,$A30,Investors!$G:$G,$B30)-$B$2&lt;=K$4,SUMIFS(Investors!$P:$P,Investors!$A:$A,$A30,Investors!$G:$G,$B30)-$B$2&gt;J$4),SUMIFS(Investors!$Q:$Q,Investors!$A:$A,$A30,Investors!$G:$G,$B30),0)</f>
        <v>0</v>
      </c>
      <c r="L30" s="14">
        <f>IF(AND(SUMIFS(Investors!$P:$P,Investors!$A:$A,$A30,Investors!$G:$G,$B30)-$B$2&lt;=L$4,SUMIFS(Investors!$P:$P,Investors!$A:$A,$A30,Investors!$G:$G,$B30)-$B$2&gt;K$4),SUMIFS(Investors!$Q:$Q,Investors!$A:$A,$A30,Investors!$G:$G,$B30),0)</f>
        <v>0</v>
      </c>
      <c r="M30" s="14">
        <f>IF(AND(SUMIFS(Investors!$P:$P,Investors!$A:$A,$A30,Investors!$G:$G,$B30)-$B$2&lt;=M$4,SUMIFS(Investors!$P:$P,Investors!$A:$A,$A30,Investors!$G:$G,$B30)-$B$2&gt;L$4),SUMIFS(Investors!$Q:$Q,Investors!$A:$A,$A30,Investors!$G:$G,$B30),0)</f>
        <v>0</v>
      </c>
      <c r="N30" s="14">
        <f>IF(AND(SUMIFS(Investors!$P:$P,Investors!$A:$A,$A30,Investors!$G:$G,$B30)-$B$2&lt;=N$4,SUMIFS(Investors!$P:$P,Investors!$A:$A,$A30,Investors!$G:$G,$B30)-$B$2&gt;M$4),SUMIFS(Investors!$Q:$Q,Investors!$A:$A,$A30,Investors!$G:$G,$B30),0)</f>
        <v>0</v>
      </c>
      <c r="O30" s="14">
        <f>IF(AND(SUMIFS(Investors!$P:$P,Investors!$A:$A,$A30,Investors!$G:$G,$B30)-$B$2&lt;=O$4,SUMIFS(Investors!$P:$P,Investors!$A:$A,$A30,Investors!$G:$G,$B30)-$B$2&gt;N$4),SUMIFS(Investors!$Q:$Q,Investors!$A:$A,$A30,Investors!$G:$G,$B30),0)</f>
        <v>0</v>
      </c>
      <c r="P30" s="14">
        <f>IF(AND(SUMIFS(Investors!$P:$P,Investors!$A:$A,$A30,Investors!$G:$G,$B30)-$B$2&lt;=P$4,SUMIFS(Investors!$P:$P,Investors!$A:$A,$A30,Investors!$G:$G,$B30)-$B$2&gt;O$4),SUMIFS(Investors!$Q:$Q,Investors!$A:$A,$A30,Investors!$G:$G,$B30),0)</f>
        <v>0</v>
      </c>
      <c r="Q30" s="14">
        <f>IF(AND(SUMIFS(Investors!$P:$P,Investors!$A:$A,$A30,Investors!$G:$G,$B30)-$B$2&lt;=Q$4,SUMIFS(Investors!$P:$P,Investors!$A:$A,$A30,Investors!$G:$G,$B30)-$B$2&gt;P$4),SUMIFS(Investors!$Q:$Q,Investors!$A:$A,$A30,Investors!$G:$G,$B30),0)</f>
        <v>0</v>
      </c>
      <c r="R30" s="14">
        <f>IF(AND(SUMIFS(Investors!$P:$P,Investors!$A:$A,$A30,Investors!$G:$G,$B30)-$B$2&lt;=R$4,SUMIFS(Investors!$P:$P,Investors!$A:$A,$A30,Investors!$G:$G,$B30)-$B$2&gt;Q$4),SUMIFS(Investors!$Q:$Q,Investors!$A:$A,$A30,Investors!$G:$G,$B30),0)</f>
        <v>0</v>
      </c>
      <c r="S30" s="14">
        <f>IF(AND(SUMIFS(Investors!$P:$P,Investors!$A:$A,$A30,Investors!$G:$G,$B30)-$B$2&lt;=S$4,SUMIFS(Investors!$P:$P,Investors!$A:$A,$A30,Investors!$G:$G,$B30)-$B$2&gt;R$4),SUMIFS(Investors!$Q:$Q,Investors!$A:$A,$A30,Investors!$G:$G,$B30),0)</f>
        <v>0</v>
      </c>
      <c r="T30" s="14">
        <f>IF(AND(SUMIFS(Investors!$P:$P,Investors!$A:$A,$A30,Investors!$G:$G,$B30)-$B$2&lt;=T$4,SUMIFS(Investors!$P:$P,Investors!$A:$A,$A30,Investors!$G:$G,$B30)-$B$2&gt;S$4),SUMIFS(Investors!$Q:$Q,Investors!$A:$A,$A30,Investors!$G:$G,$B30),0)</f>
        <v>0</v>
      </c>
      <c r="U30" s="14">
        <f>IF(AND(SUMIFS(Investors!$P:$P,Investors!$A:$A,$A30,Investors!$G:$G,$B30)-$B$2&lt;=U$4,SUMIFS(Investors!$P:$P,Investors!$A:$A,$A30,Investors!$G:$G,$B30)-$B$2&gt;T$4),SUMIFS(Investors!$Q:$Q,Investors!$A:$A,$A30,Investors!$G:$G,$B30),0)</f>
        <v>0</v>
      </c>
      <c r="V30" s="14">
        <f>IF(AND(SUMIFS(Investors!$P:$P,Investors!$A:$A,$A30,Investors!$G:$G,$B30)-$B$2&lt;=V$4,SUMIFS(Investors!$P:$P,Investors!$A:$A,$A30,Investors!$G:$G,$B30)-$B$2&gt;U$4),SUMIFS(Investors!$Q:$Q,Investors!$A:$A,$A30,Investors!$G:$G,$B30),0)</f>
        <v>0</v>
      </c>
      <c r="W30" s="14">
        <f>IF(AND(SUMIFS(Investors!$P:$P,Investors!$A:$A,$A30,Investors!$G:$G,$B30)-$B$2&lt;=W$4,SUMIFS(Investors!$P:$P,Investors!$A:$A,$A30,Investors!$G:$G,$B30)-$B$2&gt;V$4),SUMIFS(Investors!$Q:$Q,Investors!$A:$A,$A30,Investors!$G:$G,$B30),0)</f>
        <v>0</v>
      </c>
      <c r="X30" s="14">
        <f>IF(AND(SUMIFS(Investors!$P:$P,Investors!$A:$A,$A30,Investors!$G:$G,$B30)-$B$2&lt;=X$4,SUMIFS(Investors!$P:$P,Investors!$A:$A,$A30,Investors!$G:$G,$B30)-$B$2&gt;W$4),SUMIFS(Investors!$Q:$Q,Investors!$A:$A,$A30,Investors!$G:$G,$B30),0)</f>
        <v>0</v>
      </c>
      <c r="Y30" s="14">
        <f>IF(AND(SUMIFS(Investors!$P:$P,Investors!$A:$A,$A30,Investors!$G:$G,$B30)-$B$2&lt;=Y$4,SUMIFS(Investors!$P:$P,Investors!$A:$A,$A30,Investors!$G:$G,$B30)-$B$2&gt;X$4),SUMIFS(Investors!$Q:$Q,Investors!$A:$A,$A30,Investors!$G:$G,$B30),0)</f>
        <v>0</v>
      </c>
      <c r="Z30" s="14">
        <f>IF(AND(SUMIFS(Investors!$P:$P,Investors!$A:$A,$A30,Investors!$G:$G,$B30)-$B$2&lt;=Z$4,SUMIFS(Investors!$P:$P,Investors!$A:$A,$A30,Investors!$G:$G,$B30)-$B$2&gt;Y$4),SUMIFS(Investors!$Q:$Q,Investors!$A:$A,$A30,Investors!$G:$G,$B30),0)</f>
        <v>0</v>
      </c>
      <c r="AA30" s="14">
        <f>IF(AND(SUMIFS(Investors!$P:$P,Investors!$A:$A,$A30,Investors!$G:$G,$B30)-$B$2&lt;=AA$4,SUMIFS(Investors!$P:$P,Investors!$A:$A,$A30,Investors!$G:$G,$B30)-$B$2&gt;Z$4),SUMIFS(Investors!$Q:$Q,Investors!$A:$A,$A30,Investors!$G:$G,$B30),0)</f>
        <v>0</v>
      </c>
      <c r="AB30" s="14">
        <f>IF(AND(SUMIFS(Investors!$P:$P,Investors!$A:$A,$A30,Investors!$G:$G,$B30)-$B$2&lt;=AB$4,SUMIFS(Investors!$P:$P,Investors!$A:$A,$A30,Investors!$G:$G,$B30)-$B$2&gt;AA$4),SUMIFS(Investors!$Q:$Q,Investors!$A:$A,$A30,Investors!$G:$G,$B30),0)</f>
        <v>0</v>
      </c>
      <c r="AC30" s="14">
        <f>IF(AND(SUMIFS(Investors!$P:$P,Investors!$A:$A,$A30,Investors!$G:$G,$B30)-$B$2&lt;=AC$4,SUMIFS(Investors!$P:$P,Investors!$A:$A,$A30,Investors!$G:$G,$B30)-$B$2&gt;AB$4),SUMIFS(Investors!$Q:$Q,Investors!$A:$A,$A30,Investors!$G:$G,$B30),0)</f>
        <v>0</v>
      </c>
    </row>
    <row r="31" spans="1:29">
      <c r="A31" s="13" t="s">
        <v>182</v>
      </c>
      <c r="B31" s="13" t="s">
        <v>34</v>
      </c>
      <c r="C31" s="14">
        <f t="shared" si="1"/>
        <v>712438.35616438359</v>
      </c>
      <c r="D31" s="13"/>
      <c r="E31" s="14">
        <f>IF(AND(SUMIFS(Investors!$P:$P,Investors!$A:$A,$A31,Investors!$G:$G,$B31)-$B$2&lt;=E$4,SUMIFS(Investors!$P:$P,Investors!$A:$A,$A31,Investors!$G:$G,$B31)-$B$2&gt;D$4),SUMIFS(Investors!$Q:$Q,Investors!$A:$A,$A31,Investors!$G:$G,$B31),0)</f>
        <v>0</v>
      </c>
      <c r="F31" s="14">
        <f>IF(AND(SUMIFS(Investors!$P:$P,Investors!$A:$A,$A31,Investors!$G:$G,$B31)-$B$2&lt;=F$4,SUMIFS(Investors!$P:$P,Investors!$A:$A,$A31,Investors!$G:$G,$B31)-$B$2&gt;E$4),SUMIFS(Investors!$Q:$Q,Investors!$A:$A,$A31,Investors!$G:$G,$B31),0)</f>
        <v>0</v>
      </c>
      <c r="G31" s="14">
        <f>IF(AND(SUMIFS(Investors!$P:$P,Investors!$A:$A,$A31,Investors!$G:$G,$B31)-$B$2&lt;=G$4,SUMIFS(Investors!$P:$P,Investors!$A:$A,$A31,Investors!$G:$G,$B31)-$B$2&gt;F$4),SUMIFS(Investors!$Q:$Q,Investors!$A:$A,$A31,Investors!$G:$G,$B31),0)</f>
        <v>0</v>
      </c>
      <c r="H31" s="14">
        <f>IF(AND(SUMIFS(Investors!$P:$P,Investors!$A:$A,$A31,Investors!$G:$G,$B31)-$B$2&lt;=H$4,SUMIFS(Investors!$P:$P,Investors!$A:$A,$A31,Investors!$G:$G,$B31)-$B$2&gt;G$4),SUMIFS(Investors!$Q:$Q,Investors!$A:$A,$A31,Investors!$G:$G,$B31),0)</f>
        <v>712438.35616438359</v>
      </c>
      <c r="I31" s="14">
        <f>IF(AND(SUMIFS(Investors!$P:$P,Investors!$A:$A,$A31,Investors!$G:$G,$B31)-$B$2&lt;=I$4,SUMIFS(Investors!$P:$P,Investors!$A:$A,$A31,Investors!$G:$G,$B31)-$B$2&gt;H$4),SUMIFS(Investors!$Q:$Q,Investors!$A:$A,$A31,Investors!$G:$G,$B31),0)</f>
        <v>0</v>
      </c>
      <c r="J31" s="14">
        <f>IF(AND(SUMIFS(Investors!$P:$P,Investors!$A:$A,$A31,Investors!$G:$G,$B31)-$B$2&lt;=J$4,SUMIFS(Investors!$P:$P,Investors!$A:$A,$A31,Investors!$G:$G,$B31)-$B$2&gt;I$4),SUMIFS(Investors!$Q:$Q,Investors!$A:$A,$A31,Investors!$G:$G,$B31),0)</f>
        <v>0</v>
      </c>
      <c r="K31" s="14">
        <f>IF(AND(SUMIFS(Investors!$P:$P,Investors!$A:$A,$A31,Investors!$G:$G,$B31)-$B$2&lt;=K$4,SUMIFS(Investors!$P:$P,Investors!$A:$A,$A31,Investors!$G:$G,$B31)-$B$2&gt;J$4),SUMIFS(Investors!$Q:$Q,Investors!$A:$A,$A31,Investors!$G:$G,$B31),0)</f>
        <v>0</v>
      </c>
      <c r="L31" s="14">
        <f>IF(AND(SUMIFS(Investors!$P:$P,Investors!$A:$A,$A31,Investors!$G:$G,$B31)-$B$2&lt;=L$4,SUMIFS(Investors!$P:$P,Investors!$A:$A,$A31,Investors!$G:$G,$B31)-$B$2&gt;K$4),SUMIFS(Investors!$Q:$Q,Investors!$A:$A,$A31,Investors!$G:$G,$B31),0)</f>
        <v>0</v>
      </c>
      <c r="M31" s="14">
        <f>IF(AND(SUMIFS(Investors!$P:$P,Investors!$A:$A,$A31,Investors!$G:$G,$B31)-$B$2&lt;=M$4,SUMIFS(Investors!$P:$P,Investors!$A:$A,$A31,Investors!$G:$G,$B31)-$B$2&gt;L$4),SUMIFS(Investors!$Q:$Q,Investors!$A:$A,$A31,Investors!$G:$G,$B31),0)</f>
        <v>0</v>
      </c>
      <c r="N31" s="14">
        <f>IF(AND(SUMIFS(Investors!$P:$P,Investors!$A:$A,$A31,Investors!$G:$G,$B31)-$B$2&lt;=N$4,SUMIFS(Investors!$P:$P,Investors!$A:$A,$A31,Investors!$G:$G,$B31)-$B$2&gt;M$4),SUMIFS(Investors!$Q:$Q,Investors!$A:$A,$A31,Investors!$G:$G,$B31),0)</f>
        <v>0</v>
      </c>
      <c r="O31" s="14">
        <f>IF(AND(SUMIFS(Investors!$P:$P,Investors!$A:$A,$A31,Investors!$G:$G,$B31)-$B$2&lt;=O$4,SUMIFS(Investors!$P:$P,Investors!$A:$A,$A31,Investors!$G:$G,$B31)-$B$2&gt;N$4),SUMIFS(Investors!$Q:$Q,Investors!$A:$A,$A31,Investors!$G:$G,$B31),0)</f>
        <v>0</v>
      </c>
      <c r="P31" s="14">
        <f>IF(AND(SUMIFS(Investors!$P:$P,Investors!$A:$A,$A31,Investors!$G:$G,$B31)-$B$2&lt;=P$4,SUMIFS(Investors!$P:$P,Investors!$A:$A,$A31,Investors!$G:$G,$B31)-$B$2&gt;O$4),SUMIFS(Investors!$Q:$Q,Investors!$A:$A,$A31,Investors!$G:$G,$B31),0)</f>
        <v>0</v>
      </c>
      <c r="Q31" s="14">
        <f>IF(AND(SUMIFS(Investors!$P:$P,Investors!$A:$A,$A31,Investors!$G:$G,$B31)-$B$2&lt;=Q$4,SUMIFS(Investors!$P:$P,Investors!$A:$A,$A31,Investors!$G:$G,$B31)-$B$2&gt;P$4),SUMIFS(Investors!$Q:$Q,Investors!$A:$A,$A31,Investors!$G:$G,$B31),0)</f>
        <v>0</v>
      </c>
      <c r="R31" s="14">
        <f>IF(AND(SUMIFS(Investors!$P:$P,Investors!$A:$A,$A31,Investors!$G:$G,$B31)-$B$2&lt;=R$4,SUMIFS(Investors!$P:$P,Investors!$A:$A,$A31,Investors!$G:$G,$B31)-$B$2&gt;Q$4),SUMIFS(Investors!$Q:$Q,Investors!$A:$A,$A31,Investors!$G:$G,$B31),0)</f>
        <v>0</v>
      </c>
      <c r="S31" s="14">
        <f>IF(AND(SUMIFS(Investors!$P:$P,Investors!$A:$A,$A31,Investors!$G:$G,$B31)-$B$2&lt;=S$4,SUMIFS(Investors!$P:$P,Investors!$A:$A,$A31,Investors!$G:$G,$B31)-$B$2&gt;R$4),SUMIFS(Investors!$Q:$Q,Investors!$A:$A,$A31,Investors!$G:$G,$B31),0)</f>
        <v>0</v>
      </c>
      <c r="T31" s="14">
        <f>IF(AND(SUMIFS(Investors!$P:$P,Investors!$A:$A,$A31,Investors!$G:$G,$B31)-$B$2&lt;=T$4,SUMIFS(Investors!$P:$P,Investors!$A:$A,$A31,Investors!$G:$G,$B31)-$B$2&gt;S$4),SUMIFS(Investors!$Q:$Q,Investors!$A:$A,$A31,Investors!$G:$G,$B31),0)</f>
        <v>0</v>
      </c>
      <c r="U31" s="14">
        <f>IF(AND(SUMIFS(Investors!$P:$P,Investors!$A:$A,$A31,Investors!$G:$G,$B31)-$B$2&lt;=U$4,SUMIFS(Investors!$P:$P,Investors!$A:$A,$A31,Investors!$G:$G,$B31)-$B$2&gt;T$4),SUMIFS(Investors!$Q:$Q,Investors!$A:$A,$A31,Investors!$G:$G,$B31),0)</f>
        <v>0</v>
      </c>
      <c r="V31" s="14">
        <f>IF(AND(SUMIFS(Investors!$P:$P,Investors!$A:$A,$A31,Investors!$G:$G,$B31)-$B$2&lt;=V$4,SUMIFS(Investors!$P:$P,Investors!$A:$A,$A31,Investors!$G:$G,$B31)-$B$2&gt;U$4),SUMIFS(Investors!$Q:$Q,Investors!$A:$A,$A31,Investors!$G:$G,$B31),0)</f>
        <v>0</v>
      </c>
      <c r="W31" s="14">
        <f>IF(AND(SUMIFS(Investors!$P:$P,Investors!$A:$A,$A31,Investors!$G:$G,$B31)-$B$2&lt;=W$4,SUMIFS(Investors!$P:$P,Investors!$A:$A,$A31,Investors!$G:$G,$B31)-$B$2&gt;V$4),SUMIFS(Investors!$Q:$Q,Investors!$A:$A,$A31,Investors!$G:$G,$B31),0)</f>
        <v>0</v>
      </c>
      <c r="X31" s="14">
        <f>IF(AND(SUMIFS(Investors!$P:$P,Investors!$A:$A,$A31,Investors!$G:$G,$B31)-$B$2&lt;=X$4,SUMIFS(Investors!$P:$P,Investors!$A:$A,$A31,Investors!$G:$G,$B31)-$B$2&gt;W$4),SUMIFS(Investors!$Q:$Q,Investors!$A:$A,$A31,Investors!$G:$G,$B31),0)</f>
        <v>0</v>
      </c>
      <c r="Y31" s="14">
        <f>IF(AND(SUMIFS(Investors!$P:$P,Investors!$A:$A,$A31,Investors!$G:$G,$B31)-$B$2&lt;=Y$4,SUMIFS(Investors!$P:$P,Investors!$A:$A,$A31,Investors!$G:$G,$B31)-$B$2&gt;X$4),SUMIFS(Investors!$Q:$Q,Investors!$A:$A,$A31,Investors!$G:$G,$B31),0)</f>
        <v>0</v>
      </c>
      <c r="Z31" s="14">
        <f>IF(AND(SUMIFS(Investors!$P:$P,Investors!$A:$A,$A31,Investors!$G:$G,$B31)-$B$2&lt;=Z$4,SUMIFS(Investors!$P:$P,Investors!$A:$A,$A31,Investors!$G:$G,$B31)-$B$2&gt;Y$4),SUMIFS(Investors!$Q:$Q,Investors!$A:$A,$A31,Investors!$G:$G,$B31),0)</f>
        <v>0</v>
      </c>
      <c r="AA31" s="14">
        <f>IF(AND(SUMIFS(Investors!$P:$P,Investors!$A:$A,$A31,Investors!$G:$G,$B31)-$B$2&lt;=AA$4,SUMIFS(Investors!$P:$P,Investors!$A:$A,$A31,Investors!$G:$G,$B31)-$B$2&gt;Z$4),SUMIFS(Investors!$Q:$Q,Investors!$A:$A,$A31,Investors!$G:$G,$B31),0)</f>
        <v>0</v>
      </c>
      <c r="AB31" s="14">
        <f>IF(AND(SUMIFS(Investors!$P:$P,Investors!$A:$A,$A31,Investors!$G:$G,$B31)-$B$2&lt;=AB$4,SUMIFS(Investors!$P:$P,Investors!$A:$A,$A31,Investors!$G:$G,$B31)-$B$2&gt;AA$4),SUMIFS(Investors!$Q:$Q,Investors!$A:$A,$A31,Investors!$G:$G,$B31),0)</f>
        <v>0</v>
      </c>
      <c r="AC31" s="14">
        <f>IF(AND(SUMIFS(Investors!$P:$P,Investors!$A:$A,$A31,Investors!$G:$G,$B31)-$B$2&lt;=AC$4,SUMIFS(Investors!$P:$P,Investors!$A:$A,$A31,Investors!$G:$G,$B31)-$B$2&gt;AB$4),SUMIFS(Investors!$Q:$Q,Investors!$A:$A,$A31,Investors!$G:$G,$B31),0)</f>
        <v>0</v>
      </c>
    </row>
    <row r="32" spans="1:29">
      <c r="A32" s="13" t="s">
        <v>182</v>
      </c>
      <c r="B32" s="13" t="s">
        <v>83</v>
      </c>
      <c r="C32" s="14">
        <f t="shared" si="1"/>
        <v>0</v>
      </c>
      <c r="D32" s="13"/>
      <c r="E32" s="14">
        <f>IF(AND(SUMIFS(Investors!$P:$P,Investors!$A:$A,$A32,Investors!$G:$G,$B32)-$B$2&lt;=E$4,SUMIFS(Investors!$P:$P,Investors!$A:$A,$A32,Investors!$G:$G,$B32)-$B$2&gt;D$4),SUMIFS(Investors!$Q:$Q,Investors!$A:$A,$A32,Investors!$G:$G,$B32),0)</f>
        <v>0</v>
      </c>
      <c r="F32" s="14">
        <f>IF(AND(SUMIFS(Investors!$P:$P,Investors!$A:$A,$A32,Investors!$G:$G,$B32)-$B$2&lt;=F$4,SUMIFS(Investors!$P:$P,Investors!$A:$A,$A32,Investors!$G:$G,$B32)-$B$2&gt;E$4),SUMIFS(Investors!$Q:$Q,Investors!$A:$A,$A32,Investors!$G:$G,$B32),0)</f>
        <v>0</v>
      </c>
      <c r="G32" s="14">
        <f>IF(AND(SUMIFS(Investors!$P:$P,Investors!$A:$A,$A32,Investors!$G:$G,$B32)-$B$2&lt;=G$4,SUMIFS(Investors!$P:$P,Investors!$A:$A,$A32,Investors!$G:$G,$B32)-$B$2&gt;F$4),SUMIFS(Investors!$Q:$Q,Investors!$A:$A,$A32,Investors!$G:$G,$B32),0)</f>
        <v>0</v>
      </c>
      <c r="H32" s="14">
        <f>IF(AND(SUMIFS(Investors!$P:$P,Investors!$A:$A,$A32,Investors!$G:$G,$B32)-$B$2&lt;=H$4,SUMIFS(Investors!$P:$P,Investors!$A:$A,$A32,Investors!$G:$G,$B32)-$B$2&gt;G$4),SUMIFS(Investors!$Q:$Q,Investors!$A:$A,$A32,Investors!$G:$G,$B32),0)</f>
        <v>0</v>
      </c>
      <c r="I32" s="14">
        <f>IF(AND(SUMIFS(Investors!$P:$P,Investors!$A:$A,$A32,Investors!$G:$G,$B32)-$B$2&lt;=I$4,SUMIFS(Investors!$P:$P,Investors!$A:$A,$A32,Investors!$G:$G,$B32)-$B$2&gt;H$4),SUMIFS(Investors!$Q:$Q,Investors!$A:$A,$A32,Investors!$G:$G,$B32),0)</f>
        <v>0</v>
      </c>
      <c r="J32" s="14">
        <f>IF(AND(SUMIFS(Investors!$P:$P,Investors!$A:$A,$A32,Investors!$G:$G,$B32)-$B$2&lt;=J$4,SUMIFS(Investors!$P:$P,Investors!$A:$A,$A32,Investors!$G:$G,$B32)-$B$2&gt;I$4),SUMIFS(Investors!$Q:$Q,Investors!$A:$A,$A32,Investors!$G:$G,$B32),0)</f>
        <v>0</v>
      </c>
      <c r="K32" s="14">
        <f>IF(AND(SUMIFS(Investors!$P:$P,Investors!$A:$A,$A32,Investors!$G:$G,$B32)-$B$2&lt;=K$4,SUMIFS(Investors!$P:$P,Investors!$A:$A,$A32,Investors!$G:$G,$B32)-$B$2&gt;J$4),SUMIFS(Investors!$Q:$Q,Investors!$A:$A,$A32,Investors!$G:$G,$B32),0)</f>
        <v>0</v>
      </c>
      <c r="L32" s="14">
        <f>IF(AND(SUMIFS(Investors!$P:$P,Investors!$A:$A,$A32,Investors!$G:$G,$B32)-$B$2&lt;=L$4,SUMIFS(Investors!$P:$P,Investors!$A:$A,$A32,Investors!$G:$G,$B32)-$B$2&gt;K$4),SUMIFS(Investors!$Q:$Q,Investors!$A:$A,$A32,Investors!$G:$G,$B32),0)</f>
        <v>0</v>
      </c>
      <c r="M32" s="14">
        <f>IF(AND(SUMIFS(Investors!$P:$P,Investors!$A:$A,$A32,Investors!$G:$G,$B32)-$B$2&lt;=M$4,SUMIFS(Investors!$P:$P,Investors!$A:$A,$A32,Investors!$G:$G,$B32)-$B$2&gt;L$4),SUMIFS(Investors!$Q:$Q,Investors!$A:$A,$A32,Investors!$G:$G,$B32),0)</f>
        <v>0</v>
      </c>
      <c r="N32" s="14">
        <f>IF(AND(SUMIFS(Investors!$P:$P,Investors!$A:$A,$A32,Investors!$G:$G,$B32)-$B$2&lt;=N$4,SUMIFS(Investors!$P:$P,Investors!$A:$A,$A32,Investors!$G:$G,$B32)-$B$2&gt;M$4),SUMIFS(Investors!$Q:$Q,Investors!$A:$A,$A32,Investors!$G:$G,$B32),0)</f>
        <v>0</v>
      </c>
      <c r="O32" s="14">
        <f>IF(AND(SUMIFS(Investors!$P:$P,Investors!$A:$A,$A32,Investors!$G:$G,$B32)-$B$2&lt;=O$4,SUMIFS(Investors!$P:$P,Investors!$A:$A,$A32,Investors!$G:$G,$B32)-$B$2&gt;N$4),SUMIFS(Investors!$Q:$Q,Investors!$A:$A,$A32,Investors!$G:$G,$B32),0)</f>
        <v>0</v>
      </c>
      <c r="P32" s="14">
        <f>IF(AND(SUMIFS(Investors!$P:$P,Investors!$A:$A,$A32,Investors!$G:$G,$B32)-$B$2&lt;=P$4,SUMIFS(Investors!$P:$P,Investors!$A:$A,$A32,Investors!$G:$G,$B32)-$B$2&gt;O$4),SUMIFS(Investors!$Q:$Q,Investors!$A:$A,$A32,Investors!$G:$G,$B32),0)</f>
        <v>0</v>
      </c>
      <c r="Q32" s="14">
        <f>IF(AND(SUMIFS(Investors!$P:$P,Investors!$A:$A,$A32,Investors!$G:$G,$B32)-$B$2&lt;=Q$4,SUMIFS(Investors!$P:$P,Investors!$A:$A,$A32,Investors!$G:$G,$B32)-$B$2&gt;P$4),SUMIFS(Investors!$Q:$Q,Investors!$A:$A,$A32,Investors!$G:$G,$B32),0)</f>
        <v>0</v>
      </c>
      <c r="R32" s="14">
        <f>IF(AND(SUMIFS(Investors!$P:$P,Investors!$A:$A,$A32,Investors!$G:$G,$B32)-$B$2&lt;=R$4,SUMIFS(Investors!$P:$P,Investors!$A:$A,$A32,Investors!$G:$G,$B32)-$B$2&gt;Q$4),SUMIFS(Investors!$Q:$Q,Investors!$A:$A,$A32,Investors!$G:$G,$B32),0)</f>
        <v>0</v>
      </c>
      <c r="S32" s="14">
        <f>IF(AND(SUMIFS(Investors!$P:$P,Investors!$A:$A,$A32,Investors!$G:$G,$B32)-$B$2&lt;=S$4,SUMIFS(Investors!$P:$P,Investors!$A:$A,$A32,Investors!$G:$G,$B32)-$B$2&gt;R$4),SUMIFS(Investors!$Q:$Q,Investors!$A:$A,$A32,Investors!$G:$G,$B32),0)</f>
        <v>0</v>
      </c>
      <c r="T32" s="14">
        <f>IF(AND(SUMIFS(Investors!$P:$P,Investors!$A:$A,$A32,Investors!$G:$G,$B32)-$B$2&lt;=T$4,SUMIFS(Investors!$P:$P,Investors!$A:$A,$A32,Investors!$G:$G,$B32)-$B$2&gt;S$4),SUMIFS(Investors!$Q:$Q,Investors!$A:$A,$A32,Investors!$G:$G,$B32),0)</f>
        <v>0</v>
      </c>
      <c r="U32" s="14">
        <f>IF(AND(SUMIFS(Investors!$P:$P,Investors!$A:$A,$A32,Investors!$G:$G,$B32)-$B$2&lt;=U$4,SUMIFS(Investors!$P:$P,Investors!$A:$A,$A32,Investors!$G:$G,$B32)-$B$2&gt;T$4),SUMIFS(Investors!$Q:$Q,Investors!$A:$A,$A32,Investors!$G:$G,$B32),0)</f>
        <v>0</v>
      </c>
      <c r="V32" s="14">
        <f>IF(AND(SUMIFS(Investors!$P:$P,Investors!$A:$A,$A32,Investors!$G:$G,$B32)-$B$2&lt;=V$4,SUMIFS(Investors!$P:$P,Investors!$A:$A,$A32,Investors!$G:$G,$B32)-$B$2&gt;U$4),SUMIFS(Investors!$Q:$Q,Investors!$A:$A,$A32,Investors!$G:$G,$B32),0)</f>
        <v>0</v>
      </c>
      <c r="W32" s="14">
        <f>IF(AND(SUMIFS(Investors!$P:$P,Investors!$A:$A,$A32,Investors!$G:$G,$B32)-$B$2&lt;=W$4,SUMIFS(Investors!$P:$P,Investors!$A:$A,$A32,Investors!$G:$G,$B32)-$B$2&gt;V$4),SUMIFS(Investors!$Q:$Q,Investors!$A:$A,$A32,Investors!$G:$G,$B32),0)</f>
        <v>0</v>
      </c>
      <c r="X32" s="14">
        <f>IF(AND(SUMIFS(Investors!$P:$P,Investors!$A:$A,$A32,Investors!$G:$G,$B32)-$B$2&lt;=X$4,SUMIFS(Investors!$P:$P,Investors!$A:$A,$A32,Investors!$G:$G,$B32)-$B$2&gt;W$4),SUMIFS(Investors!$Q:$Q,Investors!$A:$A,$A32,Investors!$G:$G,$B32),0)</f>
        <v>0</v>
      </c>
      <c r="Y32" s="14">
        <f>IF(AND(SUMIFS(Investors!$P:$P,Investors!$A:$A,$A32,Investors!$G:$G,$B32)-$B$2&lt;=Y$4,SUMIFS(Investors!$P:$P,Investors!$A:$A,$A32,Investors!$G:$G,$B32)-$B$2&gt;X$4),SUMIFS(Investors!$Q:$Q,Investors!$A:$A,$A32,Investors!$G:$G,$B32),0)</f>
        <v>0</v>
      </c>
      <c r="Z32" s="14">
        <f>IF(AND(SUMIFS(Investors!$P:$P,Investors!$A:$A,$A32,Investors!$G:$G,$B32)-$B$2&lt;=Z$4,SUMIFS(Investors!$P:$P,Investors!$A:$A,$A32,Investors!$G:$G,$B32)-$B$2&gt;Y$4),SUMIFS(Investors!$Q:$Q,Investors!$A:$A,$A32,Investors!$G:$G,$B32),0)</f>
        <v>0</v>
      </c>
      <c r="AA32" s="14">
        <f>IF(AND(SUMIFS(Investors!$P:$P,Investors!$A:$A,$A32,Investors!$G:$G,$B32)-$B$2&lt;=AA$4,SUMIFS(Investors!$P:$P,Investors!$A:$A,$A32,Investors!$G:$G,$B32)-$B$2&gt;Z$4),SUMIFS(Investors!$Q:$Q,Investors!$A:$A,$A32,Investors!$G:$G,$B32),0)</f>
        <v>0</v>
      </c>
      <c r="AB32" s="14">
        <f>IF(AND(SUMIFS(Investors!$P:$P,Investors!$A:$A,$A32,Investors!$G:$G,$B32)-$B$2&lt;=AB$4,SUMIFS(Investors!$P:$P,Investors!$A:$A,$A32,Investors!$G:$G,$B32)-$B$2&gt;AA$4),SUMIFS(Investors!$Q:$Q,Investors!$A:$A,$A32,Investors!$G:$G,$B32),0)</f>
        <v>0</v>
      </c>
      <c r="AC32" s="14">
        <f>IF(AND(SUMIFS(Investors!$P:$P,Investors!$A:$A,$A32,Investors!$G:$G,$B32)-$B$2&lt;=AC$4,SUMIFS(Investors!$P:$P,Investors!$A:$A,$A32,Investors!$G:$G,$B32)-$B$2&gt;AB$4),SUMIFS(Investors!$Q:$Q,Investors!$A:$A,$A32,Investors!$G:$G,$B32),0)</f>
        <v>0</v>
      </c>
    </row>
    <row r="33" spans="1:29">
      <c r="A33" s="13" t="s">
        <v>182</v>
      </c>
      <c r="B33" s="13" t="s">
        <v>29</v>
      </c>
      <c r="C33" s="14">
        <f t="shared" si="1"/>
        <v>0</v>
      </c>
      <c r="D33" s="13"/>
      <c r="E33" s="14">
        <f>IF(AND(SUMIFS(Investors!$P:$P,Investors!$A:$A,$A33,Investors!$G:$G,$B33)-$B$2&lt;=E$4,SUMIFS(Investors!$P:$P,Investors!$A:$A,$A33,Investors!$G:$G,$B33)-$B$2&gt;D$4),SUMIFS(Investors!$Q:$Q,Investors!$A:$A,$A33,Investors!$G:$G,$B33),0)</f>
        <v>0</v>
      </c>
      <c r="F33" s="14">
        <f>IF(AND(SUMIFS(Investors!$P:$P,Investors!$A:$A,$A33,Investors!$G:$G,$B33)-$B$2&lt;=F$4,SUMIFS(Investors!$P:$P,Investors!$A:$A,$A33,Investors!$G:$G,$B33)-$B$2&gt;E$4),SUMIFS(Investors!$Q:$Q,Investors!$A:$A,$A33,Investors!$G:$G,$B33),0)</f>
        <v>0</v>
      </c>
      <c r="G33" s="14">
        <f>IF(AND(SUMIFS(Investors!$P:$P,Investors!$A:$A,$A33,Investors!$G:$G,$B33)-$B$2&lt;=G$4,SUMIFS(Investors!$P:$P,Investors!$A:$A,$A33,Investors!$G:$G,$B33)-$B$2&gt;F$4),SUMIFS(Investors!$Q:$Q,Investors!$A:$A,$A33,Investors!$G:$G,$B33),0)</f>
        <v>0</v>
      </c>
      <c r="H33" s="14">
        <f>IF(AND(SUMIFS(Investors!$P:$P,Investors!$A:$A,$A33,Investors!$G:$G,$B33)-$B$2&lt;=H$4,SUMIFS(Investors!$P:$P,Investors!$A:$A,$A33,Investors!$G:$G,$B33)-$B$2&gt;G$4),SUMIFS(Investors!$Q:$Q,Investors!$A:$A,$A33,Investors!$G:$G,$B33),0)</f>
        <v>0</v>
      </c>
      <c r="I33" s="14">
        <f>IF(AND(SUMIFS(Investors!$P:$P,Investors!$A:$A,$A33,Investors!$G:$G,$B33)-$B$2&lt;=I$4,SUMIFS(Investors!$P:$P,Investors!$A:$A,$A33,Investors!$G:$G,$B33)-$B$2&gt;H$4),SUMIFS(Investors!$Q:$Q,Investors!$A:$A,$A33,Investors!$G:$G,$B33),0)</f>
        <v>0</v>
      </c>
      <c r="J33" s="14">
        <f>IF(AND(SUMIFS(Investors!$P:$P,Investors!$A:$A,$A33,Investors!$G:$G,$B33)-$B$2&lt;=J$4,SUMIFS(Investors!$P:$P,Investors!$A:$A,$A33,Investors!$G:$G,$B33)-$B$2&gt;I$4),SUMIFS(Investors!$Q:$Q,Investors!$A:$A,$A33,Investors!$G:$G,$B33),0)</f>
        <v>0</v>
      </c>
      <c r="K33" s="14">
        <f>IF(AND(SUMIFS(Investors!$P:$P,Investors!$A:$A,$A33,Investors!$G:$G,$B33)-$B$2&lt;=K$4,SUMIFS(Investors!$P:$P,Investors!$A:$A,$A33,Investors!$G:$G,$B33)-$B$2&gt;J$4),SUMIFS(Investors!$Q:$Q,Investors!$A:$A,$A33,Investors!$G:$G,$B33),0)</f>
        <v>0</v>
      </c>
      <c r="L33" s="14">
        <f>IF(AND(SUMIFS(Investors!$P:$P,Investors!$A:$A,$A33,Investors!$G:$G,$B33)-$B$2&lt;=L$4,SUMIFS(Investors!$P:$P,Investors!$A:$A,$A33,Investors!$G:$G,$B33)-$B$2&gt;K$4),SUMIFS(Investors!$Q:$Q,Investors!$A:$A,$A33,Investors!$G:$G,$B33),0)</f>
        <v>0</v>
      </c>
      <c r="M33" s="14">
        <f>IF(AND(SUMIFS(Investors!$P:$P,Investors!$A:$A,$A33,Investors!$G:$G,$B33)-$B$2&lt;=M$4,SUMIFS(Investors!$P:$P,Investors!$A:$A,$A33,Investors!$G:$G,$B33)-$B$2&gt;L$4),SUMIFS(Investors!$Q:$Q,Investors!$A:$A,$A33,Investors!$G:$G,$B33),0)</f>
        <v>0</v>
      </c>
      <c r="N33" s="14">
        <f>IF(AND(SUMIFS(Investors!$P:$P,Investors!$A:$A,$A33,Investors!$G:$G,$B33)-$B$2&lt;=N$4,SUMIFS(Investors!$P:$P,Investors!$A:$A,$A33,Investors!$G:$G,$B33)-$B$2&gt;M$4),SUMIFS(Investors!$Q:$Q,Investors!$A:$A,$A33,Investors!$G:$G,$B33),0)</f>
        <v>0</v>
      </c>
      <c r="O33" s="14">
        <f>IF(AND(SUMIFS(Investors!$P:$P,Investors!$A:$A,$A33,Investors!$G:$G,$B33)-$B$2&lt;=O$4,SUMIFS(Investors!$P:$P,Investors!$A:$A,$A33,Investors!$G:$G,$B33)-$B$2&gt;N$4),SUMIFS(Investors!$Q:$Q,Investors!$A:$A,$A33,Investors!$G:$G,$B33),0)</f>
        <v>0</v>
      </c>
      <c r="P33" s="14">
        <f>IF(AND(SUMIFS(Investors!$P:$P,Investors!$A:$A,$A33,Investors!$G:$G,$B33)-$B$2&lt;=P$4,SUMIFS(Investors!$P:$P,Investors!$A:$A,$A33,Investors!$G:$G,$B33)-$B$2&gt;O$4),SUMIFS(Investors!$Q:$Q,Investors!$A:$A,$A33,Investors!$G:$G,$B33),0)</f>
        <v>0</v>
      </c>
      <c r="Q33" s="14">
        <f>IF(AND(SUMIFS(Investors!$P:$P,Investors!$A:$A,$A33,Investors!$G:$G,$B33)-$B$2&lt;=Q$4,SUMIFS(Investors!$P:$P,Investors!$A:$A,$A33,Investors!$G:$G,$B33)-$B$2&gt;P$4),SUMIFS(Investors!$Q:$Q,Investors!$A:$A,$A33,Investors!$G:$G,$B33),0)</f>
        <v>0</v>
      </c>
      <c r="R33" s="14">
        <f>IF(AND(SUMIFS(Investors!$P:$P,Investors!$A:$A,$A33,Investors!$G:$G,$B33)-$B$2&lt;=R$4,SUMIFS(Investors!$P:$P,Investors!$A:$A,$A33,Investors!$G:$G,$B33)-$B$2&gt;Q$4),SUMIFS(Investors!$Q:$Q,Investors!$A:$A,$A33,Investors!$G:$G,$B33),0)</f>
        <v>0</v>
      </c>
      <c r="S33" s="14">
        <f>IF(AND(SUMIFS(Investors!$P:$P,Investors!$A:$A,$A33,Investors!$G:$G,$B33)-$B$2&lt;=S$4,SUMIFS(Investors!$P:$P,Investors!$A:$A,$A33,Investors!$G:$G,$B33)-$B$2&gt;R$4),SUMIFS(Investors!$Q:$Q,Investors!$A:$A,$A33,Investors!$G:$G,$B33),0)</f>
        <v>0</v>
      </c>
      <c r="T33" s="14">
        <f>IF(AND(SUMIFS(Investors!$P:$P,Investors!$A:$A,$A33,Investors!$G:$G,$B33)-$B$2&lt;=T$4,SUMIFS(Investors!$P:$P,Investors!$A:$A,$A33,Investors!$G:$G,$B33)-$B$2&gt;S$4),SUMIFS(Investors!$Q:$Q,Investors!$A:$A,$A33,Investors!$G:$G,$B33),0)</f>
        <v>0</v>
      </c>
      <c r="U33" s="14">
        <f>IF(AND(SUMIFS(Investors!$P:$P,Investors!$A:$A,$A33,Investors!$G:$G,$B33)-$B$2&lt;=U$4,SUMIFS(Investors!$P:$P,Investors!$A:$A,$A33,Investors!$G:$G,$B33)-$B$2&gt;T$4),SUMIFS(Investors!$Q:$Q,Investors!$A:$A,$A33,Investors!$G:$G,$B33),0)</f>
        <v>0</v>
      </c>
      <c r="V33" s="14">
        <f>IF(AND(SUMIFS(Investors!$P:$P,Investors!$A:$A,$A33,Investors!$G:$G,$B33)-$B$2&lt;=V$4,SUMIFS(Investors!$P:$P,Investors!$A:$A,$A33,Investors!$G:$G,$B33)-$B$2&gt;U$4),SUMIFS(Investors!$Q:$Q,Investors!$A:$A,$A33,Investors!$G:$G,$B33),0)</f>
        <v>0</v>
      </c>
      <c r="W33" s="14">
        <f>IF(AND(SUMIFS(Investors!$P:$P,Investors!$A:$A,$A33,Investors!$G:$G,$B33)-$B$2&lt;=W$4,SUMIFS(Investors!$P:$P,Investors!$A:$A,$A33,Investors!$G:$G,$B33)-$B$2&gt;V$4),SUMIFS(Investors!$Q:$Q,Investors!$A:$A,$A33,Investors!$G:$G,$B33),0)</f>
        <v>0</v>
      </c>
      <c r="X33" s="14">
        <f>IF(AND(SUMIFS(Investors!$P:$P,Investors!$A:$A,$A33,Investors!$G:$G,$B33)-$B$2&lt;=X$4,SUMIFS(Investors!$P:$P,Investors!$A:$A,$A33,Investors!$G:$G,$B33)-$B$2&gt;W$4),SUMIFS(Investors!$Q:$Q,Investors!$A:$A,$A33,Investors!$G:$G,$B33),0)</f>
        <v>0</v>
      </c>
      <c r="Y33" s="14">
        <f>IF(AND(SUMIFS(Investors!$P:$P,Investors!$A:$A,$A33,Investors!$G:$G,$B33)-$B$2&lt;=Y$4,SUMIFS(Investors!$P:$P,Investors!$A:$A,$A33,Investors!$G:$G,$B33)-$B$2&gt;X$4),SUMIFS(Investors!$Q:$Q,Investors!$A:$A,$A33,Investors!$G:$G,$B33),0)</f>
        <v>0</v>
      </c>
      <c r="Z33" s="14">
        <f>IF(AND(SUMIFS(Investors!$P:$P,Investors!$A:$A,$A33,Investors!$G:$G,$B33)-$B$2&lt;=Z$4,SUMIFS(Investors!$P:$P,Investors!$A:$A,$A33,Investors!$G:$G,$B33)-$B$2&gt;Y$4),SUMIFS(Investors!$Q:$Q,Investors!$A:$A,$A33,Investors!$G:$G,$B33),0)</f>
        <v>0</v>
      </c>
      <c r="AA33" s="14">
        <f>IF(AND(SUMIFS(Investors!$P:$P,Investors!$A:$A,$A33,Investors!$G:$G,$B33)-$B$2&lt;=AA$4,SUMIFS(Investors!$P:$P,Investors!$A:$A,$A33,Investors!$G:$G,$B33)-$B$2&gt;Z$4),SUMIFS(Investors!$Q:$Q,Investors!$A:$A,$A33,Investors!$G:$G,$B33),0)</f>
        <v>0</v>
      </c>
      <c r="AB33" s="14">
        <f>IF(AND(SUMIFS(Investors!$P:$P,Investors!$A:$A,$A33,Investors!$G:$G,$B33)-$B$2&lt;=AB$4,SUMIFS(Investors!$P:$P,Investors!$A:$A,$A33,Investors!$G:$G,$B33)-$B$2&gt;AA$4),SUMIFS(Investors!$Q:$Q,Investors!$A:$A,$A33,Investors!$G:$G,$B33),0)</f>
        <v>0</v>
      </c>
      <c r="AC33" s="14">
        <f>IF(AND(SUMIFS(Investors!$P:$P,Investors!$A:$A,$A33,Investors!$G:$G,$B33)-$B$2&lt;=AC$4,SUMIFS(Investors!$P:$P,Investors!$A:$A,$A33,Investors!$G:$G,$B33)-$B$2&gt;AB$4),SUMIFS(Investors!$Q:$Q,Investors!$A:$A,$A33,Investors!$G:$G,$B33),0)</f>
        <v>0</v>
      </c>
    </row>
    <row r="34" spans="1:29">
      <c r="A34" s="13" t="s">
        <v>185</v>
      </c>
      <c r="B34" s="13" t="s">
        <v>66</v>
      </c>
      <c r="C34" s="14">
        <f t="shared" si="1"/>
        <v>669342.46575342468</v>
      </c>
      <c r="D34" s="13"/>
      <c r="E34" s="14">
        <f>IF(AND(SUMIFS(Investors!$P:$P,Investors!$A:$A,$A34,Investors!$G:$G,$B34)-$B$2&lt;=E$4,SUMIFS(Investors!$P:$P,Investors!$A:$A,$A34,Investors!$G:$G,$B34)-$B$2&gt;D$4),SUMIFS(Investors!$Q:$Q,Investors!$A:$A,$A34,Investors!$G:$G,$B34),0)</f>
        <v>0</v>
      </c>
      <c r="F34" s="14">
        <f>IF(AND(SUMIFS(Investors!$P:$P,Investors!$A:$A,$A34,Investors!$G:$G,$B34)-$B$2&lt;=F$4,SUMIFS(Investors!$P:$P,Investors!$A:$A,$A34,Investors!$G:$G,$B34)-$B$2&gt;E$4),SUMIFS(Investors!$Q:$Q,Investors!$A:$A,$A34,Investors!$G:$G,$B34),0)</f>
        <v>0</v>
      </c>
      <c r="G34" s="14">
        <f>IF(AND(SUMIFS(Investors!$P:$P,Investors!$A:$A,$A34,Investors!$G:$G,$B34)-$B$2&lt;=G$4,SUMIFS(Investors!$P:$P,Investors!$A:$A,$A34,Investors!$G:$G,$B34)-$B$2&gt;F$4),SUMIFS(Investors!$Q:$Q,Investors!$A:$A,$A34,Investors!$G:$G,$B34),0)</f>
        <v>669342.46575342468</v>
      </c>
      <c r="H34" s="14">
        <f>IF(AND(SUMIFS(Investors!$P:$P,Investors!$A:$A,$A34,Investors!$G:$G,$B34)-$B$2&lt;=H$4,SUMIFS(Investors!$P:$P,Investors!$A:$A,$A34,Investors!$G:$G,$B34)-$B$2&gt;G$4),SUMIFS(Investors!$Q:$Q,Investors!$A:$A,$A34,Investors!$G:$G,$B34),0)</f>
        <v>0</v>
      </c>
      <c r="I34" s="14">
        <f>IF(AND(SUMIFS(Investors!$P:$P,Investors!$A:$A,$A34,Investors!$G:$G,$B34)-$B$2&lt;=I$4,SUMIFS(Investors!$P:$P,Investors!$A:$A,$A34,Investors!$G:$G,$B34)-$B$2&gt;H$4),SUMIFS(Investors!$Q:$Q,Investors!$A:$A,$A34,Investors!$G:$G,$B34),0)</f>
        <v>0</v>
      </c>
      <c r="J34" s="14">
        <f>IF(AND(SUMIFS(Investors!$P:$P,Investors!$A:$A,$A34,Investors!$G:$G,$B34)-$B$2&lt;=J$4,SUMIFS(Investors!$P:$P,Investors!$A:$A,$A34,Investors!$G:$G,$B34)-$B$2&gt;I$4),SUMIFS(Investors!$Q:$Q,Investors!$A:$A,$A34,Investors!$G:$G,$B34),0)</f>
        <v>0</v>
      </c>
      <c r="K34" s="14">
        <f>IF(AND(SUMIFS(Investors!$P:$P,Investors!$A:$A,$A34,Investors!$G:$G,$B34)-$B$2&lt;=K$4,SUMIFS(Investors!$P:$P,Investors!$A:$A,$A34,Investors!$G:$G,$B34)-$B$2&gt;J$4),SUMIFS(Investors!$Q:$Q,Investors!$A:$A,$A34,Investors!$G:$G,$B34),0)</f>
        <v>0</v>
      </c>
      <c r="L34" s="14">
        <f>IF(AND(SUMIFS(Investors!$P:$P,Investors!$A:$A,$A34,Investors!$G:$G,$B34)-$B$2&lt;=L$4,SUMIFS(Investors!$P:$P,Investors!$A:$A,$A34,Investors!$G:$G,$B34)-$B$2&gt;K$4),SUMIFS(Investors!$Q:$Q,Investors!$A:$A,$A34,Investors!$G:$G,$B34),0)</f>
        <v>0</v>
      </c>
      <c r="M34" s="14">
        <f>IF(AND(SUMIFS(Investors!$P:$P,Investors!$A:$A,$A34,Investors!$G:$G,$B34)-$B$2&lt;=M$4,SUMIFS(Investors!$P:$P,Investors!$A:$A,$A34,Investors!$G:$G,$B34)-$B$2&gt;L$4),SUMIFS(Investors!$Q:$Q,Investors!$A:$A,$A34,Investors!$G:$G,$B34),0)</f>
        <v>0</v>
      </c>
      <c r="N34" s="14">
        <f>IF(AND(SUMIFS(Investors!$P:$P,Investors!$A:$A,$A34,Investors!$G:$G,$B34)-$B$2&lt;=N$4,SUMIFS(Investors!$P:$P,Investors!$A:$A,$A34,Investors!$G:$G,$B34)-$B$2&gt;M$4),SUMIFS(Investors!$Q:$Q,Investors!$A:$A,$A34,Investors!$G:$G,$B34),0)</f>
        <v>0</v>
      </c>
      <c r="O34" s="14">
        <f>IF(AND(SUMIFS(Investors!$P:$P,Investors!$A:$A,$A34,Investors!$G:$G,$B34)-$B$2&lt;=O$4,SUMIFS(Investors!$P:$P,Investors!$A:$A,$A34,Investors!$G:$G,$B34)-$B$2&gt;N$4),SUMIFS(Investors!$Q:$Q,Investors!$A:$A,$A34,Investors!$G:$G,$B34),0)</f>
        <v>0</v>
      </c>
      <c r="P34" s="14">
        <f>IF(AND(SUMIFS(Investors!$P:$P,Investors!$A:$A,$A34,Investors!$G:$G,$B34)-$B$2&lt;=P$4,SUMIFS(Investors!$P:$P,Investors!$A:$A,$A34,Investors!$G:$G,$B34)-$B$2&gt;O$4),SUMIFS(Investors!$Q:$Q,Investors!$A:$A,$A34,Investors!$G:$G,$B34),0)</f>
        <v>0</v>
      </c>
      <c r="Q34" s="14">
        <f>IF(AND(SUMIFS(Investors!$P:$P,Investors!$A:$A,$A34,Investors!$G:$G,$B34)-$B$2&lt;=Q$4,SUMIFS(Investors!$P:$P,Investors!$A:$A,$A34,Investors!$G:$G,$B34)-$B$2&gt;P$4),SUMIFS(Investors!$Q:$Q,Investors!$A:$A,$A34,Investors!$G:$G,$B34),0)</f>
        <v>0</v>
      </c>
      <c r="R34" s="14">
        <f>IF(AND(SUMIFS(Investors!$P:$P,Investors!$A:$A,$A34,Investors!$G:$G,$B34)-$B$2&lt;=R$4,SUMIFS(Investors!$P:$P,Investors!$A:$A,$A34,Investors!$G:$G,$B34)-$B$2&gt;Q$4),SUMIFS(Investors!$Q:$Q,Investors!$A:$A,$A34,Investors!$G:$G,$B34),0)</f>
        <v>0</v>
      </c>
      <c r="S34" s="14">
        <f>IF(AND(SUMIFS(Investors!$P:$P,Investors!$A:$A,$A34,Investors!$G:$G,$B34)-$B$2&lt;=S$4,SUMIFS(Investors!$P:$P,Investors!$A:$A,$A34,Investors!$G:$G,$B34)-$B$2&gt;R$4),SUMIFS(Investors!$Q:$Q,Investors!$A:$A,$A34,Investors!$G:$G,$B34),0)</f>
        <v>0</v>
      </c>
      <c r="T34" s="14">
        <f>IF(AND(SUMIFS(Investors!$P:$P,Investors!$A:$A,$A34,Investors!$G:$G,$B34)-$B$2&lt;=T$4,SUMIFS(Investors!$P:$P,Investors!$A:$A,$A34,Investors!$G:$G,$B34)-$B$2&gt;S$4),SUMIFS(Investors!$Q:$Q,Investors!$A:$A,$A34,Investors!$G:$G,$B34),0)</f>
        <v>0</v>
      </c>
      <c r="U34" s="14">
        <f>IF(AND(SUMIFS(Investors!$P:$P,Investors!$A:$A,$A34,Investors!$G:$G,$B34)-$B$2&lt;=U$4,SUMIFS(Investors!$P:$P,Investors!$A:$A,$A34,Investors!$G:$G,$B34)-$B$2&gt;T$4),SUMIFS(Investors!$Q:$Q,Investors!$A:$A,$A34,Investors!$G:$G,$B34),0)</f>
        <v>0</v>
      </c>
      <c r="V34" s="14">
        <f>IF(AND(SUMIFS(Investors!$P:$P,Investors!$A:$A,$A34,Investors!$G:$G,$B34)-$B$2&lt;=V$4,SUMIFS(Investors!$P:$P,Investors!$A:$A,$A34,Investors!$G:$G,$B34)-$B$2&gt;U$4),SUMIFS(Investors!$Q:$Q,Investors!$A:$A,$A34,Investors!$G:$G,$B34),0)</f>
        <v>0</v>
      </c>
      <c r="W34" s="14">
        <f>IF(AND(SUMIFS(Investors!$P:$P,Investors!$A:$A,$A34,Investors!$G:$G,$B34)-$B$2&lt;=W$4,SUMIFS(Investors!$P:$P,Investors!$A:$A,$A34,Investors!$G:$G,$B34)-$B$2&gt;V$4),SUMIFS(Investors!$Q:$Q,Investors!$A:$A,$A34,Investors!$G:$G,$B34),0)</f>
        <v>0</v>
      </c>
      <c r="X34" s="14">
        <f>IF(AND(SUMIFS(Investors!$P:$P,Investors!$A:$A,$A34,Investors!$G:$G,$B34)-$B$2&lt;=X$4,SUMIFS(Investors!$P:$P,Investors!$A:$A,$A34,Investors!$G:$G,$B34)-$B$2&gt;W$4),SUMIFS(Investors!$Q:$Q,Investors!$A:$A,$A34,Investors!$G:$G,$B34),0)</f>
        <v>0</v>
      </c>
      <c r="Y34" s="14">
        <f>IF(AND(SUMIFS(Investors!$P:$P,Investors!$A:$A,$A34,Investors!$G:$G,$B34)-$B$2&lt;=Y$4,SUMIFS(Investors!$P:$P,Investors!$A:$A,$A34,Investors!$G:$G,$B34)-$B$2&gt;X$4),SUMIFS(Investors!$Q:$Q,Investors!$A:$A,$A34,Investors!$G:$G,$B34),0)</f>
        <v>0</v>
      </c>
      <c r="Z34" s="14">
        <f>IF(AND(SUMIFS(Investors!$P:$P,Investors!$A:$A,$A34,Investors!$G:$G,$B34)-$B$2&lt;=Z$4,SUMIFS(Investors!$P:$P,Investors!$A:$A,$A34,Investors!$G:$G,$B34)-$B$2&gt;Y$4),SUMIFS(Investors!$Q:$Q,Investors!$A:$A,$A34,Investors!$G:$G,$B34),0)</f>
        <v>0</v>
      </c>
      <c r="AA34" s="14">
        <f>IF(AND(SUMIFS(Investors!$P:$P,Investors!$A:$A,$A34,Investors!$G:$G,$B34)-$B$2&lt;=AA$4,SUMIFS(Investors!$P:$P,Investors!$A:$A,$A34,Investors!$G:$G,$B34)-$B$2&gt;Z$4),SUMIFS(Investors!$Q:$Q,Investors!$A:$A,$A34,Investors!$G:$G,$B34),0)</f>
        <v>0</v>
      </c>
      <c r="AB34" s="14">
        <f>IF(AND(SUMIFS(Investors!$P:$P,Investors!$A:$A,$A34,Investors!$G:$G,$B34)-$B$2&lt;=AB$4,SUMIFS(Investors!$P:$P,Investors!$A:$A,$A34,Investors!$G:$G,$B34)-$B$2&gt;AA$4),SUMIFS(Investors!$Q:$Q,Investors!$A:$A,$A34,Investors!$G:$G,$B34),0)</f>
        <v>0</v>
      </c>
      <c r="AC34" s="14">
        <f>IF(AND(SUMIFS(Investors!$P:$P,Investors!$A:$A,$A34,Investors!$G:$G,$B34)-$B$2&lt;=AC$4,SUMIFS(Investors!$P:$P,Investors!$A:$A,$A34,Investors!$G:$G,$B34)-$B$2&gt;AB$4),SUMIFS(Investors!$Q:$Q,Investors!$A:$A,$A34,Investors!$G:$G,$B34),0)</f>
        <v>0</v>
      </c>
    </row>
    <row r="35" spans="1:29">
      <c r="A35" s="13" t="s">
        <v>185</v>
      </c>
      <c r="B35" s="13" t="s">
        <v>86</v>
      </c>
      <c r="C35" s="14">
        <f t="shared" si="1"/>
        <v>119435.61643835617</v>
      </c>
      <c r="D35" s="13"/>
      <c r="E35" s="14">
        <f>IF(AND(SUMIFS(Investors!$P:$P,Investors!$A:$A,$A35,Investors!$G:$G,$B35)-$B$2&lt;=E$4,SUMIFS(Investors!$P:$P,Investors!$A:$A,$A35,Investors!$G:$G,$B35)-$B$2&gt;D$4),SUMIFS(Investors!$Q:$Q,Investors!$A:$A,$A35,Investors!$G:$G,$B35),0)</f>
        <v>0</v>
      </c>
      <c r="F35" s="14">
        <f>IF(AND(SUMIFS(Investors!$P:$P,Investors!$A:$A,$A35,Investors!$G:$G,$B35)-$B$2&lt;=F$4,SUMIFS(Investors!$P:$P,Investors!$A:$A,$A35,Investors!$G:$G,$B35)-$B$2&gt;E$4),SUMIFS(Investors!$Q:$Q,Investors!$A:$A,$A35,Investors!$G:$G,$B35),0)</f>
        <v>119435.61643835617</v>
      </c>
      <c r="G35" s="14">
        <f>IF(AND(SUMIFS(Investors!$P:$P,Investors!$A:$A,$A35,Investors!$G:$G,$B35)-$B$2&lt;=G$4,SUMIFS(Investors!$P:$P,Investors!$A:$A,$A35,Investors!$G:$G,$B35)-$B$2&gt;F$4),SUMIFS(Investors!$Q:$Q,Investors!$A:$A,$A35,Investors!$G:$G,$B35),0)</f>
        <v>0</v>
      </c>
      <c r="H35" s="14">
        <f>IF(AND(SUMIFS(Investors!$P:$P,Investors!$A:$A,$A35,Investors!$G:$G,$B35)-$B$2&lt;=H$4,SUMIFS(Investors!$P:$P,Investors!$A:$A,$A35,Investors!$G:$G,$B35)-$B$2&gt;G$4),SUMIFS(Investors!$Q:$Q,Investors!$A:$A,$A35,Investors!$G:$G,$B35),0)</f>
        <v>0</v>
      </c>
      <c r="I35" s="14">
        <f>IF(AND(SUMIFS(Investors!$P:$P,Investors!$A:$A,$A35,Investors!$G:$G,$B35)-$B$2&lt;=I$4,SUMIFS(Investors!$P:$P,Investors!$A:$A,$A35,Investors!$G:$G,$B35)-$B$2&gt;H$4),SUMIFS(Investors!$Q:$Q,Investors!$A:$A,$A35,Investors!$G:$G,$B35),0)</f>
        <v>0</v>
      </c>
      <c r="J35" s="14">
        <f>IF(AND(SUMIFS(Investors!$P:$P,Investors!$A:$A,$A35,Investors!$G:$G,$B35)-$B$2&lt;=J$4,SUMIFS(Investors!$P:$P,Investors!$A:$A,$A35,Investors!$G:$G,$B35)-$B$2&gt;I$4),SUMIFS(Investors!$Q:$Q,Investors!$A:$A,$A35,Investors!$G:$G,$B35),0)</f>
        <v>0</v>
      </c>
      <c r="K35" s="14">
        <f>IF(AND(SUMIFS(Investors!$P:$P,Investors!$A:$A,$A35,Investors!$G:$G,$B35)-$B$2&lt;=K$4,SUMIFS(Investors!$P:$P,Investors!$A:$A,$A35,Investors!$G:$G,$B35)-$B$2&gt;J$4),SUMIFS(Investors!$Q:$Q,Investors!$A:$A,$A35,Investors!$G:$G,$B35),0)</f>
        <v>0</v>
      </c>
      <c r="L35" s="14">
        <f>IF(AND(SUMIFS(Investors!$P:$P,Investors!$A:$A,$A35,Investors!$G:$G,$B35)-$B$2&lt;=L$4,SUMIFS(Investors!$P:$P,Investors!$A:$A,$A35,Investors!$G:$G,$B35)-$B$2&gt;K$4),SUMIFS(Investors!$Q:$Q,Investors!$A:$A,$A35,Investors!$G:$G,$B35),0)</f>
        <v>0</v>
      </c>
      <c r="M35" s="14">
        <f>IF(AND(SUMIFS(Investors!$P:$P,Investors!$A:$A,$A35,Investors!$G:$G,$B35)-$B$2&lt;=M$4,SUMIFS(Investors!$P:$P,Investors!$A:$A,$A35,Investors!$G:$G,$B35)-$B$2&gt;L$4),SUMIFS(Investors!$Q:$Q,Investors!$A:$A,$A35,Investors!$G:$G,$B35),0)</f>
        <v>0</v>
      </c>
      <c r="N35" s="14">
        <f>IF(AND(SUMIFS(Investors!$P:$P,Investors!$A:$A,$A35,Investors!$G:$G,$B35)-$B$2&lt;=N$4,SUMIFS(Investors!$P:$P,Investors!$A:$A,$A35,Investors!$G:$G,$B35)-$B$2&gt;M$4),SUMIFS(Investors!$Q:$Q,Investors!$A:$A,$A35,Investors!$G:$G,$B35),0)</f>
        <v>0</v>
      </c>
      <c r="O35" s="14">
        <f>IF(AND(SUMIFS(Investors!$P:$P,Investors!$A:$A,$A35,Investors!$G:$G,$B35)-$B$2&lt;=O$4,SUMIFS(Investors!$P:$P,Investors!$A:$A,$A35,Investors!$G:$G,$B35)-$B$2&gt;N$4),SUMIFS(Investors!$Q:$Q,Investors!$A:$A,$A35,Investors!$G:$G,$B35),0)</f>
        <v>0</v>
      </c>
      <c r="P35" s="14">
        <f>IF(AND(SUMIFS(Investors!$P:$P,Investors!$A:$A,$A35,Investors!$G:$G,$B35)-$B$2&lt;=P$4,SUMIFS(Investors!$P:$P,Investors!$A:$A,$A35,Investors!$G:$G,$B35)-$B$2&gt;O$4),SUMIFS(Investors!$Q:$Q,Investors!$A:$A,$A35,Investors!$G:$G,$B35),0)</f>
        <v>0</v>
      </c>
      <c r="Q35" s="14">
        <f>IF(AND(SUMIFS(Investors!$P:$P,Investors!$A:$A,$A35,Investors!$G:$G,$B35)-$B$2&lt;=Q$4,SUMIFS(Investors!$P:$P,Investors!$A:$A,$A35,Investors!$G:$G,$B35)-$B$2&gt;P$4),SUMIFS(Investors!$Q:$Q,Investors!$A:$A,$A35,Investors!$G:$G,$B35),0)</f>
        <v>0</v>
      </c>
      <c r="R35" s="14">
        <f>IF(AND(SUMIFS(Investors!$P:$P,Investors!$A:$A,$A35,Investors!$G:$G,$B35)-$B$2&lt;=R$4,SUMIFS(Investors!$P:$P,Investors!$A:$A,$A35,Investors!$G:$G,$B35)-$B$2&gt;Q$4),SUMIFS(Investors!$Q:$Q,Investors!$A:$A,$A35,Investors!$G:$G,$B35),0)</f>
        <v>0</v>
      </c>
      <c r="S35" s="14">
        <f>IF(AND(SUMIFS(Investors!$P:$P,Investors!$A:$A,$A35,Investors!$G:$G,$B35)-$B$2&lt;=S$4,SUMIFS(Investors!$P:$P,Investors!$A:$A,$A35,Investors!$G:$G,$B35)-$B$2&gt;R$4),SUMIFS(Investors!$Q:$Q,Investors!$A:$A,$A35,Investors!$G:$G,$B35),0)</f>
        <v>0</v>
      </c>
      <c r="T35" s="14">
        <f>IF(AND(SUMIFS(Investors!$P:$P,Investors!$A:$A,$A35,Investors!$G:$G,$B35)-$B$2&lt;=T$4,SUMIFS(Investors!$P:$P,Investors!$A:$A,$A35,Investors!$G:$G,$B35)-$B$2&gt;S$4),SUMIFS(Investors!$Q:$Q,Investors!$A:$A,$A35,Investors!$G:$G,$B35),0)</f>
        <v>0</v>
      </c>
      <c r="U35" s="14">
        <f>IF(AND(SUMIFS(Investors!$P:$P,Investors!$A:$A,$A35,Investors!$G:$G,$B35)-$B$2&lt;=U$4,SUMIFS(Investors!$P:$P,Investors!$A:$A,$A35,Investors!$G:$G,$B35)-$B$2&gt;T$4),SUMIFS(Investors!$Q:$Q,Investors!$A:$A,$A35,Investors!$G:$G,$B35),0)</f>
        <v>0</v>
      </c>
      <c r="V35" s="14">
        <f>IF(AND(SUMIFS(Investors!$P:$P,Investors!$A:$A,$A35,Investors!$G:$G,$B35)-$B$2&lt;=V$4,SUMIFS(Investors!$P:$P,Investors!$A:$A,$A35,Investors!$G:$G,$B35)-$B$2&gt;U$4),SUMIFS(Investors!$Q:$Q,Investors!$A:$A,$A35,Investors!$G:$G,$B35),0)</f>
        <v>0</v>
      </c>
      <c r="W35" s="14">
        <f>IF(AND(SUMIFS(Investors!$P:$P,Investors!$A:$A,$A35,Investors!$G:$G,$B35)-$B$2&lt;=W$4,SUMIFS(Investors!$P:$P,Investors!$A:$A,$A35,Investors!$G:$G,$B35)-$B$2&gt;V$4),SUMIFS(Investors!$Q:$Q,Investors!$A:$A,$A35,Investors!$G:$G,$B35),0)</f>
        <v>0</v>
      </c>
      <c r="X35" s="14">
        <f>IF(AND(SUMIFS(Investors!$P:$P,Investors!$A:$A,$A35,Investors!$G:$G,$B35)-$B$2&lt;=X$4,SUMIFS(Investors!$P:$P,Investors!$A:$A,$A35,Investors!$G:$G,$B35)-$B$2&gt;W$4),SUMIFS(Investors!$Q:$Q,Investors!$A:$A,$A35,Investors!$G:$G,$B35),0)</f>
        <v>0</v>
      </c>
      <c r="Y35" s="14">
        <f>IF(AND(SUMIFS(Investors!$P:$P,Investors!$A:$A,$A35,Investors!$G:$G,$B35)-$B$2&lt;=Y$4,SUMIFS(Investors!$P:$P,Investors!$A:$A,$A35,Investors!$G:$G,$B35)-$B$2&gt;X$4),SUMIFS(Investors!$Q:$Q,Investors!$A:$A,$A35,Investors!$G:$G,$B35),0)</f>
        <v>0</v>
      </c>
      <c r="Z35" s="14">
        <f>IF(AND(SUMIFS(Investors!$P:$P,Investors!$A:$A,$A35,Investors!$G:$G,$B35)-$B$2&lt;=Z$4,SUMIFS(Investors!$P:$P,Investors!$A:$A,$A35,Investors!$G:$G,$B35)-$B$2&gt;Y$4),SUMIFS(Investors!$Q:$Q,Investors!$A:$A,$A35,Investors!$G:$G,$B35),0)</f>
        <v>0</v>
      </c>
      <c r="AA35" s="14">
        <f>IF(AND(SUMIFS(Investors!$P:$P,Investors!$A:$A,$A35,Investors!$G:$G,$B35)-$B$2&lt;=AA$4,SUMIFS(Investors!$P:$P,Investors!$A:$A,$A35,Investors!$G:$G,$B35)-$B$2&gt;Z$4),SUMIFS(Investors!$Q:$Q,Investors!$A:$A,$A35,Investors!$G:$G,$B35),0)</f>
        <v>0</v>
      </c>
      <c r="AB35" s="14">
        <f>IF(AND(SUMIFS(Investors!$P:$P,Investors!$A:$A,$A35,Investors!$G:$G,$B35)-$B$2&lt;=AB$4,SUMIFS(Investors!$P:$P,Investors!$A:$A,$A35,Investors!$G:$G,$B35)-$B$2&gt;AA$4),SUMIFS(Investors!$Q:$Q,Investors!$A:$A,$A35,Investors!$G:$G,$B35),0)</f>
        <v>0</v>
      </c>
      <c r="AC35" s="14">
        <f>IF(AND(SUMIFS(Investors!$P:$P,Investors!$A:$A,$A35,Investors!$G:$G,$B35)-$B$2&lt;=AC$4,SUMIFS(Investors!$P:$P,Investors!$A:$A,$A35,Investors!$G:$G,$B35)-$B$2&gt;AB$4),SUMIFS(Investors!$Q:$Q,Investors!$A:$A,$A35,Investors!$G:$G,$B35),0)</f>
        <v>0</v>
      </c>
    </row>
    <row r="36" spans="1:29">
      <c r="A36" s="13" t="s">
        <v>185</v>
      </c>
      <c r="B36" s="13" t="s">
        <v>100</v>
      </c>
      <c r="C36" s="14">
        <f t="shared" si="1"/>
        <v>0</v>
      </c>
      <c r="D36" s="13"/>
      <c r="E36" s="14">
        <f>IF(AND(SUMIFS(Investors!$P:$P,Investors!$A:$A,$A36,Investors!$G:$G,$B36)-$B$2&lt;=E$4,SUMIFS(Investors!$P:$P,Investors!$A:$A,$A36,Investors!$G:$G,$B36)-$B$2&gt;D$4),SUMIFS(Investors!$Q:$Q,Investors!$A:$A,$A36,Investors!$G:$G,$B36),0)</f>
        <v>0</v>
      </c>
      <c r="F36" s="14">
        <f>IF(AND(SUMIFS(Investors!$P:$P,Investors!$A:$A,$A36,Investors!$G:$G,$B36)-$B$2&lt;=F$4,SUMIFS(Investors!$P:$P,Investors!$A:$A,$A36,Investors!$G:$G,$B36)-$B$2&gt;E$4),SUMIFS(Investors!$Q:$Q,Investors!$A:$A,$A36,Investors!$G:$G,$B36),0)</f>
        <v>0</v>
      </c>
      <c r="G36" s="14">
        <f>IF(AND(SUMIFS(Investors!$P:$P,Investors!$A:$A,$A36,Investors!$G:$G,$B36)-$B$2&lt;=G$4,SUMIFS(Investors!$P:$P,Investors!$A:$A,$A36,Investors!$G:$G,$B36)-$B$2&gt;F$4),SUMIFS(Investors!$Q:$Q,Investors!$A:$A,$A36,Investors!$G:$G,$B36),0)</f>
        <v>0</v>
      </c>
      <c r="H36" s="14">
        <f>IF(AND(SUMIFS(Investors!$P:$P,Investors!$A:$A,$A36,Investors!$G:$G,$B36)-$B$2&lt;=H$4,SUMIFS(Investors!$P:$P,Investors!$A:$A,$A36,Investors!$G:$G,$B36)-$B$2&gt;G$4),SUMIFS(Investors!$Q:$Q,Investors!$A:$A,$A36,Investors!$G:$G,$B36),0)</f>
        <v>0</v>
      </c>
      <c r="I36" s="14">
        <f>IF(AND(SUMIFS(Investors!$P:$P,Investors!$A:$A,$A36,Investors!$G:$G,$B36)-$B$2&lt;=I$4,SUMIFS(Investors!$P:$P,Investors!$A:$A,$A36,Investors!$G:$G,$B36)-$B$2&gt;H$4),SUMIFS(Investors!$Q:$Q,Investors!$A:$A,$A36,Investors!$G:$G,$B36),0)</f>
        <v>0</v>
      </c>
      <c r="J36" s="14">
        <f>IF(AND(SUMIFS(Investors!$P:$P,Investors!$A:$A,$A36,Investors!$G:$G,$B36)-$B$2&lt;=J$4,SUMIFS(Investors!$P:$P,Investors!$A:$A,$A36,Investors!$G:$G,$B36)-$B$2&gt;I$4),SUMIFS(Investors!$Q:$Q,Investors!$A:$A,$A36,Investors!$G:$G,$B36),0)</f>
        <v>0</v>
      </c>
      <c r="K36" s="14">
        <f>IF(AND(SUMIFS(Investors!$P:$P,Investors!$A:$A,$A36,Investors!$G:$G,$B36)-$B$2&lt;=K$4,SUMIFS(Investors!$P:$P,Investors!$A:$A,$A36,Investors!$G:$G,$B36)-$B$2&gt;J$4),SUMIFS(Investors!$Q:$Q,Investors!$A:$A,$A36,Investors!$G:$G,$B36),0)</f>
        <v>0</v>
      </c>
      <c r="L36" s="14">
        <f>IF(AND(SUMIFS(Investors!$P:$P,Investors!$A:$A,$A36,Investors!$G:$G,$B36)-$B$2&lt;=L$4,SUMIFS(Investors!$P:$P,Investors!$A:$A,$A36,Investors!$G:$G,$B36)-$B$2&gt;K$4),SUMIFS(Investors!$Q:$Q,Investors!$A:$A,$A36,Investors!$G:$G,$B36),0)</f>
        <v>0</v>
      </c>
      <c r="M36" s="14">
        <f>IF(AND(SUMIFS(Investors!$P:$P,Investors!$A:$A,$A36,Investors!$G:$G,$B36)-$B$2&lt;=M$4,SUMIFS(Investors!$P:$P,Investors!$A:$A,$A36,Investors!$G:$G,$B36)-$B$2&gt;L$4),SUMIFS(Investors!$Q:$Q,Investors!$A:$A,$A36,Investors!$G:$G,$B36),0)</f>
        <v>0</v>
      </c>
      <c r="N36" s="14">
        <f>IF(AND(SUMIFS(Investors!$P:$P,Investors!$A:$A,$A36,Investors!$G:$G,$B36)-$B$2&lt;=N$4,SUMIFS(Investors!$P:$P,Investors!$A:$A,$A36,Investors!$G:$G,$B36)-$B$2&gt;M$4),SUMIFS(Investors!$Q:$Q,Investors!$A:$A,$A36,Investors!$G:$G,$B36),0)</f>
        <v>0</v>
      </c>
      <c r="O36" s="14">
        <f>IF(AND(SUMIFS(Investors!$P:$P,Investors!$A:$A,$A36,Investors!$G:$G,$B36)-$B$2&lt;=O$4,SUMIFS(Investors!$P:$P,Investors!$A:$A,$A36,Investors!$G:$G,$B36)-$B$2&gt;N$4),SUMIFS(Investors!$Q:$Q,Investors!$A:$A,$A36,Investors!$G:$G,$B36),0)</f>
        <v>0</v>
      </c>
      <c r="P36" s="14">
        <f>IF(AND(SUMIFS(Investors!$P:$P,Investors!$A:$A,$A36,Investors!$G:$G,$B36)-$B$2&lt;=P$4,SUMIFS(Investors!$P:$P,Investors!$A:$A,$A36,Investors!$G:$G,$B36)-$B$2&gt;O$4),SUMIFS(Investors!$Q:$Q,Investors!$A:$A,$A36,Investors!$G:$G,$B36),0)</f>
        <v>0</v>
      </c>
      <c r="Q36" s="14">
        <f>IF(AND(SUMIFS(Investors!$P:$P,Investors!$A:$A,$A36,Investors!$G:$G,$B36)-$B$2&lt;=Q$4,SUMIFS(Investors!$P:$P,Investors!$A:$A,$A36,Investors!$G:$G,$B36)-$B$2&gt;P$4),SUMIFS(Investors!$Q:$Q,Investors!$A:$A,$A36,Investors!$G:$G,$B36),0)</f>
        <v>0</v>
      </c>
      <c r="R36" s="14">
        <f>IF(AND(SUMIFS(Investors!$P:$P,Investors!$A:$A,$A36,Investors!$G:$G,$B36)-$B$2&lt;=R$4,SUMIFS(Investors!$P:$P,Investors!$A:$A,$A36,Investors!$G:$G,$B36)-$B$2&gt;Q$4),SUMIFS(Investors!$Q:$Q,Investors!$A:$A,$A36,Investors!$G:$G,$B36),0)</f>
        <v>0</v>
      </c>
      <c r="S36" s="14">
        <f>IF(AND(SUMIFS(Investors!$P:$P,Investors!$A:$A,$A36,Investors!$G:$G,$B36)-$B$2&lt;=S$4,SUMIFS(Investors!$P:$P,Investors!$A:$A,$A36,Investors!$G:$G,$B36)-$B$2&gt;R$4),SUMIFS(Investors!$Q:$Q,Investors!$A:$A,$A36,Investors!$G:$G,$B36),0)</f>
        <v>0</v>
      </c>
      <c r="T36" s="14">
        <f>IF(AND(SUMIFS(Investors!$P:$P,Investors!$A:$A,$A36,Investors!$G:$G,$B36)-$B$2&lt;=T$4,SUMIFS(Investors!$P:$P,Investors!$A:$A,$A36,Investors!$G:$G,$B36)-$B$2&gt;S$4),SUMIFS(Investors!$Q:$Q,Investors!$A:$A,$A36,Investors!$G:$G,$B36),0)</f>
        <v>0</v>
      </c>
      <c r="U36" s="14">
        <f>IF(AND(SUMIFS(Investors!$P:$P,Investors!$A:$A,$A36,Investors!$G:$G,$B36)-$B$2&lt;=U$4,SUMIFS(Investors!$P:$P,Investors!$A:$A,$A36,Investors!$G:$G,$B36)-$B$2&gt;T$4),SUMIFS(Investors!$Q:$Q,Investors!$A:$A,$A36,Investors!$G:$G,$B36),0)</f>
        <v>0</v>
      </c>
      <c r="V36" s="14">
        <f>IF(AND(SUMIFS(Investors!$P:$P,Investors!$A:$A,$A36,Investors!$G:$G,$B36)-$B$2&lt;=V$4,SUMIFS(Investors!$P:$P,Investors!$A:$A,$A36,Investors!$G:$G,$B36)-$B$2&gt;U$4),SUMIFS(Investors!$Q:$Q,Investors!$A:$A,$A36,Investors!$G:$G,$B36),0)</f>
        <v>0</v>
      </c>
      <c r="W36" s="14">
        <f>IF(AND(SUMIFS(Investors!$P:$P,Investors!$A:$A,$A36,Investors!$G:$G,$B36)-$B$2&lt;=W$4,SUMIFS(Investors!$P:$P,Investors!$A:$A,$A36,Investors!$G:$G,$B36)-$B$2&gt;V$4),SUMIFS(Investors!$Q:$Q,Investors!$A:$A,$A36,Investors!$G:$G,$B36),0)</f>
        <v>0</v>
      </c>
      <c r="X36" s="14">
        <f>IF(AND(SUMIFS(Investors!$P:$P,Investors!$A:$A,$A36,Investors!$G:$G,$B36)-$B$2&lt;=X$4,SUMIFS(Investors!$P:$P,Investors!$A:$A,$A36,Investors!$G:$G,$B36)-$B$2&gt;W$4),SUMIFS(Investors!$Q:$Q,Investors!$A:$A,$A36,Investors!$G:$G,$B36),0)</f>
        <v>0</v>
      </c>
      <c r="Y36" s="14">
        <f>IF(AND(SUMIFS(Investors!$P:$P,Investors!$A:$A,$A36,Investors!$G:$G,$B36)-$B$2&lt;=Y$4,SUMIFS(Investors!$P:$P,Investors!$A:$A,$A36,Investors!$G:$G,$B36)-$B$2&gt;X$4),SUMIFS(Investors!$Q:$Q,Investors!$A:$A,$A36,Investors!$G:$G,$B36),0)</f>
        <v>0</v>
      </c>
      <c r="Z36" s="14">
        <f>IF(AND(SUMIFS(Investors!$P:$P,Investors!$A:$A,$A36,Investors!$G:$G,$B36)-$B$2&lt;=Z$4,SUMIFS(Investors!$P:$P,Investors!$A:$A,$A36,Investors!$G:$G,$B36)-$B$2&gt;Y$4),SUMIFS(Investors!$Q:$Q,Investors!$A:$A,$A36,Investors!$G:$G,$B36),0)</f>
        <v>0</v>
      </c>
      <c r="AA36" s="14">
        <f>IF(AND(SUMIFS(Investors!$P:$P,Investors!$A:$A,$A36,Investors!$G:$G,$B36)-$B$2&lt;=AA$4,SUMIFS(Investors!$P:$P,Investors!$A:$A,$A36,Investors!$G:$G,$B36)-$B$2&gt;Z$4),SUMIFS(Investors!$Q:$Q,Investors!$A:$A,$A36,Investors!$G:$G,$B36),0)</f>
        <v>0</v>
      </c>
      <c r="AB36" s="14">
        <f>IF(AND(SUMIFS(Investors!$P:$P,Investors!$A:$A,$A36,Investors!$G:$G,$B36)-$B$2&lt;=AB$4,SUMIFS(Investors!$P:$P,Investors!$A:$A,$A36,Investors!$G:$G,$B36)-$B$2&gt;AA$4),SUMIFS(Investors!$Q:$Q,Investors!$A:$A,$A36,Investors!$G:$G,$B36),0)</f>
        <v>0</v>
      </c>
      <c r="AC36" s="14">
        <f>IF(AND(SUMIFS(Investors!$P:$P,Investors!$A:$A,$A36,Investors!$G:$G,$B36)-$B$2&lt;=AC$4,SUMIFS(Investors!$P:$P,Investors!$A:$A,$A36,Investors!$G:$G,$B36)-$B$2&gt;AB$4),SUMIFS(Investors!$Q:$Q,Investors!$A:$A,$A36,Investors!$G:$G,$B36),0)</f>
        <v>0</v>
      </c>
    </row>
    <row r="37" spans="1:29">
      <c r="A37" s="13" t="s">
        <v>188</v>
      </c>
      <c r="B37" s="13" t="s">
        <v>26</v>
      </c>
      <c r="C37" s="14">
        <f t="shared" ref="C37:C68" si="2">SUM(E37:AC37)</f>
        <v>337052.05479452055</v>
      </c>
      <c r="D37" s="13"/>
      <c r="E37" s="14">
        <f>IF(AND(SUMIFS(Investors!$P:$P,Investors!$A:$A,$A37,Investors!$G:$G,$B37)-$B$2&lt;=E$4,SUMIFS(Investors!$P:$P,Investors!$A:$A,$A37,Investors!$G:$G,$B37)-$B$2&gt;D$4),SUMIFS(Investors!$Q:$Q,Investors!$A:$A,$A37,Investors!$G:$G,$B37),0)</f>
        <v>0</v>
      </c>
      <c r="F37" s="14">
        <f>IF(AND(SUMIFS(Investors!$P:$P,Investors!$A:$A,$A37,Investors!$G:$G,$B37)-$B$2&lt;=F$4,SUMIFS(Investors!$P:$P,Investors!$A:$A,$A37,Investors!$G:$G,$B37)-$B$2&gt;E$4),SUMIFS(Investors!$Q:$Q,Investors!$A:$A,$A37,Investors!$G:$G,$B37),0)</f>
        <v>337052.05479452055</v>
      </c>
      <c r="G37" s="14">
        <f>IF(AND(SUMIFS(Investors!$P:$P,Investors!$A:$A,$A37,Investors!$G:$G,$B37)-$B$2&lt;=G$4,SUMIFS(Investors!$P:$P,Investors!$A:$A,$A37,Investors!$G:$G,$B37)-$B$2&gt;F$4),SUMIFS(Investors!$Q:$Q,Investors!$A:$A,$A37,Investors!$G:$G,$B37),0)</f>
        <v>0</v>
      </c>
      <c r="H37" s="14">
        <f>IF(AND(SUMIFS(Investors!$P:$P,Investors!$A:$A,$A37,Investors!$G:$G,$B37)-$B$2&lt;=H$4,SUMIFS(Investors!$P:$P,Investors!$A:$A,$A37,Investors!$G:$G,$B37)-$B$2&gt;G$4),SUMIFS(Investors!$Q:$Q,Investors!$A:$A,$A37,Investors!$G:$G,$B37),0)</f>
        <v>0</v>
      </c>
      <c r="I37" s="14">
        <f>IF(AND(SUMIFS(Investors!$P:$P,Investors!$A:$A,$A37,Investors!$G:$G,$B37)-$B$2&lt;=I$4,SUMIFS(Investors!$P:$P,Investors!$A:$A,$A37,Investors!$G:$G,$B37)-$B$2&gt;H$4),SUMIFS(Investors!$Q:$Q,Investors!$A:$A,$A37,Investors!$G:$G,$B37),0)</f>
        <v>0</v>
      </c>
      <c r="J37" s="14">
        <f>IF(AND(SUMIFS(Investors!$P:$P,Investors!$A:$A,$A37,Investors!$G:$G,$B37)-$B$2&lt;=J$4,SUMIFS(Investors!$P:$P,Investors!$A:$A,$A37,Investors!$G:$G,$B37)-$B$2&gt;I$4),SUMIFS(Investors!$Q:$Q,Investors!$A:$A,$A37,Investors!$G:$G,$B37),0)</f>
        <v>0</v>
      </c>
      <c r="K37" s="14">
        <f>IF(AND(SUMIFS(Investors!$P:$P,Investors!$A:$A,$A37,Investors!$G:$G,$B37)-$B$2&lt;=K$4,SUMIFS(Investors!$P:$P,Investors!$A:$A,$A37,Investors!$G:$G,$B37)-$B$2&gt;J$4),SUMIFS(Investors!$Q:$Q,Investors!$A:$A,$A37,Investors!$G:$G,$B37),0)</f>
        <v>0</v>
      </c>
      <c r="L37" s="14">
        <f>IF(AND(SUMIFS(Investors!$P:$P,Investors!$A:$A,$A37,Investors!$G:$G,$B37)-$B$2&lt;=L$4,SUMIFS(Investors!$P:$P,Investors!$A:$A,$A37,Investors!$G:$G,$B37)-$B$2&gt;K$4),SUMIFS(Investors!$Q:$Q,Investors!$A:$A,$A37,Investors!$G:$G,$B37),0)</f>
        <v>0</v>
      </c>
      <c r="M37" s="14">
        <f>IF(AND(SUMIFS(Investors!$P:$P,Investors!$A:$A,$A37,Investors!$G:$G,$B37)-$B$2&lt;=M$4,SUMIFS(Investors!$P:$P,Investors!$A:$A,$A37,Investors!$G:$G,$B37)-$B$2&gt;L$4),SUMIFS(Investors!$Q:$Q,Investors!$A:$A,$A37,Investors!$G:$G,$B37),0)</f>
        <v>0</v>
      </c>
      <c r="N37" s="14">
        <f>IF(AND(SUMIFS(Investors!$P:$P,Investors!$A:$A,$A37,Investors!$G:$G,$B37)-$B$2&lt;=N$4,SUMIFS(Investors!$P:$P,Investors!$A:$A,$A37,Investors!$G:$G,$B37)-$B$2&gt;M$4),SUMIFS(Investors!$Q:$Q,Investors!$A:$A,$A37,Investors!$G:$G,$B37),0)</f>
        <v>0</v>
      </c>
      <c r="O37" s="14">
        <f>IF(AND(SUMIFS(Investors!$P:$P,Investors!$A:$A,$A37,Investors!$G:$G,$B37)-$B$2&lt;=O$4,SUMIFS(Investors!$P:$P,Investors!$A:$A,$A37,Investors!$G:$G,$B37)-$B$2&gt;N$4),SUMIFS(Investors!$Q:$Q,Investors!$A:$A,$A37,Investors!$G:$G,$B37),0)</f>
        <v>0</v>
      </c>
      <c r="P37" s="14">
        <f>IF(AND(SUMIFS(Investors!$P:$P,Investors!$A:$A,$A37,Investors!$G:$G,$B37)-$B$2&lt;=P$4,SUMIFS(Investors!$P:$P,Investors!$A:$A,$A37,Investors!$G:$G,$B37)-$B$2&gt;O$4),SUMIFS(Investors!$Q:$Q,Investors!$A:$A,$A37,Investors!$G:$G,$B37),0)</f>
        <v>0</v>
      </c>
      <c r="Q37" s="14">
        <f>IF(AND(SUMIFS(Investors!$P:$P,Investors!$A:$A,$A37,Investors!$G:$G,$B37)-$B$2&lt;=Q$4,SUMIFS(Investors!$P:$P,Investors!$A:$A,$A37,Investors!$G:$G,$B37)-$B$2&gt;P$4),SUMIFS(Investors!$Q:$Q,Investors!$A:$A,$A37,Investors!$G:$G,$B37),0)</f>
        <v>0</v>
      </c>
      <c r="R37" s="14">
        <f>IF(AND(SUMIFS(Investors!$P:$P,Investors!$A:$A,$A37,Investors!$G:$G,$B37)-$B$2&lt;=R$4,SUMIFS(Investors!$P:$P,Investors!$A:$A,$A37,Investors!$G:$G,$B37)-$B$2&gt;Q$4),SUMIFS(Investors!$Q:$Q,Investors!$A:$A,$A37,Investors!$G:$G,$B37),0)</f>
        <v>0</v>
      </c>
      <c r="S37" s="14">
        <f>IF(AND(SUMIFS(Investors!$P:$P,Investors!$A:$A,$A37,Investors!$G:$G,$B37)-$B$2&lt;=S$4,SUMIFS(Investors!$P:$P,Investors!$A:$A,$A37,Investors!$G:$G,$B37)-$B$2&gt;R$4),SUMIFS(Investors!$Q:$Q,Investors!$A:$A,$A37,Investors!$G:$G,$B37),0)</f>
        <v>0</v>
      </c>
      <c r="T37" s="14">
        <f>IF(AND(SUMIFS(Investors!$P:$P,Investors!$A:$A,$A37,Investors!$G:$G,$B37)-$B$2&lt;=T$4,SUMIFS(Investors!$P:$P,Investors!$A:$A,$A37,Investors!$G:$G,$B37)-$B$2&gt;S$4),SUMIFS(Investors!$Q:$Q,Investors!$A:$A,$A37,Investors!$G:$G,$B37),0)</f>
        <v>0</v>
      </c>
      <c r="U37" s="14">
        <f>IF(AND(SUMIFS(Investors!$P:$P,Investors!$A:$A,$A37,Investors!$G:$G,$B37)-$B$2&lt;=U$4,SUMIFS(Investors!$P:$P,Investors!$A:$A,$A37,Investors!$G:$G,$B37)-$B$2&gt;T$4),SUMIFS(Investors!$Q:$Q,Investors!$A:$A,$A37,Investors!$G:$G,$B37),0)</f>
        <v>0</v>
      </c>
      <c r="V37" s="14">
        <f>IF(AND(SUMIFS(Investors!$P:$P,Investors!$A:$A,$A37,Investors!$G:$G,$B37)-$B$2&lt;=V$4,SUMIFS(Investors!$P:$P,Investors!$A:$A,$A37,Investors!$G:$G,$B37)-$B$2&gt;U$4),SUMIFS(Investors!$Q:$Q,Investors!$A:$A,$A37,Investors!$G:$G,$B37),0)</f>
        <v>0</v>
      </c>
      <c r="W37" s="14">
        <f>IF(AND(SUMIFS(Investors!$P:$P,Investors!$A:$A,$A37,Investors!$G:$G,$B37)-$B$2&lt;=W$4,SUMIFS(Investors!$P:$P,Investors!$A:$A,$A37,Investors!$G:$G,$B37)-$B$2&gt;V$4),SUMIFS(Investors!$Q:$Q,Investors!$A:$A,$A37,Investors!$G:$G,$B37),0)</f>
        <v>0</v>
      </c>
      <c r="X37" s="14">
        <f>IF(AND(SUMIFS(Investors!$P:$P,Investors!$A:$A,$A37,Investors!$G:$G,$B37)-$B$2&lt;=X$4,SUMIFS(Investors!$P:$P,Investors!$A:$A,$A37,Investors!$G:$G,$B37)-$B$2&gt;W$4),SUMIFS(Investors!$Q:$Q,Investors!$A:$A,$A37,Investors!$G:$G,$B37),0)</f>
        <v>0</v>
      </c>
      <c r="Y37" s="14">
        <f>IF(AND(SUMIFS(Investors!$P:$P,Investors!$A:$A,$A37,Investors!$G:$G,$B37)-$B$2&lt;=Y$4,SUMIFS(Investors!$P:$P,Investors!$A:$A,$A37,Investors!$G:$G,$B37)-$B$2&gt;X$4),SUMIFS(Investors!$Q:$Q,Investors!$A:$A,$A37,Investors!$G:$G,$B37),0)</f>
        <v>0</v>
      </c>
      <c r="Z37" s="14">
        <f>IF(AND(SUMIFS(Investors!$P:$P,Investors!$A:$A,$A37,Investors!$G:$G,$B37)-$B$2&lt;=Z$4,SUMIFS(Investors!$P:$P,Investors!$A:$A,$A37,Investors!$G:$G,$B37)-$B$2&gt;Y$4),SUMIFS(Investors!$Q:$Q,Investors!$A:$A,$A37,Investors!$G:$G,$B37),0)</f>
        <v>0</v>
      </c>
      <c r="AA37" s="14">
        <f>IF(AND(SUMIFS(Investors!$P:$P,Investors!$A:$A,$A37,Investors!$G:$G,$B37)-$B$2&lt;=AA$4,SUMIFS(Investors!$P:$P,Investors!$A:$A,$A37,Investors!$G:$G,$B37)-$B$2&gt;Z$4),SUMIFS(Investors!$Q:$Q,Investors!$A:$A,$A37,Investors!$G:$G,$B37),0)</f>
        <v>0</v>
      </c>
      <c r="AB37" s="14">
        <f>IF(AND(SUMIFS(Investors!$P:$P,Investors!$A:$A,$A37,Investors!$G:$G,$B37)-$B$2&lt;=AB$4,SUMIFS(Investors!$P:$P,Investors!$A:$A,$A37,Investors!$G:$G,$B37)-$B$2&gt;AA$4),SUMIFS(Investors!$Q:$Q,Investors!$A:$A,$A37,Investors!$G:$G,$B37),0)</f>
        <v>0</v>
      </c>
      <c r="AC37" s="14">
        <f>IF(AND(SUMIFS(Investors!$P:$P,Investors!$A:$A,$A37,Investors!$G:$G,$B37)-$B$2&lt;=AC$4,SUMIFS(Investors!$P:$P,Investors!$A:$A,$A37,Investors!$G:$G,$B37)-$B$2&gt;AB$4),SUMIFS(Investors!$Q:$Q,Investors!$A:$A,$A37,Investors!$G:$G,$B37),0)</f>
        <v>0</v>
      </c>
    </row>
    <row r="38" spans="1:29">
      <c r="A38" s="13" t="s">
        <v>191</v>
      </c>
      <c r="B38" s="13" t="s">
        <v>61</v>
      </c>
      <c r="C38" s="14">
        <f t="shared" si="2"/>
        <v>600671.23287671234</v>
      </c>
      <c r="D38" s="13"/>
      <c r="E38" s="14">
        <f>IF(AND(SUMIFS(Investors!$P:$P,Investors!$A:$A,$A38,Investors!$G:$G,$B38)-$B$2&lt;=E$4,SUMIFS(Investors!$P:$P,Investors!$A:$A,$A38,Investors!$G:$G,$B38)-$B$2&gt;D$4),SUMIFS(Investors!$Q:$Q,Investors!$A:$A,$A38,Investors!$G:$G,$B38),0)</f>
        <v>0</v>
      </c>
      <c r="F38" s="14">
        <f>IF(AND(SUMIFS(Investors!$P:$P,Investors!$A:$A,$A38,Investors!$G:$G,$B38)-$B$2&lt;=F$4,SUMIFS(Investors!$P:$P,Investors!$A:$A,$A38,Investors!$G:$G,$B38)-$B$2&gt;E$4),SUMIFS(Investors!$Q:$Q,Investors!$A:$A,$A38,Investors!$G:$G,$B38),0)</f>
        <v>0</v>
      </c>
      <c r="G38" s="14">
        <f>IF(AND(SUMIFS(Investors!$P:$P,Investors!$A:$A,$A38,Investors!$G:$G,$B38)-$B$2&lt;=G$4,SUMIFS(Investors!$P:$P,Investors!$A:$A,$A38,Investors!$G:$G,$B38)-$B$2&gt;F$4),SUMIFS(Investors!$Q:$Q,Investors!$A:$A,$A38,Investors!$G:$G,$B38),0)</f>
        <v>0</v>
      </c>
      <c r="H38" s="14">
        <f>IF(AND(SUMIFS(Investors!$P:$P,Investors!$A:$A,$A38,Investors!$G:$G,$B38)-$B$2&lt;=H$4,SUMIFS(Investors!$P:$P,Investors!$A:$A,$A38,Investors!$G:$G,$B38)-$B$2&gt;G$4),SUMIFS(Investors!$Q:$Q,Investors!$A:$A,$A38,Investors!$G:$G,$B38),0)</f>
        <v>600671.23287671234</v>
      </c>
      <c r="I38" s="14">
        <f>IF(AND(SUMIFS(Investors!$P:$P,Investors!$A:$A,$A38,Investors!$G:$G,$B38)-$B$2&lt;=I$4,SUMIFS(Investors!$P:$P,Investors!$A:$A,$A38,Investors!$G:$G,$B38)-$B$2&gt;H$4),SUMIFS(Investors!$Q:$Q,Investors!$A:$A,$A38,Investors!$G:$G,$B38),0)</f>
        <v>0</v>
      </c>
      <c r="J38" s="14">
        <f>IF(AND(SUMIFS(Investors!$P:$P,Investors!$A:$A,$A38,Investors!$G:$G,$B38)-$B$2&lt;=J$4,SUMIFS(Investors!$P:$P,Investors!$A:$A,$A38,Investors!$G:$G,$B38)-$B$2&gt;I$4),SUMIFS(Investors!$Q:$Q,Investors!$A:$A,$A38,Investors!$G:$G,$B38),0)</f>
        <v>0</v>
      </c>
      <c r="K38" s="14">
        <f>IF(AND(SUMIFS(Investors!$P:$P,Investors!$A:$A,$A38,Investors!$G:$G,$B38)-$B$2&lt;=K$4,SUMIFS(Investors!$P:$P,Investors!$A:$A,$A38,Investors!$G:$G,$B38)-$B$2&gt;J$4),SUMIFS(Investors!$Q:$Q,Investors!$A:$A,$A38,Investors!$G:$G,$B38),0)</f>
        <v>0</v>
      </c>
      <c r="L38" s="14">
        <f>IF(AND(SUMIFS(Investors!$P:$P,Investors!$A:$A,$A38,Investors!$G:$G,$B38)-$B$2&lt;=L$4,SUMIFS(Investors!$P:$P,Investors!$A:$A,$A38,Investors!$G:$G,$B38)-$B$2&gt;K$4),SUMIFS(Investors!$Q:$Q,Investors!$A:$A,$A38,Investors!$G:$G,$B38),0)</f>
        <v>0</v>
      </c>
      <c r="M38" s="14">
        <f>IF(AND(SUMIFS(Investors!$P:$P,Investors!$A:$A,$A38,Investors!$G:$G,$B38)-$B$2&lt;=M$4,SUMIFS(Investors!$P:$P,Investors!$A:$A,$A38,Investors!$G:$G,$B38)-$B$2&gt;L$4),SUMIFS(Investors!$Q:$Q,Investors!$A:$A,$A38,Investors!$G:$G,$B38),0)</f>
        <v>0</v>
      </c>
      <c r="N38" s="14">
        <f>IF(AND(SUMIFS(Investors!$P:$P,Investors!$A:$A,$A38,Investors!$G:$G,$B38)-$B$2&lt;=N$4,SUMIFS(Investors!$P:$P,Investors!$A:$A,$A38,Investors!$G:$G,$B38)-$B$2&gt;M$4),SUMIFS(Investors!$Q:$Q,Investors!$A:$A,$A38,Investors!$G:$G,$B38),0)</f>
        <v>0</v>
      </c>
      <c r="O38" s="14">
        <f>IF(AND(SUMIFS(Investors!$P:$P,Investors!$A:$A,$A38,Investors!$G:$G,$B38)-$B$2&lt;=O$4,SUMIFS(Investors!$P:$P,Investors!$A:$A,$A38,Investors!$G:$G,$B38)-$B$2&gt;N$4),SUMIFS(Investors!$Q:$Q,Investors!$A:$A,$A38,Investors!$G:$G,$B38),0)</f>
        <v>0</v>
      </c>
      <c r="P38" s="14">
        <f>IF(AND(SUMIFS(Investors!$P:$P,Investors!$A:$A,$A38,Investors!$G:$G,$B38)-$B$2&lt;=P$4,SUMIFS(Investors!$P:$P,Investors!$A:$A,$A38,Investors!$G:$G,$B38)-$B$2&gt;O$4),SUMIFS(Investors!$Q:$Q,Investors!$A:$A,$A38,Investors!$G:$G,$B38),0)</f>
        <v>0</v>
      </c>
      <c r="Q38" s="14">
        <f>IF(AND(SUMIFS(Investors!$P:$P,Investors!$A:$A,$A38,Investors!$G:$G,$B38)-$B$2&lt;=Q$4,SUMIFS(Investors!$P:$P,Investors!$A:$A,$A38,Investors!$G:$G,$B38)-$B$2&gt;P$4),SUMIFS(Investors!$Q:$Q,Investors!$A:$A,$A38,Investors!$G:$G,$B38),0)</f>
        <v>0</v>
      </c>
      <c r="R38" s="14">
        <f>IF(AND(SUMIFS(Investors!$P:$P,Investors!$A:$A,$A38,Investors!$G:$G,$B38)-$B$2&lt;=R$4,SUMIFS(Investors!$P:$P,Investors!$A:$A,$A38,Investors!$G:$G,$B38)-$B$2&gt;Q$4),SUMIFS(Investors!$Q:$Q,Investors!$A:$A,$A38,Investors!$G:$G,$B38),0)</f>
        <v>0</v>
      </c>
      <c r="S38" s="14">
        <f>IF(AND(SUMIFS(Investors!$P:$P,Investors!$A:$A,$A38,Investors!$G:$G,$B38)-$B$2&lt;=S$4,SUMIFS(Investors!$P:$P,Investors!$A:$A,$A38,Investors!$G:$G,$B38)-$B$2&gt;R$4),SUMIFS(Investors!$Q:$Q,Investors!$A:$A,$A38,Investors!$G:$G,$B38),0)</f>
        <v>0</v>
      </c>
      <c r="T38" s="14">
        <f>IF(AND(SUMIFS(Investors!$P:$P,Investors!$A:$A,$A38,Investors!$G:$G,$B38)-$B$2&lt;=T$4,SUMIFS(Investors!$P:$P,Investors!$A:$A,$A38,Investors!$G:$G,$B38)-$B$2&gt;S$4),SUMIFS(Investors!$Q:$Q,Investors!$A:$A,$A38,Investors!$G:$G,$B38),0)</f>
        <v>0</v>
      </c>
      <c r="U38" s="14">
        <f>IF(AND(SUMIFS(Investors!$P:$P,Investors!$A:$A,$A38,Investors!$G:$G,$B38)-$B$2&lt;=U$4,SUMIFS(Investors!$P:$P,Investors!$A:$A,$A38,Investors!$G:$G,$B38)-$B$2&gt;T$4),SUMIFS(Investors!$Q:$Q,Investors!$A:$A,$A38,Investors!$G:$G,$B38),0)</f>
        <v>0</v>
      </c>
      <c r="V38" s="14">
        <f>IF(AND(SUMIFS(Investors!$P:$P,Investors!$A:$A,$A38,Investors!$G:$G,$B38)-$B$2&lt;=V$4,SUMIFS(Investors!$P:$P,Investors!$A:$A,$A38,Investors!$G:$G,$B38)-$B$2&gt;U$4),SUMIFS(Investors!$Q:$Q,Investors!$A:$A,$A38,Investors!$G:$G,$B38),0)</f>
        <v>0</v>
      </c>
      <c r="W38" s="14">
        <f>IF(AND(SUMIFS(Investors!$P:$P,Investors!$A:$A,$A38,Investors!$G:$G,$B38)-$B$2&lt;=W$4,SUMIFS(Investors!$P:$P,Investors!$A:$A,$A38,Investors!$G:$G,$B38)-$B$2&gt;V$4),SUMIFS(Investors!$Q:$Q,Investors!$A:$A,$A38,Investors!$G:$G,$B38),0)</f>
        <v>0</v>
      </c>
      <c r="X38" s="14">
        <f>IF(AND(SUMIFS(Investors!$P:$P,Investors!$A:$A,$A38,Investors!$G:$G,$B38)-$B$2&lt;=X$4,SUMIFS(Investors!$P:$P,Investors!$A:$A,$A38,Investors!$G:$G,$B38)-$B$2&gt;W$4),SUMIFS(Investors!$Q:$Q,Investors!$A:$A,$A38,Investors!$G:$G,$B38),0)</f>
        <v>0</v>
      </c>
      <c r="Y38" s="14">
        <f>IF(AND(SUMIFS(Investors!$P:$P,Investors!$A:$A,$A38,Investors!$G:$G,$B38)-$B$2&lt;=Y$4,SUMIFS(Investors!$P:$P,Investors!$A:$A,$A38,Investors!$G:$G,$B38)-$B$2&gt;X$4),SUMIFS(Investors!$Q:$Q,Investors!$A:$A,$A38,Investors!$G:$G,$B38),0)</f>
        <v>0</v>
      </c>
      <c r="Z38" s="14">
        <f>IF(AND(SUMIFS(Investors!$P:$P,Investors!$A:$A,$A38,Investors!$G:$G,$B38)-$B$2&lt;=Z$4,SUMIFS(Investors!$P:$P,Investors!$A:$A,$A38,Investors!$G:$G,$B38)-$B$2&gt;Y$4),SUMIFS(Investors!$Q:$Q,Investors!$A:$A,$A38,Investors!$G:$G,$B38),0)</f>
        <v>0</v>
      </c>
      <c r="AA38" s="14">
        <f>IF(AND(SUMIFS(Investors!$P:$P,Investors!$A:$A,$A38,Investors!$G:$G,$B38)-$B$2&lt;=AA$4,SUMIFS(Investors!$P:$P,Investors!$A:$A,$A38,Investors!$G:$G,$B38)-$B$2&gt;Z$4),SUMIFS(Investors!$Q:$Q,Investors!$A:$A,$A38,Investors!$G:$G,$B38),0)</f>
        <v>0</v>
      </c>
      <c r="AB38" s="14">
        <f>IF(AND(SUMIFS(Investors!$P:$P,Investors!$A:$A,$A38,Investors!$G:$G,$B38)-$B$2&lt;=AB$4,SUMIFS(Investors!$P:$P,Investors!$A:$A,$A38,Investors!$G:$G,$B38)-$B$2&gt;AA$4),SUMIFS(Investors!$Q:$Q,Investors!$A:$A,$A38,Investors!$G:$G,$B38),0)</f>
        <v>0</v>
      </c>
      <c r="AC38" s="14">
        <f>IF(AND(SUMIFS(Investors!$P:$P,Investors!$A:$A,$A38,Investors!$G:$G,$B38)-$B$2&lt;=AC$4,SUMIFS(Investors!$P:$P,Investors!$A:$A,$A38,Investors!$G:$G,$B38)-$B$2&gt;AB$4),SUMIFS(Investors!$Q:$Q,Investors!$A:$A,$A38,Investors!$G:$G,$B38),0)</f>
        <v>0</v>
      </c>
    </row>
    <row r="39" spans="1:29">
      <c r="A39" s="13" t="s">
        <v>194</v>
      </c>
      <c r="B39" s="13" t="s">
        <v>89</v>
      </c>
      <c r="C39" s="14">
        <f t="shared" si="2"/>
        <v>0</v>
      </c>
      <c r="D39" s="13"/>
      <c r="E39" s="14">
        <f>IF(AND(SUMIFS(Investors!$P:$P,Investors!$A:$A,$A39,Investors!$G:$G,$B39)-$B$2&lt;=E$4,SUMIFS(Investors!$P:$P,Investors!$A:$A,$A39,Investors!$G:$G,$B39)-$B$2&gt;D$4),SUMIFS(Investors!$Q:$Q,Investors!$A:$A,$A39,Investors!$G:$G,$B39),0)</f>
        <v>0</v>
      </c>
      <c r="F39" s="14">
        <f>IF(AND(SUMIFS(Investors!$P:$P,Investors!$A:$A,$A39,Investors!$G:$G,$B39)-$B$2&lt;=F$4,SUMIFS(Investors!$P:$P,Investors!$A:$A,$A39,Investors!$G:$G,$B39)-$B$2&gt;E$4),SUMIFS(Investors!$Q:$Q,Investors!$A:$A,$A39,Investors!$G:$G,$B39),0)</f>
        <v>0</v>
      </c>
      <c r="G39" s="14">
        <f>IF(AND(SUMIFS(Investors!$P:$P,Investors!$A:$A,$A39,Investors!$G:$G,$B39)-$B$2&lt;=G$4,SUMIFS(Investors!$P:$P,Investors!$A:$A,$A39,Investors!$G:$G,$B39)-$B$2&gt;F$4),SUMIFS(Investors!$Q:$Q,Investors!$A:$A,$A39,Investors!$G:$G,$B39),0)</f>
        <v>0</v>
      </c>
      <c r="H39" s="14">
        <f>IF(AND(SUMIFS(Investors!$P:$P,Investors!$A:$A,$A39,Investors!$G:$G,$B39)-$B$2&lt;=H$4,SUMIFS(Investors!$P:$P,Investors!$A:$A,$A39,Investors!$G:$G,$B39)-$B$2&gt;G$4),SUMIFS(Investors!$Q:$Q,Investors!$A:$A,$A39,Investors!$G:$G,$B39),0)</f>
        <v>0</v>
      </c>
      <c r="I39" s="14">
        <f>IF(AND(SUMIFS(Investors!$P:$P,Investors!$A:$A,$A39,Investors!$G:$G,$B39)-$B$2&lt;=I$4,SUMIFS(Investors!$P:$P,Investors!$A:$A,$A39,Investors!$G:$G,$B39)-$B$2&gt;H$4),SUMIFS(Investors!$Q:$Q,Investors!$A:$A,$A39,Investors!$G:$G,$B39),0)</f>
        <v>0</v>
      </c>
      <c r="J39" s="14">
        <f>IF(AND(SUMIFS(Investors!$P:$P,Investors!$A:$A,$A39,Investors!$G:$G,$B39)-$B$2&lt;=J$4,SUMIFS(Investors!$P:$P,Investors!$A:$A,$A39,Investors!$G:$G,$B39)-$B$2&gt;I$4),SUMIFS(Investors!$Q:$Q,Investors!$A:$A,$A39,Investors!$G:$G,$B39),0)</f>
        <v>0</v>
      </c>
      <c r="K39" s="14">
        <f>IF(AND(SUMIFS(Investors!$P:$P,Investors!$A:$A,$A39,Investors!$G:$G,$B39)-$B$2&lt;=K$4,SUMIFS(Investors!$P:$P,Investors!$A:$A,$A39,Investors!$G:$G,$B39)-$B$2&gt;J$4),SUMIFS(Investors!$Q:$Q,Investors!$A:$A,$A39,Investors!$G:$G,$B39),0)</f>
        <v>0</v>
      </c>
      <c r="L39" s="14">
        <f>IF(AND(SUMIFS(Investors!$P:$P,Investors!$A:$A,$A39,Investors!$G:$G,$B39)-$B$2&lt;=L$4,SUMIFS(Investors!$P:$P,Investors!$A:$A,$A39,Investors!$G:$G,$B39)-$B$2&gt;K$4),SUMIFS(Investors!$Q:$Q,Investors!$A:$A,$A39,Investors!$G:$G,$B39),0)</f>
        <v>0</v>
      </c>
      <c r="M39" s="14">
        <f>IF(AND(SUMIFS(Investors!$P:$P,Investors!$A:$A,$A39,Investors!$G:$G,$B39)-$B$2&lt;=M$4,SUMIFS(Investors!$P:$P,Investors!$A:$A,$A39,Investors!$G:$G,$B39)-$B$2&gt;L$4),SUMIFS(Investors!$Q:$Q,Investors!$A:$A,$A39,Investors!$G:$G,$B39),0)</f>
        <v>0</v>
      </c>
      <c r="N39" s="14">
        <f>IF(AND(SUMIFS(Investors!$P:$P,Investors!$A:$A,$A39,Investors!$G:$G,$B39)-$B$2&lt;=N$4,SUMIFS(Investors!$P:$P,Investors!$A:$A,$A39,Investors!$G:$G,$B39)-$B$2&gt;M$4),SUMIFS(Investors!$Q:$Q,Investors!$A:$A,$A39,Investors!$G:$G,$B39),0)</f>
        <v>0</v>
      </c>
      <c r="O39" s="14">
        <f>IF(AND(SUMIFS(Investors!$P:$P,Investors!$A:$A,$A39,Investors!$G:$G,$B39)-$B$2&lt;=O$4,SUMIFS(Investors!$P:$P,Investors!$A:$A,$A39,Investors!$G:$G,$B39)-$B$2&gt;N$4),SUMIFS(Investors!$Q:$Q,Investors!$A:$A,$A39,Investors!$G:$G,$B39),0)</f>
        <v>0</v>
      </c>
      <c r="P39" s="14">
        <f>IF(AND(SUMIFS(Investors!$P:$P,Investors!$A:$A,$A39,Investors!$G:$G,$B39)-$B$2&lt;=P$4,SUMIFS(Investors!$P:$P,Investors!$A:$A,$A39,Investors!$G:$G,$B39)-$B$2&gt;O$4),SUMIFS(Investors!$Q:$Q,Investors!$A:$A,$A39,Investors!$G:$G,$B39),0)</f>
        <v>0</v>
      </c>
      <c r="Q39" s="14">
        <f>IF(AND(SUMIFS(Investors!$P:$P,Investors!$A:$A,$A39,Investors!$G:$G,$B39)-$B$2&lt;=Q$4,SUMIFS(Investors!$P:$P,Investors!$A:$A,$A39,Investors!$G:$G,$B39)-$B$2&gt;P$4),SUMIFS(Investors!$Q:$Q,Investors!$A:$A,$A39,Investors!$G:$G,$B39),0)</f>
        <v>0</v>
      </c>
      <c r="R39" s="14">
        <f>IF(AND(SUMIFS(Investors!$P:$P,Investors!$A:$A,$A39,Investors!$G:$G,$B39)-$B$2&lt;=R$4,SUMIFS(Investors!$P:$P,Investors!$A:$A,$A39,Investors!$G:$G,$B39)-$B$2&gt;Q$4),SUMIFS(Investors!$Q:$Q,Investors!$A:$A,$A39,Investors!$G:$G,$B39),0)</f>
        <v>0</v>
      </c>
      <c r="S39" s="14">
        <f>IF(AND(SUMIFS(Investors!$P:$P,Investors!$A:$A,$A39,Investors!$G:$G,$B39)-$B$2&lt;=S$4,SUMIFS(Investors!$P:$P,Investors!$A:$A,$A39,Investors!$G:$G,$B39)-$B$2&gt;R$4),SUMIFS(Investors!$Q:$Q,Investors!$A:$A,$A39,Investors!$G:$G,$B39),0)</f>
        <v>0</v>
      </c>
      <c r="T39" s="14">
        <f>IF(AND(SUMIFS(Investors!$P:$P,Investors!$A:$A,$A39,Investors!$G:$G,$B39)-$B$2&lt;=T$4,SUMIFS(Investors!$P:$P,Investors!$A:$A,$A39,Investors!$G:$G,$B39)-$B$2&gt;S$4),SUMIFS(Investors!$Q:$Q,Investors!$A:$A,$A39,Investors!$G:$G,$B39),0)</f>
        <v>0</v>
      </c>
      <c r="U39" s="14">
        <f>IF(AND(SUMIFS(Investors!$P:$P,Investors!$A:$A,$A39,Investors!$G:$G,$B39)-$B$2&lt;=U$4,SUMIFS(Investors!$P:$P,Investors!$A:$A,$A39,Investors!$G:$G,$B39)-$B$2&gt;T$4),SUMIFS(Investors!$Q:$Q,Investors!$A:$A,$A39,Investors!$G:$G,$B39),0)</f>
        <v>0</v>
      </c>
      <c r="V39" s="14">
        <f>IF(AND(SUMIFS(Investors!$P:$P,Investors!$A:$A,$A39,Investors!$G:$G,$B39)-$B$2&lt;=V$4,SUMIFS(Investors!$P:$P,Investors!$A:$A,$A39,Investors!$G:$G,$B39)-$B$2&gt;U$4),SUMIFS(Investors!$Q:$Q,Investors!$A:$A,$A39,Investors!$G:$G,$B39),0)</f>
        <v>0</v>
      </c>
      <c r="W39" s="14">
        <f>IF(AND(SUMIFS(Investors!$P:$P,Investors!$A:$A,$A39,Investors!$G:$G,$B39)-$B$2&lt;=W$4,SUMIFS(Investors!$P:$P,Investors!$A:$A,$A39,Investors!$G:$G,$B39)-$B$2&gt;V$4),SUMIFS(Investors!$Q:$Q,Investors!$A:$A,$A39,Investors!$G:$G,$B39),0)</f>
        <v>0</v>
      </c>
      <c r="X39" s="14">
        <f>IF(AND(SUMIFS(Investors!$P:$P,Investors!$A:$A,$A39,Investors!$G:$G,$B39)-$B$2&lt;=X$4,SUMIFS(Investors!$P:$P,Investors!$A:$A,$A39,Investors!$G:$G,$B39)-$B$2&gt;W$4),SUMIFS(Investors!$Q:$Q,Investors!$A:$A,$A39,Investors!$G:$G,$B39),0)</f>
        <v>0</v>
      </c>
      <c r="Y39" s="14">
        <f>IF(AND(SUMIFS(Investors!$P:$P,Investors!$A:$A,$A39,Investors!$G:$G,$B39)-$B$2&lt;=Y$4,SUMIFS(Investors!$P:$P,Investors!$A:$A,$A39,Investors!$G:$G,$B39)-$B$2&gt;X$4),SUMIFS(Investors!$Q:$Q,Investors!$A:$A,$A39,Investors!$G:$G,$B39),0)</f>
        <v>0</v>
      </c>
      <c r="Z39" s="14">
        <f>IF(AND(SUMIFS(Investors!$P:$P,Investors!$A:$A,$A39,Investors!$G:$G,$B39)-$B$2&lt;=Z$4,SUMIFS(Investors!$P:$P,Investors!$A:$A,$A39,Investors!$G:$G,$B39)-$B$2&gt;Y$4),SUMIFS(Investors!$Q:$Q,Investors!$A:$A,$A39,Investors!$G:$G,$B39),0)</f>
        <v>0</v>
      </c>
      <c r="AA39" s="14">
        <f>IF(AND(SUMIFS(Investors!$P:$P,Investors!$A:$A,$A39,Investors!$G:$G,$B39)-$B$2&lt;=AA$4,SUMIFS(Investors!$P:$P,Investors!$A:$A,$A39,Investors!$G:$G,$B39)-$B$2&gt;Z$4),SUMIFS(Investors!$Q:$Q,Investors!$A:$A,$A39,Investors!$G:$G,$B39),0)</f>
        <v>0</v>
      </c>
      <c r="AB39" s="14">
        <f>IF(AND(SUMIFS(Investors!$P:$P,Investors!$A:$A,$A39,Investors!$G:$G,$B39)-$B$2&lt;=AB$4,SUMIFS(Investors!$P:$P,Investors!$A:$A,$A39,Investors!$G:$G,$B39)-$B$2&gt;AA$4),SUMIFS(Investors!$Q:$Q,Investors!$A:$A,$A39,Investors!$G:$G,$B39),0)</f>
        <v>0</v>
      </c>
      <c r="AC39" s="14">
        <f>IF(AND(SUMIFS(Investors!$P:$P,Investors!$A:$A,$A39,Investors!$G:$G,$B39)-$B$2&lt;=AC$4,SUMIFS(Investors!$P:$P,Investors!$A:$A,$A39,Investors!$G:$G,$B39)-$B$2&gt;AB$4),SUMIFS(Investors!$Q:$Q,Investors!$A:$A,$A39,Investors!$G:$G,$B39),0)</f>
        <v>0</v>
      </c>
    </row>
    <row r="40" spans="1:29">
      <c r="A40" s="13" t="s">
        <v>194</v>
      </c>
      <c r="B40" s="13" t="s">
        <v>90</v>
      </c>
      <c r="C40" s="14">
        <f t="shared" si="2"/>
        <v>551256.16438356158</v>
      </c>
      <c r="D40" s="13"/>
      <c r="E40" s="14">
        <f>IF(AND(SUMIFS(Investors!$P:$P,Investors!$A:$A,$A40,Investors!$G:$G,$B40)-$B$2&lt;=E$4,SUMIFS(Investors!$P:$P,Investors!$A:$A,$A40,Investors!$G:$G,$B40)-$B$2&gt;D$4),SUMIFS(Investors!$Q:$Q,Investors!$A:$A,$A40,Investors!$G:$G,$B40),0)</f>
        <v>0</v>
      </c>
      <c r="F40" s="14">
        <f>IF(AND(SUMIFS(Investors!$P:$P,Investors!$A:$A,$A40,Investors!$G:$G,$B40)-$B$2&lt;=F$4,SUMIFS(Investors!$P:$P,Investors!$A:$A,$A40,Investors!$G:$G,$B40)-$B$2&gt;E$4),SUMIFS(Investors!$Q:$Q,Investors!$A:$A,$A40,Investors!$G:$G,$B40),0)</f>
        <v>0</v>
      </c>
      <c r="G40" s="14">
        <f>IF(AND(SUMIFS(Investors!$P:$P,Investors!$A:$A,$A40,Investors!$G:$G,$B40)-$B$2&lt;=G$4,SUMIFS(Investors!$P:$P,Investors!$A:$A,$A40,Investors!$G:$G,$B40)-$B$2&gt;F$4),SUMIFS(Investors!$Q:$Q,Investors!$A:$A,$A40,Investors!$G:$G,$B40),0)</f>
        <v>0</v>
      </c>
      <c r="H40" s="14">
        <f>IF(AND(SUMIFS(Investors!$P:$P,Investors!$A:$A,$A40,Investors!$G:$G,$B40)-$B$2&lt;=H$4,SUMIFS(Investors!$P:$P,Investors!$A:$A,$A40,Investors!$G:$G,$B40)-$B$2&gt;G$4),SUMIFS(Investors!$Q:$Q,Investors!$A:$A,$A40,Investors!$G:$G,$B40),0)</f>
        <v>551256.16438356158</v>
      </c>
      <c r="I40" s="14">
        <f>IF(AND(SUMIFS(Investors!$P:$P,Investors!$A:$A,$A40,Investors!$G:$G,$B40)-$B$2&lt;=I$4,SUMIFS(Investors!$P:$P,Investors!$A:$A,$A40,Investors!$G:$G,$B40)-$B$2&gt;H$4),SUMIFS(Investors!$Q:$Q,Investors!$A:$A,$A40,Investors!$G:$G,$B40),0)</f>
        <v>0</v>
      </c>
      <c r="J40" s="14">
        <f>IF(AND(SUMIFS(Investors!$P:$P,Investors!$A:$A,$A40,Investors!$G:$G,$B40)-$B$2&lt;=J$4,SUMIFS(Investors!$P:$P,Investors!$A:$A,$A40,Investors!$G:$G,$B40)-$B$2&gt;I$4),SUMIFS(Investors!$Q:$Q,Investors!$A:$A,$A40,Investors!$G:$G,$B40),0)</f>
        <v>0</v>
      </c>
      <c r="K40" s="14">
        <f>IF(AND(SUMIFS(Investors!$P:$P,Investors!$A:$A,$A40,Investors!$G:$G,$B40)-$B$2&lt;=K$4,SUMIFS(Investors!$P:$P,Investors!$A:$A,$A40,Investors!$G:$G,$B40)-$B$2&gt;J$4),SUMIFS(Investors!$Q:$Q,Investors!$A:$A,$A40,Investors!$G:$G,$B40),0)</f>
        <v>0</v>
      </c>
      <c r="L40" s="14">
        <f>IF(AND(SUMIFS(Investors!$P:$P,Investors!$A:$A,$A40,Investors!$G:$G,$B40)-$B$2&lt;=L$4,SUMIFS(Investors!$P:$P,Investors!$A:$A,$A40,Investors!$G:$G,$B40)-$B$2&gt;K$4),SUMIFS(Investors!$Q:$Q,Investors!$A:$A,$A40,Investors!$G:$G,$B40),0)</f>
        <v>0</v>
      </c>
      <c r="M40" s="14">
        <f>IF(AND(SUMIFS(Investors!$P:$P,Investors!$A:$A,$A40,Investors!$G:$G,$B40)-$B$2&lt;=M$4,SUMIFS(Investors!$P:$P,Investors!$A:$A,$A40,Investors!$G:$G,$B40)-$B$2&gt;L$4),SUMIFS(Investors!$Q:$Q,Investors!$A:$A,$A40,Investors!$G:$G,$B40),0)</f>
        <v>0</v>
      </c>
      <c r="N40" s="14">
        <f>IF(AND(SUMIFS(Investors!$P:$P,Investors!$A:$A,$A40,Investors!$G:$G,$B40)-$B$2&lt;=N$4,SUMIFS(Investors!$P:$P,Investors!$A:$A,$A40,Investors!$G:$G,$B40)-$B$2&gt;M$4),SUMIFS(Investors!$Q:$Q,Investors!$A:$A,$A40,Investors!$G:$G,$B40),0)</f>
        <v>0</v>
      </c>
      <c r="O40" s="14">
        <f>IF(AND(SUMIFS(Investors!$P:$P,Investors!$A:$A,$A40,Investors!$G:$G,$B40)-$B$2&lt;=O$4,SUMIFS(Investors!$P:$P,Investors!$A:$A,$A40,Investors!$G:$G,$B40)-$B$2&gt;N$4),SUMIFS(Investors!$Q:$Q,Investors!$A:$A,$A40,Investors!$G:$G,$B40),0)</f>
        <v>0</v>
      </c>
      <c r="P40" s="14">
        <f>IF(AND(SUMIFS(Investors!$P:$P,Investors!$A:$A,$A40,Investors!$G:$G,$B40)-$B$2&lt;=P$4,SUMIFS(Investors!$P:$P,Investors!$A:$A,$A40,Investors!$G:$G,$B40)-$B$2&gt;O$4),SUMIFS(Investors!$Q:$Q,Investors!$A:$A,$A40,Investors!$G:$G,$B40),0)</f>
        <v>0</v>
      </c>
      <c r="Q40" s="14">
        <f>IF(AND(SUMIFS(Investors!$P:$P,Investors!$A:$A,$A40,Investors!$G:$G,$B40)-$B$2&lt;=Q$4,SUMIFS(Investors!$P:$P,Investors!$A:$A,$A40,Investors!$G:$G,$B40)-$B$2&gt;P$4),SUMIFS(Investors!$Q:$Q,Investors!$A:$A,$A40,Investors!$G:$G,$B40),0)</f>
        <v>0</v>
      </c>
      <c r="R40" s="14">
        <f>IF(AND(SUMIFS(Investors!$P:$P,Investors!$A:$A,$A40,Investors!$G:$G,$B40)-$B$2&lt;=R$4,SUMIFS(Investors!$P:$P,Investors!$A:$A,$A40,Investors!$G:$G,$B40)-$B$2&gt;Q$4),SUMIFS(Investors!$Q:$Q,Investors!$A:$A,$A40,Investors!$G:$G,$B40),0)</f>
        <v>0</v>
      </c>
      <c r="S40" s="14">
        <f>IF(AND(SUMIFS(Investors!$P:$P,Investors!$A:$A,$A40,Investors!$G:$G,$B40)-$B$2&lt;=S$4,SUMIFS(Investors!$P:$P,Investors!$A:$A,$A40,Investors!$G:$G,$B40)-$B$2&gt;R$4),SUMIFS(Investors!$Q:$Q,Investors!$A:$A,$A40,Investors!$G:$G,$B40),0)</f>
        <v>0</v>
      </c>
      <c r="T40" s="14">
        <f>IF(AND(SUMIFS(Investors!$P:$P,Investors!$A:$A,$A40,Investors!$G:$G,$B40)-$B$2&lt;=T$4,SUMIFS(Investors!$P:$P,Investors!$A:$A,$A40,Investors!$G:$G,$B40)-$B$2&gt;S$4),SUMIFS(Investors!$Q:$Q,Investors!$A:$A,$A40,Investors!$G:$G,$B40),0)</f>
        <v>0</v>
      </c>
      <c r="U40" s="14">
        <f>IF(AND(SUMIFS(Investors!$P:$P,Investors!$A:$A,$A40,Investors!$G:$G,$B40)-$B$2&lt;=U$4,SUMIFS(Investors!$P:$P,Investors!$A:$A,$A40,Investors!$G:$G,$B40)-$B$2&gt;T$4),SUMIFS(Investors!$Q:$Q,Investors!$A:$A,$A40,Investors!$G:$G,$B40),0)</f>
        <v>0</v>
      </c>
      <c r="V40" s="14">
        <f>IF(AND(SUMIFS(Investors!$P:$P,Investors!$A:$A,$A40,Investors!$G:$G,$B40)-$B$2&lt;=V$4,SUMIFS(Investors!$P:$P,Investors!$A:$A,$A40,Investors!$G:$G,$B40)-$B$2&gt;U$4),SUMIFS(Investors!$Q:$Q,Investors!$A:$A,$A40,Investors!$G:$G,$B40),0)</f>
        <v>0</v>
      </c>
      <c r="W40" s="14">
        <f>IF(AND(SUMIFS(Investors!$P:$P,Investors!$A:$A,$A40,Investors!$G:$G,$B40)-$B$2&lt;=W$4,SUMIFS(Investors!$P:$P,Investors!$A:$A,$A40,Investors!$G:$G,$B40)-$B$2&gt;V$4),SUMIFS(Investors!$Q:$Q,Investors!$A:$A,$A40,Investors!$G:$G,$B40),0)</f>
        <v>0</v>
      </c>
      <c r="X40" s="14">
        <f>IF(AND(SUMIFS(Investors!$P:$P,Investors!$A:$A,$A40,Investors!$G:$G,$B40)-$B$2&lt;=X$4,SUMIFS(Investors!$P:$P,Investors!$A:$A,$A40,Investors!$G:$G,$B40)-$B$2&gt;W$4),SUMIFS(Investors!$Q:$Q,Investors!$A:$A,$A40,Investors!$G:$G,$B40),0)</f>
        <v>0</v>
      </c>
      <c r="Y40" s="14">
        <f>IF(AND(SUMIFS(Investors!$P:$P,Investors!$A:$A,$A40,Investors!$G:$G,$B40)-$B$2&lt;=Y$4,SUMIFS(Investors!$P:$P,Investors!$A:$A,$A40,Investors!$G:$G,$B40)-$B$2&gt;X$4),SUMIFS(Investors!$Q:$Q,Investors!$A:$A,$A40,Investors!$G:$G,$B40),0)</f>
        <v>0</v>
      </c>
      <c r="Z40" s="14">
        <f>IF(AND(SUMIFS(Investors!$P:$P,Investors!$A:$A,$A40,Investors!$G:$G,$B40)-$B$2&lt;=Z$4,SUMIFS(Investors!$P:$P,Investors!$A:$A,$A40,Investors!$G:$G,$B40)-$B$2&gt;Y$4),SUMIFS(Investors!$Q:$Q,Investors!$A:$A,$A40,Investors!$G:$G,$B40),0)</f>
        <v>0</v>
      </c>
      <c r="AA40" s="14">
        <f>IF(AND(SUMIFS(Investors!$P:$P,Investors!$A:$A,$A40,Investors!$G:$G,$B40)-$B$2&lt;=AA$4,SUMIFS(Investors!$P:$P,Investors!$A:$A,$A40,Investors!$G:$G,$B40)-$B$2&gt;Z$4),SUMIFS(Investors!$Q:$Q,Investors!$A:$A,$A40,Investors!$G:$G,$B40),0)</f>
        <v>0</v>
      </c>
      <c r="AB40" s="14">
        <f>IF(AND(SUMIFS(Investors!$P:$P,Investors!$A:$A,$A40,Investors!$G:$G,$B40)-$B$2&lt;=AB$4,SUMIFS(Investors!$P:$P,Investors!$A:$A,$A40,Investors!$G:$G,$B40)-$B$2&gt;AA$4),SUMIFS(Investors!$Q:$Q,Investors!$A:$A,$A40,Investors!$G:$G,$B40),0)</f>
        <v>0</v>
      </c>
      <c r="AC40" s="14">
        <f>IF(AND(SUMIFS(Investors!$P:$P,Investors!$A:$A,$A40,Investors!$G:$G,$B40)-$B$2&lt;=AC$4,SUMIFS(Investors!$P:$P,Investors!$A:$A,$A40,Investors!$G:$G,$B40)-$B$2&gt;AB$4),SUMIFS(Investors!$Q:$Q,Investors!$A:$A,$A40,Investors!$G:$G,$B40),0)</f>
        <v>0</v>
      </c>
    </row>
    <row r="41" spans="1:29">
      <c r="A41" s="13" t="s">
        <v>197</v>
      </c>
      <c r="B41" s="13" t="s">
        <v>109</v>
      </c>
      <c r="C41" s="14">
        <f t="shared" si="2"/>
        <v>299292.70872328768</v>
      </c>
      <c r="D41" s="13"/>
      <c r="E41" s="14">
        <f>IF(AND(SUMIFS(Investors!$P:$P,Investors!$A:$A,$A41,Investors!$G:$G,$B41)-$B$2&lt;=E$4,SUMIFS(Investors!$P:$P,Investors!$A:$A,$A41,Investors!$G:$G,$B41)-$B$2&gt;D$4),SUMIFS(Investors!$Q:$Q,Investors!$A:$A,$A41,Investors!$G:$G,$B41),0)</f>
        <v>0</v>
      </c>
      <c r="F41" s="14">
        <f>IF(AND(SUMIFS(Investors!$P:$P,Investors!$A:$A,$A41,Investors!$G:$G,$B41)-$B$2&lt;=F$4,SUMIFS(Investors!$P:$P,Investors!$A:$A,$A41,Investors!$G:$G,$B41)-$B$2&gt;E$4),SUMIFS(Investors!$Q:$Q,Investors!$A:$A,$A41,Investors!$G:$G,$B41),0)</f>
        <v>0</v>
      </c>
      <c r="G41" s="14">
        <f>IF(AND(SUMIFS(Investors!$P:$P,Investors!$A:$A,$A41,Investors!$G:$G,$B41)-$B$2&lt;=G$4,SUMIFS(Investors!$P:$P,Investors!$A:$A,$A41,Investors!$G:$G,$B41)-$B$2&gt;F$4),SUMIFS(Investors!$Q:$Q,Investors!$A:$A,$A41,Investors!$G:$G,$B41),0)</f>
        <v>299292.70872328768</v>
      </c>
      <c r="H41" s="14">
        <f>IF(AND(SUMIFS(Investors!$P:$P,Investors!$A:$A,$A41,Investors!$G:$G,$B41)-$B$2&lt;=H$4,SUMIFS(Investors!$P:$P,Investors!$A:$A,$A41,Investors!$G:$G,$B41)-$B$2&gt;G$4),SUMIFS(Investors!$Q:$Q,Investors!$A:$A,$A41,Investors!$G:$G,$B41),0)</f>
        <v>0</v>
      </c>
      <c r="I41" s="14">
        <f>IF(AND(SUMIFS(Investors!$P:$P,Investors!$A:$A,$A41,Investors!$G:$G,$B41)-$B$2&lt;=I$4,SUMIFS(Investors!$P:$P,Investors!$A:$A,$A41,Investors!$G:$G,$B41)-$B$2&gt;H$4),SUMIFS(Investors!$Q:$Q,Investors!$A:$A,$A41,Investors!$G:$G,$B41),0)</f>
        <v>0</v>
      </c>
      <c r="J41" s="14">
        <f>IF(AND(SUMIFS(Investors!$P:$P,Investors!$A:$A,$A41,Investors!$G:$G,$B41)-$B$2&lt;=J$4,SUMIFS(Investors!$P:$P,Investors!$A:$A,$A41,Investors!$G:$G,$B41)-$B$2&gt;I$4),SUMIFS(Investors!$Q:$Q,Investors!$A:$A,$A41,Investors!$G:$G,$B41),0)</f>
        <v>0</v>
      </c>
      <c r="K41" s="14">
        <f>IF(AND(SUMIFS(Investors!$P:$P,Investors!$A:$A,$A41,Investors!$G:$G,$B41)-$B$2&lt;=K$4,SUMIFS(Investors!$P:$P,Investors!$A:$A,$A41,Investors!$G:$G,$B41)-$B$2&gt;J$4),SUMIFS(Investors!$Q:$Q,Investors!$A:$A,$A41,Investors!$G:$G,$B41),0)</f>
        <v>0</v>
      </c>
      <c r="L41" s="14">
        <f>IF(AND(SUMIFS(Investors!$P:$P,Investors!$A:$A,$A41,Investors!$G:$G,$B41)-$B$2&lt;=L$4,SUMIFS(Investors!$P:$P,Investors!$A:$A,$A41,Investors!$G:$G,$B41)-$B$2&gt;K$4),SUMIFS(Investors!$Q:$Q,Investors!$A:$A,$A41,Investors!$G:$G,$B41),0)</f>
        <v>0</v>
      </c>
      <c r="M41" s="14">
        <f>IF(AND(SUMIFS(Investors!$P:$P,Investors!$A:$A,$A41,Investors!$G:$G,$B41)-$B$2&lt;=M$4,SUMIFS(Investors!$P:$P,Investors!$A:$A,$A41,Investors!$G:$G,$B41)-$B$2&gt;L$4),SUMIFS(Investors!$Q:$Q,Investors!$A:$A,$A41,Investors!$G:$G,$B41),0)</f>
        <v>0</v>
      </c>
      <c r="N41" s="14">
        <f>IF(AND(SUMIFS(Investors!$P:$P,Investors!$A:$A,$A41,Investors!$G:$G,$B41)-$B$2&lt;=N$4,SUMIFS(Investors!$P:$P,Investors!$A:$A,$A41,Investors!$G:$G,$B41)-$B$2&gt;M$4),SUMIFS(Investors!$Q:$Q,Investors!$A:$A,$A41,Investors!$G:$G,$B41),0)</f>
        <v>0</v>
      </c>
      <c r="O41" s="14">
        <f>IF(AND(SUMIFS(Investors!$P:$P,Investors!$A:$A,$A41,Investors!$G:$G,$B41)-$B$2&lt;=O$4,SUMIFS(Investors!$P:$P,Investors!$A:$A,$A41,Investors!$G:$G,$B41)-$B$2&gt;N$4),SUMIFS(Investors!$Q:$Q,Investors!$A:$A,$A41,Investors!$G:$G,$B41),0)</f>
        <v>0</v>
      </c>
      <c r="P41" s="14">
        <f>IF(AND(SUMIFS(Investors!$P:$P,Investors!$A:$A,$A41,Investors!$G:$G,$B41)-$B$2&lt;=P$4,SUMIFS(Investors!$P:$P,Investors!$A:$A,$A41,Investors!$G:$G,$B41)-$B$2&gt;O$4),SUMIFS(Investors!$Q:$Q,Investors!$A:$A,$A41,Investors!$G:$G,$B41),0)</f>
        <v>0</v>
      </c>
      <c r="Q41" s="14">
        <f>IF(AND(SUMIFS(Investors!$P:$P,Investors!$A:$A,$A41,Investors!$G:$G,$B41)-$B$2&lt;=Q$4,SUMIFS(Investors!$P:$P,Investors!$A:$A,$A41,Investors!$G:$G,$B41)-$B$2&gt;P$4),SUMIFS(Investors!$Q:$Q,Investors!$A:$A,$A41,Investors!$G:$G,$B41),0)</f>
        <v>0</v>
      </c>
      <c r="R41" s="14">
        <f>IF(AND(SUMIFS(Investors!$P:$P,Investors!$A:$A,$A41,Investors!$G:$G,$B41)-$B$2&lt;=R$4,SUMIFS(Investors!$P:$P,Investors!$A:$A,$A41,Investors!$G:$G,$B41)-$B$2&gt;Q$4),SUMIFS(Investors!$Q:$Q,Investors!$A:$A,$A41,Investors!$G:$G,$B41),0)</f>
        <v>0</v>
      </c>
      <c r="S41" s="14">
        <f>IF(AND(SUMIFS(Investors!$P:$P,Investors!$A:$A,$A41,Investors!$G:$G,$B41)-$B$2&lt;=S$4,SUMIFS(Investors!$P:$P,Investors!$A:$A,$A41,Investors!$G:$G,$B41)-$B$2&gt;R$4),SUMIFS(Investors!$Q:$Q,Investors!$A:$A,$A41,Investors!$G:$G,$B41),0)</f>
        <v>0</v>
      </c>
      <c r="T41" s="14">
        <f>IF(AND(SUMIFS(Investors!$P:$P,Investors!$A:$A,$A41,Investors!$G:$G,$B41)-$B$2&lt;=T$4,SUMIFS(Investors!$P:$P,Investors!$A:$A,$A41,Investors!$G:$G,$B41)-$B$2&gt;S$4),SUMIFS(Investors!$Q:$Q,Investors!$A:$A,$A41,Investors!$G:$G,$B41),0)</f>
        <v>0</v>
      </c>
      <c r="U41" s="14">
        <f>IF(AND(SUMIFS(Investors!$P:$P,Investors!$A:$A,$A41,Investors!$G:$G,$B41)-$B$2&lt;=U$4,SUMIFS(Investors!$P:$P,Investors!$A:$A,$A41,Investors!$G:$G,$B41)-$B$2&gt;T$4),SUMIFS(Investors!$Q:$Q,Investors!$A:$A,$A41,Investors!$G:$G,$B41),0)</f>
        <v>0</v>
      </c>
      <c r="V41" s="14">
        <f>IF(AND(SUMIFS(Investors!$P:$P,Investors!$A:$A,$A41,Investors!$G:$G,$B41)-$B$2&lt;=V$4,SUMIFS(Investors!$P:$P,Investors!$A:$A,$A41,Investors!$G:$G,$B41)-$B$2&gt;U$4),SUMIFS(Investors!$Q:$Q,Investors!$A:$A,$A41,Investors!$G:$G,$B41),0)</f>
        <v>0</v>
      </c>
      <c r="W41" s="14">
        <f>IF(AND(SUMIFS(Investors!$P:$P,Investors!$A:$A,$A41,Investors!$G:$G,$B41)-$B$2&lt;=W$4,SUMIFS(Investors!$P:$P,Investors!$A:$A,$A41,Investors!$G:$G,$B41)-$B$2&gt;V$4),SUMIFS(Investors!$Q:$Q,Investors!$A:$A,$A41,Investors!$G:$G,$B41),0)</f>
        <v>0</v>
      </c>
      <c r="X41" s="14">
        <f>IF(AND(SUMIFS(Investors!$P:$P,Investors!$A:$A,$A41,Investors!$G:$G,$B41)-$B$2&lt;=X$4,SUMIFS(Investors!$P:$P,Investors!$A:$A,$A41,Investors!$G:$G,$B41)-$B$2&gt;W$4),SUMIFS(Investors!$Q:$Q,Investors!$A:$A,$A41,Investors!$G:$G,$B41),0)</f>
        <v>0</v>
      </c>
      <c r="Y41" s="14">
        <f>IF(AND(SUMIFS(Investors!$P:$P,Investors!$A:$A,$A41,Investors!$G:$G,$B41)-$B$2&lt;=Y$4,SUMIFS(Investors!$P:$P,Investors!$A:$A,$A41,Investors!$G:$G,$B41)-$B$2&gt;X$4),SUMIFS(Investors!$Q:$Q,Investors!$A:$A,$A41,Investors!$G:$G,$B41),0)</f>
        <v>0</v>
      </c>
      <c r="Z41" s="14">
        <f>IF(AND(SUMIFS(Investors!$P:$P,Investors!$A:$A,$A41,Investors!$G:$G,$B41)-$B$2&lt;=Z$4,SUMIFS(Investors!$P:$P,Investors!$A:$A,$A41,Investors!$G:$G,$B41)-$B$2&gt;Y$4),SUMIFS(Investors!$Q:$Q,Investors!$A:$A,$A41,Investors!$G:$G,$B41),0)</f>
        <v>0</v>
      </c>
      <c r="AA41" s="14">
        <f>IF(AND(SUMIFS(Investors!$P:$P,Investors!$A:$A,$A41,Investors!$G:$G,$B41)-$B$2&lt;=AA$4,SUMIFS(Investors!$P:$P,Investors!$A:$A,$A41,Investors!$G:$G,$B41)-$B$2&gt;Z$4),SUMIFS(Investors!$Q:$Q,Investors!$A:$A,$A41,Investors!$G:$G,$B41),0)</f>
        <v>0</v>
      </c>
      <c r="AB41" s="14">
        <f>IF(AND(SUMIFS(Investors!$P:$P,Investors!$A:$A,$A41,Investors!$G:$G,$B41)-$B$2&lt;=AB$4,SUMIFS(Investors!$P:$P,Investors!$A:$A,$A41,Investors!$G:$G,$B41)-$B$2&gt;AA$4),SUMIFS(Investors!$Q:$Q,Investors!$A:$A,$A41,Investors!$G:$G,$B41),0)</f>
        <v>0</v>
      </c>
      <c r="AC41" s="14">
        <f>IF(AND(SUMIFS(Investors!$P:$P,Investors!$A:$A,$A41,Investors!$G:$G,$B41)-$B$2&lt;=AC$4,SUMIFS(Investors!$P:$P,Investors!$A:$A,$A41,Investors!$G:$G,$B41)-$B$2&gt;AB$4),SUMIFS(Investors!$Q:$Q,Investors!$A:$A,$A41,Investors!$G:$G,$B41),0)</f>
        <v>0</v>
      </c>
    </row>
    <row r="42" spans="1:29">
      <c r="A42" s="13" t="s">
        <v>200</v>
      </c>
      <c r="B42" s="13" t="s">
        <v>46</v>
      </c>
      <c r="C42" s="14">
        <f t="shared" si="2"/>
        <v>713358.90410958906</v>
      </c>
      <c r="D42" s="13"/>
      <c r="E42" s="14">
        <f>IF(AND(SUMIFS(Investors!$P:$P,Investors!$A:$A,$A42,Investors!$G:$G,$B42)-$B$2&lt;=E$4,SUMIFS(Investors!$P:$P,Investors!$A:$A,$A42,Investors!$G:$G,$B42)-$B$2&gt;D$4),SUMIFS(Investors!$Q:$Q,Investors!$A:$A,$A42,Investors!$G:$G,$B42),0)</f>
        <v>0</v>
      </c>
      <c r="F42" s="14">
        <f>IF(AND(SUMIFS(Investors!$P:$P,Investors!$A:$A,$A42,Investors!$G:$G,$B42)-$B$2&lt;=F$4,SUMIFS(Investors!$P:$P,Investors!$A:$A,$A42,Investors!$G:$G,$B42)-$B$2&gt;E$4),SUMIFS(Investors!$Q:$Q,Investors!$A:$A,$A42,Investors!$G:$G,$B42),0)</f>
        <v>0</v>
      </c>
      <c r="G42" s="14">
        <f>IF(AND(SUMIFS(Investors!$P:$P,Investors!$A:$A,$A42,Investors!$G:$G,$B42)-$B$2&lt;=G$4,SUMIFS(Investors!$P:$P,Investors!$A:$A,$A42,Investors!$G:$G,$B42)-$B$2&gt;F$4),SUMIFS(Investors!$Q:$Q,Investors!$A:$A,$A42,Investors!$G:$G,$B42),0)</f>
        <v>0</v>
      </c>
      <c r="H42" s="14">
        <f>IF(AND(SUMIFS(Investors!$P:$P,Investors!$A:$A,$A42,Investors!$G:$G,$B42)-$B$2&lt;=H$4,SUMIFS(Investors!$P:$P,Investors!$A:$A,$A42,Investors!$G:$G,$B42)-$B$2&gt;G$4),SUMIFS(Investors!$Q:$Q,Investors!$A:$A,$A42,Investors!$G:$G,$B42),0)</f>
        <v>0</v>
      </c>
      <c r="I42" s="14">
        <f>IF(AND(SUMIFS(Investors!$P:$P,Investors!$A:$A,$A42,Investors!$G:$G,$B42)-$B$2&lt;=I$4,SUMIFS(Investors!$P:$P,Investors!$A:$A,$A42,Investors!$G:$G,$B42)-$B$2&gt;H$4),SUMIFS(Investors!$Q:$Q,Investors!$A:$A,$A42,Investors!$G:$G,$B42),0)</f>
        <v>713358.90410958906</v>
      </c>
      <c r="J42" s="14">
        <f>IF(AND(SUMIFS(Investors!$P:$P,Investors!$A:$A,$A42,Investors!$G:$G,$B42)-$B$2&lt;=J$4,SUMIFS(Investors!$P:$P,Investors!$A:$A,$A42,Investors!$G:$G,$B42)-$B$2&gt;I$4),SUMIFS(Investors!$Q:$Q,Investors!$A:$A,$A42,Investors!$G:$G,$B42),0)</f>
        <v>0</v>
      </c>
      <c r="K42" s="14">
        <f>IF(AND(SUMIFS(Investors!$P:$P,Investors!$A:$A,$A42,Investors!$G:$G,$B42)-$B$2&lt;=K$4,SUMIFS(Investors!$P:$P,Investors!$A:$A,$A42,Investors!$G:$G,$B42)-$B$2&gt;J$4),SUMIFS(Investors!$Q:$Q,Investors!$A:$A,$A42,Investors!$G:$G,$B42),0)</f>
        <v>0</v>
      </c>
      <c r="L42" s="14">
        <f>IF(AND(SUMIFS(Investors!$P:$P,Investors!$A:$A,$A42,Investors!$G:$G,$B42)-$B$2&lt;=L$4,SUMIFS(Investors!$P:$P,Investors!$A:$A,$A42,Investors!$G:$G,$B42)-$B$2&gt;K$4),SUMIFS(Investors!$Q:$Q,Investors!$A:$A,$A42,Investors!$G:$G,$B42),0)</f>
        <v>0</v>
      </c>
      <c r="M42" s="14">
        <f>IF(AND(SUMIFS(Investors!$P:$P,Investors!$A:$A,$A42,Investors!$G:$G,$B42)-$B$2&lt;=M$4,SUMIFS(Investors!$P:$P,Investors!$A:$A,$A42,Investors!$G:$G,$B42)-$B$2&gt;L$4),SUMIFS(Investors!$Q:$Q,Investors!$A:$A,$A42,Investors!$G:$G,$B42),0)</f>
        <v>0</v>
      </c>
      <c r="N42" s="14">
        <f>IF(AND(SUMIFS(Investors!$P:$P,Investors!$A:$A,$A42,Investors!$G:$G,$B42)-$B$2&lt;=N$4,SUMIFS(Investors!$P:$P,Investors!$A:$A,$A42,Investors!$G:$G,$B42)-$B$2&gt;M$4),SUMIFS(Investors!$Q:$Q,Investors!$A:$A,$A42,Investors!$G:$G,$B42),0)</f>
        <v>0</v>
      </c>
      <c r="O42" s="14">
        <f>IF(AND(SUMIFS(Investors!$P:$P,Investors!$A:$A,$A42,Investors!$G:$G,$B42)-$B$2&lt;=O$4,SUMIFS(Investors!$P:$P,Investors!$A:$A,$A42,Investors!$G:$G,$B42)-$B$2&gt;N$4),SUMIFS(Investors!$Q:$Q,Investors!$A:$A,$A42,Investors!$G:$G,$B42),0)</f>
        <v>0</v>
      </c>
      <c r="P42" s="14">
        <f>IF(AND(SUMIFS(Investors!$P:$P,Investors!$A:$A,$A42,Investors!$G:$G,$B42)-$B$2&lt;=P$4,SUMIFS(Investors!$P:$P,Investors!$A:$A,$A42,Investors!$G:$G,$B42)-$B$2&gt;O$4),SUMIFS(Investors!$Q:$Q,Investors!$A:$A,$A42,Investors!$G:$G,$B42),0)</f>
        <v>0</v>
      </c>
      <c r="Q42" s="14">
        <f>IF(AND(SUMIFS(Investors!$P:$P,Investors!$A:$A,$A42,Investors!$G:$G,$B42)-$B$2&lt;=Q$4,SUMIFS(Investors!$P:$P,Investors!$A:$A,$A42,Investors!$G:$G,$B42)-$B$2&gt;P$4),SUMIFS(Investors!$Q:$Q,Investors!$A:$A,$A42,Investors!$G:$G,$B42),0)</f>
        <v>0</v>
      </c>
      <c r="R42" s="14">
        <f>IF(AND(SUMIFS(Investors!$P:$P,Investors!$A:$A,$A42,Investors!$G:$G,$B42)-$B$2&lt;=R$4,SUMIFS(Investors!$P:$P,Investors!$A:$A,$A42,Investors!$G:$G,$B42)-$B$2&gt;Q$4),SUMIFS(Investors!$Q:$Q,Investors!$A:$A,$A42,Investors!$G:$G,$B42),0)</f>
        <v>0</v>
      </c>
      <c r="S42" s="14">
        <f>IF(AND(SUMIFS(Investors!$P:$P,Investors!$A:$A,$A42,Investors!$G:$G,$B42)-$B$2&lt;=S$4,SUMIFS(Investors!$P:$P,Investors!$A:$A,$A42,Investors!$G:$G,$B42)-$B$2&gt;R$4),SUMIFS(Investors!$Q:$Q,Investors!$A:$A,$A42,Investors!$G:$G,$B42),0)</f>
        <v>0</v>
      </c>
      <c r="T42" s="14">
        <f>IF(AND(SUMIFS(Investors!$P:$P,Investors!$A:$A,$A42,Investors!$G:$G,$B42)-$B$2&lt;=T$4,SUMIFS(Investors!$P:$P,Investors!$A:$A,$A42,Investors!$G:$G,$B42)-$B$2&gt;S$4),SUMIFS(Investors!$Q:$Q,Investors!$A:$A,$A42,Investors!$G:$G,$B42),0)</f>
        <v>0</v>
      </c>
      <c r="U42" s="14">
        <f>IF(AND(SUMIFS(Investors!$P:$P,Investors!$A:$A,$A42,Investors!$G:$G,$B42)-$B$2&lt;=U$4,SUMIFS(Investors!$P:$P,Investors!$A:$A,$A42,Investors!$G:$G,$B42)-$B$2&gt;T$4),SUMIFS(Investors!$Q:$Q,Investors!$A:$A,$A42,Investors!$G:$G,$B42),0)</f>
        <v>0</v>
      </c>
      <c r="V42" s="14">
        <f>IF(AND(SUMIFS(Investors!$P:$P,Investors!$A:$A,$A42,Investors!$G:$G,$B42)-$B$2&lt;=V$4,SUMIFS(Investors!$P:$P,Investors!$A:$A,$A42,Investors!$G:$G,$B42)-$B$2&gt;U$4),SUMIFS(Investors!$Q:$Q,Investors!$A:$A,$A42,Investors!$G:$G,$B42),0)</f>
        <v>0</v>
      </c>
      <c r="W42" s="14">
        <f>IF(AND(SUMIFS(Investors!$P:$P,Investors!$A:$A,$A42,Investors!$G:$G,$B42)-$B$2&lt;=W$4,SUMIFS(Investors!$P:$P,Investors!$A:$A,$A42,Investors!$G:$G,$B42)-$B$2&gt;V$4),SUMIFS(Investors!$Q:$Q,Investors!$A:$A,$A42,Investors!$G:$G,$B42),0)</f>
        <v>0</v>
      </c>
      <c r="X42" s="14">
        <f>IF(AND(SUMIFS(Investors!$P:$P,Investors!$A:$A,$A42,Investors!$G:$G,$B42)-$B$2&lt;=X$4,SUMIFS(Investors!$P:$P,Investors!$A:$A,$A42,Investors!$G:$G,$B42)-$B$2&gt;W$4),SUMIFS(Investors!$Q:$Q,Investors!$A:$A,$A42,Investors!$G:$G,$B42),0)</f>
        <v>0</v>
      </c>
      <c r="Y42" s="14">
        <f>IF(AND(SUMIFS(Investors!$P:$P,Investors!$A:$A,$A42,Investors!$G:$G,$B42)-$B$2&lt;=Y$4,SUMIFS(Investors!$P:$P,Investors!$A:$A,$A42,Investors!$G:$G,$B42)-$B$2&gt;X$4),SUMIFS(Investors!$Q:$Q,Investors!$A:$A,$A42,Investors!$G:$G,$B42),0)</f>
        <v>0</v>
      </c>
      <c r="Z42" s="14">
        <f>IF(AND(SUMIFS(Investors!$P:$P,Investors!$A:$A,$A42,Investors!$G:$G,$B42)-$B$2&lt;=Z$4,SUMIFS(Investors!$P:$P,Investors!$A:$A,$A42,Investors!$G:$G,$B42)-$B$2&gt;Y$4),SUMIFS(Investors!$Q:$Q,Investors!$A:$A,$A42,Investors!$G:$G,$B42),0)</f>
        <v>0</v>
      </c>
      <c r="AA42" s="14">
        <f>IF(AND(SUMIFS(Investors!$P:$P,Investors!$A:$A,$A42,Investors!$G:$G,$B42)-$B$2&lt;=AA$4,SUMIFS(Investors!$P:$P,Investors!$A:$A,$A42,Investors!$G:$G,$B42)-$B$2&gt;Z$4),SUMIFS(Investors!$Q:$Q,Investors!$A:$A,$A42,Investors!$G:$G,$B42),0)</f>
        <v>0</v>
      </c>
      <c r="AB42" s="14">
        <f>IF(AND(SUMIFS(Investors!$P:$P,Investors!$A:$A,$A42,Investors!$G:$G,$B42)-$B$2&lt;=AB$4,SUMIFS(Investors!$P:$P,Investors!$A:$A,$A42,Investors!$G:$G,$B42)-$B$2&gt;AA$4),SUMIFS(Investors!$Q:$Q,Investors!$A:$A,$A42,Investors!$G:$G,$B42),0)</f>
        <v>0</v>
      </c>
      <c r="AC42" s="14">
        <f>IF(AND(SUMIFS(Investors!$P:$P,Investors!$A:$A,$A42,Investors!$G:$G,$B42)-$B$2&lt;=AC$4,SUMIFS(Investors!$P:$P,Investors!$A:$A,$A42,Investors!$G:$G,$B42)-$B$2&gt;AB$4),SUMIFS(Investors!$Q:$Q,Investors!$A:$A,$A42,Investors!$G:$G,$B42),0)</f>
        <v>0</v>
      </c>
    </row>
    <row r="43" spans="1:29">
      <c r="A43" s="13" t="s">
        <v>200</v>
      </c>
      <c r="B43" s="13" t="s">
        <v>47</v>
      </c>
      <c r="C43" s="14">
        <f t="shared" si="2"/>
        <v>459397.26027397258</v>
      </c>
      <c r="D43" s="13"/>
      <c r="E43" s="14">
        <f>IF(AND(SUMIFS(Investors!$P:$P,Investors!$A:$A,$A43,Investors!$G:$G,$B43)-$B$2&lt;=E$4,SUMIFS(Investors!$P:$P,Investors!$A:$A,$A43,Investors!$G:$G,$B43)-$B$2&gt;D$4),SUMIFS(Investors!$Q:$Q,Investors!$A:$A,$A43,Investors!$G:$G,$B43),0)</f>
        <v>0</v>
      </c>
      <c r="F43" s="14">
        <f>IF(AND(SUMIFS(Investors!$P:$P,Investors!$A:$A,$A43,Investors!$G:$G,$B43)-$B$2&lt;=F$4,SUMIFS(Investors!$P:$P,Investors!$A:$A,$A43,Investors!$G:$G,$B43)-$B$2&gt;E$4),SUMIFS(Investors!$Q:$Q,Investors!$A:$A,$A43,Investors!$G:$G,$B43),0)</f>
        <v>459397.26027397258</v>
      </c>
      <c r="G43" s="14">
        <f>IF(AND(SUMIFS(Investors!$P:$P,Investors!$A:$A,$A43,Investors!$G:$G,$B43)-$B$2&lt;=G$4,SUMIFS(Investors!$P:$P,Investors!$A:$A,$A43,Investors!$G:$G,$B43)-$B$2&gt;F$4),SUMIFS(Investors!$Q:$Q,Investors!$A:$A,$A43,Investors!$G:$G,$B43),0)</f>
        <v>0</v>
      </c>
      <c r="H43" s="14">
        <f>IF(AND(SUMIFS(Investors!$P:$P,Investors!$A:$A,$A43,Investors!$G:$G,$B43)-$B$2&lt;=H$4,SUMIFS(Investors!$P:$P,Investors!$A:$A,$A43,Investors!$G:$G,$B43)-$B$2&gt;G$4),SUMIFS(Investors!$Q:$Q,Investors!$A:$A,$A43,Investors!$G:$G,$B43),0)</f>
        <v>0</v>
      </c>
      <c r="I43" s="14">
        <f>IF(AND(SUMIFS(Investors!$P:$P,Investors!$A:$A,$A43,Investors!$G:$G,$B43)-$B$2&lt;=I$4,SUMIFS(Investors!$P:$P,Investors!$A:$A,$A43,Investors!$G:$G,$B43)-$B$2&gt;H$4),SUMIFS(Investors!$Q:$Q,Investors!$A:$A,$A43,Investors!$G:$G,$B43),0)</f>
        <v>0</v>
      </c>
      <c r="J43" s="14">
        <f>IF(AND(SUMIFS(Investors!$P:$P,Investors!$A:$A,$A43,Investors!$G:$G,$B43)-$B$2&lt;=J$4,SUMIFS(Investors!$P:$P,Investors!$A:$A,$A43,Investors!$G:$G,$B43)-$B$2&gt;I$4),SUMIFS(Investors!$Q:$Q,Investors!$A:$A,$A43,Investors!$G:$G,$B43),0)</f>
        <v>0</v>
      </c>
      <c r="K43" s="14">
        <f>IF(AND(SUMIFS(Investors!$P:$P,Investors!$A:$A,$A43,Investors!$G:$G,$B43)-$B$2&lt;=K$4,SUMIFS(Investors!$P:$P,Investors!$A:$A,$A43,Investors!$G:$G,$B43)-$B$2&gt;J$4),SUMIFS(Investors!$Q:$Q,Investors!$A:$A,$A43,Investors!$G:$G,$B43),0)</f>
        <v>0</v>
      </c>
      <c r="L43" s="14">
        <f>IF(AND(SUMIFS(Investors!$P:$P,Investors!$A:$A,$A43,Investors!$G:$G,$B43)-$B$2&lt;=L$4,SUMIFS(Investors!$P:$P,Investors!$A:$A,$A43,Investors!$G:$G,$B43)-$B$2&gt;K$4),SUMIFS(Investors!$Q:$Q,Investors!$A:$A,$A43,Investors!$G:$G,$B43),0)</f>
        <v>0</v>
      </c>
      <c r="M43" s="14">
        <f>IF(AND(SUMIFS(Investors!$P:$P,Investors!$A:$A,$A43,Investors!$G:$G,$B43)-$B$2&lt;=M$4,SUMIFS(Investors!$P:$P,Investors!$A:$A,$A43,Investors!$G:$G,$B43)-$B$2&gt;L$4),SUMIFS(Investors!$Q:$Q,Investors!$A:$A,$A43,Investors!$G:$G,$B43),0)</f>
        <v>0</v>
      </c>
      <c r="N43" s="14">
        <f>IF(AND(SUMIFS(Investors!$P:$P,Investors!$A:$A,$A43,Investors!$G:$G,$B43)-$B$2&lt;=N$4,SUMIFS(Investors!$P:$P,Investors!$A:$A,$A43,Investors!$G:$G,$B43)-$B$2&gt;M$4),SUMIFS(Investors!$Q:$Q,Investors!$A:$A,$A43,Investors!$G:$G,$B43),0)</f>
        <v>0</v>
      </c>
      <c r="O43" s="14">
        <f>IF(AND(SUMIFS(Investors!$P:$P,Investors!$A:$A,$A43,Investors!$G:$G,$B43)-$B$2&lt;=O$4,SUMIFS(Investors!$P:$P,Investors!$A:$A,$A43,Investors!$G:$G,$B43)-$B$2&gt;N$4),SUMIFS(Investors!$Q:$Q,Investors!$A:$A,$A43,Investors!$G:$G,$B43),0)</f>
        <v>0</v>
      </c>
      <c r="P43" s="14">
        <f>IF(AND(SUMIFS(Investors!$P:$P,Investors!$A:$A,$A43,Investors!$G:$G,$B43)-$B$2&lt;=P$4,SUMIFS(Investors!$P:$P,Investors!$A:$A,$A43,Investors!$G:$G,$B43)-$B$2&gt;O$4),SUMIFS(Investors!$Q:$Q,Investors!$A:$A,$A43,Investors!$G:$G,$B43),0)</f>
        <v>0</v>
      </c>
      <c r="Q43" s="14">
        <f>IF(AND(SUMIFS(Investors!$P:$P,Investors!$A:$A,$A43,Investors!$G:$G,$B43)-$B$2&lt;=Q$4,SUMIFS(Investors!$P:$P,Investors!$A:$A,$A43,Investors!$G:$G,$B43)-$B$2&gt;P$4),SUMIFS(Investors!$Q:$Q,Investors!$A:$A,$A43,Investors!$G:$G,$B43),0)</f>
        <v>0</v>
      </c>
      <c r="R43" s="14">
        <f>IF(AND(SUMIFS(Investors!$P:$P,Investors!$A:$A,$A43,Investors!$G:$G,$B43)-$B$2&lt;=R$4,SUMIFS(Investors!$P:$P,Investors!$A:$A,$A43,Investors!$G:$G,$B43)-$B$2&gt;Q$4),SUMIFS(Investors!$Q:$Q,Investors!$A:$A,$A43,Investors!$G:$G,$B43),0)</f>
        <v>0</v>
      </c>
      <c r="S43" s="14">
        <f>IF(AND(SUMIFS(Investors!$P:$P,Investors!$A:$A,$A43,Investors!$G:$G,$B43)-$B$2&lt;=S$4,SUMIFS(Investors!$P:$P,Investors!$A:$A,$A43,Investors!$G:$G,$B43)-$B$2&gt;R$4),SUMIFS(Investors!$Q:$Q,Investors!$A:$A,$A43,Investors!$G:$G,$B43),0)</f>
        <v>0</v>
      </c>
      <c r="T43" s="14">
        <f>IF(AND(SUMIFS(Investors!$P:$P,Investors!$A:$A,$A43,Investors!$G:$G,$B43)-$B$2&lt;=T$4,SUMIFS(Investors!$P:$P,Investors!$A:$A,$A43,Investors!$G:$G,$B43)-$B$2&gt;S$4),SUMIFS(Investors!$Q:$Q,Investors!$A:$A,$A43,Investors!$G:$G,$B43),0)</f>
        <v>0</v>
      </c>
      <c r="U43" s="14">
        <f>IF(AND(SUMIFS(Investors!$P:$P,Investors!$A:$A,$A43,Investors!$G:$G,$B43)-$B$2&lt;=U$4,SUMIFS(Investors!$P:$P,Investors!$A:$A,$A43,Investors!$G:$G,$B43)-$B$2&gt;T$4),SUMIFS(Investors!$Q:$Q,Investors!$A:$A,$A43,Investors!$G:$G,$B43),0)</f>
        <v>0</v>
      </c>
      <c r="V43" s="14">
        <f>IF(AND(SUMIFS(Investors!$P:$P,Investors!$A:$A,$A43,Investors!$G:$G,$B43)-$B$2&lt;=V$4,SUMIFS(Investors!$P:$P,Investors!$A:$A,$A43,Investors!$G:$G,$B43)-$B$2&gt;U$4),SUMIFS(Investors!$Q:$Q,Investors!$A:$A,$A43,Investors!$G:$G,$B43),0)</f>
        <v>0</v>
      </c>
      <c r="W43" s="14">
        <f>IF(AND(SUMIFS(Investors!$P:$P,Investors!$A:$A,$A43,Investors!$G:$G,$B43)-$B$2&lt;=W$4,SUMIFS(Investors!$P:$P,Investors!$A:$A,$A43,Investors!$G:$G,$B43)-$B$2&gt;V$4),SUMIFS(Investors!$Q:$Q,Investors!$A:$A,$A43,Investors!$G:$G,$B43),0)</f>
        <v>0</v>
      </c>
      <c r="X43" s="14">
        <f>IF(AND(SUMIFS(Investors!$P:$P,Investors!$A:$A,$A43,Investors!$G:$G,$B43)-$B$2&lt;=X$4,SUMIFS(Investors!$P:$P,Investors!$A:$A,$A43,Investors!$G:$G,$B43)-$B$2&gt;W$4),SUMIFS(Investors!$Q:$Q,Investors!$A:$A,$A43,Investors!$G:$G,$B43),0)</f>
        <v>0</v>
      </c>
      <c r="Y43" s="14">
        <f>IF(AND(SUMIFS(Investors!$P:$P,Investors!$A:$A,$A43,Investors!$G:$G,$B43)-$B$2&lt;=Y$4,SUMIFS(Investors!$P:$P,Investors!$A:$A,$A43,Investors!$G:$G,$B43)-$B$2&gt;X$4),SUMIFS(Investors!$Q:$Q,Investors!$A:$A,$A43,Investors!$G:$G,$B43),0)</f>
        <v>0</v>
      </c>
      <c r="Z43" s="14">
        <f>IF(AND(SUMIFS(Investors!$P:$P,Investors!$A:$A,$A43,Investors!$G:$G,$B43)-$B$2&lt;=Z$4,SUMIFS(Investors!$P:$P,Investors!$A:$A,$A43,Investors!$G:$G,$B43)-$B$2&gt;Y$4),SUMIFS(Investors!$Q:$Q,Investors!$A:$A,$A43,Investors!$G:$G,$B43),0)</f>
        <v>0</v>
      </c>
      <c r="AA43" s="14">
        <f>IF(AND(SUMIFS(Investors!$P:$P,Investors!$A:$A,$A43,Investors!$G:$G,$B43)-$B$2&lt;=AA$4,SUMIFS(Investors!$P:$P,Investors!$A:$A,$A43,Investors!$G:$G,$B43)-$B$2&gt;Z$4),SUMIFS(Investors!$Q:$Q,Investors!$A:$A,$A43,Investors!$G:$G,$B43),0)</f>
        <v>0</v>
      </c>
      <c r="AB43" s="14">
        <f>IF(AND(SUMIFS(Investors!$P:$P,Investors!$A:$A,$A43,Investors!$G:$G,$B43)-$B$2&lt;=AB$4,SUMIFS(Investors!$P:$P,Investors!$A:$A,$A43,Investors!$G:$G,$B43)-$B$2&gt;AA$4),SUMIFS(Investors!$Q:$Q,Investors!$A:$A,$A43,Investors!$G:$G,$B43),0)</f>
        <v>0</v>
      </c>
      <c r="AC43" s="14">
        <f>IF(AND(SUMIFS(Investors!$P:$P,Investors!$A:$A,$A43,Investors!$G:$G,$B43)-$B$2&lt;=AC$4,SUMIFS(Investors!$P:$P,Investors!$A:$A,$A43,Investors!$G:$G,$B43)-$B$2&gt;AB$4),SUMIFS(Investors!$Q:$Q,Investors!$A:$A,$A43,Investors!$G:$G,$B43),0)</f>
        <v>0</v>
      </c>
    </row>
    <row r="44" spans="1:29">
      <c r="A44" s="13" t="s">
        <v>203</v>
      </c>
      <c r="B44" s="13" t="s">
        <v>41</v>
      </c>
      <c r="C44" s="14">
        <f t="shared" si="2"/>
        <v>287377.17959671235</v>
      </c>
      <c r="D44" s="13"/>
      <c r="E44" s="14">
        <f>IF(AND(SUMIFS(Investors!$P:$P,Investors!$A:$A,$A44,Investors!$G:$G,$B44)-$B$2&lt;=E$4,SUMIFS(Investors!$P:$P,Investors!$A:$A,$A44,Investors!$G:$G,$B44)-$B$2&gt;D$4),SUMIFS(Investors!$Q:$Q,Investors!$A:$A,$A44,Investors!$G:$G,$B44),0)</f>
        <v>0</v>
      </c>
      <c r="F44" s="14">
        <f>IF(AND(SUMIFS(Investors!$P:$P,Investors!$A:$A,$A44,Investors!$G:$G,$B44)-$B$2&lt;=F$4,SUMIFS(Investors!$P:$P,Investors!$A:$A,$A44,Investors!$G:$G,$B44)-$B$2&gt;E$4),SUMIFS(Investors!$Q:$Q,Investors!$A:$A,$A44,Investors!$G:$G,$B44),0)</f>
        <v>287377.17959671235</v>
      </c>
      <c r="G44" s="14">
        <f>IF(AND(SUMIFS(Investors!$P:$P,Investors!$A:$A,$A44,Investors!$G:$G,$B44)-$B$2&lt;=G$4,SUMIFS(Investors!$P:$P,Investors!$A:$A,$A44,Investors!$G:$G,$B44)-$B$2&gt;F$4),SUMIFS(Investors!$Q:$Q,Investors!$A:$A,$A44,Investors!$G:$G,$B44),0)</f>
        <v>0</v>
      </c>
      <c r="H44" s="14">
        <f>IF(AND(SUMIFS(Investors!$P:$P,Investors!$A:$A,$A44,Investors!$G:$G,$B44)-$B$2&lt;=H$4,SUMIFS(Investors!$P:$P,Investors!$A:$A,$A44,Investors!$G:$G,$B44)-$B$2&gt;G$4),SUMIFS(Investors!$Q:$Q,Investors!$A:$A,$A44,Investors!$G:$G,$B44),0)</f>
        <v>0</v>
      </c>
      <c r="I44" s="14">
        <f>IF(AND(SUMIFS(Investors!$P:$P,Investors!$A:$A,$A44,Investors!$G:$G,$B44)-$B$2&lt;=I$4,SUMIFS(Investors!$P:$P,Investors!$A:$A,$A44,Investors!$G:$G,$B44)-$B$2&gt;H$4),SUMIFS(Investors!$Q:$Q,Investors!$A:$A,$A44,Investors!$G:$G,$B44),0)</f>
        <v>0</v>
      </c>
      <c r="J44" s="14">
        <f>IF(AND(SUMIFS(Investors!$P:$P,Investors!$A:$A,$A44,Investors!$G:$G,$B44)-$B$2&lt;=J$4,SUMIFS(Investors!$P:$P,Investors!$A:$A,$A44,Investors!$G:$G,$B44)-$B$2&gt;I$4),SUMIFS(Investors!$Q:$Q,Investors!$A:$A,$A44,Investors!$G:$G,$B44),0)</f>
        <v>0</v>
      </c>
      <c r="K44" s="14">
        <f>IF(AND(SUMIFS(Investors!$P:$P,Investors!$A:$A,$A44,Investors!$G:$G,$B44)-$B$2&lt;=K$4,SUMIFS(Investors!$P:$P,Investors!$A:$A,$A44,Investors!$G:$G,$B44)-$B$2&gt;J$4),SUMIFS(Investors!$Q:$Q,Investors!$A:$A,$A44,Investors!$G:$G,$B44),0)</f>
        <v>0</v>
      </c>
      <c r="L44" s="14">
        <f>IF(AND(SUMIFS(Investors!$P:$P,Investors!$A:$A,$A44,Investors!$G:$G,$B44)-$B$2&lt;=L$4,SUMIFS(Investors!$P:$P,Investors!$A:$A,$A44,Investors!$G:$G,$B44)-$B$2&gt;K$4),SUMIFS(Investors!$Q:$Q,Investors!$A:$A,$A44,Investors!$G:$G,$B44),0)</f>
        <v>0</v>
      </c>
      <c r="M44" s="14">
        <f>IF(AND(SUMIFS(Investors!$P:$P,Investors!$A:$A,$A44,Investors!$G:$G,$B44)-$B$2&lt;=M$4,SUMIFS(Investors!$P:$P,Investors!$A:$A,$A44,Investors!$G:$G,$B44)-$B$2&gt;L$4),SUMIFS(Investors!$Q:$Q,Investors!$A:$A,$A44,Investors!$G:$G,$B44),0)</f>
        <v>0</v>
      </c>
      <c r="N44" s="14">
        <f>IF(AND(SUMIFS(Investors!$P:$P,Investors!$A:$A,$A44,Investors!$G:$G,$B44)-$B$2&lt;=N$4,SUMIFS(Investors!$P:$P,Investors!$A:$A,$A44,Investors!$G:$G,$B44)-$B$2&gt;M$4),SUMIFS(Investors!$Q:$Q,Investors!$A:$A,$A44,Investors!$G:$G,$B44),0)</f>
        <v>0</v>
      </c>
      <c r="O44" s="14">
        <f>IF(AND(SUMIFS(Investors!$P:$P,Investors!$A:$A,$A44,Investors!$G:$G,$B44)-$B$2&lt;=O$4,SUMIFS(Investors!$P:$P,Investors!$A:$A,$A44,Investors!$G:$G,$B44)-$B$2&gt;N$4),SUMIFS(Investors!$Q:$Q,Investors!$A:$A,$A44,Investors!$G:$G,$B44),0)</f>
        <v>0</v>
      </c>
      <c r="P44" s="14">
        <f>IF(AND(SUMIFS(Investors!$P:$P,Investors!$A:$A,$A44,Investors!$G:$G,$B44)-$B$2&lt;=P$4,SUMIFS(Investors!$P:$P,Investors!$A:$A,$A44,Investors!$G:$G,$B44)-$B$2&gt;O$4),SUMIFS(Investors!$Q:$Q,Investors!$A:$A,$A44,Investors!$G:$G,$B44),0)</f>
        <v>0</v>
      </c>
      <c r="Q44" s="14">
        <f>IF(AND(SUMIFS(Investors!$P:$P,Investors!$A:$A,$A44,Investors!$G:$G,$B44)-$B$2&lt;=Q$4,SUMIFS(Investors!$P:$P,Investors!$A:$A,$A44,Investors!$G:$G,$B44)-$B$2&gt;P$4),SUMIFS(Investors!$Q:$Q,Investors!$A:$A,$A44,Investors!$G:$G,$B44),0)</f>
        <v>0</v>
      </c>
      <c r="R44" s="14">
        <f>IF(AND(SUMIFS(Investors!$P:$P,Investors!$A:$A,$A44,Investors!$G:$G,$B44)-$B$2&lt;=R$4,SUMIFS(Investors!$P:$P,Investors!$A:$A,$A44,Investors!$G:$G,$B44)-$B$2&gt;Q$4),SUMIFS(Investors!$Q:$Q,Investors!$A:$A,$A44,Investors!$G:$G,$B44),0)</f>
        <v>0</v>
      </c>
      <c r="S44" s="14">
        <f>IF(AND(SUMIFS(Investors!$P:$P,Investors!$A:$A,$A44,Investors!$G:$G,$B44)-$B$2&lt;=S$4,SUMIFS(Investors!$P:$P,Investors!$A:$A,$A44,Investors!$G:$G,$B44)-$B$2&gt;R$4),SUMIFS(Investors!$Q:$Q,Investors!$A:$A,$A44,Investors!$G:$G,$B44),0)</f>
        <v>0</v>
      </c>
      <c r="T44" s="14">
        <f>IF(AND(SUMIFS(Investors!$P:$P,Investors!$A:$A,$A44,Investors!$G:$G,$B44)-$B$2&lt;=T$4,SUMIFS(Investors!$P:$P,Investors!$A:$A,$A44,Investors!$G:$G,$B44)-$B$2&gt;S$4),SUMIFS(Investors!$Q:$Q,Investors!$A:$A,$A44,Investors!$G:$G,$B44),0)</f>
        <v>0</v>
      </c>
      <c r="U44" s="14">
        <f>IF(AND(SUMIFS(Investors!$P:$P,Investors!$A:$A,$A44,Investors!$G:$G,$B44)-$B$2&lt;=U$4,SUMIFS(Investors!$P:$P,Investors!$A:$A,$A44,Investors!$G:$G,$B44)-$B$2&gt;T$4),SUMIFS(Investors!$Q:$Q,Investors!$A:$A,$A44,Investors!$G:$G,$B44),0)</f>
        <v>0</v>
      </c>
      <c r="V44" s="14">
        <f>IF(AND(SUMIFS(Investors!$P:$P,Investors!$A:$A,$A44,Investors!$G:$G,$B44)-$B$2&lt;=V$4,SUMIFS(Investors!$P:$P,Investors!$A:$A,$A44,Investors!$G:$G,$B44)-$B$2&gt;U$4),SUMIFS(Investors!$Q:$Q,Investors!$A:$A,$A44,Investors!$G:$G,$B44),0)</f>
        <v>0</v>
      </c>
      <c r="W44" s="14">
        <f>IF(AND(SUMIFS(Investors!$P:$P,Investors!$A:$A,$A44,Investors!$G:$G,$B44)-$B$2&lt;=W$4,SUMIFS(Investors!$P:$P,Investors!$A:$A,$A44,Investors!$G:$G,$B44)-$B$2&gt;V$4),SUMIFS(Investors!$Q:$Q,Investors!$A:$A,$A44,Investors!$G:$G,$B44),0)</f>
        <v>0</v>
      </c>
      <c r="X44" s="14">
        <f>IF(AND(SUMIFS(Investors!$P:$P,Investors!$A:$A,$A44,Investors!$G:$G,$B44)-$B$2&lt;=X$4,SUMIFS(Investors!$P:$P,Investors!$A:$A,$A44,Investors!$G:$G,$B44)-$B$2&gt;W$4),SUMIFS(Investors!$Q:$Q,Investors!$A:$A,$A44,Investors!$G:$G,$B44),0)</f>
        <v>0</v>
      </c>
      <c r="Y44" s="14">
        <f>IF(AND(SUMIFS(Investors!$P:$P,Investors!$A:$A,$A44,Investors!$G:$G,$B44)-$B$2&lt;=Y$4,SUMIFS(Investors!$P:$P,Investors!$A:$A,$A44,Investors!$G:$G,$B44)-$B$2&gt;X$4),SUMIFS(Investors!$Q:$Q,Investors!$A:$A,$A44,Investors!$G:$G,$B44),0)</f>
        <v>0</v>
      </c>
      <c r="Z44" s="14">
        <f>IF(AND(SUMIFS(Investors!$P:$P,Investors!$A:$A,$A44,Investors!$G:$G,$B44)-$B$2&lt;=Z$4,SUMIFS(Investors!$P:$P,Investors!$A:$A,$A44,Investors!$G:$G,$B44)-$B$2&gt;Y$4),SUMIFS(Investors!$Q:$Q,Investors!$A:$A,$A44,Investors!$G:$G,$B44),0)</f>
        <v>0</v>
      </c>
      <c r="AA44" s="14">
        <f>IF(AND(SUMIFS(Investors!$P:$P,Investors!$A:$A,$A44,Investors!$G:$G,$B44)-$B$2&lt;=AA$4,SUMIFS(Investors!$P:$P,Investors!$A:$A,$A44,Investors!$G:$G,$B44)-$B$2&gt;Z$4),SUMIFS(Investors!$Q:$Q,Investors!$A:$A,$A44,Investors!$G:$G,$B44),0)</f>
        <v>0</v>
      </c>
      <c r="AB44" s="14">
        <f>IF(AND(SUMIFS(Investors!$P:$P,Investors!$A:$A,$A44,Investors!$G:$G,$B44)-$B$2&lt;=AB$4,SUMIFS(Investors!$P:$P,Investors!$A:$A,$A44,Investors!$G:$G,$B44)-$B$2&gt;AA$4),SUMIFS(Investors!$Q:$Q,Investors!$A:$A,$A44,Investors!$G:$G,$B44),0)</f>
        <v>0</v>
      </c>
      <c r="AC44" s="14">
        <f>IF(AND(SUMIFS(Investors!$P:$P,Investors!$A:$A,$A44,Investors!$G:$G,$B44)-$B$2&lt;=AC$4,SUMIFS(Investors!$P:$P,Investors!$A:$A,$A44,Investors!$G:$G,$B44)-$B$2&gt;AB$4),SUMIFS(Investors!$Q:$Q,Investors!$A:$A,$A44,Investors!$G:$G,$B44),0)</f>
        <v>0</v>
      </c>
    </row>
    <row r="45" spans="1:29">
      <c r="A45" s="13" t="s">
        <v>206</v>
      </c>
      <c r="B45" s="13" t="s">
        <v>31</v>
      </c>
      <c r="C45" s="14">
        <f t="shared" si="2"/>
        <v>224339.72602739726</v>
      </c>
      <c r="D45" s="13"/>
      <c r="E45" s="14">
        <f>IF(AND(SUMIFS(Investors!$P:$P,Investors!$A:$A,$A45,Investors!$G:$G,$B45)-$B$2&lt;=E$4,SUMIFS(Investors!$P:$P,Investors!$A:$A,$A45,Investors!$G:$G,$B45)-$B$2&gt;D$4),SUMIFS(Investors!$Q:$Q,Investors!$A:$A,$A45,Investors!$G:$G,$B45),0)</f>
        <v>0</v>
      </c>
      <c r="F45" s="14">
        <f>IF(AND(SUMIFS(Investors!$P:$P,Investors!$A:$A,$A45,Investors!$G:$G,$B45)-$B$2&lt;=F$4,SUMIFS(Investors!$P:$P,Investors!$A:$A,$A45,Investors!$G:$G,$B45)-$B$2&gt;E$4),SUMIFS(Investors!$Q:$Q,Investors!$A:$A,$A45,Investors!$G:$G,$B45),0)</f>
        <v>224339.72602739726</v>
      </c>
      <c r="G45" s="14">
        <f>IF(AND(SUMIFS(Investors!$P:$P,Investors!$A:$A,$A45,Investors!$G:$G,$B45)-$B$2&lt;=G$4,SUMIFS(Investors!$P:$P,Investors!$A:$A,$A45,Investors!$G:$G,$B45)-$B$2&gt;F$4),SUMIFS(Investors!$Q:$Q,Investors!$A:$A,$A45,Investors!$G:$G,$B45),0)</f>
        <v>0</v>
      </c>
      <c r="H45" s="14">
        <f>IF(AND(SUMIFS(Investors!$P:$P,Investors!$A:$A,$A45,Investors!$G:$G,$B45)-$B$2&lt;=H$4,SUMIFS(Investors!$P:$P,Investors!$A:$A,$A45,Investors!$G:$G,$B45)-$B$2&gt;G$4),SUMIFS(Investors!$Q:$Q,Investors!$A:$A,$A45,Investors!$G:$G,$B45),0)</f>
        <v>0</v>
      </c>
      <c r="I45" s="14">
        <f>IF(AND(SUMIFS(Investors!$P:$P,Investors!$A:$A,$A45,Investors!$G:$G,$B45)-$B$2&lt;=I$4,SUMIFS(Investors!$P:$P,Investors!$A:$A,$A45,Investors!$G:$G,$B45)-$B$2&gt;H$4),SUMIFS(Investors!$Q:$Q,Investors!$A:$A,$A45,Investors!$G:$G,$B45),0)</f>
        <v>0</v>
      </c>
      <c r="J45" s="14">
        <f>IF(AND(SUMIFS(Investors!$P:$P,Investors!$A:$A,$A45,Investors!$G:$G,$B45)-$B$2&lt;=J$4,SUMIFS(Investors!$P:$P,Investors!$A:$A,$A45,Investors!$G:$G,$B45)-$B$2&gt;I$4),SUMIFS(Investors!$Q:$Q,Investors!$A:$A,$A45,Investors!$G:$G,$B45),0)</f>
        <v>0</v>
      </c>
      <c r="K45" s="14">
        <f>IF(AND(SUMIFS(Investors!$P:$P,Investors!$A:$A,$A45,Investors!$G:$G,$B45)-$B$2&lt;=K$4,SUMIFS(Investors!$P:$P,Investors!$A:$A,$A45,Investors!$G:$G,$B45)-$B$2&gt;J$4),SUMIFS(Investors!$Q:$Q,Investors!$A:$A,$A45,Investors!$G:$G,$B45),0)</f>
        <v>0</v>
      </c>
      <c r="L45" s="14">
        <f>IF(AND(SUMIFS(Investors!$P:$P,Investors!$A:$A,$A45,Investors!$G:$G,$B45)-$B$2&lt;=L$4,SUMIFS(Investors!$P:$P,Investors!$A:$A,$A45,Investors!$G:$G,$B45)-$B$2&gt;K$4),SUMIFS(Investors!$Q:$Q,Investors!$A:$A,$A45,Investors!$G:$G,$B45),0)</f>
        <v>0</v>
      </c>
      <c r="M45" s="14">
        <f>IF(AND(SUMIFS(Investors!$P:$P,Investors!$A:$A,$A45,Investors!$G:$G,$B45)-$B$2&lt;=M$4,SUMIFS(Investors!$P:$P,Investors!$A:$A,$A45,Investors!$G:$G,$B45)-$B$2&gt;L$4),SUMIFS(Investors!$Q:$Q,Investors!$A:$A,$A45,Investors!$G:$G,$B45),0)</f>
        <v>0</v>
      </c>
      <c r="N45" s="14">
        <f>IF(AND(SUMIFS(Investors!$P:$P,Investors!$A:$A,$A45,Investors!$G:$G,$B45)-$B$2&lt;=N$4,SUMIFS(Investors!$P:$P,Investors!$A:$A,$A45,Investors!$G:$G,$B45)-$B$2&gt;M$4),SUMIFS(Investors!$Q:$Q,Investors!$A:$A,$A45,Investors!$G:$G,$B45),0)</f>
        <v>0</v>
      </c>
      <c r="O45" s="14">
        <f>IF(AND(SUMIFS(Investors!$P:$P,Investors!$A:$A,$A45,Investors!$G:$G,$B45)-$B$2&lt;=O$4,SUMIFS(Investors!$P:$P,Investors!$A:$A,$A45,Investors!$G:$G,$B45)-$B$2&gt;N$4),SUMIFS(Investors!$Q:$Q,Investors!$A:$A,$A45,Investors!$G:$G,$B45),0)</f>
        <v>0</v>
      </c>
      <c r="P45" s="14">
        <f>IF(AND(SUMIFS(Investors!$P:$P,Investors!$A:$A,$A45,Investors!$G:$G,$B45)-$B$2&lt;=P$4,SUMIFS(Investors!$P:$P,Investors!$A:$A,$A45,Investors!$G:$G,$B45)-$B$2&gt;O$4),SUMIFS(Investors!$Q:$Q,Investors!$A:$A,$A45,Investors!$G:$G,$B45),0)</f>
        <v>0</v>
      </c>
      <c r="Q45" s="14">
        <f>IF(AND(SUMIFS(Investors!$P:$P,Investors!$A:$A,$A45,Investors!$G:$G,$B45)-$B$2&lt;=Q$4,SUMIFS(Investors!$P:$P,Investors!$A:$A,$A45,Investors!$G:$G,$B45)-$B$2&gt;P$4),SUMIFS(Investors!$Q:$Q,Investors!$A:$A,$A45,Investors!$G:$G,$B45),0)</f>
        <v>0</v>
      </c>
      <c r="R45" s="14">
        <f>IF(AND(SUMIFS(Investors!$P:$P,Investors!$A:$A,$A45,Investors!$G:$G,$B45)-$B$2&lt;=R$4,SUMIFS(Investors!$P:$P,Investors!$A:$A,$A45,Investors!$G:$G,$B45)-$B$2&gt;Q$4),SUMIFS(Investors!$Q:$Q,Investors!$A:$A,$A45,Investors!$G:$G,$B45),0)</f>
        <v>0</v>
      </c>
      <c r="S45" s="14">
        <f>IF(AND(SUMIFS(Investors!$P:$P,Investors!$A:$A,$A45,Investors!$G:$G,$B45)-$B$2&lt;=S$4,SUMIFS(Investors!$P:$P,Investors!$A:$A,$A45,Investors!$G:$G,$B45)-$B$2&gt;R$4),SUMIFS(Investors!$Q:$Q,Investors!$A:$A,$A45,Investors!$G:$G,$B45),0)</f>
        <v>0</v>
      </c>
      <c r="T45" s="14">
        <f>IF(AND(SUMIFS(Investors!$P:$P,Investors!$A:$A,$A45,Investors!$G:$G,$B45)-$B$2&lt;=T$4,SUMIFS(Investors!$P:$P,Investors!$A:$A,$A45,Investors!$G:$G,$B45)-$B$2&gt;S$4),SUMIFS(Investors!$Q:$Q,Investors!$A:$A,$A45,Investors!$G:$G,$B45),0)</f>
        <v>0</v>
      </c>
      <c r="U45" s="14">
        <f>IF(AND(SUMIFS(Investors!$P:$P,Investors!$A:$A,$A45,Investors!$G:$G,$B45)-$B$2&lt;=U$4,SUMIFS(Investors!$P:$P,Investors!$A:$A,$A45,Investors!$G:$G,$B45)-$B$2&gt;T$4),SUMIFS(Investors!$Q:$Q,Investors!$A:$A,$A45,Investors!$G:$G,$B45),0)</f>
        <v>0</v>
      </c>
      <c r="V45" s="14">
        <f>IF(AND(SUMIFS(Investors!$P:$P,Investors!$A:$A,$A45,Investors!$G:$G,$B45)-$B$2&lt;=V$4,SUMIFS(Investors!$P:$P,Investors!$A:$A,$A45,Investors!$G:$G,$B45)-$B$2&gt;U$4),SUMIFS(Investors!$Q:$Q,Investors!$A:$A,$A45,Investors!$G:$G,$B45),0)</f>
        <v>0</v>
      </c>
      <c r="W45" s="14">
        <f>IF(AND(SUMIFS(Investors!$P:$P,Investors!$A:$A,$A45,Investors!$G:$G,$B45)-$B$2&lt;=W$4,SUMIFS(Investors!$P:$P,Investors!$A:$A,$A45,Investors!$G:$G,$B45)-$B$2&gt;V$4),SUMIFS(Investors!$Q:$Q,Investors!$A:$A,$A45,Investors!$G:$G,$B45),0)</f>
        <v>0</v>
      </c>
      <c r="X45" s="14">
        <f>IF(AND(SUMIFS(Investors!$P:$P,Investors!$A:$A,$A45,Investors!$G:$G,$B45)-$B$2&lt;=X$4,SUMIFS(Investors!$P:$P,Investors!$A:$A,$A45,Investors!$G:$G,$B45)-$B$2&gt;W$4),SUMIFS(Investors!$Q:$Q,Investors!$A:$A,$A45,Investors!$G:$G,$B45),0)</f>
        <v>0</v>
      </c>
      <c r="Y45" s="14">
        <f>IF(AND(SUMIFS(Investors!$P:$P,Investors!$A:$A,$A45,Investors!$G:$G,$B45)-$B$2&lt;=Y$4,SUMIFS(Investors!$P:$P,Investors!$A:$A,$A45,Investors!$G:$G,$B45)-$B$2&gt;X$4),SUMIFS(Investors!$Q:$Q,Investors!$A:$A,$A45,Investors!$G:$G,$B45),0)</f>
        <v>0</v>
      </c>
      <c r="Z45" s="14">
        <f>IF(AND(SUMIFS(Investors!$P:$P,Investors!$A:$A,$A45,Investors!$G:$G,$B45)-$B$2&lt;=Z$4,SUMIFS(Investors!$P:$P,Investors!$A:$A,$A45,Investors!$G:$G,$B45)-$B$2&gt;Y$4),SUMIFS(Investors!$Q:$Q,Investors!$A:$A,$A45,Investors!$G:$G,$B45),0)</f>
        <v>0</v>
      </c>
      <c r="AA45" s="14">
        <f>IF(AND(SUMIFS(Investors!$P:$P,Investors!$A:$A,$A45,Investors!$G:$G,$B45)-$B$2&lt;=AA$4,SUMIFS(Investors!$P:$P,Investors!$A:$A,$A45,Investors!$G:$G,$B45)-$B$2&gt;Z$4),SUMIFS(Investors!$Q:$Q,Investors!$A:$A,$A45,Investors!$G:$G,$B45),0)</f>
        <v>0</v>
      </c>
      <c r="AB45" s="14">
        <f>IF(AND(SUMIFS(Investors!$P:$P,Investors!$A:$A,$A45,Investors!$G:$G,$B45)-$B$2&lt;=AB$4,SUMIFS(Investors!$P:$P,Investors!$A:$A,$A45,Investors!$G:$G,$B45)-$B$2&gt;AA$4),SUMIFS(Investors!$Q:$Q,Investors!$A:$A,$A45,Investors!$G:$G,$B45),0)</f>
        <v>0</v>
      </c>
      <c r="AC45" s="14">
        <f>IF(AND(SUMIFS(Investors!$P:$P,Investors!$A:$A,$A45,Investors!$G:$G,$B45)-$B$2&lt;=AC$4,SUMIFS(Investors!$P:$P,Investors!$A:$A,$A45,Investors!$G:$G,$B45)-$B$2&gt;AB$4),SUMIFS(Investors!$Q:$Q,Investors!$A:$A,$A45,Investors!$G:$G,$B45),0)</f>
        <v>0</v>
      </c>
    </row>
    <row r="46" spans="1:29">
      <c r="A46" s="13" t="s">
        <v>209</v>
      </c>
      <c r="B46" s="13" t="s">
        <v>53</v>
      </c>
      <c r="C46" s="14">
        <f t="shared" si="2"/>
        <v>0</v>
      </c>
      <c r="D46" s="13"/>
      <c r="E46" s="14">
        <f>IF(AND(SUMIFS(Investors!$P:$P,Investors!$A:$A,$A46,Investors!$G:$G,$B46)-$B$2&lt;=E$4,SUMIFS(Investors!$P:$P,Investors!$A:$A,$A46,Investors!$G:$G,$B46)-$B$2&gt;D$4),SUMIFS(Investors!$Q:$Q,Investors!$A:$A,$A46,Investors!$G:$G,$B46),0)</f>
        <v>0</v>
      </c>
      <c r="F46" s="14">
        <f>IF(AND(SUMIFS(Investors!$P:$P,Investors!$A:$A,$A46,Investors!$G:$G,$B46)-$B$2&lt;=F$4,SUMIFS(Investors!$P:$P,Investors!$A:$A,$A46,Investors!$G:$G,$B46)-$B$2&gt;E$4),SUMIFS(Investors!$Q:$Q,Investors!$A:$A,$A46,Investors!$G:$G,$B46),0)</f>
        <v>0</v>
      </c>
      <c r="G46" s="14">
        <f>IF(AND(SUMIFS(Investors!$P:$P,Investors!$A:$A,$A46,Investors!$G:$G,$B46)-$B$2&lt;=G$4,SUMIFS(Investors!$P:$P,Investors!$A:$A,$A46,Investors!$G:$G,$B46)-$B$2&gt;F$4),SUMIFS(Investors!$Q:$Q,Investors!$A:$A,$A46,Investors!$G:$G,$B46),0)</f>
        <v>0</v>
      </c>
      <c r="H46" s="14">
        <f>IF(AND(SUMIFS(Investors!$P:$P,Investors!$A:$A,$A46,Investors!$G:$G,$B46)-$B$2&lt;=H$4,SUMIFS(Investors!$P:$P,Investors!$A:$A,$A46,Investors!$G:$G,$B46)-$B$2&gt;G$4),SUMIFS(Investors!$Q:$Q,Investors!$A:$A,$A46,Investors!$G:$G,$B46),0)</f>
        <v>0</v>
      </c>
      <c r="I46" s="14">
        <f>IF(AND(SUMIFS(Investors!$P:$P,Investors!$A:$A,$A46,Investors!$G:$G,$B46)-$B$2&lt;=I$4,SUMIFS(Investors!$P:$P,Investors!$A:$A,$A46,Investors!$G:$G,$B46)-$B$2&gt;H$4),SUMIFS(Investors!$Q:$Q,Investors!$A:$A,$A46,Investors!$G:$G,$B46),0)</f>
        <v>0</v>
      </c>
      <c r="J46" s="14">
        <f>IF(AND(SUMIFS(Investors!$P:$P,Investors!$A:$A,$A46,Investors!$G:$G,$B46)-$B$2&lt;=J$4,SUMIFS(Investors!$P:$P,Investors!$A:$A,$A46,Investors!$G:$G,$B46)-$B$2&gt;I$4),SUMIFS(Investors!$Q:$Q,Investors!$A:$A,$A46,Investors!$G:$G,$B46),0)</f>
        <v>0</v>
      </c>
      <c r="K46" s="14">
        <f>IF(AND(SUMIFS(Investors!$P:$P,Investors!$A:$A,$A46,Investors!$G:$G,$B46)-$B$2&lt;=K$4,SUMIFS(Investors!$P:$P,Investors!$A:$A,$A46,Investors!$G:$G,$B46)-$B$2&gt;J$4),SUMIFS(Investors!$Q:$Q,Investors!$A:$A,$A46,Investors!$G:$G,$B46),0)</f>
        <v>0</v>
      </c>
      <c r="L46" s="14">
        <f>IF(AND(SUMIFS(Investors!$P:$P,Investors!$A:$A,$A46,Investors!$G:$G,$B46)-$B$2&lt;=L$4,SUMIFS(Investors!$P:$P,Investors!$A:$A,$A46,Investors!$G:$G,$B46)-$B$2&gt;K$4),SUMIFS(Investors!$Q:$Q,Investors!$A:$A,$A46,Investors!$G:$G,$B46),0)</f>
        <v>0</v>
      </c>
      <c r="M46" s="14">
        <f>IF(AND(SUMIFS(Investors!$P:$P,Investors!$A:$A,$A46,Investors!$G:$G,$B46)-$B$2&lt;=M$4,SUMIFS(Investors!$P:$P,Investors!$A:$A,$A46,Investors!$G:$G,$B46)-$B$2&gt;L$4),SUMIFS(Investors!$Q:$Q,Investors!$A:$A,$A46,Investors!$G:$G,$B46),0)</f>
        <v>0</v>
      </c>
      <c r="N46" s="14">
        <f>IF(AND(SUMIFS(Investors!$P:$P,Investors!$A:$A,$A46,Investors!$G:$G,$B46)-$B$2&lt;=N$4,SUMIFS(Investors!$P:$P,Investors!$A:$A,$A46,Investors!$G:$G,$B46)-$B$2&gt;M$4),SUMIFS(Investors!$Q:$Q,Investors!$A:$A,$A46,Investors!$G:$G,$B46),0)</f>
        <v>0</v>
      </c>
      <c r="O46" s="14">
        <f>IF(AND(SUMIFS(Investors!$P:$P,Investors!$A:$A,$A46,Investors!$G:$G,$B46)-$B$2&lt;=O$4,SUMIFS(Investors!$P:$P,Investors!$A:$A,$A46,Investors!$G:$G,$B46)-$B$2&gt;N$4),SUMIFS(Investors!$Q:$Q,Investors!$A:$A,$A46,Investors!$G:$G,$B46),0)</f>
        <v>0</v>
      </c>
      <c r="P46" s="14">
        <f>IF(AND(SUMIFS(Investors!$P:$P,Investors!$A:$A,$A46,Investors!$G:$G,$B46)-$B$2&lt;=P$4,SUMIFS(Investors!$P:$P,Investors!$A:$A,$A46,Investors!$G:$G,$B46)-$B$2&gt;O$4),SUMIFS(Investors!$Q:$Q,Investors!$A:$A,$A46,Investors!$G:$G,$B46),0)</f>
        <v>0</v>
      </c>
      <c r="Q46" s="14">
        <f>IF(AND(SUMIFS(Investors!$P:$P,Investors!$A:$A,$A46,Investors!$G:$G,$B46)-$B$2&lt;=Q$4,SUMIFS(Investors!$P:$P,Investors!$A:$A,$A46,Investors!$G:$G,$B46)-$B$2&gt;P$4),SUMIFS(Investors!$Q:$Q,Investors!$A:$A,$A46,Investors!$G:$G,$B46),0)</f>
        <v>0</v>
      </c>
      <c r="R46" s="14">
        <f>IF(AND(SUMIFS(Investors!$P:$P,Investors!$A:$A,$A46,Investors!$G:$G,$B46)-$B$2&lt;=R$4,SUMIFS(Investors!$P:$P,Investors!$A:$A,$A46,Investors!$G:$G,$B46)-$B$2&gt;Q$4),SUMIFS(Investors!$Q:$Q,Investors!$A:$A,$A46,Investors!$G:$G,$B46),0)</f>
        <v>0</v>
      </c>
      <c r="S46" s="14">
        <f>IF(AND(SUMIFS(Investors!$P:$P,Investors!$A:$A,$A46,Investors!$G:$G,$B46)-$B$2&lt;=S$4,SUMIFS(Investors!$P:$P,Investors!$A:$A,$A46,Investors!$G:$G,$B46)-$B$2&gt;R$4),SUMIFS(Investors!$Q:$Q,Investors!$A:$A,$A46,Investors!$G:$G,$B46),0)</f>
        <v>0</v>
      </c>
      <c r="T46" s="14">
        <f>IF(AND(SUMIFS(Investors!$P:$P,Investors!$A:$A,$A46,Investors!$G:$G,$B46)-$B$2&lt;=T$4,SUMIFS(Investors!$P:$P,Investors!$A:$A,$A46,Investors!$G:$G,$B46)-$B$2&gt;S$4),SUMIFS(Investors!$Q:$Q,Investors!$A:$A,$A46,Investors!$G:$G,$B46),0)</f>
        <v>0</v>
      </c>
      <c r="U46" s="14">
        <f>IF(AND(SUMIFS(Investors!$P:$P,Investors!$A:$A,$A46,Investors!$G:$G,$B46)-$B$2&lt;=U$4,SUMIFS(Investors!$P:$P,Investors!$A:$A,$A46,Investors!$G:$G,$B46)-$B$2&gt;T$4),SUMIFS(Investors!$Q:$Q,Investors!$A:$A,$A46,Investors!$G:$G,$B46),0)</f>
        <v>0</v>
      </c>
      <c r="V46" s="14">
        <f>IF(AND(SUMIFS(Investors!$P:$P,Investors!$A:$A,$A46,Investors!$G:$G,$B46)-$B$2&lt;=V$4,SUMIFS(Investors!$P:$P,Investors!$A:$A,$A46,Investors!$G:$G,$B46)-$B$2&gt;U$4),SUMIFS(Investors!$Q:$Q,Investors!$A:$A,$A46,Investors!$G:$G,$B46),0)</f>
        <v>0</v>
      </c>
      <c r="W46" s="14">
        <f>IF(AND(SUMIFS(Investors!$P:$P,Investors!$A:$A,$A46,Investors!$G:$G,$B46)-$B$2&lt;=W$4,SUMIFS(Investors!$P:$P,Investors!$A:$A,$A46,Investors!$G:$G,$B46)-$B$2&gt;V$4),SUMIFS(Investors!$Q:$Q,Investors!$A:$A,$A46,Investors!$G:$G,$B46),0)</f>
        <v>0</v>
      </c>
      <c r="X46" s="14">
        <f>IF(AND(SUMIFS(Investors!$P:$P,Investors!$A:$A,$A46,Investors!$G:$G,$B46)-$B$2&lt;=X$4,SUMIFS(Investors!$P:$P,Investors!$A:$A,$A46,Investors!$G:$G,$B46)-$B$2&gt;W$4),SUMIFS(Investors!$Q:$Q,Investors!$A:$A,$A46,Investors!$G:$G,$B46),0)</f>
        <v>0</v>
      </c>
      <c r="Y46" s="14">
        <f>IF(AND(SUMIFS(Investors!$P:$P,Investors!$A:$A,$A46,Investors!$G:$G,$B46)-$B$2&lt;=Y$4,SUMIFS(Investors!$P:$P,Investors!$A:$A,$A46,Investors!$G:$G,$B46)-$B$2&gt;X$4),SUMIFS(Investors!$Q:$Q,Investors!$A:$A,$A46,Investors!$G:$G,$B46),0)</f>
        <v>0</v>
      </c>
      <c r="Z46" s="14">
        <f>IF(AND(SUMIFS(Investors!$P:$P,Investors!$A:$A,$A46,Investors!$G:$G,$B46)-$B$2&lt;=Z$4,SUMIFS(Investors!$P:$P,Investors!$A:$A,$A46,Investors!$G:$G,$B46)-$B$2&gt;Y$4),SUMIFS(Investors!$Q:$Q,Investors!$A:$A,$A46,Investors!$G:$G,$B46),0)</f>
        <v>0</v>
      </c>
      <c r="AA46" s="14">
        <f>IF(AND(SUMIFS(Investors!$P:$P,Investors!$A:$A,$A46,Investors!$G:$G,$B46)-$B$2&lt;=AA$4,SUMIFS(Investors!$P:$P,Investors!$A:$A,$A46,Investors!$G:$G,$B46)-$B$2&gt;Z$4),SUMIFS(Investors!$Q:$Q,Investors!$A:$A,$A46,Investors!$G:$G,$B46),0)</f>
        <v>0</v>
      </c>
      <c r="AB46" s="14">
        <f>IF(AND(SUMIFS(Investors!$P:$P,Investors!$A:$A,$A46,Investors!$G:$G,$B46)-$B$2&lt;=AB$4,SUMIFS(Investors!$P:$P,Investors!$A:$A,$A46,Investors!$G:$G,$B46)-$B$2&gt;AA$4),SUMIFS(Investors!$Q:$Q,Investors!$A:$A,$A46,Investors!$G:$G,$B46),0)</f>
        <v>0</v>
      </c>
      <c r="AC46" s="14">
        <f>IF(AND(SUMIFS(Investors!$P:$P,Investors!$A:$A,$A46,Investors!$G:$G,$B46)-$B$2&lt;=AC$4,SUMIFS(Investors!$P:$P,Investors!$A:$A,$A46,Investors!$G:$G,$B46)-$B$2&gt;AB$4),SUMIFS(Investors!$Q:$Q,Investors!$A:$A,$A46,Investors!$G:$G,$B46),0)</f>
        <v>0</v>
      </c>
    </row>
    <row r="47" spans="1:29">
      <c r="A47" s="13" t="s">
        <v>209</v>
      </c>
      <c r="B47" s="13" t="s">
        <v>58</v>
      </c>
      <c r="C47" s="14">
        <f t="shared" si="2"/>
        <v>648939.72602739732</v>
      </c>
      <c r="D47" s="13"/>
      <c r="E47" s="14">
        <f>IF(AND(SUMIFS(Investors!$P:$P,Investors!$A:$A,$A47,Investors!$G:$G,$B47)-$B$2&lt;=E$4,SUMIFS(Investors!$P:$P,Investors!$A:$A,$A47,Investors!$G:$G,$B47)-$B$2&gt;D$4),SUMIFS(Investors!$Q:$Q,Investors!$A:$A,$A47,Investors!$G:$G,$B47),0)</f>
        <v>0</v>
      </c>
      <c r="F47" s="14">
        <f>IF(AND(SUMIFS(Investors!$P:$P,Investors!$A:$A,$A47,Investors!$G:$G,$B47)-$B$2&lt;=F$4,SUMIFS(Investors!$P:$P,Investors!$A:$A,$A47,Investors!$G:$G,$B47)-$B$2&gt;E$4),SUMIFS(Investors!$Q:$Q,Investors!$A:$A,$A47,Investors!$G:$G,$B47),0)</f>
        <v>0</v>
      </c>
      <c r="G47" s="14">
        <f>IF(AND(SUMIFS(Investors!$P:$P,Investors!$A:$A,$A47,Investors!$G:$G,$B47)-$B$2&lt;=G$4,SUMIFS(Investors!$P:$P,Investors!$A:$A,$A47,Investors!$G:$G,$B47)-$B$2&gt;F$4),SUMIFS(Investors!$Q:$Q,Investors!$A:$A,$A47,Investors!$G:$G,$B47),0)</f>
        <v>0</v>
      </c>
      <c r="H47" s="14">
        <f>IF(AND(SUMIFS(Investors!$P:$P,Investors!$A:$A,$A47,Investors!$G:$G,$B47)-$B$2&lt;=H$4,SUMIFS(Investors!$P:$P,Investors!$A:$A,$A47,Investors!$G:$G,$B47)-$B$2&gt;G$4),SUMIFS(Investors!$Q:$Q,Investors!$A:$A,$A47,Investors!$G:$G,$B47),0)</f>
        <v>0</v>
      </c>
      <c r="I47" s="14">
        <f>IF(AND(SUMIFS(Investors!$P:$P,Investors!$A:$A,$A47,Investors!$G:$G,$B47)-$B$2&lt;=I$4,SUMIFS(Investors!$P:$P,Investors!$A:$A,$A47,Investors!$G:$G,$B47)-$B$2&gt;H$4),SUMIFS(Investors!$Q:$Q,Investors!$A:$A,$A47,Investors!$G:$G,$B47),0)</f>
        <v>648939.72602739732</v>
      </c>
      <c r="J47" s="14">
        <f>IF(AND(SUMIFS(Investors!$P:$P,Investors!$A:$A,$A47,Investors!$G:$G,$B47)-$B$2&lt;=J$4,SUMIFS(Investors!$P:$P,Investors!$A:$A,$A47,Investors!$G:$G,$B47)-$B$2&gt;I$4),SUMIFS(Investors!$Q:$Q,Investors!$A:$A,$A47,Investors!$G:$G,$B47),0)</f>
        <v>0</v>
      </c>
      <c r="K47" s="14">
        <f>IF(AND(SUMIFS(Investors!$P:$P,Investors!$A:$A,$A47,Investors!$G:$G,$B47)-$B$2&lt;=K$4,SUMIFS(Investors!$P:$P,Investors!$A:$A,$A47,Investors!$G:$G,$B47)-$B$2&gt;J$4),SUMIFS(Investors!$Q:$Q,Investors!$A:$A,$A47,Investors!$G:$G,$B47),0)</f>
        <v>0</v>
      </c>
      <c r="L47" s="14">
        <f>IF(AND(SUMIFS(Investors!$P:$P,Investors!$A:$A,$A47,Investors!$G:$G,$B47)-$B$2&lt;=L$4,SUMIFS(Investors!$P:$P,Investors!$A:$A,$A47,Investors!$G:$G,$B47)-$B$2&gt;K$4),SUMIFS(Investors!$Q:$Q,Investors!$A:$A,$A47,Investors!$G:$G,$B47),0)</f>
        <v>0</v>
      </c>
      <c r="M47" s="14">
        <f>IF(AND(SUMIFS(Investors!$P:$P,Investors!$A:$A,$A47,Investors!$G:$G,$B47)-$B$2&lt;=M$4,SUMIFS(Investors!$P:$P,Investors!$A:$A,$A47,Investors!$G:$G,$B47)-$B$2&gt;L$4),SUMIFS(Investors!$Q:$Q,Investors!$A:$A,$A47,Investors!$G:$G,$B47),0)</f>
        <v>0</v>
      </c>
      <c r="N47" s="14">
        <f>IF(AND(SUMIFS(Investors!$P:$P,Investors!$A:$A,$A47,Investors!$G:$G,$B47)-$B$2&lt;=N$4,SUMIFS(Investors!$P:$P,Investors!$A:$A,$A47,Investors!$G:$G,$B47)-$B$2&gt;M$4),SUMIFS(Investors!$Q:$Q,Investors!$A:$A,$A47,Investors!$G:$G,$B47),0)</f>
        <v>0</v>
      </c>
      <c r="O47" s="14">
        <f>IF(AND(SUMIFS(Investors!$P:$P,Investors!$A:$A,$A47,Investors!$G:$G,$B47)-$B$2&lt;=O$4,SUMIFS(Investors!$P:$P,Investors!$A:$A,$A47,Investors!$G:$G,$B47)-$B$2&gt;N$4),SUMIFS(Investors!$Q:$Q,Investors!$A:$A,$A47,Investors!$G:$G,$B47),0)</f>
        <v>0</v>
      </c>
      <c r="P47" s="14">
        <f>IF(AND(SUMIFS(Investors!$P:$P,Investors!$A:$A,$A47,Investors!$G:$G,$B47)-$B$2&lt;=P$4,SUMIFS(Investors!$P:$P,Investors!$A:$A,$A47,Investors!$G:$G,$B47)-$B$2&gt;O$4),SUMIFS(Investors!$Q:$Q,Investors!$A:$A,$A47,Investors!$G:$G,$B47),0)</f>
        <v>0</v>
      </c>
      <c r="Q47" s="14">
        <f>IF(AND(SUMIFS(Investors!$P:$P,Investors!$A:$A,$A47,Investors!$G:$G,$B47)-$B$2&lt;=Q$4,SUMIFS(Investors!$P:$P,Investors!$A:$A,$A47,Investors!$G:$G,$B47)-$B$2&gt;P$4),SUMIFS(Investors!$Q:$Q,Investors!$A:$A,$A47,Investors!$G:$G,$B47),0)</f>
        <v>0</v>
      </c>
      <c r="R47" s="14">
        <f>IF(AND(SUMIFS(Investors!$P:$P,Investors!$A:$A,$A47,Investors!$G:$G,$B47)-$B$2&lt;=R$4,SUMIFS(Investors!$P:$P,Investors!$A:$A,$A47,Investors!$G:$G,$B47)-$B$2&gt;Q$4),SUMIFS(Investors!$Q:$Q,Investors!$A:$A,$A47,Investors!$G:$G,$B47),0)</f>
        <v>0</v>
      </c>
      <c r="S47" s="14">
        <f>IF(AND(SUMIFS(Investors!$P:$P,Investors!$A:$A,$A47,Investors!$G:$G,$B47)-$B$2&lt;=S$4,SUMIFS(Investors!$P:$P,Investors!$A:$A,$A47,Investors!$G:$G,$B47)-$B$2&gt;R$4),SUMIFS(Investors!$Q:$Q,Investors!$A:$A,$A47,Investors!$G:$G,$B47),0)</f>
        <v>0</v>
      </c>
      <c r="T47" s="14">
        <f>IF(AND(SUMIFS(Investors!$P:$P,Investors!$A:$A,$A47,Investors!$G:$G,$B47)-$B$2&lt;=T$4,SUMIFS(Investors!$P:$P,Investors!$A:$A,$A47,Investors!$G:$G,$B47)-$B$2&gt;S$4),SUMIFS(Investors!$Q:$Q,Investors!$A:$A,$A47,Investors!$G:$G,$B47),0)</f>
        <v>0</v>
      </c>
      <c r="U47" s="14">
        <f>IF(AND(SUMIFS(Investors!$P:$P,Investors!$A:$A,$A47,Investors!$G:$G,$B47)-$B$2&lt;=U$4,SUMIFS(Investors!$P:$P,Investors!$A:$A,$A47,Investors!$G:$G,$B47)-$B$2&gt;T$4),SUMIFS(Investors!$Q:$Q,Investors!$A:$A,$A47,Investors!$G:$G,$B47),0)</f>
        <v>0</v>
      </c>
      <c r="V47" s="14">
        <f>IF(AND(SUMIFS(Investors!$P:$P,Investors!$A:$A,$A47,Investors!$G:$G,$B47)-$B$2&lt;=V$4,SUMIFS(Investors!$P:$P,Investors!$A:$A,$A47,Investors!$G:$G,$B47)-$B$2&gt;U$4),SUMIFS(Investors!$Q:$Q,Investors!$A:$A,$A47,Investors!$G:$G,$B47),0)</f>
        <v>0</v>
      </c>
      <c r="W47" s="14">
        <f>IF(AND(SUMIFS(Investors!$P:$P,Investors!$A:$A,$A47,Investors!$G:$G,$B47)-$B$2&lt;=W$4,SUMIFS(Investors!$P:$P,Investors!$A:$A,$A47,Investors!$G:$G,$B47)-$B$2&gt;V$4),SUMIFS(Investors!$Q:$Q,Investors!$A:$A,$A47,Investors!$G:$G,$B47),0)</f>
        <v>0</v>
      </c>
      <c r="X47" s="14">
        <f>IF(AND(SUMIFS(Investors!$P:$P,Investors!$A:$A,$A47,Investors!$G:$G,$B47)-$B$2&lt;=X$4,SUMIFS(Investors!$P:$P,Investors!$A:$A,$A47,Investors!$G:$G,$B47)-$B$2&gt;W$4),SUMIFS(Investors!$Q:$Q,Investors!$A:$A,$A47,Investors!$G:$G,$B47),0)</f>
        <v>0</v>
      </c>
      <c r="Y47" s="14">
        <f>IF(AND(SUMIFS(Investors!$P:$P,Investors!$A:$A,$A47,Investors!$G:$G,$B47)-$B$2&lt;=Y$4,SUMIFS(Investors!$P:$P,Investors!$A:$A,$A47,Investors!$G:$G,$B47)-$B$2&gt;X$4),SUMIFS(Investors!$Q:$Q,Investors!$A:$A,$A47,Investors!$G:$G,$B47),0)</f>
        <v>0</v>
      </c>
      <c r="Z47" s="14">
        <f>IF(AND(SUMIFS(Investors!$P:$P,Investors!$A:$A,$A47,Investors!$G:$G,$B47)-$B$2&lt;=Z$4,SUMIFS(Investors!$P:$P,Investors!$A:$A,$A47,Investors!$G:$G,$B47)-$B$2&gt;Y$4),SUMIFS(Investors!$Q:$Q,Investors!$A:$A,$A47,Investors!$G:$G,$B47),0)</f>
        <v>0</v>
      </c>
      <c r="AA47" s="14">
        <f>IF(AND(SUMIFS(Investors!$P:$P,Investors!$A:$A,$A47,Investors!$G:$G,$B47)-$B$2&lt;=AA$4,SUMIFS(Investors!$P:$P,Investors!$A:$A,$A47,Investors!$G:$G,$B47)-$B$2&gt;Z$4),SUMIFS(Investors!$Q:$Q,Investors!$A:$A,$A47,Investors!$G:$G,$B47),0)</f>
        <v>0</v>
      </c>
      <c r="AB47" s="14">
        <f>IF(AND(SUMIFS(Investors!$P:$P,Investors!$A:$A,$A47,Investors!$G:$G,$B47)-$B$2&lt;=AB$4,SUMIFS(Investors!$P:$P,Investors!$A:$A,$A47,Investors!$G:$G,$B47)-$B$2&gt;AA$4),SUMIFS(Investors!$Q:$Q,Investors!$A:$A,$A47,Investors!$G:$G,$B47),0)</f>
        <v>0</v>
      </c>
      <c r="AC47" s="14">
        <f>IF(AND(SUMIFS(Investors!$P:$P,Investors!$A:$A,$A47,Investors!$G:$G,$B47)-$B$2&lt;=AC$4,SUMIFS(Investors!$P:$P,Investors!$A:$A,$A47,Investors!$G:$G,$B47)-$B$2&gt;AB$4),SUMIFS(Investors!$Q:$Q,Investors!$A:$A,$A47,Investors!$G:$G,$B47),0)</f>
        <v>0</v>
      </c>
    </row>
    <row r="48" spans="1:29">
      <c r="A48" s="13" t="s">
        <v>209</v>
      </c>
      <c r="B48" s="13" t="s">
        <v>64</v>
      </c>
      <c r="C48" s="14">
        <f t="shared" si="2"/>
        <v>0</v>
      </c>
      <c r="D48" s="13"/>
      <c r="E48" s="14">
        <f>IF(AND(SUMIFS(Investors!$P:$P,Investors!$A:$A,$A48,Investors!$G:$G,$B48)-$B$2&lt;=E$4,SUMIFS(Investors!$P:$P,Investors!$A:$A,$A48,Investors!$G:$G,$B48)-$B$2&gt;D$4),SUMIFS(Investors!$Q:$Q,Investors!$A:$A,$A48,Investors!$G:$G,$B48),0)</f>
        <v>0</v>
      </c>
      <c r="F48" s="14">
        <f>IF(AND(SUMIFS(Investors!$P:$P,Investors!$A:$A,$A48,Investors!$G:$G,$B48)-$B$2&lt;=F$4,SUMIFS(Investors!$P:$P,Investors!$A:$A,$A48,Investors!$G:$G,$B48)-$B$2&gt;E$4),SUMIFS(Investors!$Q:$Q,Investors!$A:$A,$A48,Investors!$G:$G,$B48),0)</f>
        <v>0</v>
      </c>
      <c r="G48" s="14">
        <f>IF(AND(SUMIFS(Investors!$P:$P,Investors!$A:$A,$A48,Investors!$G:$G,$B48)-$B$2&lt;=G$4,SUMIFS(Investors!$P:$P,Investors!$A:$A,$A48,Investors!$G:$G,$B48)-$B$2&gt;F$4),SUMIFS(Investors!$Q:$Q,Investors!$A:$A,$A48,Investors!$G:$G,$B48),0)</f>
        <v>0</v>
      </c>
      <c r="H48" s="14">
        <f>IF(AND(SUMIFS(Investors!$P:$P,Investors!$A:$A,$A48,Investors!$G:$G,$B48)-$B$2&lt;=H$4,SUMIFS(Investors!$P:$P,Investors!$A:$A,$A48,Investors!$G:$G,$B48)-$B$2&gt;G$4),SUMIFS(Investors!$Q:$Q,Investors!$A:$A,$A48,Investors!$G:$G,$B48),0)</f>
        <v>0</v>
      </c>
      <c r="I48" s="14">
        <f>IF(AND(SUMIFS(Investors!$P:$P,Investors!$A:$A,$A48,Investors!$G:$G,$B48)-$B$2&lt;=I$4,SUMIFS(Investors!$P:$P,Investors!$A:$A,$A48,Investors!$G:$G,$B48)-$B$2&gt;H$4),SUMIFS(Investors!$Q:$Q,Investors!$A:$A,$A48,Investors!$G:$G,$B48),0)</f>
        <v>0</v>
      </c>
      <c r="J48" s="14">
        <f>IF(AND(SUMIFS(Investors!$P:$P,Investors!$A:$A,$A48,Investors!$G:$G,$B48)-$B$2&lt;=J$4,SUMIFS(Investors!$P:$P,Investors!$A:$A,$A48,Investors!$G:$G,$B48)-$B$2&gt;I$4),SUMIFS(Investors!$Q:$Q,Investors!$A:$A,$A48,Investors!$G:$G,$B48),0)</f>
        <v>0</v>
      </c>
      <c r="K48" s="14">
        <f>IF(AND(SUMIFS(Investors!$P:$P,Investors!$A:$A,$A48,Investors!$G:$G,$B48)-$B$2&lt;=K$4,SUMIFS(Investors!$P:$P,Investors!$A:$A,$A48,Investors!$G:$G,$B48)-$B$2&gt;J$4),SUMIFS(Investors!$Q:$Q,Investors!$A:$A,$A48,Investors!$G:$G,$B48),0)</f>
        <v>0</v>
      </c>
      <c r="L48" s="14">
        <f>IF(AND(SUMIFS(Investors!$P:$P,Investors!$A:$A,$A48,Investors!$G:$G,$B48)-$B$2&lt;=L$4,SUMIFS(Investors!$P:$P,Investors!$A:$A,$A48,Investors!$G:$G,$B48)-$B$2&gt;K$4),SUMIFS(Investors!$Q:$Q,Investors!$A:$A,$A48,Investors!$G:$G,$B48),0)</f>
        <v>0</v>
      </c>
      <c r="M48" s="14">
        <f>IF(AND(SUMIFS(Investors!$P:$P,Investors!$A:$A,$A48,Investors!$G:$G,$B48)-$B$2&lt;=M$4,SUMIFS(Investors!$P:$P,Investors!$A:$A,$A48,Investors!$G:$G,$B48)-$B$2&gt;L$4),SUMIFS(Investors!$Q:$Q,Investors!$A:$A,$A48,Investors!$G:$G,$B48),0)</f>
        <v>0</v>
      </c>
      <c r="N48" s="14">
        <f>IF(AND(SUMIFS(Investors!$P:$P,Investors!$A:$A,$A48,Investors!$G:$G,$B48)-$B$2&lt;=N$4,SUMIFS(Investors!$P:$P,Investors!$A:$A,$A48,Investors!$G:$G,$B48)-$B$2&gt;M$4),SUMIFS(Investors!$Q:$Q,Investors!$A:$A,$A48,Investors!$G:$G,$B48),0)</f>
        <v>0</v>
      </c>
      <c r="O48" s="14">
        <f>IF(AND(SUMIFS(Investors!$P:$P,Investors!$A:$A,$A48,Investors!$G:$G,$B48)-$B$2&lt;=O$4,SUMIFS(Investors!$P:$P,Investors!$A:$A,$A48,Investors!$G:$G,$B48)-$B$2&gt;N$4),SUMIFS(Investors!$Q:$Q,Investors!$A:$A,$A48,Investors!$G:$G,$B48),0)</f>
        <v>0</v>
      </c>
      <c r="P48" s="14">
        <f>IF(AND(SUMIFS(Investors!$P:$P,Investors!$A:$A,$A48,Investors!$G:$G,$B48)-$B$2&lt;=P$4,SUMIFS(Investors!$P:$P,Investors!$A:$A,$A48,Investors!$G:$G,$B48)-$B$2&gt;O$4),SUMIFS(Investors!$Q:$Q,Investors!$A:$A,$A48,Investors!$G:$G,$B48),0)</f>
        <v>0</v>
      </c>
      <c r="Q48" s="14">
        <f>IF(AND(SUMIFS(Investors!$P:$P,Investors!$A:$A,$A48,Investors!$G:$G,$B48)-$B$2&lt;=Q$4,SUMIFS(Investors!$P:$P,Investors!$A:$A,$A48,Investors!$G:$G,$B48)-$B$2&gt;P$4),SUMIFS(Investors!$Q:$Q,Investors!$A:$A,$A48,Investors!$G:$G,$B48),0)</f>
        <v>0</v>
      </c>
      <c r="R48" s="14">
        <f>IF(AND(SUMIFS(Investors!$P:$P,Investors!$A:$A,$A48,Investors!$G:$G,$B48)-$B$2&lt;=R$4,SUMIFS(Investors!$P:$P,Investors!$A:$A,$A48,Investors!$G:$G,$B48)-$B$2&gt;Q$4),SUMIFS(Investors!$Q:$Q,Investors!$A:$A,$A48,Investors!$G:$G,$B48),0)</f>
        <v>0</v>
      </c>
      <c r="S48" s="14">
        <f>IF(AND(SUMIFS(Investors!$P:$P,Investors!$A:$A,$A48,Investors!$G:$G,$B48)-$B$2&lt;=S$4,SUMIFS(Investors!$P:$P,Investors!$A:$A,$A48,Investors!$G:$G,$B48)-$B$2&gt;R$4),SUMIFS(Investors!$Q:$Q,Investors!$A:$A,$A48,Investors!$G:$G,$B48),0)</f>
        <v>0</v>
      </c>
      <c r="T48" s="14">
        <f>IF(AND(SUMIFS(Investors!$P:$P,Investors!$A:$A,$A48,Investors!$G:$G,$B48)-$B$2&lt;=T$4,SUMIFS(Investors!$P:$P,Investors!$A:$A,$A48,Investors!$G:$G,$B48)-$B$2&gt;S$4),SUMIFS(Investors!$Q:$Q,Investors!$A:$A,$A48,Investors!$G:$G,$B48),0)</f>
        <v>0</v>
      </c>
      <c r="U48" s="14">
        <f>IF(AND(SUMIFS(Investors!$P:$P,Investors!$A:$A,$A48,Investors!$G:$G,$B48)-$B$2&lt;=U$4,SUMIFS(Investors!$P:$P,Investors!$A:$A,$A48,Investors!$G:$G,$B48)-$B$2&gt;T$4),SUMIFS(Investors!$Q:$Q,Investors!$A:$A,$A48,Investors!$G:$G,$B48),0)</f>
        <v>0</v>
      </c>
      <c r="V48" s="14">
        <f>IF(AND(SUMIFS(Investors!$P:$P,Investors!$A:$A,$A48,Investors!$G:$G,$B48)-$B$2&lt;=V$4,SUMIFS(Investors!$P:$P,Investors!$A:$A,$A48,Investors!$G:$G,$B48)-$B$2&gt;U$4),SUMIFS(Investors!$Q:$Q,Investors!$A:$A,$A48,Investors!$G:$G,$B48),0)</f>
        <v>0</v>
      </c>
      <c r="W48" s="14">
        <f>IF(AND(SUMIFS(Investors!$P:$P,Investors!$A:$A,$A48,Investors!$G:$G,$B48)-$B$2&lt;=W$4,SUMIFS(Investors!$P:$P,Investors!$A:$A,$A48,Investors!$G:$G,$B48)-$B$2&gt;V$4),SUMIFS(Investors!$Q:$Q,Investors!$A:$A,$A48,Investors!$G:$G,$B48),0)</f>
        <v>0</v>
      </c>
      <c r="X48" s="14">
        <f>IF(AND(SUMIFS(Investors!$P:$P,Investors!$A:$A,$A48,Investors!$G:$G,$B48)-$B$2&lt;=X$4,SUMIFS(Investors!$P:$P,Investors!$A:$A,$A48,Investors!$G:$G,$B48)-$B$2&gt;W$4),SUMIFS(Investors!$Q:$Q,Investors!$A:$A,$A48,Investors!$G:$G,$B48),0)</f>
        <v>0</v>
      </c>
      <c r="Y48" s="14">
        <f>IF(AND(SUMIFS(Investors!$P:$P,Investors!$A:$A,$A48,Investors!$G:$G,$B48)-$B$2&lt;=Y$4,SUMIFS(Investors!$P:$P,Investors!$A:$A,$A48,Investors!$G:$G,$B48)-$B$2&gt;X$4),SUMIFS(Investors!$Q:$Q,Investors!$A:$A,$A48,Investors!$G:$G,$B48),0)</f>
        <v>0</v>
      </c>
      <c r="Z48" s="14">
        <f>IF(AND(SUMIFS(Investors!$P:$P,Investors!$A:$A,$A48,Investors!$G:$G,$B48)-$B$2&lt;=Z$4,SUMIFS(Investors!$P:$P,Investors!$A:$A,$A48,Investors!$G:$G,$B48)-$B$2&gt;Y$4),SUMIFS(Investors!$Q:$Q,Investors!$A:$A,$A48,Investors!$G:$G,$B48),0)</f>
        <v>0</v>
      </c>
      <c r="AA48" s="14">
        <f>IF(AND(SUMIFS(Investors!$P:$P,Investors!$A:$A,$A48,Investors!$G:$G,$B48)-$B$2&lt;=AA$4,SUMIFS(Investors!$P:$P,Investors!$A:$A,$A48,Investors!$G:$G,$B48)-$B$2&gt;Z$4),SUMIFS(Investors!$Q:$Q,Investors!$A:$A,$A48,Investors!$G:$G,$B48),0)</f>
        <v>0</v>
      </c>
      <c r="AB48" s="14">
        <f>IF(AND(SUMIFS(Investors!$P:$P,Investors!$A:$A,$A48,Investors!$G:$G,$B48)-$B$2&lt;=AB$4,SUMIFS(Investors!$P:$P,Investors!$A:$A,$A48,Investors!$G:$G,$B48)-$B$2&gt;AA$4),SUMIFS(Investors!$Q:$Q,Investors!$A:$A,$A48,Investors!$G:$G,$B48),0)</f>
        <v>0</v>
      </c>
      <c r="AC48" s="14">
        <f>IF(AND(SUMIFS(Investors!$P:$P,Investors!$A:$A,$A48,Investors!$G:$G,$B48)-$B$2&lt;=AC$4,SUMIFS(Investors!$P:$P,Investors!$A:$A,$A48,Investors!$G:$G,$B48)-$B$2&gt;AB$4),SUMIFS(Investors!$Q:$Q,Investors!$A:$A,$A48,Investors!$G:$G,$B48),0)</f>
        <v>0</v>
      </c>
    </row>
    <row r="49" spans="1:29">
      <c r="A49" s="13" t="s">
        <v>209</v>
      </c>
      <c r="B49" s="13" t="s">
        <v>84</v>
      </c>
      <c r="C49" s="14">
        <f t="shared" si="2"/>
        <v>170104.10958904109</v>
      </c>
      <c r="D49" s="13"/>
      <c r="E49" s="14">
        <f>IF(AND(SUMIFS(Investors!$P:$P,Investors!$A:$A,$A49,Investors!$G:$G,$B49)-$B$2&lt;=E$4,SUMIFS(Investors!$P:$P,Investors!$A:$A,$A49,Investors!$G:$G,$B49)-$B$2&gt;D$4),SUMIFS(Investors!$Q:$Q,Investors!$A:$A,$A49,Investors!$G:$G,$B49),0)</f>
        <v>0</v>
      </c>
      <c r="F49" s="14">
        <f>IF(AND(SUMIFS(Investors!$P:$P,Investors!$A:$A,$A49,Investors!$G:$G,$B49)-$B$2&lt;=F$4,SUMIFS(Investors!$P:$P,Investors!$A:$A,$A49,Investors!$G:$G,$B49)-$B$2&gt;E$4),SUMIFS(Investors!$Q:$Q,Investors!$A:$A,$A49,Investors!$G:$G,$B49),0)</f>
        <v>170104.10958904109</v>
      </c>
      <c r="G49" s="14">
        <f>IF(AND(SUMIFS(Investors!$P:$P,Investors!$A:$A,$A49,Investors!$G:$G,$B49)-$B$2&lt;=G$4,SUMIFS(Investors!$P:$P,Investors!$A:$A,$A49,Investors!$G:$G,$B49)-$B$2&gt;F$4),SUMIFS(Investors!$Q:$Q,Investors!$A:$A,$A49,Investors!$G:$G,$B49),0)</f>
        <v>0</v>
      </c>
      <c r="H49" s="14">
        <f>IF(AND(SUMIFS(Investors!$P:$P,Investors!$A:$A,$A49,Investors!$G:$G,$B49)-$B$2&lt;=H$4,SUMIFS(Investors!$P:$P,Investors!$A:$A,$A49,Investors!$G:$G,$B49)-$B$2&gt;G$4),SUMIFS(Investors!$Q:$Q,Investors!$A:$A,$A49,Investors!$G:$G,$B49),0)</f>
        <v>0</v>
      </c>
      <c r="I49" s="14">
        <f>IF(AND(SUMIFS(Investors!$P:$P,Investors!$A:$A,$A49,Investors!$G:$G,$B49)-$B$2&lt;=I$4,SUMIFS(Investors!$P:$P,Investors!$A:$A,$A49,Investors!$G:$G,$B49)-$B$2&gt;H$4),SUMIFS(Investors!$Q:$Q,Investors!$A:$A,$A49,Investors!$G:$G,$B49),0)</f>
        <v>0</v>
      </c>
      <c r="J49" s="14">
        <f>IF(AND(SUMIFS(Investors!$P:$P,Investors!$A:$A,$A49,Investors!$G:$G,$B49)-$B$2&lt;=J$4,SUMIFS(Investors!$P:$P,Investors!$A:$A,$A49,Investors!$G:$G,$B49)-$B$2&gt;I$4),SUMIFS(Investors!$Q:$Q,Investors!$A:$A,$A49,Investors!$G:$G,$B49),0)</f>
        <v>0</v>
      </c>
      <c r="K49" s="14">
        <f>IF(AND(SUMIFS(Investors!$P:$P,Investors!$A:$A,$A49,Investors!$G:$G,$B49)-$B$2&lt;=K$4,SUMIFS(Investors!$P:$P,Investors!$A:$A,$A49,Investors!$G:$G,$B49)-$B$2&gt;J$4),SUMIFS(Investors!$Q:$Q,Investors!$A:$A,$A49,Investors!$G:$G,$B49),0)</f>
        <v>0</v>
      </c>
      <c r="L49" s="14">
        <f>IF(AND(SUMIFS(Investors!$P:$P,Investors!$A:$A,$A49,Investors!$G:$G,$B49)-$B$2&lt;=L$4,SUMIFS(Investors!$P:$P,Investors!$A:$A,$A49,Investors!$G:$G,$B49)-$B$2&gt;K$4),SUMIFS(Investors!$Q:$Q,Investors!$A:$A,$A49,Investors!$G:$G,$B49),0)</f>
        <v>0</v>
      </c>
      <c r="M49" s="14">
        <f>IF(AND(SUMIFS(Investors!$P:$P,Investors!$A:$A,$A49,Investors!$G:$G,$B49)-$B$2&lt;=M$4,SUMIFS(Investors!$P:$P,Investors!$A:$A,$A49,Investors!$G:$G,$B49)-$B$2&gt;L$4),SUMIFS(Investors!$Q:$Q,Investors!$A:$A,$A49,Investors!$G:$G,$B49),0)</f>
        <v>0</v>
      </c>
      <c r="N49" s="14">
        <f>IF(AND(SUMIFS(Investors!$P:$P,Investors!$A:$A,$A49,Investors!$G:$G,$B49)-$B$2&lt;=N$4,SUMIFS(Investors!$P:$P,Investors!$A:$A,$A49,Investors!$G:$G,$B49)-$B$2&gt;M$4),SUMIFS(Investors!$Q:$Q,Investors!$A:$A,$A49,Investors!$G:$G,$B49),0)</f>
        <v>0</v>
      </c>
      <c r="O49" s="14">
        <f>IF(AND(SUMIFS(Investors!$P:$P,Investors!$A:$A,$A49,Investors!$G:$G,$B49)-$B$2&lt;=O$4,SUMIFS(Investors!$P:$P,Investors!$A:$A,$A49,Investors!$G:$G,$B49)-$B$2&gt;N$4),SUMIFS(Investors!$Q:$Q,Investors!$A:$A,$A49,Investors!$G:$G,$B49),0)</f>
        <v>0</v>
      </c>
      <c r="P49" s="14">
        <f>IF(AND(SUMIFS(Investors!$P:$P,Investors!$A:$A,$A49,Investors!$G:$G,$B49)-$B$2&lt;=P$4,SUMIFS(Investors!$P:$P,Investors!$A:$A,$A49,Investors!$G:$G,$B49)-$B$2&gt;O$4),SUMIFS(Investors!$Q:$Q,Investors!$A:$A,$A49,Investors!$G:$G,$B49),0)</f>
        <v>0</v>
      </c>
      <c r="Q49" s="14">
        <f>IF(AND(SUMIFS(Investors!$P:$P,Investors!$A:$A,$A49,Investors!$G:$G,$B49)-$B$2&lt;=Q$4,SUMIFS(Investors!$P:$P,Investors!$A:$A,$A49,Investors!$G:$G,$B49)-$B$2&gt;P$4),SUMIFS(Investors!$Q:$Q,Investors!$A:$A,$A49,Investors!$G:$G,$B49),0)</f>
        <v>0</v>
      </c>
      <c r="R49" s="14">
        <f>IF(AND(SUMIFS(Investors!$P:$P,Investors!$A:$A,$A49,Investors!$G:$G,$B49)-$B$2&lt;=R$4,SUMIFS(Investors!$P:$P,Investors!$A:$A,$A49,Investors!$G:$G,$B49)-$B$2&gt;Q$4),SUMIFS(Investors!$Q:$Q,Investors!$A:$A,$A49,Investors!$G:$G,$B49),0)</f>
        <v>0</v>
      </c>
      <c r="S49" s="14">
        <f>IF(AND(SUMIFS(Investors!$P:$P,Investors!$A:$A,$A49,Investors!$G:$G,$B49)-$B$2&lt;=S$4,SUMIFS(Investors!$P:$P,Investors!$A:$A,$A49,Investors!$G:$G,$B49)-$B$2&gt;R$4),SUMIFS(Investors!$Q:$Q,Investors!$A:$A,$A49,Investors!$G:$G,$B49),0)</f>
        <v>0</v>
      </c>
      <c r="T49" s="14">
        <f>IF(AND(SUMIFS(Investors!$P:$P,Investors!$A:$A,$A49,Investors!$G:$G,$B49)-$B$2&lt;=T$4,SUMIFS(Investors!$P:$P,Investors!$A:$A,$A49,Investors!$G:$G,$B49)-$B$2&gt;S$4),SUMIFS(Investors!$Q:$Q,Investors!$A:$A,$A49,Investors!$G:$G,$B49),0)</f>
        <v>0</v>
      </c>
      <c r="U49" s="14">
        <f>IF(AND(SUMIFS(Investors!$P:$P,Investors!$A:$A,$A49,Investors!$G:$G,$B49)-$B$2&lt;=U$4,SUMIFS(Investors!$P:$P,Investors!$A:$A,$A49,Investors!$G:$G,$B49)-$B$2&gt;T$4),SUMIFS(Investors!$Q:$Q,Investors!$A:$A,$A49,Investors!$G:$G,$B49),0)</f>
        <v>0</v>
      </c>
      <c r="V49" s="14">
        <f>IF(AND(SUMIFS(Investors!$P:$P,Investors!$A:$A,$A49,Investors!$G:$G,$B49)-$B$2&lt;=V$4,SUMIFS(Investors!$P:$P,Investors!$A:$A,$A49,Investors!$G:$G,$B49)-$B$2&gt;U$4),SUMIFS(Investors!$Q:$Q,Investors!$A:$A,$A49,Investors!$G:$G,$B49),0)</f>
        <v>0</v>
      </c>
      <c r="W49" s="14">
        <f>IF(AND(SUMIFS(Investors!$P:$P,Investors!$A:$A,$A49,Investors!$G:$G,$B49)-$B$2&lt;=W$4,SUMIFS(Investors!$P:$P,Investors!$A:$A,$A49,Investors!$G:$G,$B49)-$B$2&gt;V$4),SUMIFS(Investors!$Q:$Q,Investors!$A:$A,$A49,Investors!$G:$G,$B49),0)</f>
        <v>0</v>
      </c>
      <c r="X49" s="14">
        <f>IF(AND(SUMIFS(Investors!$P:$P,Investors!$A:$A,$A49,Investors!$G:$G,$B49)-$B$2&lt;=X$4,SUMIFS(Investors!$P:$P,Investors!$A:$A,$A49,Investors!$G:$G,$B49)-$B$2&gt;W$4),SUMIFS(Investors!$Q:$Q,Investors!$A:$A,$A49,Investors!$G:$G,$B49),0)</f>
        <v>0</v>
      </c>
      <c r="Y49" s="14">
        <f>IF(AND(SUMIFS(Investors!$P:$P,Investors!$A:$A,$A49,Investors!$G:$G,$B49)-$B$2&lt;=Y$4,SUMIFS(Investors!$P:$P,Investors!$A:$A,$A49,Investors!$G:$G,$B49)-$B$2&gt;X$4),SUMIFS(Investors!$Q:$Q,Investors!$A:$A,$A49,Investors!$G:$G,$B49),0)</f>
        <v>0</v>
      </c>
      <c r="Z49" s="14">
        <f>IF(AND(SUMIFS(Investors!$P:$P,Investors!$A:$A,$A49,Investors!$G:$G,$B49)-$B$2&lt;=Z$4,SUMIFS(Investors!$P:$P,Investors!$A:$A,$A49,Investors!$G:$G,$B49)-$B$2&gt;Y$4),SUMIFS(Investors!$Q:$Q,Investors!$A:$A,$A49,Investors!$G:$G,$B49),0)</f>
        <v>0</v>
      </c>
      <c r="AA49" s="14">
        <f>IF(AND(SUMIFS(Investors!$P:$P,Investors!$A:$A,$A49,Investors!$G:$G,$B49)-$B$2&lt;=AA$4,SUMIFS(Investors!$P:$P,Investors!$A:$A,$A49,Investors!$G:$G,$B49)-$B$2&gt;Z$4),SUMIFS(Investors!$Q:$Q,Investors!$A:$A,$A49,Investors!$G:$G,$B49),0)</f>
        <v>0</v>
      </c>
      <c r="AB49" s="14">
        <f>IF(AND(SUMIFS(Investors!$P:$P,Investors!$A:$A,$A49,Investors!$G:$G,$B49)-$B$2&lt;=AB$4,SUMIFS(Investors!$P:$P,Investors!$A:$A,$A49,Investors!$G:$G,$B49)-$B$2&gt;AA$4),SUMIFS(Investors!$Q:$Q,Investors!$A:$A,$A49,Investors!$G:$G,$B49),0)</f>
        <v>0</v>
      </c>
      <c r="AC49" s="14">
        <f>IF(AND(SUMIFS(Investors!$P:$P,Investors!$A:$A,$A49,Investors!$G:$G,$B49)-$B$2&lt;=AC$4,SUMIFS(Investors!$P:$P,Investors!$A:$A,$A49,Investors!$G:$G,$B49)-$B$2&gt;AB$4),SUMIFS(Investors!$Q:$Q,Investors!$A:$A,$A49,Investors!$G:$G,$B49),0)</f>
        <v>0</v>
      </c>
    </row>
    <row r="50" spans="1:29">
      <c r="A50" s="13" t="s">
        <v>209</v>
      </c>
      <c r="B50" s="13" t="s">
        <v>107</v>
      </c>
      <c r="C50" s="14">
        <f t="shared" si="2"/>
        <v>657347.94520547939</v>
      </c>
      <c r="D50" s="13"/>
      <c r="E50" s="14">
        <f>IF(AND(SUMIFS(Investors!$P:$P,Investors!$A:$A,$A50,Investors!$G:$G,$B50)-$B$2&lt;=E$4,SUMIFS(Investors!$P:$P,Investors!$A:$A,$A50,Investors!$G:$G,$B50)-$B$2&gt;D$4),SUMIFS(Investors!$Q:$Q,Investors!$A:$A,$A50,Investors!$G:$G,$B50),0)</f>
        <v>0</v>
      </c>
      <c r="F50" s="14">
        <f>IF(AND(SUMIFS(Investors!$P:$P,Investors!$A:$A,$A50,Investors!$G:$G,$B50)-$B$2&lt;=F$4,SUMIFS(Investors!$P:$P,Investors!$A:$A,$A50,Investors!$G:$G,$B50)-$B$2&gt;E$4),SUMIFS(Investors!$Q:$Q,Investors!$A:$A,$A50,Investors!$G:$G,$B50),0)</f>
        <v>0</v>
      </c>
      <c r="G50" s="14">
        <f>IF(AND(SUMIFS(Investors!$P:$P,Investors!$A:$A,$A50,Investors!$G:$G,$B50)-$B$2&lt;=G$4,SUMIFS(Investors!$P:$P,Investors!$A:$A,$A50,Investors!$G:$G,$B50)-$B$2&gt;F$4),SUMIFS(Investors!$Q:$Q,Investors!$A:$A,$A50,Investors!$G:$G,$B50),0)</f>
        <v>0</v>
      </c>
      <c r="H50" s="14">
        <f>IF(AND(SUMIFS(Investors!$P:$P,Investors!$A:$A,$A50,Investors!$G:$G,$B50)-$B$2&lt;=H$4,SUMIFS(Investors!$P:$P,Investors!$A:$A,$A50,Investors!$G:$G,$B50)-$B$2&gt;G$4),SUMIFS(Investors!$Q:$Q,Investors!$A:$A,$A50,Investors!$G:$G,$B50),0)</f>
        <v>0</v>
      </c>
      <c r="I50" s="14">
        <f>IF(AND(SUMIFS(Investors!$P:$P,Investors!$A:$A,$A50,Investors!$G:$G,$B50)-$B$2&lt;=I$4,SUMIFS(Investors!$P:$P,Investors!$A:$A,$A50,Investors!$G:$G,$B50)-$B$2&gt;H$4),SUMIFS(Investors!$Q:$Q,Investors!$A:$A,$A50,Investors!$G:$G,$B50),0)</f>
        <v>0</v>
      </c>
      <c r="J50" s="14">
        <f>IF(AND(SUMIFS(Investors!$P:$P,Investors!$A:$A,$A50,Investors!$G:$G,$B50)-$B$2&lt;=J$4,SUMIFS(Investors!$P:$P,Investors!$A:$A,$A50,Investors!$G:$G,$B50)-$B$2&gt;I$4),SUMIFS(Investors!$Q:$Q,Investors!$A:$A,$A50,Investors!$G:$G,$B50),0)</f>
        <v>657347.94520547939</v>
      </c>
      <c r="K50" s="14">
        <f>IF(AND(SUMIFS(Investors!$P:$P,Investors!$A:$A,$A50,Investors!$G:$G,$B50)-$B$2&lt;=K$4,SUMIFS(Investors!$P:$P,Investors!$A:$A,$A50,Investors!$G:$G,$B50)-$B$2&gt;J$4),SUMIFS(Investors!$Q:$Q,Investors!$A:$A,$A50,Investors!$G:$G,$B50),0)</f>
        <v>0</v>
      </c>
      <c r="L50" s="14">
        <f>IF(AND(SUMIFS(Investors!$P:$P,Investors!$A:$A,$A50,Investors!$G:$G,$B50)-$B$2&lt;=L$4,SUMIFS(Investors!$P:$P,Investors!$A:$A,$A50,Investors!$G:$G,$B50)-$B$2&gt;K$4),SUMIFS(Investors!$Q:$Q,Investors!$A:$A,$A50,Investors!$G:$G,$B50),0)</f>
        <v>0</v>
      </c>
      <c r="M50" s="14">
        <f>IF(AND(SUMIFS(Investors!$P:$P,Investors!$A:$A,$A50,Investors!$G:$G,$B50)-$B$2&lt;=M$4,SUMIFS(Investors!$P:$P,Investors!$A:$A,$A50,Investors!$G:$G,$B50)-$B$2&gt;L$4),SUMIFS(Investors!$Q:$Q,Investors!$A:$A,$A50,Investors!$G:$G,$B50),0)</f>
        <v>0</v>
      </c>
      <c r="N50" s="14">
        <f>IF(AND(SUMIFS(Investors!$P:$P,Investors!$A:$A,$A50,Investors!$G:$G,$B50)-$B$2&lt;=N$4,SUMIFS(Investors!$P:$P,Investors!$A:$A,$A50,Investors!$G:$G,$B50)-$B$2&gt;M$4),SUMIFS(Investors!$Q:$Q,Investors!$A:$A,$A50,Investors!$G:$G,$B50),0)</f>
        <v>0</v>
      </c>
      <c r="O50" s="14">
        <f>IF(AND(SUMIFS(Investors!$P:$P,Investors!$A:$A,$A50,Investors!$G:$G,$B50)-$B$2&lt;=O$4,SUMIFS(Investors!$P:$P,Investors!$A:$A,$A50,Investors!$G:$G,$B50)-$B$2&gt;N$4),SUMIFS(Investors!$Q:$Q,Investors!$A:$A,$A50,Investors!$G:$G,$B50),0)</f>
        <v>0</v>
      </c>
      <c r="P50" s="14">
        <f>IF(AND(SUMIFS(Investors!$P:$P,Investors!$A:$A,$A50,Investors!$G:$G,$B50)-$B$2&lt;=P$4,SUMIFS(Investors!$P:$P,Investors!$A:$A,$A50,Investors!$G:$G,$B50)-$B$2&gt;O$4),SUMIFS(Investors!$Q:$Q,Investors!$A:$A,$A50,Investors!$G:$G,$B50),0)</f>
        <v>0</v>
      </c>
      <c r="Q50" s="14">
        <f>IF(AND(SUMIFS(Investors!$P:$P,Investors!$A:$A,$A50,Investors!$G:$G,$B50)-$B$2&lt;=Q$4,SUMIFS(Investors!$P:$P,Investors!$A:$A,$A50,Investors!$G:$G,$B50)-$B$2&gt;P$4),SUMIFS(Investors!$Q:$Q,Investors!$A:$A,$A50,Investors!$G:$G,$B50),0)</f>
        <v>0</v>
      </c>
      <c r="R50" s="14">
        <f>IF(AND(SUMIFS(Investors!$P:$P,Investors!$A:$A,$A50,Investors!$G:$G,$B50)-$B$2&lt;=R$4,SUMIFS(Investors!$P:$P,Investors!$A:$A,$A50,Investors!$G:$G,$B50)-$B$2&gt;Q$4),SUMIFS(Investors!$Q:$Q,Investors!$A:$A,$A50,Investors!$G:$G,$B50),0)</f>
        <v>0</v>
      </c>
      <c r="S50" s="14">
        <f>IF(AND(SUMIFS(Investors!$P:$P,Investors!$A:$A,$A50,Investors!$G:$G,$B50)-$B$2&lt;=S$4,SUMIFS(Investors!$P:$P,Investors!$A:$A,$A50,Investors!$G:$G,$B50)-$B$2&gt;R$4),SUMIFS(Investors!$Q:$Q,Investors!$A:$A,$A50,Investors!$G:$G,$B50),0)</f>
        <v>0</v>
      </c>
      <c r="T50" s="14">
        <f>IF(AND(SUMIFS(Investors!$P:$P,Investors!$A:$A,$A50,Investors!$G:$G,$B50)-$B$2&lt;=T$4,SUMIFS(Investors!$P:$P,Investors!$A:$A,$A50,Investors!$G:$G,$B50)-$B$2&gt;S$4),SUMIFS(Investors!$Q:$Q,Investors!$A:$A,$A50,Investors!$G:$G,$B50),0)</f>
        <v>0</v>
      </c>
      <c r="U50" s="14">
        <f>IF(AND(SUMIFS(Investors!$P:$P,Investors!$A:$A,$A50,Investors!$G:$G,$B50)-$B$2&lt;=U$4,SUMIFS(Investors!$P:$P,Investors!$A:$A,$A50,Investors!$G:$G,$B50)-$B$2&gt;T$4),SUMIFS(Investors!$Q:$Q,Investors!$A:$A,$A50,Investors!$G:$G,$B50),0)</f>
        <v>0</v>
      </c>
      <c r="V50" s="14">
        <f>IF(AND(SUMIFS(Investors!$P:$P,Investors!$A:$A,$A50,Investors!$G:$G,$B50)-$B$2&lt;=V$4,SUMIFS(Investors!$P:$P,Investors!$A:$A,$A50,Investors!$G:$G,$B50)-$B$2&gt;U$4),SUMIFS(Investors!$Q:$Q,Investors!$A:$A,$A50,Investors!$G:$G,$B50),0)</f>
        <v>0</v>
      </c>
      <c r="W50" s="14">
        <f>IF(AND(SUMIFS(Investors!$P:$P,Investors!$A:$A,$A50,Investors!$G:$G,$B50)-$B$2&lt;=W$4,SUMIFS(Investors!$P:$P,Investors!$A:$A,$A50,Investors!$G:$G,$B50)-$B$2&gt;V$4),SUMIFS(Investors!$Q:$Q,Investors!$A:$A,$A50,Investors!$G:$G,$B50),0)</f>
        <v>0</v>
      </c>
      <c r="X50" s="14">
        <f>IF(AND(SUMIFS(Investors!$P:$P,Investors!$A:$A,$A50,Investors!$G:$G,$B50)-$B$2&lt;=X$4,SUMIFS(Investors!$P:$P,Investors!$A:$A,$A50,Investors!$G:$G,$B50)-$B$2&gt;W$4),SUMIFS(Investors!$Q:$Q,Investors!$A:$A,$A50,Investors!$G:$G,$B50),0)</f>
        <v>0</v>
      </c>
      <c r="Y50" s="14">
        <f>IF(AND(SUMIFS(Investors!$P:$P,Investors!$A:$A,$A50,Investors!$G:$G,$B50)-$B$2&lt;=Y$4,SUMIFS(Investors!$P:$P,Investors!$A:$A,$A50,Investors!$G:$G,$B50)-$B$2&gt;X$4),SUMIFS(Investors!$Q:$Q,Investors!$A:$A,$A50,Investors!$G:$G,$B50),0)</f>
        <v>0</v>
      </c>
      <c r="Z50" s="14">
        <f>IF(AND(SUMIFS(Investors!$P:$P,Investors!$A:$A,$A50,Investors!$G:$G,$B50)-$B$2&lt;=Z$4,SUMIFS(Investors!$P:$P,Investors!$A:$A,$A50,Investors!$G:$G,$B50)-$B$2&gt;Y$4),SUMIFS(Investors!$Q:$Q,Investors!$A:$A,$A50,Investors!$G:$G,$B50),0)</f>
        <v>0</v>
      </c>
      <c r="AA50" s="14">
        <f>IF(AND(SUMIFS(Investors!$P:$P,Investors!$A:$A,$A50,Investors!$G:$G,$B50)-$B$2&lt;=AA$4,SUMIFS(Investors!$P:$P,Investors!$A:$A,$A50,Investors!$G:$G,$B50)-$B$2&gt;Z$4),SUMIFS(Investors!$Q:$Q,Investors!$A:$A,$A50,Investors!$G:$G,$B50),0)</f>
        <v>0</v>
      </c>
      <c r="AB50" s="14">
        <f>IF(AND(SUMIFS(Investors!$P:$P,Investors!$A:$A,$A50,Investors!$G:$G,$B50)-$B$2&lt;=AB$4,SUMIFS(Investors!$P:$P,Investors!$A:$A,$A50,Investors!$G:$G,$B50)-$B$2&gt;AA$4),SUMIFS(Investors!$Q:$Q,Investors!$A:$A,$A50,Investors!$G:$G,$B50),0)</f>
        <v>0</v>
      </c>
      <c r="AC50" s="14">
        <f>IF(AND(SUMIFS(Investors!$P:$P,Investors!$A:$A,$A50,Investors!$G:$G,$B50)-$B$2&lt;=AC$4,SUMIFS(Investors!$P:$P,Investors!$A:$A,$A50,Investors!$G:$G,$B50)-$B$2&gt;AB$4),SUMIFS(Investors!$Q:$Q,Investors!$A:$A,$A50,Investors!$G:$G,$B50),0)</f>
        <v>0</v>
      </c>
    </row>
    <row r="51" spans="1:29">
      <c r="A51" s="13" t="s">
        <v>209</v>
      </c>
      <c r="B51" s="13" t="s">
        <v>108</v>
      </c>
      <c r="C51" s="14">
        <f t="shared" si="2"/>
        <v>358553.42465753423</v>
      </c>
      <c r="D51" s="13"/>
      <c r="E51" s="14">
        <f>IF(AND(SUMIFS(Investors!$P:$P,Investors!$A:$A,$A51,Investors!$G:$G,$B51)-$B$2&lt;=E$4,SUMIFS(Investors!$P:$P,Investors!$A:$A,$A51,Investors!$G:$G,$B51)-$B$2&gt;D$4),SUMIFS(Investors!$Q:$Q,Investors!$A:$A,$A51,Investors!$G:$G,$B51),0)</f>
        <v>0</v>
      </c>
      <c r="F51" s="14">
        <f>IF(AND(SUMIFS(Investors!$P:$P,Investors!$A:$A,$A51,Investors!$G:$G,$B51)-$B$2&lt;=F$4,SUMIFS(Investors!$P:$P,Investors!$A:$A,$A51,Investors!$G:$G,$B51)-$B$2&gt;E$4),SUMIFS(Investors!$Q:$Q,Investors!$A:$A,$A51,Investors!$G:$G,$B51),0)</f>
        <v>0</v>
      </c>
      <c r="G51" s="14">
        <f>IF(AND(SUMIFS(Investors!$P:$P,Investors!$A:$A,$A51,Investors!$G:$G,$B51)-$B$2&lt;=G$4,SUMIFS(Investors!$P:$P,Investors!$A:$A,$A51,Investors!$G:$G,$B51)-$B$2&gt;F$4),SUMIFS(Investors!$Q:$Q,Investors!$A:$A,$A51,Investors!$G:$G,$B51),0)</f>
        <v>0</v>
      </c>
      <c r="H51" s="14">
        <f>IF(AND(SUMIFS(Investors!$P:$P,Investors!$A:$A,$A51,Investors!$G:$G,$B51)-$B$2&lt;=H$4,SUMIFS(Investors!$P:$P,Investors!$A:$A,$A51,Investors!$G:$G,$B51)-$B$2&gt;G$4),SUMIFS(Investors!$Q:$Q,Investors!$A:$A,$A51,Investors!$G:$G,$B51),0)</f>
        <v>0</v>
      </c>
      <c r="I51" s="14">
        <f>IF(AND(SUMIFS(Investors!$P:$P,Investors!$A:$A,$A51,Investors!$G:$G,$B51)-$B$2&lt;=I$4,SUMIFS(Investors!$P:$P,Investors!$A:$A,$A51,Investors!$G:$G,$B51)-$B$2&gt;H$4),SUMIFS(Investors!$Q:$Q,Investors!$A:$A,$A51,Investors!$G:$G,$B51),0)</f>
        <v>0</v>
      </c>
      <c r="J51" s="14">
        <f>IF(AND(SUMIFS(Investors!$P:$P,Investors!$A:$A,$A51,Investors!$G:$G,$B51)-$B$2&lt;=J$4,SUMIFS(Investors!$P:$P,Investors!$A:$A,$A51,Investors!$G:$G,$B51)-$B$2&gt;I$4),SUMIFS(Investors!$Q:$Q,Investors!$A:$A,$A51,Investors!$G:$G,$B51),0)</f>
        <v>358553.42465753423</v>
      </c>
      <c r="K51" s="14">
        <f>IF(AND(SUMIFS(Investors!$P:$P,Investors!$A:$A,$A51,Investors!$G:$G,$B51)-$B$2&lt;=K$4,SUMIFS(Investors!$P:$P,Investors!$A:$A,$A51,Investors!$G:$G,$B51)-$B$2&gt;J$4),SUMIFS(Investors!$Q:$Q,Investors!$A:$A,$A51,Investors!$G:$G,$B51),0)</f>
        <v>0</v>
      </c>
      <c r="L51" s="14">
        <f>IF(AND(SUMIFS(Investors!$P:$P,Investors!$A:$A,$A51,Investors!$G:$G,$B51)-$B$2&lt;=L$4,SUMIFS(Investors!$P:$P,Investors!$A:$A,$A51,Investors!$G:$G,$B51)-$B$2&gt;K$4),SUMIFS(Investors!$Q:$Q,Investors!$A:$A,$A51,Investors!$G:$G,$B51),0)</f>
        <v>0</v>
      </c>
      <c r="M51" s="14">
        <f>IF(AND(SUMIFS(Investors!$P:$P,Investors!$A:$A,$A51,Investors!$G:$G,$B51)-$B$2&lt;=M$4,SUMIFS(Investors!$P:$P,Investors!$A:$A,$A51,Investors!$G:$G,$B51)-$B$2&gt;L$4),SUMIFS(Investors!$Q:$Q,Investors!$A:$A,$A51,Investors!$G:$G,$B51),0)</f>
        <v>0</v>
      </c>
      <c r="N51" s="14">
        <f>IF(AND(SUMIFS(Investors!$P:$P,Investors!$A:$A,$A51,Investors!$G:$G,$B51)-$B$2&lt;=N$4,SUMIFS(Investors!$P:$P,Investors!$A:$A,$A51,Investors!$G:$G,$B51)-$B$2&gt;M$4),SUMIFS(Investors!$Q:$Q,Investors!$A:$A,$A51,Investors!$G:$G,$B51),0)</f>
        <v>0</v>
      </c>
      <c r="O51" s="14">
        <f>IF(AND(SUMIFS(Investors!$P:$P,Investors!$A:$A,$A51,Investors!$G:$G,$B51)-$B$2&lt;=O$4,SUMIFS(Investors!$P:$P,Investors!$A:$A,$A51,Investors!$G:$G,$B51)-$B$2&gt;N$4),SUMIFS(Investors!$Q:$Q,Investors!$A:$A,$A51,Investors!$G:$G,$B51),0)</f>
        <v>0</v>
      </c>
      <c r="P51" s="14">
        <f>IF(AND(SUMIFS(Investors!$P:$P,Investors!$A:$A,$A51,Investors!$G:$G,$B51)-$B$2&lt;=P$4,SUMIFS(Investors!$P:$P,Investors!$A:$A,$A51,Investors!$G:$G,$B51)-$B$2&gt;O$4),SUMIFS(Investors!$Q:$Q,Investors!$A:$A,$A51,Investors!$G:$G,$B51),0)</f>
        <v>0</v>
      </c>
      <c r="Q51" s="14">
        <f>IF(AND(SUMIFS(Investors!$P:$P,Investors!$A:$A,$A51,Investors!$G:$G,$B51)-$B$2&lt;=Q$4,SUMIFS(Investors!$P:$P,Investors!$A:$A,$A51,Investors!$G:$G,$B51)-$B$2&gt;P$4),SUMIFS(Investors!$Q:$Q,Investors!$A:$A,$A51,Investors!$G:$G,$B51),0)</f>
        <v>0</v>
      </c>
      <c r="R51" s="14">
        <f>IF(AND(SUMIFS(Investors!$P:$P,Investors!$A:$A,$A51,Investors!$G:$G,$B51)-$B$2&lt;=R$4,SUMIFS(Investors!$P:$P,Investors!$A:$A,$A51,Investors!$G:$G,$B51)-$B$2&gt;Q$4),SUMIFS(Investors!$Q:$Q,Investors!$A:$A,$A51,Investors!$G:$G,$B51),0)</f>
        <v>0</v>
      </c>
      <c r="S51" s="14">
        <f>IF(AND(SUMIFS(Investors!$P:$P,Investors!$A:$A,$A51,Investors!$G:$G,$B51)-$B$2&lt;=S$4,SUMIFS(Investors!$P:$P,Investors!$A:$A,$A51,Investors!$G:$G,$B51)-$B$2&gt;R$4),SUMIFS(Investors!$Q:$Q,Investors!$A:$A,$A51,Investors!$G:$G,$B51),0)</f>
        <v>0</v>
      </c>
      <c r="T51" s="14">
        <f>IF(AND(SUMIFS(Investors!$P:$P,Investors!$A:$A,$A51,Investors!$G:$G,$B51)-$B$2&lt;=T$4,SUMIFS(Investors!$P:$P,Investors!$A:$A,$A51,Investors!$G:$G,$B51)-$B$2&gt;S$4),SUMIFS(Investors!$Q:$Q,Investors!$A:$A,$A51,Investors!$G:$G,$B51),0)</f>
        <v>0</v>
      </c>
      <c r="U51" s="14">
        <f>IF(AND(SUMIFS(Investors!$P:$P,Investors!$A:$A,$A51,Investors!$G:$G,$B51)-$B$2&lt;=U$4,SUMIFS(Investors!$P:$P,Investors!$A:$A,$A51,Investors!$G:$G,$B51)-$B$2&gt;T$4),SUMIFS(Investors!$Q:$Q,Investors!$A:$A,$A51,Investors!$G:$G,$B51),0)</f>
        <v>0</v>
      </c>
      <c r="V51" s="14">
        <f>IF(AND(SUMIFS(Investors!$P:$P,Investors!$A:$A,$A51,Investors!$G:$G,$B51)-$B$2&lt;=V$4,SUMIFS(Investors!$P:$P,Investors!$A:$A,$A51,Investors!$G:$G,$B51)-$B$2&gt;U$4),SUMIFS(Investors!$Q:$Q,Investors!$A:$A,$A51,Investors!$G:$G,$B51),0)</f>
        <v>0</v>
      </c>
      <c r="W51" s="14">
        <f>IF(AND(SUMIFS(Investors!$P:$P,Investors!$A:$A,$A51,Investors!$G:$G,$B51)-$B$2&lt;=W$4,SUMIFS(Investors!$P:$P,Investors!$A:$A,$A51,Investors!$G:$G,$B51)-$B$2&gt;V$4),SUMIFS(Investors!$Q:$Q,Investors!$A:$A,$A51,Investors!$G:$G,$B51),0)</f>
        <v>0</v>
      </c>
      <c r="X51" s="14">
        <f>IF(AND(SUMIFS(Investors!$P:$P,Investors!$A:$A,$A51,Investors!$G:$G,$B51)-$B$2&lt;=X$4,SUMIFS(Investors!$P:$P,Investors!$A:$A,$A51,Investors!$G:$G,$B51)-$B$2&gt;W$4),SUMIFS(Investors!$Q:$Q,Investors!$A:$A,$A51,Investors!$G:$G,$B51),0)</f>
        <v>0</v>
      </c>
      <c r="Y51" s="14">
        <f>IF(AND(SUMIFS(Investors!$P:$P,Investors!$A:$A,$A51,Investors!$G:$G,$B51)-$B$2&lt;=Y$4,SUMIFS(Investors!$P:$P,Investors!$A:$A,$A51,Investors!$G:$G,$B51)-$B$2&gt;X$4),SUMIFS(Investors!$Q:$Q,Investors!$A:$A,$A51,Investors!$G:$G,$B51),0)</f>
        <v>0</v>
      </c>
      <c r="Z51" s="14">
        <f>IF(AND(SUMIFS(Investors!$P:$P,Investors!$A:$A,$A51,Investors!$G:$G,$B51)-$B$2&lt;=Z$4,SUMIFS(Investors!$P:$P,Investors!$A:$A,$A51,Investors!$G:$G,$B51)-$B$2&gt;Y$4),SUMIFS(Investors!$Q:$Q,Investors!$A:$A,$A51,Investors!$G:$G,$B51),0)</f>
        <v>0</v>
      </c>
      <c r="AA51" s="14">
        <f>IF(AND(SUMIFS(Investors!$P:$P,Investors!$A:$A,$A51,Investors!$G:$G,$B51)-$B$2&lt;=AA$4,SUMIFS(Investors!$P:$P,Investors!$A:$A,$A51,Investors!$G:$G,$B51)-$B$2&gt;Z$4),SUMIFS(Investors!$Q:$Q,Investors!$A:$A,$A51,Investors!$G:$G,$B51),0)</f>
        <v>0</v>
      </c>
      <c r="AB51" s="14">
        <f>IF(AND(SUMIFS(Investors!$P:$P,Investors!$A:$A,$A51,Investors!$G:$G,$B51)-$B$2&lt;=AB$4,SUMIFS(Investors!$P:$P,Investors!$A:$A,$A51,Investors!$G:$G,$B51)-$B$2&gt;AA$4),SUMIFS(Investors!$Q:$Q,Investors!$A:$A,$A51,Investors!$G:$G,$B51),0)</f>
        <v>0</v>
      </c>
      <c r="AC51" s="14">
        <f>IF(AND(SUMIFS(Investors!$P:$P,Investors!$A:$A,$A51,Investors!$G:$G,$B51)-$B$2&lt;=AC$4,SUMIFS(Investors!$P:$P,Investors!$A:$A,$A51,Investors!$G:$G,$B51)-$B$2&gt;AB$4),SUMIFS(Investors!$Q:$Q,Investors!$A:$A,$A51,Investors!$G:$G,$B51),0)</f>
        <v>0</v>
      </c>
    </row>
    <row r="52" spans="1:29">
      <c r="A52" s="13" t="s">
        <v>209</v>
      </c>
      <c r="B52" s="13" t="s">
        <v>40</v>
      </c>
      <c r="C52" s="14">
        <f t="shared" si="2"/>
        <v>616060.27397260279</v>
      </c>
      <c r="D52" s="13"/>
      <c r="E52" s="14">
        <f>IF(AND(SUMIFS(Investors!$P:$P,Investors!$A:$A,$A52,Investors!$G:$G,$B52)-$B$2&lt;=E$4,SUMIFS(Investors!$P:$P,Investors!$A:$A,$A52,Investors!$G:$G,$B52)-$B$2&gt;D$4),SUMIFS(Investors!$Q:$Q,Investors!$A:$A,$A52,Investors!$G:$G,$B52),0)</f>
        <v>0</v>
      </c>
      <c r="F52" s="14">
        <f>IF(AND(SUMIFS(Investors!$P:$P,Investors!$A:$A,$A52,Investors!$G:$G,$B52)-$B$2&lt;=F$4,SUMIFS(Investors!$P:$P,Investors!$A:$A,$A52,Investors!$G:$G,$B52)-$B$2&gt;E$4),SUMIFS(Investors!$Q:$Q,Investors!$A:$A,$A52,Investors!$G:$G,$B52),0)</f>
        <v>616060.27397260279</v>
      </c>
      <c r="G52" s="14">
        <f>IF(AND(SUMIFS(Investors!$P:$P,Investors!$A:$A,$A52,Investors!$G:$G,$B52)-$B$2&lt;=G$4,SUMIFS(Investors!$P:$P,Investors!$A:$A,$A52,Investors!$G:$G,$B52)-$B$2&gt;F$4),SUMIFS(Investors!$Q:$Q,Investors!$A:$A,$A52,Investors!$G:$G,$B52),0)</f>
        <v>0</v>
      </c>
      <c r="H52" s="14">
        <f>IF(AND(SUMIFS(Investors!$P:$P,Investors!$A:$A,$A52,Investors!$G:$G,$B52)-$B$2&lt;=H$4,SUMIFS(Investors!$P:$P,Investors!$A:$A,$A52,Investors!$G:$G,$B52)-$B$2&gt;G$4),SUMIFS(Investors!$Q:$Q,Investors!$A:$A,$A52,Investors!$G:$G,$B52),0)</f>
        <v>0</v>
      </c>
      <c r="I52" s="14">
        <f>IF(AND(SUMIFS(Investors!$P:$P,Investors!$A:$A,$A52,Investors!$G:$G,$B52)-$B$2&lt;=I$4,SUMIFS(Investors!$P:$P,Investors!$A:$A,$A52,Investors!$G:$G,$B52)-$B$2&gt;H$4),SUMIFS(Investors!$Q:$Q,Investors!$A:$A,$A52,Investors!$G:$G,$B52),0)</f>
        <v>0</v>
      </c>
      <c r="J52" s="14">
        <f>IF(AND(SUMIFS(Investors!$P:$P,Investors!$A:$A,$A52,Investors!$G:$G,$B52)-$B$2&lt;=J$4,SUMIFS(Investors!$P:$P,Investors!$A:$A,$A52,Investors!$G:$G,$B52)-$B$2&gt;I$4),SUMIFS(Investors!$Q:$Q,Investors!$A:$A,$A52,Investors!$G:$G,$B52),0)</f>
        <v>0</v>
      </c>
      <c r="K52" s="14">
        <f>IF(AND(SUMIFS(Investors!$P:$P,Investors!$A:$A,$A52,Investors!$G:$G,$B52)-$B$2&lt;=K$4,SUMIFS(Investors!$P:$P,Investors!$A:$A,$A52,Investors!$G:$G,$B52)-$B$2&gt;J$4),SUMIFS(Investors!$Q:$Q,Investors!$A:$A,$A52,Investors!$G:$G,$B52),0)</f>
        <v>0</v>
      </c>
      <c r="L52" s="14">
        <f>IF(AND(SUMIFS(Investors!$P:$P,Investors!$A:$A,$A52,Investors!$G:$G,$B52)-$B$2&lt;=L$4,SUMIFS(Investors!$P:$P,Investors!$A:$A,$A52,Investors!$G:$G,$B52)-$B$2&gt;K$4),SUMIFS(Investors!$Q:$Q,Investors!$A:$A,$A52,Investors!$G:$G,$B52),0)</f>
        <v>0</v>
      </c>
      <c r="M52" s="14">
        <f>IF(AND(SUMIFS(Investors!$P:$P,Investors!$A:$A,$A52,Investors!$G:$G,$B52)-$B$2&lt;=M$4,SUMIFS(Investors!$P:$P,Investors!$A:$A,$A52,Investors!$G:$G,$B52)-$B$2&gt;L$4),SUMIFS(Investors!$Q:$Q,Investors!$A:$A,$A52,Investors!$G:$G,$B52),0)</f>
        <v>0</v>
      </c>
      <c r="N52" s="14">
        <f>IF(AND(SUMIFS(Investors!$P:$P,Investors!$A:$A,$A52,Investors!$G:$G,$B52)-$B$2&lt;=N$4,SUMIFS(Investors!$P:$P,Investors!$A:$A,$A52,Investors!$G:$G,$B52)-$B$2&gt;M$4),SUMIFS(Investors!$Q:$Q,Investors!$A:$A,$A52,Investors!$G:$G,$B52),0)</f>
        <v>0</v>
      </c>
      <c r="O52" s="14">
        <f>IF(AND(SUMIFS(Investors!$P:$P,Investors!$A:$A,$A52,Investors!$G:$G,$B52)-$B$2&lt;=O$4,SUMIFS(Investors!$P:$P,Investors!$A:$A,$A52,Investors!$G:$G,$B52)-$B$2&gt;N$4),SUMIFS(Investors!$Q:$Q,Investors!$A:$A,$A52,Investors!$G:$G,$B52),0)</f>
        <v>0</v>
      </c>
      <c r="P52" s="14">
        <f>IF(AND(SUMIFS(Investors!$P:$P,Investors!$A:$A,$A52,Investors!$G:$G,$B52)-$B$2&lt;=P$4,SUMIFS(Investors!$P:$P,Investors!$A:$A,$A52,Investors!$G:$G,$B52)-$B$2&gt;O$4),SUMIFS(Investors!$Q:$Q,Investors!$A:$A,$A52,Investors!$G:$G,$B52),0)</f>
        <v>0</v>
      </c>
      <c r="Q52" s="14">
        <f>IF(AND(SUMIFS(Investors!$P:$P,Investors!$A:$A,$A52,Investors!$G:$G,$B52)-$B$2&lt;=Q$4,SUMIFS(Investors!$P:$P,Investors!$A:$A,$A52,Investors!$G:$G,$B52)-$B$2&gt;P$4),SUMIFS(Investors!$Q:$Q,Investors!$A:$A,$A52,Investors!$G:$G,$B52),0)</f>
        <v>0</v>
      </c>
      <c r="R52" s="14">
        <f>IF(AND(SUMIFS(Investors!$P:$P,Investors!$A:$A,$A52,Investors!$G:$G,$B52)-$B$2&lt;=R$4,SUMIFS(Investors!$P:$P,Investors!$A:$A,$A52,Investors!$G:$G,$B52)-$B$2&gt;Q$4),SUMIFS(Investors!$Q:$Q,Investors!$A:$A,$A52,Investors!$G:$G,$B52),0)</f>
        <v>0</v>
      </c>
      <c r="S52" s="14">
        <f>IF(AND(SUMIFS(Investors!$P:$P,Investors!$A:$A,$A52,Investors!$G:$G,$B52)-$B$2&lt;=S$4,SUMIFS(Investors!$P:$P,Investors!$A:$A,$A52,Investors!$G:$G,$B52)-$B$2&gt;R$4),SUMIFS(Investors!$Q:$Q,Investors!$A:$A,$A52,Investors!$G:$G,$B52),0)</f>
        <v>0</v>
      </c>
      <c r="T52" s="14">
        <f>IF(AND(SUMIFS(Investors!$P:$P,Investors!$A:$A,$A52,Investors!$G:$G,$B52)-$B$2&lt;=T$4,SUMIFS(Investors!$P:$P,Investors!$A:$A,$A52,Investors!$G:$G,$B52)-$B$2&gt;S$4),SUMIFS(Investors!$Q:$Q,Investors!$A:$A,$A52,Investors!$G:$G,$B52),0)</f>
        <v>0</v>
      </c>
      <c r="U52" s="14">
        <f>IF(AND(SUMIFS(Investors!$P:$P,Investors!$A:$A,$A52,Investors!$G:$G,$B52)-$B$2&lt;=U$4,SUMIFS(Investors!$P:$P,Investors!$A:$A,$A52,Investors!$G:$G,$B52)-$B$2&gt;T$4),SUMIFS(Investors!$Q:$Q,Investors!$A:$A,$A52,Investors!$G:$G,$B52),0)</f>
        <v>0</v>
      </c>
      <c r="V52" s="14">
        <f>IF(AND(SUMIFS(Investors!$P:$P,Investors!$A:$A,$A52,Investors!$G:$G,$B52)-$B$2&lt;=V$4,SUMIFS(Investors!$P:$P,Investors!$A:$A,$A52,Investors!$G:$G,$B52)-$B$2&gt;U$4),SUMIFS(Investors!$Q:$Q,Investors!$A:$A,$A52,Investors!$G:$G,$B52),0)</f>
        <v>0</v>
      </c>
      <c r="W52" s="14">
        <f>IF(AND(SUMIFS(Investors!$P:$P,Investors!$A:$A,$A52,Investors!$G:$G,$B52)-$B$2&lt;=W$4,SUMIFS(Investors!$P:$P,Investors!$A:$A,$A52,Investors!$G:$G,$B52)-$B$2&gt;V$4),SUMIFS(Investors!$Q:$Q,Investors!$A:$A,$A52,Investors!$G:$G,$B52),0)</f>
        <v>0</v>
      </c>
      <c r="X52" s="14">
        <f>IF(AND(SUMIFS(Investors!$P:$P,Investors!$A:$A,$A52,Investors!$G:$G,$B52)-$B$2&lt;=X$4,SUMIFS(Investors!$P:$P,Investors!$A:$A,$A52,Investors!$G:$G,$B52)-$B$2&gt;W$4),SUMIFS(Investors!$Q:$Q,Investors!$A:$A,$A52,Investors!$G:$G,$B52),0)</f>
        <v>0</v>
      </c>
      <c r="Y52" s="14">
        <f>IF(AND(SUMIFS(Investors!$P:$P,Investors!$A:$A,$A52,Investors!$G:$G,$B52)-$B$2&lt;=Y$4,SUMIFS(Investors!$P:$P,Investors!$A:$A,$A52,Investors!$G:$G,$B52)-$B$2&gt;X$4),SUMIFS(Investors!$Q:$Q,Investors!$A:$A,$A52,Investors!$G:$G,$B52),0)</f>
        <v>0</v>
      </c>
      <c r="Z52" s="14">
        <f>IF(AND(SUMIFS(Investors!$P:$P,Investors!$A:$A,$A52,Investors!$G:$G,$B52)-$B$2&lt;=Z$4,SUMIFS(Investors!$P:$P,Investors!$A:$A,$A52,Investors!$G:$G,$B52)-$B$2&gt;Y$4),SUMIFS(Investors!$Q:$Q,Investors!$A:$A,$A52,Investors!$G:$G,$B52),0)</f>
        <v>0</v>
      </c>
      <c r="AA52" s="14">
        <f>IF(AND(SUMIFS(Investors!$P:$P,Investors!$A:$A,$A52,Investors!$G:$G,$B52)-$B$2&lt;=AA$4,SUMIFS(Investors!$P:$P,Investors!$A:$A,$A52,Investors!$G:$G,$B52)-$B$2&gt;Z$4),SUMIFS(Investors!$Q:$Q,Investors!$A:$A,$A52,Investors!$G:$G,$B52),0)</f>
        <v>0</v>
      </c>
      <c r="AB52" s="14">
        <f>IF(AND(SUMIFS(Investors!$P:$P,Investors!$A:$A,$A52,Investors!$G:$G,$B52)-$B$2&lt;=AB$4,SUMIFS(Investors!$P:$P,Investors!$A:$A,$A52,Investors!$G:$G,$B52)-$B$2&gt;AA$4),SUMIFS(Investors!$Q:$Q,Investors!$A:$A,$A52,Investors!$G:$G,$B52),0)</f>
        <v>0</v>
      </c>
      <c r="AC52" s="14">
        <f>IF(AND(SUMIFS(Investors!$P:$P,Investors!$A:$A,$A52,Investors!$G:$G,$B52)-$B$2&lt;=AC$4,SUMIFS(Investors!$P:$P,Investors!$A:$A,$A52,Investors!$G:$G,$B52)-$B$2&gt;AB$4),SUMIFS(Investors!$Q:$Q,Investors!$A:$A,$A52,Investors!$G:$G,$B52),0)</f>
        <v>0</v>
      </c>
    </row>
    <row r="53" spans="1:29">
      <c r="A53" s="13" t="s">
        <v>209</v>
      </c>
      <c r="B53" s="13" t="s">
        <v>95</v>
      </c>
      <c r="C53" s="14">
        <f t="shared" si="2"/>
        <v>644539.72602739721</v>
      </c>
      <c r="D53" s="13"/>
      <c r="E53" s="14">
        <f>IF(AND(SUMIFS(Investors!$P:$P,Investors!$A:$A,$A53,Investors!$G:$G,$B53)-$B$2&lt;=E$4,SUMIFS(Investors!$P:$P,Investors!$A:$A,$A53,Investors!$G:$G,$B53)-$B$2&gt;D$4),SUMIFS(Investors!$Q:$Q,Investors!$A:$A,$A53,Investors!$G:$G,$B53),0)</f>
        <v>0</v>
      </c>
      <c r="F53" s="14">
        <f>IF(AND(SUMIFS(Investors!$P:$P,Investors!$A:$A,$A53,Investors!$G:$G,$B53)-$B$2&lt;=F$4,SUMIFS(Investors!$P:$P,Investors!$A:$A,$A53,Investors!$G:$G,$B53)-$B$2&gt;E$4),SUMIFS(Investors!$Q:$Q,Investors!$A:$A,$A53,Investors!$G:$G,$B53),0)</f>
        <v>0</v>
      </c>
      <c r="G53" s="14">
        <f>IF(AND(SUMIFS(Investors!$P:$P,Investors!$A:$A,$A53,Investors!$G:$G,$B53)-$B$2&lt;=G$4,SUMIFS(Investors!$P:$P,Investors!$A:$A,$A53,Investors!$G:$G,$B53)-$B$2&gt;F$4),SUMIFS(Investors!$Q:$Q,Investors!$A:$A,$A53,Investors!$G:$G,$B53),0)</f>
        <v>0</v>
      </c>
      <c r="H53" s="14">
        <f>IF(AND(SUMIFS(Investors!$P:$P,Investors!$A:$A,$A53,Investors!$G:$G,$B53)-$B$2&lt;=H$4,SUMIFS(Investors!$P:$P,Investors!$A:$A,$A53,Investors!$G:$G,$B53)-$B$2&gt;G$4),SUMIFS(Investors!$Q:$Q,Investors!$A:$A,$A53,Investors!$G:$G,$B53),0)</f>
        <v>0</v>
      </c>
      <c r="I53" s="14">
        <f>IF(AND(SUMIFS(Investors!$P:$P,Investors!$A:$A,$A53,Investors!$G:$G,$B53)-$B$2&lt;=I$4,SUMIFS(Investors!$P:$P,Investors!$A:$A,$A53,Investors!$G:$G,$B53)-$B$2&gt;H$4),SUMIFS(Investors!$Q:$Q,Investors!$A:$A,$A53,Investors!$G:$G,$B53),0)</f>
        <v>0</v>
      </c>
      <c r="J53" s="14">
        <f>IF(AND(SUMIFS(Investors!$P:$P,Investors!$A:$A,$A53,Investors!$G:$G,$B53)-$B$2&lt;=J$4,SUMIFS(Investors!$P:$P,Investors!$A:$A,$A53,Investors!$G:$G,$B53)-$B$2&gt;I$4),SUMIFS(Investors!$Q:$Q,Investors!$A:$A,$A53,Investors!$G:$G,$B53),0)</f>
        <v>644539.72602739721</v>
      </c>
      <c r="K53" s="14">
        <f>IF(AND(SUMIFS(Investors!$P:$P,Investors!$A:$A,$A53,Investors!$G:$G,$B53)-$B$2&lt;=K$4,SUMIFS(Investors!$P:$P,Investors!$A:$A,$A53,Investors!$G:$G,$B53)-$B$2&gt;J$4),SUMIFS(Investors!$Q:$Q,Investors!$A:$A,$A53,Investors!$G:$G,$B53),0)</f>
        <v>0</v>
      </c>
      <c r="L53" s="14">
        <f>IF(AND(SUMIFS(Investors!$P:$P,Investors!$A:$A,$A53,Investors!$G:$G,$B53)-$B$2&lt;=L$4,SUMIFS(Investors!$P:$P,Investors!$A:$A,$A53,Investors!$G:$G,$B53)-$B$2&gt;K$4),SUMIFS(Investors!$Q:$Q,Investors!$A:$A,$A53,Investors!$G:$G,$B53),0)</f>
        <v>0</v>
      </c>
      <c r="M53" s="14">
        <f>IF(AND(SUMIFS(Investors!$P:$P,Investors!$A:$A,$A53,Investors!$G:$G,$B53)-$B$2&lt;=M$4,SUMIFS(Investors!$P:$P,Investors!$A:$A,$A53,Investors!$G:$G,$B53)-$B$2&gt;L$4),SUMIFS(Investors!$Q:$Q,Investors!$A:$A,$A53,Investors!$G:$G,$B53),0)</f>
        <v>0</v>
      </c>
      <c r="N53" s="14">
        <f>IF(AND(SUMIFS(Investors!$P:$P,Investors!$A:$A,$A53,Investors!$G:$G,$B53)-$B$2&lt;=N$4,SUMIFS(Investors!$P:$P,Investors!$A:$A,$A53,Investors!$G:$G,$B53)-$B$2&gt;M$4),SUMIFS(Investors!$Q:$Q,Investors!$A:$A,$A53,Investors!$G:$G,$B53),0)</f>
        <v>0</v>
      </c>
      <c r="O53" s="14">
        <f>IF(AND(SUMIFS(Investors!$P:$P,Investors!$A:$A,$A53,Investors!$G:$G,$B53)-$B$2&lt;=O$4,SUMIFS(Investors!$P:$P,Investors!$A:$A,$A53,Investors!$G:$G,$B53)-$B$2&gt;N$4),SUMIFS(Investors!$Q:$Q,Investors!$A:$A,$A53,Investors!$G:$G,$B53),0)</f>
        <v>0</v>
      </c>
      <c r="P53" s="14">
        <f>IF(AND(SUMIFS(Investors!$P:$P,Investors!$A:$A,$A53,Investors!$G:$G,$B53)-$B$2&lt;=P$4,SUMIFS(Investors!$P:$P,Investors!$A:$A,$A53,Investors!$G:$G,$B53)-$B$2&gt;O$4),SUMIFS(Investors!$Q:$Q,Investors!$A:$A,$A53,Investors!$G:$G,$B53),0)</f>
        <v>0</v>
      </c>
      <c r="Q53" s="14">
        <f>IF(AND(SUMIFS(Investors!$P:$P,Investors!$A:$A,$A53,Investors!$G:$G,$B53)-$B$2&lt;=Q$4,SUMIFS(Investors!$P:$P,Investors!$A:$A,$A53,Investors!$G:$G,$B53)-$B$2&gt;P$4),SUMIFS(Investors!$Q:$Q,Investors!$A:$A,$A53,Investors!$G:$G,$B53),0)</f>
        <v>0</v>
      </c>
      <c r="R53" s="14">
        <f>IF(AND(SUMIFS(Investors!$P:$P,Investors!$A:$A,$A53,Investors!$G:$G,$B53)-$B$2&lt;=R$4,SUMIFS(Investors!$P:$P,Investors!$A:$A,$A53,Investors!$G:$G,$B53)-$B$2&gt;Q$4),SUMIFS(Investors!$Q:$Q,Investors!$A:$A,$A53,Investors!$G:$G,$B53),0)</f>
        <v>0</v>
      </c>
      <c r="S53" s="14">
        <f>IF(AND(SUMIFS(Investors!$P:$P,Investors!$A:$A,$A53,Investors!$G:$G,$B53)-$B$2&lt;=S$4,SUMIFS(Investors!$P:$P,Investors!$A:$A,$A53,Investors!$G:$G,$B53)-$B$2&gt;R$4),SUMIFS(Investors!$Q:$Q,Investors!$A:$A,$A53,Investors!$G:$G,$B53),0)</f>
        <v>0</v>
      </c>
      <c r="T53" s="14">
        <f>IF(AND(SUMIFS(Investors!$P:$P,Investors!$A:$A,$A53,Investors!$G:$G,$B53)-$B$2&lt;=T$4,SUMIFS(Investors!$P:$P,Investors!$A:$A,$A53,Investors!$G:$G,$B53)-$B$2&gt;S$4),SUMIFS(Investors!$Q:$Q,Investors!$A:$A,$A53,Investors!$G:$G,$B53),0)</f>
        <v>0</v>
      </c>
      <c r="U53" s="14">
        <f>IF(AND(SUMIFS(Investors!$P:$P,Investors!$A:$A,$A53,Investors!$G:$G,$B53)-$B$2&lt;=U$4,SUMIFS(Investors!$P:$P,Investors!$A:$A,$A53,Investors!$G:$G,$B53)-$B$2&gt;T$4),SUMIFS(Investors!$Q:$Q,Investors!$A:$A,$A53,Investors!$G:$G,$B53),0)</f>
        <v>0</v>
      </c>
      <c r="V53" s="14">
        <f>IF(AND(SUMIFS(Investors!$P:$P,Investors!$A:$A,$A53,Investors!$G:$G,$B53)-$B$2&lt;=V$4,SUMIFS(Investors!$P:$P,Investors!$A:$A,$A53,Investors!$G:$G,$B53)-$B$2&gt;U$4),SUMIFS(Investors!$Q:$Q,Investors!$A:$A,$A53,Investors!$G:$G,$B53),0)</f>
        <v>0</v>
      </c>
      <c r="W53" s="14">
        <f>IF(AND(SUMIFS(Investors!$P:$P,Investors!$A:$A,$A53,Investors!$G:$G,$B53)-$B$2&lt;=W$4,SUMIFS(Investors!$P:$P,Investors!$A:$A,$A53,Investors!$G:$G,$B53)-$B$2&gt;V$4),SUMIFS(Investors!$Q:$Q,Investors!$A:$A,$A53,Investors!$G:$G,$B53),0)</f>
        <v>0</v>
      </c>
      <c r="X53" s="14">
        <f>IF(AND(SUMIFS(Investors!$P:$P,Investors!$A:$A,$A53,Investors!$G:$G,$B53)-$B$2&lt;=X$4,SUMIFS(Investors!$P:$P,Investors!$A:$A,$A53,Investors!$G:$G,$B53)-$B$2&gt;W$4),SUMIFS(Investors!$Q:$Q,Investors!$A:$A,$A53,Investors!$G:$G,$B53),0)</f>
        <v>0</v>
      </c>
      <c r="Y53" s="14">
        <f>IF(AND(SUMIFS(Investors!$P:$P,Investors!$A:$A,$A53,Investors!$G:$G,$B53)-$B$2&lt;=Y$4,SUMIFS(Investors!$P:$P,Investors!$A:$A,$A53,Investors!$G:$G,$B53)-$B$2&gt;X$4),SUMIFS(Investors!$Q:$Q,Investors!$A:$A,$A53,Investors!$G:$G,$B53),0)</f>
        <v>0</v>
      </c>
      <c r="Z53" s="14">
        <f>IF(AND(SUMIFS(Investors!$P:$P,Investors!$A:$A,$A53,Investors!$G:$G,$B53)-$B$2&lt;=Z$4,SUMIFS(Investors!$P:$P,Investors!$A:$A,$A53,Investors!$G:$G,$B53)-$B$2&gt;Y$4),SUMIFS(Investors!$Q:$Q,Investors!$A:$A,$A53,Investors!$G:$G,$B53),0)</f>
        <v>0</v>
      </c>
      <c r="AA53" s="14">
        <f>IF(AND(SUMIFS(Investors!$P:$P,Investors!$A:$A,$A53,Investors!$G:$G,$B53)-$B$2&lt;=AA$4,SUMIFS(Investors!$P:$P,Investors!$A:$A,$A53,Investors!$G:$G,$B53)-$B$2&gt;Z$4),SUMIFS(Investors!$Q:$Q,Investors!$A:$A,$A53,Investors!$G:$G,$B53),0)</f>
        <v>0</v>
      </c>
      <c r="AB53" s="14">
        <f>IF(AND(SUMIFS(Investors!$P:$P,Investors!$A:$A,$A53,Investors!$G:$G,$B53)-$B$2&lt;=AB$4,SUMIFS(Investors!$P:$P,Investors!$A:$A,$A53,Investors!$G:$G,$B53)-$B$2&gt;AA$4),SUMIFS(Investors!$Q:$Q,Investors!$A:$A,$A53,Investors!$G:$G,$B53),0)</f>
        <v>0</v>
      </c>
      <c r="AC53" s="14">
        <f>IF(AND(SUMIFS(Investors!$P:$P,Investors!$A:$A,$A53,Investors!$G:$G,$B53)-$B$2&lt;=AC$4,SUMIFS(Investors!$P:$P,Investors!$A:$A,$A53,Investors!$G:$G,$B53)-$B$2&gt;AB$4),SUMIFS(Investors!$Q:$Q,Investors!$A:$A,$A53,Investors!$G:$G,$B53),0)</f>
        <v>0</v>
      </c>
    </row>
    <row r="54" spans="1:29">
      <c r="A54" s="13" t="s">
        <v>209</v>
      </c>
      <c r="B54" s="13" t="s">
        <v>96</v>
      </c>
      <c r="C54" s="14">
        <f t="shared" si="2"/>
        <v>339879.45205479453</v>
      </c>
      <c r="D54" s="13"/>
      <c r="E54" s="14">
        <f>IF(AND(SUMIFS(Investors!$P:$P,Investors!$A:$A,$A54,Investors!$G:$G,$B54)-$B$2&lt;=E$4,SUMIFS(Investors!$P:$P,Investors!$A:$A,$A54,Investors!$G:$G,$B54)-$B$2&gt;D$4),SUMIFS(Investors!$Q:$Q,Investors!$A:$A,$A54,Investors!$G:$G,$B54),0)</f>
        <v>0</v>
      </c>
      <c r="F54" s="14">
        <f>IF(AND(SUMIFS(Investors!$P:$P,Investors!$A:$A,$A54,Investors!$G:$G,$B54)-$B$2&lt;=F$4,SUMIFS(Investors!$P:$P,Investors!$A:$A,$A54,Investors!$G:$G,$B54)-$B$2&gt;E$4),SUMIFS(Investors!$Q:$Q,Investors!$A:$A,$A54,Investors!$G:$G,$B54),0)</f>
        <v>0</v>
      </c>
      <c r="G54" s="14">
        <f>IF(AND(SUMIFS(Investors!$P:$P,Investors!$A:$A,$A54,Investors!$G:$G,$B54)-$B$2&lt;=G$4,SUMIFS(Investors!$P:$P,Investors!$A:$A,$A54,Investors!$G:$G,$B54)-$B$2&gt;F$4),SUMIFS(Investors!$Q:$Q,Investors!$A:$A,$A54,Investors!$G:$G,$B54),0)</f>
        <v>339879.45205479453</v>
      </c>
      <c r="H54" s="14">
        <f>IF(AND(SUMIFS(Investors!$P:$P,Investors!$A:$A,$A54,Investors!$G:$G,$B54)-$B$2&lt;=H$4,SUMIFS(Investors!$P:$P,Investors!$A:$A,$A54,Investors!$G:$G,$B54)-$B$2&gt;G$4),SUMIFS(Investors!$Q:$Q,Investors!$A:$A,$A54,Investors!$G:$G,$B54),0)</f>
        <v>0</v>
      </c>
      <c r="I54" s="14">
        <f>IF(AND(SUMIFS(Investors!$P:$P,Investors!$A:$A,$A54,Investors!$G:$G,$B54)-$B$2&lt;=I$4,SUMIFS(Investors!$P:$P,Investors!$A:$A,$A54,Investors!$G:$G,$B54)-$B$2&gt;H$4),SUMIFS(Investors!$Q:$Q,Investors!$A:$A,$A54,Investors!$G:$G,$B54),0)</f>
        <v>0</v>
      </c>
      <c r="J54" s="14">
        <f>IF(AND(SUMIFS(Investors!$P:$P,Investors!$A:$A,$A54,Investors!$G:$G,$B54)-$B$2&lt;=J$4,SUMIFS(Investors!$P:$P,Investors!$A:$A,$A54,Investors!$G:$G,$B54)-$B$2&gt;I$4),SUMIFS(Investors!$Q:$Q,Investors!$A:$A,$A54,Investors!$G:$G,$B54),0)</f>
        <v>0</v>
      </c>
      <c r="K54" s="14">
        <f>IF(AND(SUMIFS(Investors!$P:$P,Investors!$A:$A,$A54,Investors!$G:$G,$B54)-$B$2&lt;=K$4,SUMIFS(Investors!$P:$P,Investors!$A:$A,$A54,Investors!$G:$G,$B54)-$B$2&gt;J$4),SUMIFS(Investors!$Q:$Q,Investors!$A:$A,$A54,Investors!$G:$G,$B54),0)</f>
        <v>0</v>
      </c>
      <c r="L54" s="14">
        <f>IF(AND(SUMIFS(Investors!$P:$P,Investors!$A:$A,$A54,Investors!$G:$G,$B54)-$B$2&lt;=L$4,SUMIFS(Investors!$P:$P,Investors!$A:$A,$A54,Investors!$G:$G,$B54)-$B$2&gt;K$4),SUMIFS(Investors!$Q:$Q,Investors!$A:$A,$A54,Investors!$G:$G,$B54),0)</f>
        <v>0</v>
      </c>
      <c r="M54" s="14">
        <f>IF(AND(SUMIFS(Investors!$P:$P,Investors!$A:$A,$A54,Investors!$G:$G,$B54)-$B$2&lt;=M$4,SUMIFS(Investors!$P:$P,Investors!$A:$A,$A54,Investors!$G:$G,$B54)-$B$2&gt;L$4),SUMIFS(Investors!$Q:$Q,Investors!$A:$A,$A54,Investors!$G:$G,$B54),0)</f>
        <v>0</v>
      </c>
      <c r="N54" s="14">
        <f>IF(AND(SUMIFS(Investors!$P:$P,Investors!$A:$A,$A54,Investors!$G:$G,$B54)-$B$2&lt;=N$4,SUMIFS(Investors!$P:$P,Investors!$A:$A,$A54,Investors!$G:$G,$B54)-$B$2&gt;M$4),SUMIFS(Investors!$Q:$Q,Investors!$A:$A,$A54,Investors!$G:$G,$B54),0)</f>
        <v>0</v>
      </c>
      <c r="O54" s="14">
        <f>IF(AND(SUMIFS(Investors!$P:$P,Investors!$A:$A,$A54,Investors!$G:$G,$B54)-$B$2&lt;=O$4,SUMIFS(Investors!$P:$P,Investors!$A:$A,$A54,Investors!$G:$G,$B54)-$B$2&gt;N$4),SUMIFS(Investors!$Q:$Q,Investors!$A:$A,$A54,Investors!$G:$G,$B54),0)</f>
        <v>0</v>
      </c>
      <c r="P54" s="14">
        <f>IF(AND(SUMIFS(Investors!$P:$P,Investors!$A:$A,$A54,Investors!$G:$G,$B54)-$B$2&lt;=P$4,SUMIFS(Investors!$P:$P,Investors!$A:$A,$A54,Investors!$G:$G,$B54)-$B$2&gt;O$4),SUMIFS(Investors!$Q:$Q,Investors!$A:$A,$A54,Investors!$G:$G,$B54),0)</f>
        <v>0</v>
      </c>
      <c r="Q54" s="14">
        <f>IF(AND(SUMIFS(Investors!$P:$P,Investors!$A:$A,$A54,Investors!$G:$G,$B54)-$B$2&lt;=Q$4,SUMIFS(Investors!$P:$P,Investors!$A:$A,$A54,Investors!$G:$G,$B54)-$B$2&gt;P$4),SUMIFS(Investors!$Q:$Q,Investors!$A:$A,$A54,Investors!$G:$G,$B54),0)</f>
        <v>0</v>
      </c>
      <c r="R54" s="14">
        <f>IF(AND(SUMIFS(Investors!$P:$P,Investors!$A:$A,$A54,Investors!$G:$G,$B54)-$B$2&lt;=R$4,SUMIFS(Investors!$P:$P,Investors!$A:$A,$A54,Investors!$G:$G,$B54)-$B$2&gt;Q$4),SUMIFS(Investors!$Q:$Q,Investors!$A:$A,$A54,Investors!$G:$G,$B54),0)</f>
        <v>0</v>
      </c>
      <c r="S54" s="14">
        <f>IF(AND(SUMIFS(Investors!$P:$P,Investors!$A:$A,$A54,Investors!$G:$G,$B54)-$B$2&lt;=S$4,SUMIFS(Investors!$P:$P,Investors!$A:$A,$A54,Investors!$G:$G,$B54)-$B$2&gt;R$4),SUMIFS(Investors!$Q:$Q,Investors!$A:$A,$A54,Investors!$G:$G,$B54),0)</f>
        <v>0</v>
      </c>
      <c r="T54" s="14">
        <f>IF(AND(SUMIFS(Investors!$P:$P,Investors!$A:$A,$A54,Investors!$G:$G,$B54)-$B$2&lt;=T$4,SUMIFS(Investors!$P:$P,Investors!$A:$A,$A54,Investors!$G:$G,$B54)-$B$2&gt;S$4),SUMIFS(Investors!$Q:$Q,Investors!$A:$A,$A54,Investors!$G:$G,$B54),0)</f>
        <v>0</v>
      </c>
      <c r="U54" s="14">
        <f>IF(AND(SUMIFS(Investors!$P:$P,Investors!$A:$A,$A54,Investors!$G:$G,$B54)-$B$2&lt;=U$4,SUMIFS(Investors!$P:$P,Investors!$A:$A,$A54,Investors!$G:$G,$B54)-$B$2&gt;T$4),SUMIFS(Investors!$Q:$Q,Investors!$A:$A,$A54,Investors!$G:$G,$B54),0)</f>
        <v>0</v>
      </c>
      <c r="V54" s="14">
        <f>IF(AND(SUMIFS(Investors!$P:$P,Investors!$A:$A,$A54,Investors!$G:$G,$B54)-$B$2&lt;=V$4,SUMIFS(Investors!$P:$P,Investors!$A:$A,$A54,Investors!$G:$G,$B54)-$B$2&gt;U$4),SUMIFS(Investors!$Q:$Q,Investors!$A:$A,$A54,Investors!$G:$G,$B54),0)</f>
        <v>0</v>
      </c>
      <c r="W54" s="14">
        <f>IF(AND(SUMIFS(Investors!$P:$P,Investors!$A:$A,$A54,Investors!$G:$G,$B54)-$B$2&lt;=W$4,SUMIFS(Investors!$P:$P,Investors!$A:$A,$A54,Investors!$G:$G,$B54)-$B$2&gt;V$4),SUMIFS(Investors!$Q:$Q,Investors!$A:$A,$A54,Investors!$G:$G,$B54),0)</f>
        <v>0</v>
      </c>
      <c r="X54" s="14">
        <f>IF(AND(SUMIFS(Investors!$P:$P,Investors!$A:$A,$A54,Investors!$G:$G,$B54)-$B$2&lt;=X$4,SUMIFS(Investors!$P:$P,Investors!$A:$A,$A54,Investors!$G:$G,$B54)-$B$2&gt;W$4),SUMIFS(Investors!$Q:$Q,Investors!$A:$A,$A54,Investors!$G:$G,$B54),0)</f>
        <v>0</v>
      </c>
      <c r="Y54" s="14">
        <f>IF(AND(SUMIFS(Investors!$P:$P,Investors!$A:$A,$A54,Investors!$G:$G,$B54)-$B$2&lt;=Y$4,SUMIFS(Investors!$P:$P,Investors!$A:$A,$A54,Investors!$G:$G,$B54)-$B$2&gt;X$4),SUMIFS(Investors!$Q:$Q,Investors!$A:$A,$A54,Investors!$G:$G,$B54),0)</f>
        <v>0</v>
      </c>
      <c r="Z54" s="14">
        <f>IF(AND(SUMIFS(Investors!$P:$P,Investors!$A:$A,$A54,Investors!$G:$G,$B54)-$B$2&lt;=Z$4,SUMIFS(Investors!$P:$P,Investors!$A:$A,$A54,Investors!$G:$G,$B54)-$B$2&gt;Y$4),SUMIFS(Investors!$Q:$Q,Investors!$A:$A,$A54,Investors!$G:$G,$B54),0)</f>
        <v>0</v>
      </c>
      <c r="AA54" s="14">
        <f>IF(AND(SUMIFS(Investors!$P:$P,Investors!$A:$A,$A54,Investors!$G:$G,$B54)-$B$2&lt;=AA$4,SUMIFS(Investors!$P:$P,Investors!$A:$A,$A54,Investors!$G:$G,$B54)-$B$2&gt;Z$4),SUMIFS(Investors!$Q:$Q,Investors!$A:$A,$A54,Investors!$G:$G,$B54),0)</f>
        <v>0</v>
      </c>
      <c r="AB54" s="14">
        <f>IF(AND(SUMIFS(Investors!$P:$P,Investors!$A:$A,$A54,Investors!$G:$G,$B54)-$B$2&lt;=AB$4,SUMIFS(Investors!$P:$P,Investors!$A:$A,$A54,Investors!$G:$G,$B54)-$B$2&gt;AA$4),SUMIFS(Investors!$Q:$Q,Investors!$A:$A,$A54,Investors!$G:$G,$B54),0)</f>
        <v>0</v>
      </c>
      <c r="AC54" s="14">
        <f>IF(AND(SUMIFS(Investors!$P:$P,Investors!$A:$A,$A54,Investors!$G:$G,$B54)-$B$2&lt;=AC$4,SUMIFS(Investors!$P:$P,Investors!$A:$A,$A54,Investors!$G:$G,$B54)-$B$2&gt;AB$4),SUMIFS(Investors!$Q:$Q,Investors!$A:$A,$A54,Investors!$G:$G,$B54),0)</f>
        <v>0</v>
      </c>
    </row>
    <row r="55" spans="1:29">
      <c r="A55" s="13" t="s">
        <v>209</v>
      </c>
      <c r="B55" s="13" t="s">
        <v>102</v>
      </c>
      <c r="C55" s="14">
        <f t="shared" si="2"/>
        <v>170309.5890410959</v>
      </c>
      <c r="D55" s="13"/>
      <c r="E55" s="14">
        <f>IF(AND(SUMIFS(Investors!$P:$P,Investors!$A:$A,$A55,Investors!$G:$G,$B55)-$B$2&lt;=E$4,SUMIFS(Investors!$P:$P,Investors!$A:$A,$A55,Investors!$G:$G,$B55)-$B$2&gt;D$4),SUMIFS(Investors!$Q:$Q,Investors!$A:$A,$A55,Investors!$G:$G,$B55),0)</f>
        <v>0</v>
      </c>
      <c r="F55" s="14">
        <f>IF(AND(SUMIFS(Investors!$P:$P,Investors!$A:$A,$A55,Investors!$G:$G,$B55)-$B$2&lt;=F$4,SUMIFS(Investors!$P:$P,Investors!$A:$A,$A55,Investors!$G:$G,$B55)-$B$2&gt;E$4),SUMIFS(Investors!$Q:$Q,Investors!$A:$A,$A55,Investors!$G:$G,$B55),0)</f>
        <v>0</v>
      </c>
      <c r="G55" s="14">
        <f>IF(AND(SUMIFS(Investors!$P:$P,Investors!$A:$A,$A55,Investors!$G:$G,$B55)-$B$2&lt;=G$4,SUMIFS(Investors!$P:$P,Investors!$A:$A,$A55,Investors!$G:$G,$B55)-$B$2&gt;F$4),SUMIFS(Investors!$Q:$Q,Investors!$A:$A,$A55,Investors!$G:$G,$B55),0)</f>
        <v>170309.5890410959</v>
      </c>
      <c r="H55" s="14">
        <f>IF(AND(SUMIFS(Investors!$P:$P,Investors!$A:$A,$A55,Investors!$G:$G,$B55)-$B$2&lt;=H$4,SUMIFS(Investors!$P:$P,Investors!$A:$A,$A55,Investors!$G:$G,$B55)-$B$2&gt;G$4),SUMIFS(Investors!$Q:$Q,Investors!$A:$A,$A55,Investors!$G:$G,$B55),0)</f>
        <v>0</v>
      </c>
      <c r="I55" s="14">
        <f>IF(AND(SUMIFS(Investors!$P:$P,Investors!$A:$A,$A55,Investors!$G:$G,$B55)-$B$2&lt;=I$4,SUMIFS(Investors!$P:$P,Investors!$A:$A,$A55,Investors!$G:$G,$B55)-$B$2&gt;H$4),SUMIFS(Investors!$Q:$Q,Investors!$A:$A,$A55,Investors!$G:$G,$B55),0)</f>
        <v>0</v>
      </c>
      <c r="J55" s="14">
        <f>IF(AND(SUMIFS(Investors!$P:$P,Investors!$A:$A,$A55,Investors!$G:$G,$B55)-$B$2&lt;=J$4,SUMIFS(Investors!$P:$P,Investors!$A:$A,$A55,Investors!$G:$G,$B55)-$B$2&gt;I$4),SUMIFS(Investors!$Q:$Q,Investors!$A:$A,$A55,Investors!$G:$G,$B55),0)</f>
        <v>0</v>
      </c>
      <c r="K55" s="14">
        <f>IF(AND(SUMIFS(Investors!$P:$P,Investors!$A:$A,$A55,Investors!$G:$G,$B55)-$B$2&lt;=K$4,SUMIFS(Investors!$P:$P,Investors!$A:$A,$A55,Investors!$G:$G,$B55)-$B$2&gt;J$4),SUMIFS(Investors!$Q:$Q,Investors!$A:$A,$A55,Investors!$G:$G,$B55),0)</f>
        <v>0</v>
      </c>
      <c r="L55" s="14">
        <f>IF(AND(SUMIFS(Investors!$P:$P,Investors!$A:$A,$A55,Investors!$G:$G,$B55)-$B$2&lt;=L$4,SUMIFS(Investors!$P:$P,Investors!$A:$A,$A55,Investors!$G:$G,$B55)-$B$2&gt;K$4),SUMIFS(Investors!$Q:$Q,Investors!$A:$A,$A55,Investors!$G:$G,$B55),0)</f>
        <v>0</v>
      </c>
      <c r="M55" s="14">
        <f>IF(AND(SUMIFS(Investors!$P:$P,Investors!$A:$A,$A55,Investors!$G:$G,$B55)-$B$2&lt;=M$4,SUMIFS(Investors!$P:$P,Investors!$A:$A,$A55,Investors!$G:$G,$B55)-$B$2&gt;L$4),SUMIFS(Investors!$Q:$Q,Investors!$A:$A,$A55,Investors!$G:$G,$B55),0)</f>
        <v>0</v>
      </c>
      <c r="N55" s="14">
        <f>IF(AND(SUMIFS(Investors!$P:$P,Investors!$A:$A,$A55,Investors!$G:$G,$B55)-$B$2&lt;=N$4,SUMIFS(Investors!$P:$P,Investors!$A:$A,$A55,Investors!$G:$G,$B55)-$B$2&gt;M$4),SUMIFS(Investors!$Q:$Q,Investors!$A:$A,$A55,Investors!$G:$G,$B55),0)</f>
        <v>0</v>
      </c>
      <c r="O55" s="14">
        <f>IF(AND(SUMIFS(Investors!$P:$P,Investors!$A:$A,$A55,Investors!$G:$G,$B55)-$B$2&lt;=O$4,SUMIFS(Investors!$P:$P,Investors!$A:$A,$A55,Investors!$G:$G,$B55)-$B$2&gt;N$4),SUMIFS(Investors!$Q:$Q,Investors!$A:$A,$A55,Investors!$G:$G,$B55),0)</f>
        <v>0</v>
      </c>
      <c r="P55" s="14">
        <f>IF(AND(SUMIFS(Investors!$P:$P,Investors!$A:$A,$A55,Investors!$G:$G,$B55)-$B$2&lt;=P$4,SUMIFS(Investors!$P:$P,Investors!$A:$A,$A55,Investors!$G:$G,$B55)-$B$2&gt;O$4),SUMIFS(Investors!$Q:$Q,Investors!$A:$A,$A55,Investors!$G:$G,$B55),0)</f>
        <v>0</v>
      </c>
      <c r="Q55" s="14">
        <f>IF(AND(SUMIFS(Investors!$P:$P,Investors!$A:$A,$A55,Investors!$G:$G,$B55)-$B$2&lt;=Q$4,SUMIFS(Investors!$P:$P,Investors!$A:$A,$A55,Investors!$G:$G,$B55)-$B$2&gt;P$4),SUMIFS(Investors!$Q:$Q,Investors!$A:$A,$A55,Investors!$G:$G,$B55),0)</f>
        <v>0</v>
      </c>
      <c r="R55" s="14">
        <f>IF(AND(SUMIFS(Investors!$P:$P,Investors!$A:$A,$A55,Investors!$G:$G,$B55)-$B$2&lt;=R$4,SUMIFS(Investors!$P:$P,Investors!$A:$A,$A55,Investors!$G:$G,$B55)-$B$2&gt;Q$4),SUMIFS(Investors!$Q:$Q,Investors!$A:$A,$A55,Investors!$G:$G,$B55),0)</f>
        <v>0</v>
      </c>
      <c r="S55" s="14">
        <f>IF(AND(SUMIFS(Investors!$P:$P,Investors!$A:$A,$A55,Investors!$G:$G,$B55)-$B$2&lt;=S$4,SUMIFS(Investors!$P:$P,Investors!$A:$A,$A55,Investors!$G:$G,$B55)-$B$2&gt;R$4),SUMIFS(Investors!$Q:$Q,Investors!$A:$A,$A55,Investors!$G:$G,$B55),0)</f>
        <v>0</v>
      </c>
      <c r="T55" s="14">
        <f>IF(AND(SUMIFS(Investors!$P:$P,Investors!$A:$A,$A55,Investors!$G:$G,$B55)-$B$2&lt;=T$4,SUMIFS(Investors!$P:$P,Investors!$A:$A,$A55,Investors!$G:$G,$B55)-$B$2&gt;S$4),SUMIFS(Investors!$Q:$Q,Investors!$A:$A,$A55,Investors!$G:$G,$B55),0)</f>
        <v>0</v>
      </c>
      <c r="U55" s="14">
        <f>IF(AND(SUMIFS(Investors!$P:$P,Investors!$A:$A,$A55,Investors!$G:$G,$B55)-$B$2&lt;=U$4,SUMIFS(Investors!$P:$P,Investors!$A:$A,$A55,Investors!$G:$G,$B55)-$B$2&gt;T$4),SUMIFS(Investors!$Q:$Q,Investors!$A:$A,$A55,Investors!$G:$G,$B55),0)</f>
        <v>0</v>
      </c>
      <c r="V55" s="14">
        <f>IF(AND(SUMIFS(Investors!$P:$P,Investors!$A:$A,$A55,Investors!$G:$G,$B55)-$B$2&lt;=V$4,SUMIFS(Investors!$P:$P,Investors!$A:$A,$A55,Investors!$G:$G,$B55)-$B$2&gt;U$4),SUMIFS(Investors!$Q:$Q,Investors!$A:$A,$A55,Investors!$G:$G,$B55),0)</f>
        <v>0</v>
      </c>
      <c r="W55" s="14">
        <f>IF(AND(SUMIFS(Investors!$P:$P,Investors!$A:$A,$A55,Investors!$G:$G,$B55)-$B$2&lt;=W$4,SUMIFS(Investors!$P:$P,Investors!$A:$A,$A55,Investors!$G:$G,$B55)-$B$2&gt;V$4),SUMIFS(Investors!$Q:$Q,Investors!$A:$A,$A55,Investors!$G:$G,$B55),0)</f>
        <v>0</v>
      </c>
      <c r="X55" s="14">
        <f>IF(AND(SUMIFS(Investors!$P:$P,Investors!$A:$A,$A55,Investors!$G:$G,$B55)-$B$2&lt;=X$4,SUMIFS(Investors!$P:$P,Investors!$A:$A,$A55,Investors!$G:$G,$B55)-$B$2&gt;W$4),SUMIFS(Investors!$Q:$Q,Investors!$A:$A,$A55,Investors!$G:$G,$B55),0)</f>
        <v>0</v>
      </c>
      <c r="Y55" s="14">
        <f>IF(AND(SUMIFS(Investors!$P:$P,Investors!$A:$A,$A55,Investors!$G:$G,$B55)-$B$2&lt;=Y$4,SUMIFS(Investors!$P:$P,Investors!$A:$A,$A55,Investors!$G:$G,$B55)-$B$2&gt;X$4),SUMIFS(Investors!$Q:$Q,Investors!$A:$A,$A55,Investors!$G:$G,$B55),0)</f>
        <v>0</v>
      </c>
      <c r="Z55" s="14">
        <f>IF(AND(SUMIFS(Investors!$P:$P,Investors!$A:$A,$A55,Investors!$G:$G,$B55)-$B$2&lt;=Z$4,SUMIFS(Investors!$P:$P,Investors!$A:$A,$A55,Investors!$G:$G,$B55)-$B$2&gt;Y$4),SUMIFS(Investors!$Q:$Q,Investors!$A:$A,$A55,Investors!$G:$G,$B55),0)</f>
        <v>0</v>
      </c>
      <c r="AA55" s="14">
        <f>IF(AND(SUMIFS(Investors!$P:$P,Investors!$A:$A,$A55,Investors!$G:$G,$B55)-$B$2&lt;=AA$4,SUMIFS(Investors!$P:$P,Investors!$A:$A,$A55,Investors!$G:$G,$B55)-$B$2&gt;Z$4),SUMIFS(Investors!$Q:$Q,Investors!$A:$A,$A55,Investors!$G:$G,$B55),0)</f>
        <v>0</v>
      </c>
      <c r="AB55" s="14">
        <f>IF(AND(SUMIFS(Investors!$P:$P,Investors!$A:$A,$A55,Investors!$G:$G,$B55)-$B$2&lt;=AB$4,SUMIFS(Investors!$P:$P,Investors!$A:$A,$A55,Investors!$G:$G,$B55)-$B$2&gt;AA$4),SUMIFS(Investors!$Q:$Q,Investors!$A:$A,$A55,Investors!$G:$G,$B55),0)</f>
        <v>0</v>
      </c>
      <c r="AC55" s="14">
        <f>IF(AND(SUMIFS(Investors!$P:$P,Investors!$A:$A,$A55,Investors!$G:$G,$B55)-$B$2&lt;=AC$4,SUMIFS(Investors!$P:$P,Investors!$A:$A,$A55,Investors!$G:$G,$B55)-$B$2&gt;AB$4),SUMIFS(Investors!$Q:$Q,Investors!$A:$A,$A55,Investors!$G:$G,$B55),0)</f>
        <v>0</v>
      </c>
    </row>
    <row r="56" spans="1:29">
      <c r="A56" s="13" t="s">
        <v>209</v>
      </c>
      <c r="B56" s="13" t="s">
        <v>68</v>
      </c>
      <c r="C56" s="14">
        <f t="shared" si="2"/>
        <v>621530.1369863014</v>
      </c>
      <c r="D56" s="13"/>
      <c r="E56" s="14">
        <f>IF(AND(SUMIFS(Investors!$P:$P,Investors!$A:$A,$A56,Investors!$G:$G,$B56)-$B$2&lt;=E$4,SUMIFS(Investors!$P:$P,Investors!$A:$A,$A56,Investors!$G:$G,$B56)-$B$2&gt;D$4),SUMIFS(Investors!$Q:$Q,Investors!$A:$A,$A56,Investors!$G:$G,$B56),0)</f>
        <v>0</v>
      </c>
      <c r="F56" s="14">
        <f>IF(AND(SUMIFS(Investors!$P:$P,Investors!$A:$A,$A56,Investors!$G:$G,$B56)-$B$2&lt;=F$4,SUMIFS(Investors!$P:$P,Investors!$A:$A,$A56,Investors!$G:$G,$B56)-$B$2&gt;E$4),SUMIFS(Investors!$Q:$Q,Investors!$A:$A,$A56,Investors!$G:$G,$B56),0)</f>
        <v>0</v>
      </c>
      <c r="G56" s="14">
        <f>IF(AND(SUMIFS(Investors!$P:$P,Investors!$A:$A,$A56,Investors!$G:$G,$B56)-$B$2&lt;=G$4,SUMIFS(Investors!$P:$P,Investors!$A:$A,$A56,Investors!$G:$G,$B56)-$B$2&gt;F$4),SUMIFS(Investors!$Q:$Q,Investors!$A:$A,$A56,Investors!$G:$G,$B56),0)</f>
        <v>621530.1369863014</v>
      </c>
      <c r="H56" s="14">
        <f>IF(AND(SUMIFS(Investors!$P:$P,Investors!$A:$A,$A56,Investors!$G:$G,$B56)-$B$2&lt;=H$4,SUMIFS(Investors!$P:$P,Investors!$A:$A,$A56,Investors!$G:$G,$B56)-$B$2&gt;G$4),SUMIFS(Investors!$Q:$Q,Investors!$A:$A,$A56,Investors!$G:$G,$B56),0)</f>
        <v>0</v>
      </c>
      <c r="I56" s="14">
        <f>IF(AND(SUMIFS(Investors!$P:$P,Investors!$A:$A,$A56,Investors!$G:$G,$B56)-$B$2&lt;=I$4,SUMIFS(Investors!$P:$P,Investors!$A:$A,$A56,Investors!$G:$G,$B56)-$B$2&gt;H$4),SUMIFS(Investors!$Q:$Q,Investors!$A:$A,$A56,Investors!$G:$G,$B56),0)</f>
        <v>0</v>
      </c>
      <c r="J56" s="14">
        <f>IF(AND(SUMIFS(Investors!$P:$P,Investors!$A:$A,$A56,Investors!$G:$G,$B56)-$B$2&lt;=J$4,SUMIFS(Investors!$P:$P,Investors!$A:$A,$A56,Investors!$G:$G,$B56)-$B$2&gt;I$4),SUMIFS(Investors!$Q:$Q,Investors!$A:$A,$A56,Investors!$G:$G,$B56),0)</f>
        <v>0</v>
      </c>
      <c r="K56" s="14">
        <f>IF(AND(SUMIFS(Investors!$P:$P,Investors!$A:$A,$A56,Investors!$G:$G,$B56)-$B$2&lt;=K$4,SUMIFS(Investors!$P:$P,Investors!$A:$A,$A56,Investors!$G:$G,$B56)-$B$2&gt;J$4),SUMIFS(Investors!$Q:$Q,Investors!$A:$A,$A56,Investors!$G:$G,$B56),0)</f>
        <v>0</v>
      </c>
      <c r="L56" s="14">
        <f>IF(AND(SUMIFS(Investors!$P:$P,Investors!$A:$A,$A56,Investors!$G:$G,$B56)-$B$2&lt;=L$4,SUMIFS(Investors!$P:$P,Investors!$A:$A,$A56,Investors!$G:$G,$B56)-$B$2&gt;K$4),SUMIFS(Investors!$Q:$Q,Investors!$A:$A,$A56,Investors!$G:$G,$B56),0)</f>
        <v>0</v>
      </c>
      <c r="M56" s="14">
        <f>IF(AND(SUMIFS(Investors!$P:$P,Investors!$A:$A,$A56,Investors!$G:$G,$B56)-$B$2&lt;=M$4,SUMIFS(Investors!$P:$P,Investors!$A:$A,$A56,Investors!$G:$G,$B56)-$B$2&gt;L$4),SUMIFS(Investors!$Q:$Q,Investors!$A:$A,$A56,Investors!$G:$G,$B56),0)</f>
        <v>0</v>
      </c>
      <c r="N56" s="14">
        <f>IF(AND(SUMIFS(Investors!$P:$P,Investors!$A:$A,$A56,Investors!$G:$G,$B56)-$B$2&lt;=N$4,SUMIFS(Investors!$P:$P,Investors!$A:$A,$A56,Investors!$G:$G,$B56)-$B$2&gt;M$4),SUMIFS(Investors!$Q:$Q,Investors!$A:$A,$A56,Investors!$G:$G,$B56),0)</f>
        <v>0</v>
      </c>
      <c r="O56" s="14">
        <f>IF(AND(SUMIFS(Investors!$P:$P,Investors!$A:$A,$A56,Investors!$G:$G,$B56)-$B$2&lt;=O$4,SUMIFS(Investors!$P:$P,Investors!$A:$A,$A56,Investors!$G:$G,$B56)-$B$2&gt;N$4),SUMIFS(Investors!$Q:$Q,Investors!$A:$A,$A56,Investors!$G:$G,$B56),0)</f>
        <v>0</v>
      </c>
      <c r="P56" s="14">
        <f>IF(AND(SUMIFS(Investors!$P:$P,Investors!$A:$A,$A56,Investors!$G:$G,$B56)-$B$2&lt;=P$4,SUMIFS(Investors!$P:$P,Investors!$A:$A,$A56,Investors!$G:$G,$B56)-$B$2&gt;O$4),SUMIFS(Investors!$Q:$Q,Investors!$A:$A,$A56,Investors!$G:$G,$B56),0)</f>
        <v>0</v>
      </c>
      <c r="Q56" s="14">
        <f>IF(AND(SUMIFS(Investors!$P:$P,Investors!$A:$A,$A56,Investors!$G:$G,$B56)-$B$2&lt;=Q$4,SUMIFS(Investors!$P:$P,Investors!$A:$A,$A56,Investors!$G:$G,$B56)-$B$2&gt;P$4),SUMIFS(Investors!$Q:$Q,Investors!$A:$A,$A56,Investors!$G:$G,$B56),0)</f>
        <v>0</v>
      </c>
      <c r="R56" s="14">
        <f>IF(AND(SUMIFS(Investors!$P:$P,Investors!$A:$A,$A56,Investors!$G:$G,$B56)-$B$2&lt;=R$4,SUMIFS(Investors!$P:$P,Investors!$A:$A,$A56,Investors!$G:$G,$B56)-$B$2&gt;Q$4),SUMIFS(Investors!$Q:$Q,Investors!$A:$A,$A56,Investors!$G:$G,$B56),0)</f>
        <v>0</v>
      </c>
      <c r="S56" s="14">
        <f>IF(AND(SUMIFS(Investors!$P:$P,Investors!$A:$A,$A56,Investors!$G:$G,$B56)-$B$2&lt;=S$4,SUMIFS(Investors!$P:$P,Investors!$A:$A,$A56,Investors!$G:$G,$B56)-$B$2&gt;R$4),SUMIFS(Investors!$Q:$Q,Investors!$A:$A,$A56,Investors!$G:$G,$B56),0)</f>
        <v>0</v>
      </c>
      <c r="T56" s="14">
        <f>IF(AND(SUMIFS(Investors!$P:$P,Investors!$A:$A,$A56,Investors!$G:$G,$B56)-$B$2&lt;=T$4,SUMIFS(Investors!$P:$P,Investors!$A:$A,$A56,Investors!$G:$G,$B56)-$B$2&gt;S$4),SUMIFS(Investors!$Q:$Q,Investors!$A:$A,$A56,Investors!$G:$G,$B56),0)</f>
        <v>0</v>
      </c>
      <c r="U56" s="14">
        <f>IF(AND(SUMIFS(Investors!$P:$P,Investors!$A:$A,$A56,Investors!$G:$G,$B56)-$B$2&lt;=U$4,SUMIFS(Investors!$P:$P,Investors!$A:$A,$A56,Investors!$G:$G,$B56)-$B$2&gt;T$4),SUMIFS(Investors!$Q:$Q,Investors!$A:$A,$A56,Investors!$G:$G,$B56),0)</f>
        <v>0</v>
      </c>
      <c r="V56" s="14">
        <f>IF(AND(SUMIFS(Investors!$P:$P,Investors!$A:$A,$A56,Investors!$G:$G,$B56)-$B$2&lt;=V$4,SUMIFS(Investors!$P:$P,Investors!$A:$A,$A56,Investors!$G:$G,$B56)-$B$2&gt;U$4),SUMIFS(Investors!$Q:$Q,Investors!$A:$A,$A56,Investors!$G:$G,$B56),0)</f>
        <v>0</v>
      </c>
      <c r="W56" s="14">
        <f>IF(AND(SUMIFS(Investors!$P:$P,Investors!$A:$A,$A56,Investors!$G:$G,$B56)-$B$2&lt;=W$4,SUMIFS(Investors!$P:$P,Investors!$A:$A,$A56,Investors!$G:$G,$B56)-$B$2&gt;V$4),SUMIFS(Investors!$Q:$Q,Investors!$A:$A,$A56,Investors!$G:$G,$B56),0)</f>
        <v>0</v>
      </c>
      <c r="X56" s="14">
        <f>IF(AND(SUMIFS(Investors!$P:$P,Investors!$A:$A,$A56,Investors!$G:$G,$B56)-$B$2&lt;=X$4,SUMIFS(Investors!$P:$P,Investors!$A:$A,$A56,Investors!$G:$G,$B56)-$B$2&gt;W$4),SUMIFS(Investors!$Q:$Q,Investors!$A:$A,$A56,Investors!$G:$G,$B56),0)</f>
        <v>0</v>
      </c>
      <c r="Y56" s="14">
        <f>IF(AND(SUMIFS(Investors!$P:$P,Investors!$A:$A,$A56,Investors!$G:$G,$B56)-$B$2&lt;=Y$4,SUMIFS(Investors!$P:$P,Investors!$A:$A,$A56,Investors!$G:$G,$B56)-$B$2&gt;X$4),SUMIFS(Investors!$Q:$Q,Investors!$A:$A,$A56,Investors!$G:$G,$B56),0)</f>
        <v>0</v>
      </c>
      <c r="Z56" s="14">
        <f>IF(AND(SUMIFS(Investors!$P:$P,Investors!$A:$A,$A56,Investors!$G:$G,$B56)-$B$2&lt;=Z$4,SUMIFS(Investors!$P:$P,Investors!$A:$A,$A56,Investors!$G:$G,$B56)-$B$2&gt;Y$4),SUMIFS(Investors!$Q:$Q,Investors!$A:$A,$A56,Investors!$G:$G,$B56),0)</f>
        <v>0</v>
      </c>
      <c r="AA56" s="14">
        <f>IF(AND(SUMIFS(Investors!$P:$P,Investors!$A:$A,$A56,Investors!$G:$G,$B56)-$B$2&lt;=AA$4,SUMIFS(Investors!$P:$P,Investors!$A:$A,$A56,Investors!$G:$G,$B56)-$B$2&gt;Z$4),SUMIFS(Investors!$Q:$Q,Investors!$A:$A,$A56,Investors!$G:$G,$B56),0)</f>
        <v>0</v>
      </c>
      <c r="AB56" s="14">
        <f>IF(AND(SUMIFS(Investors!$P:$P,Investors!$A:$A,$A56,Investors!$G:$G,$B56)-$B$2&lt;=AB$4,SUMIFS(Investors!$P:$P,Investors!$A:$A,$A56,Investors!$G:$G,$B56)-$B$2&gt;AA$4),SUMIFS(Investors!$Q:$Q,Investors!$A:$A,$A56,Investors!$G:$G,$B56),0)</f>
        <v>0</v>
      </c>
      <c r="AC56" s="14">
        <f>IF(AND(SUMIFS(Investors!$P:$P,Investors!$A:$A,$A56,Investors!$G:$G,$B56)-$B$2&lt;=AC$4,SUMIFS(Investors!$P:$P,Investors!$A:$A,$A56,Investors!$G:$G,$B56)-$B$2&gt;AB$4),SUMIFS(Investors!$Q:$Q,Investors!$A:$A,$A56,Investors!$G:$G,$B56),0)</f>
        <v>0</v>
      </c>
    </row>
    <row r="57" spans="1:29">
      <c r="A57" s="13" t="s">
        <v>209</v>
      </c>
      <c r="B57" s="13" t="s">
        <v>71</v>
      </c>
      <c r="C57" s="14">
        <f t="shared" si="2"/>
        <v>123901.44897205479</v>
      </c>
      <c r="D57" s="13"/>
      <c r="E57" s="14">
        <f>IF(AND(SUMIFS(Investors!$P:$P,Investors!$A:$A,$A57,Investors!$G:$G,$B57)-$B$2&lt;=E$4,SUMIFS(Investors!$P:$P,Investors!$A:$A,$A57,Investors!$G:$G,$B57)-$B$2&gt;D$4),SUMIFS(Investors!$Q:$Q,Investors!$A:$A,$A57,Investors!$G:$G,$B57),0)</f>
        <v>0</v>
      </c>
      <c r="F57" s="14">
        <f>IF(AND(SUMIFS(Investors!$P:$P,Investors!$A:$A,$A57,Investors!$G:$G,$B57)-$B$2&lt;=F$4,SUMIFS(Investors!$P:$P,Investors!$A:$A,$A57,Investors!$G:$G,$B57)-$B$2&gt;E$4),SUMIFS(Investors!$Q:$Q,Investors!$A:$A,$A57,Investors!$G:$G,$B57),0)</f>
        <v>0</v>
      </c>
      <c r="G57" s="14">
        <f>IF(AND(SUMIFS(Investors!$P:$P,Investors!$A:$A,$A57,Investors!$G:$G,$B57)-$B$2&lt;=G$4,SUMIFS(Investors!$P:$P,Investors!$A:$A,$A57,Investors!$G:$G,$B57)-$B$2&gt;F$4),SUMIFS(Investors!$Q:$Q,Investors!$A:$A,$A57,Investors!$G:$G,$B57),0)</f>
        <v>0</v>
      </c>
      <c r="H57" s="14">
        <f>IF(AND(SUMIFS(Investors!$P:$P,Investors!$A:$A,$A57,Investors!$G:$G,$B57)-$B$2&lt;=H$4,SUMIFS(Investors!$P:$P,Investors!$A:$A,$A57,Investors!$G:$G,$B57)-$B$2&gt;G$4),SUMIFS(Investors!$Q:$Q,Investors!$A:$A,$A57,Investors!$G:$G,$B57),0)</f>
        <v>0</v>
      </c>
      <c r="I57" s="14">
        <f>IF(AND(SUMIFS(Investors!$P:$P,Investors!$A:$A,$A57,Investors!$G:$G,$B57)-$B$2&lt;=I$4,SUMIFS(Investors!$P:$P,Investors!$A:$A,$A57,Investors!$G:$G,$B57)-$B$2&gt;H$4),SUMIFS(Investors!$Q:$Q,Investors!$A:$A,$A57,Investors!$G:$G,$B57),0)</f>
        <v>123901.44897205479</v>
      </c>
      <c r="J57" s="14">
        <f>IF(AND(SUMIFS(Investors!$P:$P,Investors!$A:$A,$A57,Investors!$G:$G,$B57)-$B$2&lt;=J$4,SUMIFS(Investors!$P:$P,Investors!$A:$A,$A57,Investors!$G:$G,$B57)-$B$2&gt;I$4),SUMIFS(Investors!$Q:$Q,Investors!$A:$A,$A57,Investors!$G:$G,$B57),0)</f>
        <v>0</v>
      </c>
      <c r="K57" s="14">
        <f>IF(AND(SUMIFS(Investors!$P:$P,Investors!$A:$A,$A57,Investors!$G:$G,$B57)-$B$2&lt;=K$4,SUMIFS(Investors!$P:$P,Investors!$A:$A,$A57,Investors!$G:$G,$B57)-$B$2&gt;J$4),SUMIFS(Investors!$Q:$Q,Investors!$A:$A,$A57,Investors!$G:$G,$B57),0)</f>
        <v>0</v>
      </c>
      <c r="L57" s="14">
        <f>IF(AND(SUMIFS(Investors!$P:$P,Investors!$A:$A,$A57,Investors!$G:$G,$B57)-$B$2&lt;=L$4,SUMIFS(Investors!$P:$P,Investors!$A:$A,$A57,Investors!$G:$G,$B57)-$B$2&gt;K$4),SUMIFS(Investors!$Q:$Q,Investors!$A:$A,$A57,Investors!$G:$G,$B57),0)</f>
        <v>0</v>
      </c>
      <c r="M57" s="14">
        <f>IF(AND(SUMIFS(Investors!$P:$P,Investors!$A:$A,$A57,Investors!$G:$G,$B57)-$B$2&lt;=M$4,SUMIFS(Investors!$P:$P,Investors!$A:$A,$A57,Investors!$G:$G,$B57)-$B$2&gt;L$4),SUMIFS(Investors!$Q:$Q,Investors!$A:$A,$A57,Investors!$G:$G,$B57),0)</f>
        <v>0</v>
      </c>
      <c r="N57" s="14">
        <f>IF(AND(SUMIFS(Investors!$P:$P,Investors!$A:$A,$A57,Investors!$G:$G,$B57)-$B$2&lt;=N$4,SUMIFS(Investors!$P:$P,Investors!$A:$A,$A57,Investors!$G:$G,$B57)-$B$2&gt;M$4),SUMIFS(Investors!$Q:$Q,Investors!$A:$A,$A57,Investors!$G:$G,$B57),0)</f>
        <v>0</v>
      </c>
      <c r="O57" s="14">
        <f>IF(AND(SUMIFS(Investors!$P:$P,Investors!$A:$A,$A57,Investors!$G:$G,$B57)-$B$2&lt;=O$4,SUMIFS(Investors!$P:$P,Investors!$A:$A,$A57,Investors!$G:$G,$B57)-$B$2&gt;N$4),SUMIFS(Investors!$Q:$Q,Investors!$A:$A,$A57,Investors!$G:$G,$B57),0)</f>
        <v>0</v>
      </c>
      <c r="P57" s="14">
        <f>IF(AND(SUMIFS(Investors!$P:$P,Investors!$A:$A,$A57,Investors!$G:$G,$B57)-$B$2&lt;=P$4,SUMIFS(Investors!$P:$P,Investors!$A:$A,$A57,Investors!$G:$G,$B57)-$B$2&gt;O$4),SUMIFS(Investors!$Q:$Q,Investors!$A:$A,$A57,Investors!$G:$G,$B57),0)</f>
        <v>0</v>
      </c>
      <c r="Q57" s="14">
        <f>IF(AND(SUMIFS(Investors!$P:$P,Investors!$A:$A,$A57,Investors!$G:$G,$B57)-$B$2&lt;=Q$4,SUMIFS(Investors!$P:$P,Investors!$A:$A,$A57,Investors!$G:$G,$B57)-$B$2&gt;P$4),SUMIFS(Investors!$Q:$Q,Investors!$A:$A,$A57,Investors!$G:$G,$B57),0)</f>
        <v>0</v>
      </c>
      <c r="R57" s="14">
        <f>IF(AND(SUMIFS(Investors!$P:$P,Investors!$A:$A,$A57,Investors!$G:$G,$B57)-$B$2&lt;=R$4,SUMIFS(Investors!$P:$P,Investors!$A:$A,$A57,Investors!$G:$G,$B57)-$B$2&gt;Q$4),SUMIFS(Investors!$Q:$Q,Investors!$A:$A,$A57,Investors!$G:$G,$B57),0)</f>
        <v>0</v>
      </c>
      <c r="S57" s="14">
        <f>IF(AND(SUMIFS(Investors!$P:$P,Investors!$A:$A,$A57,Investors!$G:$G,$B57)-$B$2&lt;=S$4,SUMIFS(Investors!$P:$P,Investors!$A:$A,$A57,Investors!$G:$G,$B57)-$B$2&gt;R$4),SUMIFS(Investors!$Q:$Q,Investors!$A:$A,$A57,Investors!$G:$G,$B57),0)</f>
        <v>0</v>
      </c>
      <c r="T57" s="14">
        <f>IF(AND(SUMIFS(Investors!$P:$P,Investors!$A:$A,$A57,Investors!$G:$G,$B57)-$B$2&lt;=T$4,SUMIFS(Investors!$P:$P,Investors!$A:$A,$A57,Investors!$G:$G,$B57)-$B$2&gt;S$4),SUMIFS(Investors!$Q:$Q,Investors!$A:$A,$A57,Investors!$G:$G,$B57),0)</f>
        <v>0</v>
      </c>
      <c r="U57" s="14">
        <f>IF(AND(SUMIFS(Investors!$P:$P,Investors!$A:$A,$A57,Investors!$G:$G,$B57)-$B$2&lt;=U$4,SUMIFS(Investors!$P:$P,Investors!$A:$A,$A57,Investors!$G:$G,$B57)-$B$2&gt;T$4),SUMIFS(Investors!$Q:$Q,Investors!$A:$A,$A57,Investors!$G:$G,$B57),0)</f>
        <v>0</v>
      </c>
      <c r="V57" s="14">
        <f>IF(AND(SUMIFS(Investors!$P:$P,Investors!$A:$A,$A57,Investors!$G:$G,$B57)-$B$2&lt;=V$4,SUMIFS(Investors!$P:$P,Investors!$A:$A,$A57,Investors!$G:$G,$B57)-$B$2&gt;U$4),SUMIFS(Investors!$Q:$Q,Investors!$A:$A,$A57,Investors!$G:$G,$B57),0)</f>
        <v>0</v>
      </c>
      <c r="W57" s="14">
        <f>IF(AND(SUMIFS(Investors!$P:$P,Investors!$A:$A,$A57,Investors!$G:$G,$B57)-$B$2&lt;=W$4,SUMIFS(Investors!$P:$P,Investors!$A:$A,$A57,Investors!$G:$G,$B57)-$B$2&gt;V$4),SUMIFS(Investors!$Q:$Q,Investors!$A:$A,$A57,Investors!$G:$G,$B57),0)</f>
        <v>0</v>
      </c>
      <c r="X57" s="14">
        <f>IF(AND(SUMIFS(Investors!$P:$P,Investors!$A:$A,$A57,Investors!$G:$G,$B57)-$B$2&lt;=X$4,SUMIFS(Investors!$P:$P,Investors!$A:$A,$A57,Investors!$G:$G,$B57)-$B$2&gt;W$4),SUMIFS(Investors!$Q:$Q,Investors!$A:$A,$A57,Investors!$G:$G,$B57),0)</f>
        <v>0</v>
      </c>
      <c r="Y57" s="14">
        <f>IF(AND(SUMIFS(Investors!$P:$P,Investors!$A:$A,$A57,Investors!$G:$G,$B57)-$B$2&lt;=Y$4,SUMIFS(Investors!$P:$P,Investors!$A:$A,$A57,Investors!$G:$G,$B57)-$B$2&gt;X$4),SUMIFS(Investors!$Q:$Q,Investors!$A:$A,$A57,Investors!$G:$G,$B57),0)</f>
        <v>0</v>
      </c>
      <c r="Z57" s="14">
        <f>IF(AND(SUMIFS(Investors!$P:$P,Investors!$A:$A,$A57,Investors!$G:$G,$B57)-$B$2&lt;=Z$4,SUMIFS(Investors!$P:$P,Investors!$A:$A,$A57,Investors!$G:$G,$B57)-$B$2&gt;Y$4),SUMIFS(Investors!$Q:$Q,Investors!$A:$A,$A57,Investors!$G:$G,$B57),0)</f>
        <v>0</v>
      </c>
      <c r="AA57" s="14">
        <f>IF(AND(SUMIFS(Investors!$P:$P,Investors!$A:$A,$A57,Investors!$G:$G,$B57)-$B$2&lt;=AA$4,SUMIFS(Investors!$P:$P,Investors!$A:$A,$A57,Investors!$G:$G,$B57)-$B$2&gt;Z$4),SUMIFS(Investors!$Q:$Q,Investors!$A:$A,$A57,Investors!$G:$G,$B57),0)</f>
        <v>0</v>
      </c>
      <c r="AB57" s="14">
        <f>IF(AND(SUMIFS(Investors!$P:$P,Investors!$A:$A,$A57,Investors!$G:$G,$B57)-$B$2&lt;=AB$4,SUMIFS(Investors!$P:$P,Investors!$A:$A,$A57,Investors!$G:$G,$B57)-$B$2&gt;AA$4),SUMIFS(Investors!$Q:$Q,Investors!$A:$A,$A57,Investors!$G:$G,$B57),0)</f>
        <v>0</v>
      </c>
      <c r="AC57" s="14">
        <f>IF(AND(SUMIFS(Investors!$P:$P,Investors!$A:$A,$A57,Investors!$G:$G,$B57)-$B$2&lt;=AC$4,SUMIFS(Investors!$P:$P,Investors!$A:$A,$A57,Investors!$G:$G,$B57)-$B$2&gt;AB$4),SUMIFS(Investors!$Q:$Q,Investors!$A:$A,$A57,Investors!$G:$G,$B57),0)</f>
        <v>0</v>
      </c>
    </row>
    <row r="58" spans="1:29">
      <c r="A58" s="13" t="s">
        <v>212</v>
      </c>
      <c r="B58" s="13" t="s">
        <v>87</v>
      </c>
      <c r="C58" s="14">
        <f t="shared" si="2"/>
        <v>279274.87108602742</v>
      </c>
      <c r="D58" s="13"/>
      <c r="E58" s="14">
        <f>IF(AND(SUMIFS(Investors!$P:$P,Investors!$A:$A,$A58,Investors!$G:$G,$B58)-$B$2&lt;=E$4,SUMIFS(Investors!$P:$P,Investors!$A:$A,$A58,Investors!$G:$G,$B58)-$B$2&gt;D$4),SUMIFS(Investors!$Q:$Q,Investors!$A:$A,$A58,Investors!$G:$G,$B58),0)</f>
        <v>0</v>
      </c>
      <c r="F58" s="14">
        <f>IF(AND(SUMIFS(Investors!$P:$P,Investors!$A:$A,$A58,Investors!$G:$G,$B58)-$B$2&lt;=F$4,SUMIFS(Investors!$P:$P,Investors!$A:$A,$A58,Investors!$G:$G,$B58)-$B$2&gt;E$4),SUMIFS(Investors!$Q:$Q,Investors!$A:$A,$A58,Investors!$G:$G,$B58),0)</f>
        <v>279274.87108602742</v>
      </c>
      <c r="G58" s="14">
        <f>IF(AND(SUMIFS(Investors!$P:$P,Investors!$A:$A,$A58,Investors!$G:$G,$B58)-$B$2&lt;=G$4,SUMIFS(Investors!$P:$P,Investors!$A:$A,$A58,Investors!$G:$G,$B58)-$B$2&gt;F$4),SUMIFS(Investors!$Q:$Q,Investors!$A:$A,$A58,Investors!$G:$G,$B58),0)</f>
        <v>0</v>
      </c>
      <c r="H58" s="14">
        <f>IF(AND(SUMIFS(Investors!$P:$P,Investors!$A:$A,$A58,Investors!$G:$G,$B58)-$B$2&lt;=H$4,SUMIFS(Investors!$P:$P,Investors!$A:$A,$A58,Investors!$G:$G,$B58)-$B$2&gt;G$4),SUMIFS(Investors!$Q:$Q,Investors!$A:$A,$A58,Investors!$G:$G,$B58),0)</f>
        <v>0</v>
      </c>
      <c r="I58" s="14">
        <f>IF(AND(SUMIFS(Investors!$P:$P,Investors!$A:$A,$A58,Investors!$G:$G,$B58)-$B$2&lt;=I$4,SUMIFS(Investors!$P:$P,Investors!$A:$A,$A58,Investors!$G:$G,$B58)-$B$2&gt;H$4),SUMIFS(Investors!$Q:$Q,Investors!$A:$A,$A58,Investors!$G:$G,$B58),0)</f>
        <v>0</v>
      </c>
      <c r="J58" s="14">
        <f>IF(AND(SUMIFS(Investors!$P:$P,Investors!$A:$A,$A58,Investors!$G:$G,$B58)-$B$2&lt;=J$4,SUMIFS(Investors!$P:$P,Investors!$A:$A,$A58,Investors!$G:$G,$B58)-$B$2&gt;I$4),SUMIFS(Investors!$Q:$Q,Investors!$A:$A,$A58,Investors!$G:$G,$B58),0)</f>
        <v>0</v>
      </c>
      <c r="K58" s="14">
        <f>IF(AND(SUMIFS(Investors!$P:$P,Investors!$A:$A,$A58,Investors!$G:$G,$B58)-$B$2&lt;=K$4,SUMIFS(Investors!$P:$P,Investors!$A:$A,$A58,Investors!$G:$G,$B58)-$B$2&gt;J$4),SUMIFS(Investors!$Q:$Q,Investors!$A:$A,$A58,Investors!$G:$G,$B58),0)</f>
        <v>0</v>
      </c>
      <c r="L58" s="14">
        <f>IF(AND(SUMIFS(Investors!$P:$P,Investors!$A:$A,$A58,Investors!$G:$G,$B58)-$B$2&lt;=L$4,SUMIFS(Investors!$P:$P,Investors!$A:$A,$A58,Investors!$G:$G,$B58)-$B$2&gt;K$4),SUMIFS(Investors!$Q:$Q,Investors!$A:$A,$A58,Investors!$G:$G,$B58),0)</f>
        <v>0</v>
      </c>
      <c r="M58" s="14">
        <f>IF(AND(SUMIFS(Investors!$P:$P,Investors!$A:$A,$A58,Investors!$G:$G,$B58)-$B$2&lt;=M$4,SUMIFS(Investors!$P:$P,Investors!$A:$A,$A58,Investors!$G:$G,$B58)-$B$2&gt;L$4),SUMIFS(Investors!$Q:$Q,Investors!$A:$A,$A58,Investors!$G:$G,$B58),0)</f>
        <v>0</v>
      </c>
      <c r="N58" s="14">
        <f>IF(AND(SUMIFS(Investors!$P:$P,Investors!$A:$A,$A58,Investors!$G:$G,$B58)-$B$2&lt;=N$4,SUMIFS(Investors!$P:$P,Investors!$A:$A,$A58,Investors!$G:$G,$B58)-$B$2&gt;M$4),SUMIFS(Investors!$Q:$Q,Investors!$A:$A,$A58,Investors!$G:$G,$B58),0)</f>
        <v>0</v>
      </c>
      <c r="O58" s="14">
        <f>IF(AND(SUMIFS(Investors!$P:$P,Investors!$A:$A,$A58,Investors!$G:$G,$B58)-$B$2&lt;=O$4,SUMIFS(Investors!$P:$P,Investors!$A:$A,$A58,Investors!$G:$G,$B58)-$B$2&gt;N$4),SUMIFS(Investors!$Q:$Q,Investors!$A:$A,$A58,Investors!$G:$G,$B58),0)</f>
        <v>0</v>
      </c>
      <c r="P58" s="14">
        <f>IF(AND(SUMIFS(Investors!$P:$P,Investors!$A:$A,$A58,Investors!$G:$G,$B58)-$B$2&lt;=P$4,SUMIFS(Investors!$P:$P,Investors!$A:$A,$A58,Investors!$G:$G,$B58)-$B$2&gt;O$4),SUMIFS(Investors!$Q:$Q,Investors!$A:$A,$A58,Investors!$G:$G,$B58),0)</f>
        <v>0</v>
      </c>
      <c r="Q58" s="14">
        <f>IF(AND(SUMIFS(Investors!$P:$P,Investors!$A:$A,$A58,Investors!$G:$G,$B58)-$B$2&lt;=Q$4,SUMIFS(Investors!$P:$P,Investors!$A:$A,$A58,Investors!$G:$G,$B58)-$B$2&gt;P$4),SUMIFS(Investors!$Q:$Q,Investors!$A:$A,$A58,Investors!$G:$G,$B58),0)</f>
        <v>0</v>
      </c>
      <c r="R58" s="14">
        <f>IF(AND(SUMIFS(Investors!$P:$P,Investors!$A:$A,$A58,Investors!$G:$G,$B58)-$B$2&lt;=R$4,SUMIFS(Investors!$P:$P,Investors!$A:$A,$A58,Investors!$G:$G,$B58)-$B$2&gt;Q$4),SUMIFS(Investors!$Q:$Q,Investors!$A:$A,$A58,Investors!$G:$G,$B58),0)</f>
        <v>0</v>
      </c>
      <c r="S58" s="14">
        <f>IF(AND(SUMIFS(Investors!$P:$P,Investors!$A:$A,$A58,Investors!$G:$G,$B58)-$B$2&lt;=S$4,SUMIFS(Investors!$P:$P,Investors!$A:$A,$A58,Investors!$G:$G,$B58)-$B$2&gt;R$4),SUMIFS(Investors!$Q:$Q,Investors!$A:$A,$A58,Investors!$G:$G,$B58),0)</f>
        <v>0</v>
      </c>
      <c r="T58" s="14">
        <f>IF(AND(SUMIFS(Investors!$P:$P,Investors!$A:$A,$A58,Investors!$G:$G,$B58)-$B$2&lt;=T$4,SUMIFS(Investors!$P:$P,Investors!$A:$A,$A58,Investors!$G:$G,$B58)-$B$2&gt;S$4),SUMIFS(Investors!$Q:$Q,Investors!$A:$A,$A58,Investors!$G:$G,$B58),0)</f>
        <v>0</v>
      </c>
      <c r="U58" s="14">
        <f>IF(AND(SUMIFS(Investors!$P:$P,Investors!$A:$A,$A58,Investors!$G:$G,$B58)-$B$2&lt;=U$4,SUMIFS(Investors!$P:$P,Investors!$A:$A,$A58,Investors!$G:$G,$B58)-$B$2&gt;T$4),SUMIFS(Investors!$Q:$Q,Investors!$A:$A,$A58,Investors!$G:$G,$B58),0)</f>
        <v>0</v>
      </c>
      <c r="V58" s="14">
        <f>IF(AND(SUMIFS(Investors!$P:$P,Investors!$A:$A,$A58,Investors!$G:$G,$B58)-$B$2&lt;=V$4,SUMIFS(Investors!$P:$P,Investors!$A:$A,$A58,Investors!$G:$G,$B58)-$B$2&gt;U$4),SUMIFS(Investors!$Q:$Q,Investors!$A:$A,$A58,Investors!$G:$G,$B58),0)</f>
        <v>0</v>
      </c>
      <c r="W58" s="14">
        <f>IF(AND(SUMIFS(Investors!$P:$P,Investors!$A:$A,$A58,Investors!$G:$G,$B58)-$B$2&lt;=W$4,SUMIFS(Investors!$P:$P,Investors!$A:$A,$A58,Investors!$G:$G,$B58)-$B$2&gt;V$4),SUMIFS(Investors!$Q:$Q,Investors!$A:$A,$A58,Investors!$G:$G,$B58),0)</f>
        <v>0</v>
      </c>
      <c r="X58" s="14">
        <f>IF(AND(SUMIFS(Investors!$P:$P,Investors!$A:$A,$A58,Investors!$G:$G,$B58)-$B$2&lt;=X$4,SUMIFS(Investors!$P:$P,Investors!$A:$A,$A58,Investors!$G:$G,$B58)-$B$2&gt;W$4),SUMIFS(Investors!$Q:$Q,Investors!$A:$A,$A58,Investors!$G:$G,$B58),0)</f>
        <v>0</v>
      </c>
      <c r="Y58" s="14">
        <f>IF(AND(SUMIFS(Investors!$P:$P,Investors!$A:$A,$A58,Investors!$G:$G,$B58)-$B$2&lt;=Y$4,SUMIFS(Investors!$P:$P,Investors!$A:$A,$A58,Investors!$G:$G,$B58)-$B$2&gt;X$4),SUMIFS(Investors!$Q:$Q,Investors!$A:$A,$A58,Investors!$G:$G,$B58),0)</f>
        <v>0</v>
      </c>
      <c r="Z58" s="14">
        <f>IF(AND(SUMIFS(Investors!$P:$P,Investors!$A:$A,$A58,Investors!$G:$G,$B58)-$B$2&lt;=Z$4,SUMIFS(Investors!$P:$P,Investors!$A:$A,$A58,Investors!$G:$G,$B58)-$B$2&gt;Y$4),SUMIFS(Investors!$Q:$Q,Investors!$A:$A,$A58,Investors!$G:$G,$B58),0)</f>
        <v>0</v>
      </c>
      <c r="AA58" s="14">
        <f>IF(AND(SUMIFS(Investors!$P:$P,Investors!$A:$A,$A58,Investors!$G:$G,$B58)-$B$2&lt;=AA$4,SUMIFS(Investors!$P:$P,Investors!$A:$A,$A58,Investors!$G:$G,$B58)-$B$2&gt;Z$4),SUMIFS(Investors!$Q:$Q,Investors!$A:$A,$A58,Investors!$G:$G,$B58),0)</f>
        <v>0</v>
      </c>
      <c r="AB58" s="14">
        <f>IF(AND(SUMIFS(Investors!$P:$P,Investors!$A:$A,$A58,Investors!$G:$G,$B58)-$B$2&lt;=AB$4,SUMIFS(Investors!$P:$P,Investors!$A:$A,$A58,Investors!$G:$G,$B58)-$B$2&gt;AA$4),SUMIFS(Investors!$Q:$Q,Investors!$A:$A,$A58,Investors!$G:$G,$B58),0)</f>
        <v>0</v>
      </c>
      <c r="AC58" s="14">
        <f>IF(AND(SUMIFS(Investors!$P:$P,Investors!$A:$A,$A58,Investors!$G:$G,$B58)-$B$2&lt;=AC$4,SUMIFS(Investors!$P:$P,Investors!$A:$A,$A58,Investors!$G:$G,$B58)-$B$2&gt;AB$4),SUMIFS(Investors!$Q:$Q,Investors!$A:$A,$A58,Investors!$G:$G,$B58),0)</f>
        <v>0</v>
      </c>
    </row>
    <row r="59" spans="1:29">
      <c r="A59" s="13" t="s">
        <v>212</v>
      </c>
      <c r="B59" s="13" t="s">
        <v>80</v>
      </c>
      <c r="C59" s="14">
        <f t="shared" si="2"/>
        <v>236098.63013698629</v>
      </c>
      <c r="D59" s="13"/>
      <c r="E59" s="14">
        <f>IF(AND(SUMIFS(Investors!$P:$P,Investors!$A:$A,$A59,Investors!$G:$G,$B59)-$B$2&lt;=E$4,SUMIFS(Investors!$P:$P,Investors!$A:$A,$A59,Investors!$G:$G,$B59)-$B$2&gt;D$4),SUMIFS(Investors!$Q:$Q,Investors!$A:$A,$A59,Investors!$G:$G,$B59),0)</f>
        <v>0</v>
      </c>
      <c r="F59" s="14">
        <f>IF(AND(SUMIFS(Investors!$P:$P,Investors!$A:$A,$A59,Investors!$G:$G,$B59)-$B$2&lt;=F$4,SUMIFS(Investors!$P:$P,Investors!$A:$A,$A59,Investors!$G:$G,$B59)-$B$2&gt;E$4),SUMIFS(Investors!$Q:$Q,Investors!$A:$A,$A59,Investors!$G:$G,$B59),0)</f>
        <v>0</v>
      </c>
      <c r="G59" s="14">
        <f>IF(AND(SUMIFS(Investors!$P:$P,Investors!$A:$A,$A59,Investors!$G:$G,$B59)-$B$2&lt;=G$4,SUMIFS(Investors!$P:$P,Investors!$A:$A,$A59,Investors!$G:$G,$B59)-$B$2&gt;F$4),SUMIFS(Investors!$Q:$Q,Investors!$A:$A,$A59,Investors!$G:$G,$B59),0)</f>
        <v>0</v>
      </c>
      <c r="H59" s="14">
        <f>IF(AND(SUMIFS(Investors!$P:$P,Investors!$A:$A,$A59,Investors!$G:$G,$B59)-$B$2&lt;=H$4,SUMIFS(Investors!$P:$P,Investors!$A:$A,$A59,Investors!$G:$G,$B59)-$B$2&gt;G$4),SUMIFS(Investors!$Q:$Q,Investors!$A:$A,$A59,Investors!$G:$G,$B59),0)</f>
        <v>0</v>
      </c>
      <c r="I59" s="14">
        <f>IF(AND(SUMIFS(Investors!$P:$P,Investors!$A:$A,$A59,Investors!$G:$G,$B59)-$B$2&lt;=I$4,SUMIFS(Investors!$P:$P,Investors!$A:$A,$A59,Investors!$G:$G,$B59)-$B$2&gt;H$4),SUMIFS(Investors!$Q:$Q,Investors!$A:$A,$A59,Investors!$G:$G,$B59),0)</f>
        <v>236098.63013698629</v>
      </c>
      <c r="J59" s="14">
        <f>IF(AND(SUMIFS(Investors!$P:$P,Investors!$A:$A,$A59,Investors!$G:$G,$B59)-$B$2&lt;=J$4,SUMIFS(Investors!$P:$P,Investors!$A:$A,$A59,Investors!$G:$G,$B59)-$B$2&gt;I$4),SUMIFS(Investors!$Q:$Q,Investors!$A:$A,$A59,Investors!$G:$G,$B59),0)</f>
        <v>0</v>
      </c>
      <c r="K59" s="14">
        <f>IF(AND(SUMIFS(Investors!$P:$P,Investors!$A:$A,$A59,Investors!$G:$G,$B59)-$B$2&lt;=K$4,SUMIFS(Investors!$P:$P,Investors!$A:$A,$A59,Investors!$G:$G,$B59)-$B$2&gt;J$4),SUMIFS(Investors!$Q:$Q,Investors!$A:$A,$A59,Investors!$G:$G,$B59),0)</f>
        <v>0</v>
      </c>
      <c r="L59" s="14">
        <f>IF(AND(SUMIFS(Investors!$P:$P,Investors!$A:$A,$A59,Investors!$G:$G,$B59)-$B$2&lt;=L$4,SUMIFS(Investors!$P:$P,Investors!$A:$A,$A59,Investors!$G:$G,$B59)-$B$2&gt;K$4),SUMIFS(Investors!$Q:$Q,Investors!$A:$A,$A59,Investors!$G:$G,$B59),0)</f>
        <v>0</v>
      </c>
      <c r="M59" s="14">
        <f>IF(AND(SUMIFS(Investors!$P:$P,Investors!$A:$A,$A59,Investors!$G:$G,$B59)-$B$2&lt;=M$4,SUMIFS(Investors!$P:$P,Investors!$A:$A,$A59,Investors!$G:$G,$B59)-$B$2&gt;L$4),SUMIFS(Investors!$Q:$Q,Investors!$A:$A,$A59,Investors!$G:$G,$B59),0)</f>
        <v>0</v>
      </c>
      <c r="N59" s="14">
        <f>IF(AND(SUMIFS(Investors!$P:$P,Investors!$A:$A,$A59,Investors!$G:$G,$B59)-$B$2&lt;=N$4,SUMIFS(Investors!$P:$P,Investors!$A:$A,$A59,Investors!$G:$G,$B59)-$B$2&gt;M$4),SUMIFS(Investors!$Q:$Q,Investors!$A:$A,$A59,Investors!$G:$G,$B59),0)</f>
        <v>0</v>
      </c>
      <c r="O59" s="14">
        <f>IF(AND(SUMIFS(Investors!$P:$P,Investors!$A:$A,$A59,Investors!$G:$G,$B59)-$B$2&lt;=O$4,SUMIFS(Investors!$P:$P,Investors!$A:$A,$A59,Investors!$G:$G,$B59)-$B$2&gt;N$4),SUMIFS(Investors!$Q:$Q,Investors!$A:$A,$A59,Investors!$G:$G,$B59),0)</f>
        <v>0</v>
      </c>
      <c r="P59" s="14">
        <f>IF(AND(SUMIFS(Investors!$P:$P,Investors!$A:$A,$A59,Investors!$G:$G,$B59)-$B$2&lt;=P$4,SUMIFS(Investors!$P:$P,Investors!$A:$A,$A59,Investors!$G:$G,$B59)-$B$2&gt;O$4),SUMIFS(Investors!$Q:$Q,Investors!$A:$A,$A59,Investors!$G:$G,$B59),0)</f>
        <v>0</v>
      </c>
      <c r="Q59" s="14">
        <f>IF(AND(SUMIFS(Investors!$P:$P,Investors!$A:$A,$A59,Investors!$G:$G,$B59)-$B$2&lt;=Q$4,SUMIFS(Investors!$P:$P,Investors!$A:$A,$A59,Investors!$G:$G,$B59)-$B$2&gt;P$4),SUMIFS(Investors!$Q:$Q,Investors!$A:$A,$A59,Investors!$G:$G,$B59),0)</f>
        <v>0</v>
      </c>
      <c r="R59" s="14">
        <f>IF(AND(SUMIFS(Investors!$P:$P,Investors!$A:$A,$A59,Investors!$G:$G,$B59)-$B$2&lt;=R$4,SUMIFS(Investors!$P:$P,Investors!$A:$A,$A59,Investors!$G:$G,$B59)-$B$2&gt;Q$4),SUMIFS(Investors!$Q:$Q,Investors!$A:$A,$A59,Investors!$G:$G,$B59),0)</f>
        <v>0</v>
      </c>
      <c r="S59" s="14">
        <f>IF(AND(SUMIFS(Investors!$P:$P,Investors!$A:$A,$A59,Investors!$G:$G,$B59)-$B$2&lt;=S$4,SUMIFS(Investors!$P:$P,Investors!$A:$A,$A59,Investors!$G:$G,$B59)-$B$2&gt;R$4),SUMIFS(Investors!$Q:$Q,Investors!$A:$A,$A59,Investors!$G:$G,$B59),0)</f>
        <v>0</v>
      </c>
      <c r="T59" s="14">
        <f>IF(AND(SUMIFS(Investors!$P:$P,Investors!$A:$A,$A59,Investors!$G:$G,$B59)-$B$2&lt;=T$4,SUMIFS(Investors!$P:$P,Investors!$A:$A,$A59,Investors!$G:$G,$B59)-$B$2&gt;S$4),SUMIFS(Investors!$Q:$Q,Investors!$A:$A,$A59,Investors!$G:$G,$B59),0)</f>
        <v>0</v>
      </c>
      <c r="U59" s="14">
        <f>IF(AND(SUMIFS(Investors!$P:$P,Investors!$A:$A,$A59,Investors!$G:$G,$B59)-$B$2&lt;=U$4,SUMIFS(Investors!$P:$P,Investors!$A:$A,$A59,Investors!$G:$G,$B59)-$B$2&gt;T$4),SUMIFS(Investors!$Q:$Q,Investors!$A:$A,$A59,Investors!$G:$G,$B59),0)</f>
        <v>0</v>
      </c>
      <c r="V59" s="14">
        <f>IF(AND(SUMIFS(Investors!$P:$P,Investors!$A:$A,$A59,Investors!$G:$G,$B59)-$B$2&lt;=V$4,SUMIFS(Investors!$P:$P,Investors!$A:$A,$A59,Investors!$G:$G,$B59)-$B$2&gt;U$4),SUMIFS(Investors!$Q:$Q,Investors!$A:$A,$A59,Investors!$G:$G,$B59),0)</f>
        <v>0</v>
      </c>
      <c r="W59" s="14">
        <f>IF(AND(SUMIFS(Investors!$P:$P,Investors!$A:$A,$A59,Investors!$G:$G,$B59)-$B$2&lt;=W$4,SUMIFS(Investors!$P:$P,Investors!$A:$A,$A59,Investors!$G:$G,$B59)-$B$2&gt;V$4),SUMIFS(Investors!$Q:$Q,Investors!$A:$A,$A59,Investors!$G:$G,$B59),0)</f>
        <v>0</v>
      </c>
      <c r="X59" s="14">
        <f>IF(AND(SUMIFS(Investors!$P:$P,Investors!$A:$A,$A59,Investors!$G:$G,$B59)-$B$2&lt;=X$4,SUMIFS(Investors!$P:$P,Investors!$A:$A,$A59,Investors!$G:$G,$B59)-$B$2&gt;W$4),SUMIFS(Investors!$Q:$Q,Investors!$A:$A,$A59,Investors!$G:$G,$B59),0)</f>
        <v>0</v>
      </c>
      <c r="Y59" s="14">
        <f>IF(AND(SUMIFS(Investors!$P:$P,Investors!$A:$A,$A59,Investors!$G:$G,$B59)-$B$2&lt;=Y$4,SUMIFS(Investors!$P:$P,Investors!$A:$A,$A59,Investors!$G:$G,$B59)-$B$2&gt;X$4),SUMIFS(Investors!$Q:$Q,Investors!$A:$A,$A59,Investors!$G:$G,$B59),0)</f>
        <v>0</v>
      </c>
      <c r="Z59" s="14">
        <f>IF(AND(SUMIFS(Investors!$P:$P,Investors!$A:$A,$A59,Investors!$G:$G,$B59)-$B$2&lt;=Z$4,SUMIFS(Investors!$P:$P,Investors!$A:$A,$A59,Investors!$G:$G,$B59)-$B$2&gt;Y$4),SUMIFS(Investors!$Q:$Q,Investors!$A:$A,$A59,Investors!$G:$G,$B59),0)</f>
        <v>0</v>
      </c>
      <c r="AA59" s="14">
        <f>IF(AND(SUMIFS(Investors!$P:$P,Investors!$A:$A,$A59,Investors!$G:$G,$B59)-$B$2&lt;=AA$4,SUMIFS(Investors!$P:$P,Investors!$A:$A,$A59,Investors!$G:$G,$B59)-$B$2&gt;Z$4),SUMIFS(Investors!$Q:$Q,Investors!$A:$A,$A59,Investors!$G:$G,$B59),0)</f>
        <v>0</v>
      </c>
      <c r="AB59" s="14">
        <f>IF(AND(SUMIFS(Investors!$P:$P,Investors!$A:$A,$A59,Investors!$G:$G,$B59)-$B$2&lt;=AB$4,SUMIFS(Investors!$P:$P,Investors!$A:$A,$A59,Investors!$G:$G,$B59)-$B$2&gt;AA$4),SUMIFS(Investors!$Q:$Q,Investors!$A:$A,$A59,Investors!$G:$G,$B59),0)</f>
        <v>0</v>
      </c>
      <c r="AC59" s="14">
        <f>IF(AND(SUMIFS(Investors!$P:$P,Investors!$A:$A,$A59,Investors!$G:$G,$B59)-$B$2&lt;=AC$4,SUMIFS(Investors!$P:$P,Investors!$A:$A,$A59,Investors!$G:$G,$B59)-$B$2&gt;AB$4),SUMIFS(Investors!$Q:$Q,Investors!$A:$A,$A59,Investors!$G:$G,$B59),0)</f>
        <v>0</v>
      </c>
    </row>
    <row r="60" spans="1:29">
      <c r="A60" s="13" t="s">
        <v>215</v>
      </c>
      <c r="B60" s="13" t="s">
        <v>109</v>
      </c>
      <c r="C60" s="14">
        <f t="shared" si="2"/>
        <v>348679.26948630135</v>
      </c>
      <c r="D60" s="13"/>
      <c r="E60" s="14">
        <f>IF(AND(SUMIFS(Investors!$P:$P,Investors!$A:$A,$A60,Investors!$G:$G,$B60)-$B$2&lt;=E$4,SUMIFS(Investors!$P:$P,Investors!$A:$A,$A60,Investors!$G:$G,$B60)-$B$2&gt;D$4),SUMIFS(Investors!$Q:$Q,Investors!$A:$A,$A60,Investors!$G:$G,$B60),0)</f>
        <v>0</v>
      </c>
      <c r="F60" s="14">
        <f>IF(AND(SUMIFS(Investors!$P:$P,Investors!$A:$A,$A60,Investors!$G:$G,$B60)-$B$2&lt;=F$4,SUMIFS(Investors!$P:$P,Investors!$A:$A,$A60,Investors!$G:$G,$B60)-$B$2&gt;E$4),SUMIFS(Investors!$Q:$Q,Investors!$A:$A,$A60,Investors!$G:$G,$B60),0)</f>
        <v>0</v>
      </c>
      <c r="G60" s="14">
        <f>IF(AND(SUMIFS(Investors!$P:$P,Investors!$A:$A,$A60,Investors!$G:$G,$B60)-$B$2&lt;=G$4,SUMIFS(Investors!$P:$P,Investors!$A:$A,$A60,Investors!$G:$G,$B60)-$B$2&gt;F$4),SUMIFS(Investors!$Q:$Q,Investors!$A:$A,$A60,Investors!$G:$G,$B60),0)</f>
        <v>348679.26948630135</v>
      </c>
      <c r="H60" s="14">
        <f>IF(AND(SUMIFS(Investors!$P:$P,Investors!$A:$A,$A60,Investors!$G:$G,$B60)-$B$2&lt;=H$4,SUMIFS(Investors!$P:$P,Investors!$A:$A,$A60,Investors!$G:$G,$B60)-$B$2&gt;G$4),SUMIFS(Investors!$Q:$Q,Investors!$A:$A,$A60,Investors!$G:$G,$B60),0)</f>
        <v>0</v>
      </c>
      <c r="I60" s="14">
        <f>IF(AND(SUMIFS(Investors!$P:$P,Investors!$A:$A,$A60,Investors!$G:$G,$B60)-$B$2&lt;=I$4,SUMIFS(Investors!$P:$P,Investors!$A:$A,$A60,Investors!$G:$G,$B60)-$B$2&gt;H$4),SUMIFS(Investors!$Q:$Q,Investors!$A:$A,$A60,Investors!$G:$G,$B60),0)</f>
        <v>0</v>
      </c>
      <c r="J60" s="14">
        <f>IF(AND(SUMIFS(Investors!$P:$P,Investors!$A:$A,$A60,Investors!$G:$G,$B60)-$B$2&lt;=J$4,SUMIFS(Investors!$P:$P,Investors!$A:$A,$A60,Investors!$G:$G,$B60)-$B$2&gt;I$4),SUMIFS(Investors!$Q:$Q,Investors!$A:$A,$A60,Investors!$G:$G,$B60),0)</f>
        <v>0</v>
      </c>
      <c r="K60" s="14">
        <f>IF(AND(SUMIFS(Investors!$P:$P,Investors!$A:$A,$A60,Investors!$G:$G,$B60)-$B$2&lt;=K$4,SUMIFS(Investors!$P:$P,Investors!$A:$A,$A60,Investors!$G:$G,$B60)-$B$2&gt;J$4),SUMIFS(Investors!$Q:$Q,Investors!$A:$A,$A60,Investors!$G:$G,$B60),0)</f>
        <v>0</v>
      </c>
      <c r="L60" s="14">
        <f>IF(AND(SUMIFS(Investors!$P:$P,Investors!$A:$A,$A60,Investors!$G:$G,$B60)-$B$2&lt;=L$4,SUMIFS(Investors!$P:$P,Investors!$A:$A,$A60,Investors!$G:$G,$B60)-$B$2&gt;K$4),SUMIFS(Investors!$Q:$Q,Investors!$A:$A,$A60,Investors!$G:$G,$B60),0)</f>
        <v>0</v>
      </c>
      <c r="M60" s="14">
        <f>IF(AND(SUMIFS(Investors!$P:$P,Investors!$A:$A,$A60,Investors!$G:$G,$B60)-$B$2&lt;=M$4,SUMIFS(Investors!$P:$P,Investors!$A:$A,$A60,Investors!$G:$G,$B60)-$B$2&gt;L$4),SUMIFS(Investors!$Q:$Q,Investors!$A:$A,$A60,Investors!$G:$G,$B60),0)</f>
        <v>0</v>
      </c>
      <c r="N60" s="14">
        <f>IF(AND(SUMIFS(Investors!$P:$P,Investors!$A:$A,$A60,Investors!$G:$G,$B60)-$B$2&lt;=N$4,SUMIFS(Investors!$P:$P,Investors!$A:$A,$A60,Investors!$G:$G,$B60)-$B$2&gt;M$4),SUMIFS(Investors!$Q:$Q,Investors!$A:$A,$A60,Investors!$G:$G,$B60),0)</f>
        <v>0</v>
      </c>
      <c r="O60" s="14">
        <f>IF(AND(SUMIFS(Investors!$P:$P,Investors!$A:$A,$A60,Investors!$G:$G,$B60)-$B$2&lt;=O$4,SUMIFS(Investors!$P:$P,Investors!$A:$A,$A60,Investors!$G:$G,$B60)-$B$2&gt;N$4),SUMIFS(Investors!$Q:$Q,Investors!$A:$A,$A60,Investors!$G:$G,$B60),0)</f>
        <v>0</v>
      </c>
      <c r="P60" s="14">
        <f>IF(AND(SUMIFS(Investors!$P:$P,Investors!$A:$A,$A60,Investors!$G:$G,$B60)-$B$2&lt;=P$4,SUMIFS(Investors!$P:$P,Investors!$A:$A,$A60,Investors!$G:$G,$B60)-$B$2&gt;O$4),SUMIFS(Investors!$Q:$Q,Investors!$A:$A,$A60,Investors!$G:$G,$B60),0)</f>
        <v>0</v>
      </c>
      <c r="Q60" s="14">
        <f>IF(AND(SUMIFS(Investors!$P:$P,Investors!$A:$A,$A60,Investors!$G:$G,$B60)-$B$2&lt;=Q$4,SUMIFS(Investors!$P:$P,Investors!$A:$A,$A60,Investors!$G:$G,$B60)-$B$2&gt;P$4),SUMIFS(Investors!$Q:$Q,Investors!$A:$A,$A60,Investors!$G:$G,$B60),0)</f>
        <v>0</v>
      </c>
      <c r="R60" s="14">
        <f>IF(AND(SUMIFS(Investors!$P:$P,Investors!$A:$A,$A60,Investors!$G:$G,$B60)-$B$2&lt;=R$4,SUMIFS(Investors!$P:$P,Investors!$A:$A,$A60,Investors!$G:$G,$B60)-$B$2&gt;Q$4),SUMIFS(Investors!$Q:$Q,Investors!$A:$A,$A60,Investors!$G:$G,$B60),0)</f>
        <v>0</v>
      </c>
      <c r="S60" s="14">
        <f>IF(AND(SUMIFS(Investors!$P:$P,Investors!$A:$A,$A60,Investors!$G:$G,$B60)-$B$2&lt;=S$4,SUMIFS(Investors!$P:$P,Investors!$A:$A,$A60,Investors!$G:$G,$B60)-$B$2&gt;R$4),SUMIFS(Investors!$Q:$Q,Investors!$A:$A,$A60,Investors!$G:$G,$B60),0)</f>
        <v>0</v>
      </c>
      <c r="T60" s="14">
        <f>IF(AND(SUMIFS(Investors!$P:$P,Investors!$A:$A,$A60,Investors!$G:$G,$B60)-$B$2&lt;=T$4,SUMIFS(Investors!$P:$P,Investors!$A:$A,$A60,Investors!$G:$G,$B60)-$B$2&gt;S$4),SUMIFS(Investors!$Q:$Q,Investors!$A:$A,$A60,Investors!$G:$G,$B60),0)</f>
        <v>0</v>
      </c>
      <c r="U60" s="14">
        <f>IF(AND(SUMIFS(Investors!$P:$P,Investors!$A:$A,$A60,Investors!$G:$G,$B60)-$B$2&lt;=U$4,SUMIFS(Investors!$P:$P,Investors!$A:$A,$A60,Investors!$G:$G,$B60)-$B$2&gt;T$4),SUMIFS(Investors!$Q:$Q,Investors!$A:$A,$A60,Investors!$G:$G,$B60),0)</f>
        <v>0</v>
      </c>
      <c r="V60" s="14">
        <f>IF(AND(SUMIFS(Investors!$P:$P,Investors!$A:$A,$A60,Investors!$G:$G,$B60)-$B$2&lt;=V$4,SUMIFS(Investors!$P:$P,Investors!$A:$A,$A60,Investors!$G:$G,$B60)-$B$2&gt;U$4),SUMIFS(Investors!$Q:$Q,Investors!$A:$A,$A60,Investors!$G:$G,$B60),0)</f>
        <v>0</v>
      </c>
      <c r="W60" s="14">
        <f>IF(AND(SUMIFS(Investors!$P:$P,Investors!$A:$A,$A60,Investors!$G:$G,$B60)-$B$2&lt;=W$4,SUMIFS(Investors!$P:$P,Investors!$A:$A,$A60,Investors!$G:$G,$B60)-$B$2&gt;V$4),SUMIFS(Investors!$Q:$Q,Investors!$A:$A,$A60,Investors!$G:$G,$B60),0)</f>
        <v>0</v>
      </c>
      <c r="X60" s="14">
        <f>IF(AND(SUMIFS(Investors!$P:$P,Investors!$A:$A,$A60,Investors!$G:$G,$B60)-$B$2&lt;=X$4,SUMIFS(Investors!$P:$P,Investors!$A:$A,$A60,Investors!$G:$G,$B60)-$B$2&gt;W$4),SUMIFS(Investors!$Q:$Q,Investors!$A:$A,$A60,Investors!$G:$G,$B60),0)</f>
        <v>0</v>
      </c>
      <c r="Y60" s="14">
        <f>IF(AND(SUMIFS(Investors!$P:$P,Investors!$A:$A,$A60,Investors!$G:$G,$B60)-$B$2&lt;=Y$4,SUMIFS(Investors!$P:$P,Investors!$A:$A,$A60,Investors!$G:$G,$B60)-$B$2&gt;X$4),SUMIFS(Investors!$Q:$Q,Investors!$A:$A,$A60,Investors!$G:$G,$B60),0)</f>
        <v>0</v>
      </c>
      <c r="Z60" s="14">
        <f>IF(AND(SUMIFS(Investors!$P:$P,Investors!$A:$A,$A60,Investors!$G:$G,$B60)-$B$2&lt;=Z$4,SUMIFS(Investors!$P:$P,Investors!$A:$A,$A60,Investors!$G:$G,$B60)-$B$2&gt;Y$4),SUMIFS(Investors!$Q:$Q,Investors!$A:$A,$A60,Investors!$G:$G,$B60),0)</f>
        <v>0</v>
      </c>
      <c r="AA60" s="14">
        <f>IF(AND(SUMIFS(Investors!$P:$P,Investors!$A:$A,$A60,Investors!$G:$G,$B60)-$B$2&lt;=AA$4,SUMIFS(Investors!$P:$P,Investors!$A:$A,$A60,Investors!$G:$G,$B60)-$B$2&gt;Z$4),SUMIFS(Investors!$Q:$Q,Investors!$A:$A,$A60,Investors!$G:$G,$B60),0)</f>
        <v>0</v>
      </c>
      <c r="AB60" s="14">
        <f>IF(AND(SUMIFS(Investors!$P:$P,Investors!$A:$A,$A60,Investors!$G:$G,$B60)-$B$2&lt;=AB$4,SUMIFS(Investors!$P:$P,Investors!$A:$A,$A60,Investors!$G:$G,$B60)-$B$2&gt;AA$4),SUMIFS(Investors!$Q:$Q,Investors!$A:$A,$A60,Investors!$G:$G,$B60),0)</f>
        <v>0</v>
      </c>
      <c r="AC60" s="14">
        <f>IF(AND(SUMIFS(Investors!$P:$P,Investors!$A:$A,$A60,Investors!$G:$G,$B60)-$B$2&lt;=AC$4,SUMIFS(Investors!$P:$P,Investors!$A:$A,$A60,Investors!$G:$G,$B60)-$B$2&gt;AB$4),SUMIFS(Investors!$Q:$Q,Investors!$A:$A,$A60,Investors!$G:$G,$B60),0)</f>
        <v>0</v>
      </c>
    </row>
    <row r="61" spans="1:29">
      <c r="A61" s="13" t="s">
        <v>215</v>
      </c>
      <c r="B61" s="13" t="s">
        <v>87</v>
      </c>
      <c r="C61" s="14">
        <f t="shared" si="2"/>
        <v>394878.061939726</v>
      </c>
      <c r="D61" s="13"/>
      <c r="E61" s="14">
        <f>IF(AND(SUMIFS(Investors!$P:$P,Investors!$A:$A,$A61,Investors!$G:$G,$B61)-$B$2&lt;=E$4,SUMIFS(Investors!$P:$P,Investors!$A:$A,$A61,Investors!$G:$G,$B61)-$B$2&gt;D$4),SUMIFS(Investors!$Q:$Q,Investors!$A:$A,$A61,Investors!$G:$G,$B61),0)</f>
        <v>0</v>
      </c>
      <c r="F61" s="14">
        <f>IF(AND(SUMIFS(Investors!$P:$P,Investors!$A:$A,$A61,Investors!$G:$G,$B61)-$B$2&lt;=F$4,SUMIFS(Investors!$P:$P,Investors!$A:$A,$A61,Investors!$G:$G,$B61)-$B$2&gt;E$4),SUMIFS(Investors!$Q:$Q,Investors!$A:$A,$A61,Investors!$G:$G,$B61),0)</f>
        <v>394878.061939726</v>
      </c>
      <c r="G61" s="14">
        <f>IF(AND(SUMIFS(Investors!$P:$P,Investors!$A:$A,$A61,Investors!$G:$G,$B61)-$B$2&lt;=G$4,SUMIFS(Investors!$P:$P,Investors!$A:$A,$A61,Investors!$G:$G,$B61)-$B$2&gt;F$4),SUMIFS(Investors!$Q:$Q,Investors!$A:$A,$A61,Investors!$G:$G,$B61),0)</f>
        <v>0</v>
      </c>
      <c r="H61" s="14">
        <f>IF(AND(SUMIFS(Investors!$P:$P,Investors!$A:$A,$A61,Investors!$G:$G,$B61)-$B$2&lt;=H$4,SUMIFS(Investors!$P:$P,Investors!$A:$A,$A61,Investors!$G:$G,$B61)-$B$2&gt;G$4),SUMIFS(Investors!$Q:$Q,Investors!$A:$A,$A61,Investors!$G:$G,$B61),0)</f>
        <v>0</v>
      </c>
      <c r="I61" s="14">
        <f>IF(AND(SUMIFS(Investors!$P:$P,Investors!$A:$A,$A61,Investors!$G:$G,$B61)-$B$2&lt;=I$4,SUMIFS(Investors!$P:$P,Investors!$A:$A,$A61,Investors!$G:$G,$B61)-$B$2&gt;H$4),SUMIFS(Investors!$Q:$Q,Investors!$A:$A,$A61,Investors!$G:$G,$B61),0)</f>
        <v>0</v>
      </c>
      <c r="J61" s="14">
        <f>IF(AND(SUMIFS(Investors!$P:$P,Investors!$A:$A,$A61,Investors!$G:$G,$B61)-$B$2&lt;=J$4,SUMIFS(Investors!$P:$P,Investors!$A:$A,$A61,Investors!$G:$G,$B61)-$B$2&gt;I$4),SUMIFS(Investors!$Q:$Q,Investors!$A:$A,$A61,Investors!$G:$G,$B61),0)</f>
        <v>0</v>
      </c>
      <c r="K61" s="14">
        <f>IF(AND(SUMIFS(Investors!$P:$P,Investors!$A:$A,$A61,Investors!$G:$G,$B61)-$B$2&lt;=K$4,SUMIFS(Investors!$P:$P,Investors!$A:$A,$A61,Investors!$G:$G,$B61)-$B$2&gt;J$4),SUMIFS(Investors!$Q:$Q,Investors!$A:$A,$A61,Investors!$G:$G,$B61),0)</f>
        <v>0</v>
      </c>
      <c r="L61" s="14">
        <f>IF(AND(SUMIFS(Investors!$P:$P,Investors!$A:$A,$A61,Investors!$G:$G,$B61)-$B$2&lt;=L$4,SUMIFS(Investors!$P:$P,Investors!$A:$A,$A61,Investors!$G:$G,$B61)-$B$2&gt;K$4),SUMIFS(Investors!$Q:$Q,Investors!$A:$A,$A61,Investors!$G:$G,$B61),0)</f>
        <v>0</v>
      </c>
      <c r="M61" s="14">
        <f>IF(AND(SUMIFS(Investors!$P:$P,Investors!$A:$A,$A61,Investors!$G:$G,$B61)-$B$2&lt;=M$4,SUMIFS(Investors!$P:$P,Investors!$A:$A,$A61,Investors!$G:$G,$B61)-$B$2&gt;L$4),SUMIFS(Investors!$Q:$Q,Investors!$A:$A,$A61,Investors!$G:$G,$B61),0)</f>
        <v>0</v>
      </c>
      <c r="N61" s="14">
        <f>IF(AND(SUMIFS(Investors!$P:$P,Investors!$A:$A,$A61,Investors!$G:$G,$B61)-$B$2&lt;=N$4,SUMIFS(Investors!$P:$P,Investors!$A:$A,$A61,Investors!$G:$G,$B61)-$B$2&gt;M$4),SUMIFS(Investors!$Q:$Q,Investors!$A:$A,$A61,Investors!$G:$G,$B61),0)</f>
        <v>0</v>
      </c>
      <c r="O61" s="14">
        <f>IF(AND(SUMIFS(Investors!$P:$P,Investors!$A:$A,$A61,Investors!$G:$G,$B61)-$B$2&lt;=O$4,SUMIFS(Investors!$P:$P,Investors!$A:$A,$A61,Investors!$G:$G,$B61)-$B$2&gt;N$4),SUMIFS(Investors!$Q:$Q,Investors!$A:$A,$A61,Investors!$G:$G,$B61),0)</f>
        <v>0</v>
      </c>
      <c r="P61" s="14">
        <f>IF(AND(SUMIFS(Investors!$P:$P,Investors!$A:$A,$A61,Investors!$G:$G,$B61)-$B$2&lt;=P$4,SUMIFS(Investors!$P:$P,Investors!$A:$A,$A61,Investors!$G:$G,$B61)-$B$2&gt;O$4),SUMIFS(Investors!$Q:$Q,Investors!$A:$A,$A61,Investors!$G:$G,$B61),0)</f>
        <v>0</v>
      </c>
      <c r="Q61" s="14">
        <f>IF(AND(SUMIFS(Investors!$P:$P,Investors!$A:$A,$A61,Investors!$G:$G,$B61)-$B$2&lt;=Q$4,SUMIFS(Investors!$P:$P,Investors!$A:$A,$A61,Investors!$G:$G,$B61)-$B$2&gt;P$4),SUMIFS(Investors!$Q:$Q,Investors!$A:$A,$A61,Investors!$G:$G,$B61),0)</f>
        <v>0</v>
      </c>
      <c r="R61" s="14">
        <f>IF(AND(SUMIFS(Investors!$P:$P,Investors!$A:$A,$A61,Investors!$G:$G,$B61)-$B$2&lt;=R$4,SUMIFS(Investors!$P:$P,Investors!$A:$A,$A61,Investors!$G:$G,$B61)-$B$2&gt;Q$4),SUMIFS(Investors!$Q:$Q,Investors!$A:$A,$A61,Investors!$G:$G,$B61),0)</f>
        <v>0</v>
      </c>
      <c r="S61" s="14">
        <f>IF(AND(SUMIFS(Investors!$P:$P,Investors!$A:$A,$A61,Investors!$G:$G,$B61)-$B$2&lt;=S$4,SUMIFS(Investors!$P:$P,Investors!$A:$A,$A61,Investors!$G:$G,$B61)-$B$2&gt;R$4),SUMIFS(Investors!$Q:$Q,Investors!$A:$A,$A61,Investors!$G:$G,$B61),0)</f>
        <v>0</v>
      </c>
      <c r="T61" s="14">
        <f>IF(AND(SUMIFS(Investors!$P:$P,Investors!$A:$A,$A61,Investors!$G:$G,$B61)-$B$2&lt;=T$4,SUMIFS(Investors!$P:$P,Investors!$A:$A,$A61,Investors!$G:$G,$B61)-$B$2&gt;S$4),SUMIFS(Investors!$Q:$Q,Investors!$A:$A,$A61,Investors!$G:$G,$B61),0)</f>
        <v>0</v>
      </c>
      <c r="U61" s="14">
        <f>IF(AND(SUMIFS(Investors!$P:$P,Investors!$A:$A,$A61,Investors!$G:$G,$B61)-$B$2&lt;=U$4,SUMIFS(Investors!$P:$P,Investors!$A:$A,$A61,Investors!$G:$G,$B61)-$B$2&gt;T$4),SUMIFS(Investors!$Q:$Q,Investors!$A:$A,$A61,Investors!$G:$G,$B61),0)</f>
        <v>0</v>
      </c>
      <c r="V61" s="14">
        <f>IF(AND(SUMIFS(Investors!$P:$P,Investors!$A:$A,$A61,Investors!$G:$G,$B61)-$B$2&lt;=V$4,SUMIFS(Investors!$P:$P,Investors!$A:$A,$A61,Investors!$G:$G,$B61)-$B$2&gt;U$4),SUMIFS(Investors!$Q:$Q,Investors!$A:$A,$A61,Investors!$G:$G,$B61),0)</f>
        <v>0</v>
      </c>
      <c r="W61" s="14">
        <f>IF(AND(SUMIFS(Investors!$P:$P,Investors!$A:$A,$A61,Investors!$G:$G,$B61)-$B$2&lt;=W$4,SUMIFS(Investors!$P:$P,Investors!$A:$A,$A61,Investors!$G:$G,$B61)-$B$2&gt;V$4),SUMIFS(Investors!$Q:$Q,Investors!$A:$A,$A61,Investors!$G:$G,$B61),0)</f>
        <v>0</v>
      </c>
      <c r="X61" s="14">
        <f>IF(AND(SUMIFS(Investors!$P:$P,Investors!$A:$A,$A61,Investors!$G:$G,$B61)-$B$2&lt;=X$4,SUMIFS(Investors!$P:$P,Investors!$A:$A,$A61,Investors!$G:$G,$B61)-$B$2&gt;W$4),SUMIFS(Investors!$Q:$Q,Investors!$A:$A,$A61,Investors!$G:$G,$B61),0)</f>
        <v>0</v>
      </c>
      <c r="Y61" s="14">
        <f>IF(AND(SUMIFS(Investors!$P:$P,Investors!$A:$A,$A61,Investors!$G:$G,$B61)-$B$2&lt;=Y$4,SUMIFS(Investors!$P:$P,Investors!$A:$A,$A61,Investors!$G:$G,$B61)-$B$2&gt;X$4),SUMIFS(Investors!$Q:$Q,Investors!$A:$A,$A61,Investors!$G:$G,$B61),0)</f>
        <v>0</v>
      </c>
      <c r="Z61" s="14">
        <f>IF(AND(SUMIFS(Investors!$P:$P,Investors!$A:$A,$A61,Investors!$G:$G,$B61)-$B$2&lt;=Z$4,SUMIFS(Investors!$P:$P,Investors!$A:$A,$A61,Investors!$G:$G,$B61)-$B$2&gt;Y$4),SUMIFS(Investors!$Q:$Q,Investors!$A:$A,$A61,Investors!$G:$G,$B61),0)</f>
        <v>0</v>
      </c>
      <c r="AA61" s="14">
        <f>IF(AND(SUMIFS(Investors!$P:$P,Investors!$A:$A,$A61,Investors!$G:$G,$B61)-$B$2&lt;=AA$4,SUMIFS(Investors!$P:$P,Investors!$A:$A,$A61,Investors!$G:$G,$B61)-$B$2&gt;Z$4),SUMIFS(Investors!$Q:$Q,Investors!$A:$A,$A61,Investors!$G:$G,$B61),0)</f>
        <v>0</v>
      </c>
      <c r="AB61" s="14">
        <f>IF(AND(SUMIFS(Investors!$P:$P,Investors!$A:$A,$A61,Investors!$G:$G,$B61)-$B$2&lt;=AB$4,SUMIFS(Investors!$P:$P,Investors!$A:$A,$A61,Investors!$G:$G,$B61)-$B$2&gt;AA$4),SUMIFS(Investors!$Q:$Q,Investors!$A:$A,$A61,Investors!$G:$G,$B61),0)</f>
        <v>0</v>
      </c>
      <c r="AC61" s="14">
        <f>IF(AND(SUMIFS(Investors!$P:$P,Investors!$A:$A,$A61,Investors!$G:$G,$B61)-$B$2&lt;=AC$4,SUMIFS(Investors!$P:$P,Investors!$A:$A,$A61,Investors!$G:$G,$B61)-$B$2&gt;AB$4),SUMIFS(Investors!$Q:$Q,Investors!$A:$A,$A61,Investors!$G:$G,$B61),0)</f>
        <v>0</v>
      </c>
    </row>
    <row r="62" spans="1:29">
      <c r="A62" s="13" t="s">
        <v>215</v>
      </c>
      <c r="B62" s="13" t="s">
        <v>62</v>
      </c>
      <c r="C62" s="14">
        <f t="shared" si="2"/>
        <v>384275.31041095889</v>
      </c>
      <c r="D62" s="13"/>
      <c r="E62" s="14">
        <f>IF(AND(SUMIFS(Investors!$P:$P,Investors!$A:$A,$A62,Investors!$G:$G,$B62)-$B$2&lt;=E$4,SUMIFS(Investors!$P:$P,Investors!$A:$A,$A62,Investors!$G:$G,$B62)-$B$2&gt;D$4),SUMIFS(Investors!$Q:$Q,Investors!$A:$A,$A62,Investors!$G:$G,$B62),0)</f>
        <v>0</v>
      </c>
      <c r="F62" s="14">
        <f>IF(AND(SUMIFS(Investors!$P:$P,Investors!$A:$A,$A62,Investors!$G:$G,$B62)-$B$2&lt;=F$4,SUMIFS(Investors!$P:$P,Investors!$A:$A,$A62,Investors!$G:$G,$B62)-$B$2&gt;E$4),SUMIFS(Investors!$Q:$Q,Investors!$A:$A,$A62,Investors!$G:$G,$B62),0)</f>
        <v>0</v>
      </c>
      <c r="G62" s="14">
        <f>IF(AND(SUMIFS(Investors!$P:$P,Investors!$A:$A,$A62,Investors!$G:$G,$B62)-$B$2&lt;=G$4,SUMIFS(Investors!$P:$P,Investors!$A:$A,$A62,Investors!$G:$G,$B62)-$B$2&gt;F$4),SUMIFS(Investors!$Q:$Q,Investors!$A:$A,$A62,Investors!$G:$G,$B62),0)</f>
        <v>384275.31041095889</v>
      </c>
      <c r="H62" s="14">
        <f>IF(AND(SUMIFS(Investors!$P:$P,Investors!$A:$A,$A62,Investors!$G:$G,$B62)-$B$2&lt;=H$4,SUMIFS(Investors!$P:$P,Investors!$A:$A,$A62,Investors!$G:$G,$B62)-$B$2&gt;G$4),SUMIFS(Investors!$Q:$Q,Investors!$A:$A,$A62,Investors!$G:$G,$B62),0)</f>
        <v>0</v>
      </c>
      <c r="I62" s="14">
        <f>IF(AND(SUMIFS(Investors!$P:$P,Investors!$A:$A,$A62,Investors!$G:$G,$B62)-$B$2&lt;=I$4,SUMIFS(Investors!$P:$P,Investors!$A:$A,$A62,Investors!$G:$G,$B62)-$B$2&gt;H$4),SUMIFS(Investors!$Q:$Q,Investors!$A:$A,$A62,Investors!$G:$G,$B62),0)</f>
        <v>0</v>
      </c>
      <c r="J62" s="14">
        <f>IF(AND(SUMIFS(Investors!$P:$P,Investors!$A:$A,$A62,Investors!$G:$G,$B62)-$B$2&lt;=J$4,SUMIFS(Investors!$P:$P,Investors!$A:$A,$A62,Investors!$G:$G,$B62)-$B$2&gt;I$4),SUMIFS(Investors!$Q:$Q,Investors!$A:$A,$A62,Investors!$G:$G,$B62),0)</f>
        <v>0</v>
      </c>
      <c r="K62" s="14">
        <f>IF(AND(SUMIFS(Investors!$P:$P,Investors!$A:$A,$A62,Investors!$G:$G,$B62)-$B$2&lt;=K$4,SUMIFS(Investors!$P:$P,Investors!$A:$A,$A62,Investors!$G:$G,$B62)-$B$2&gt;J$4),SUMIFS(Investors!$Q:$Q,Investors!$A:$A,$A62,Investors!$G:$G,$B62),0)</f>
        <v>0</v>
      </c>
      <c r="L62" s="14">
        <f>IF(AND(SUMIFS(Investors!$P:$P,Investors!$A:$A,$A62,Investors!$G:$G,$B62)-$B$2&lt;=L$4,SUMIFS(Investors!$P:$P,Investors!$A:$A,$A62,Investors!$G:$G,$B62)-$B$2&gt;K$4),SUMIFS(Investors!$Q:$Q,Investors!$A:$A,$A62,Investors!$G:$G,$B62),0)</f>
        <v>0</v>
      </c>
      <c r="M62" s="14">
        <f>IF(AND(SUMIFS(Investors!$P:$P,Investors!$A:$A,$A62,Investors!$G:$G,$B62)-$B$2&lt;=M$4,SUMIFS(Investors!$P:$P,Investors!$A:$A,$A62,Investors!$G:$G,$B62)-$B$2&gt;L$4),SUMIFS(Investors!$Q:$Q,Investors!$A:$A,$A62,Investors!$G:$G,$B62),0)</f>
        <v>0</v>
      </c>
      <c r="N62" s="14">
        <f>IF(AND(SUMIFS(Investors!$P:$P,Investors!$A:$A,$A62,Investors!$G:$G,$B62)-$B$2&lt;=N$4,SUMIFS(Investors!$P:$P,Investors!$A:$A,$A62,Investors!$G:$G,$B62)-$B$2&gt;M$4),SUMIFS(Investors!$Q:$Q,Investors!$A:$A,$A62,Investors!$G:$G,$B62),0)</f>
        <v>0</v>
      </c>
      <c r="O62" s="14">
        <f>IF(AND(SUMIFS(Investors!$P:$P,Investors!$A:$A,$A62,Investors!$G:$G,$B62)-$B$2&lt;=O$4,SUMIFS(Investors!$P:$P,Investors!$A:$A,$A62,Investors!$G:$G,$B62)-$B$2&gt;N$4),SUMIFS(Investors!$Q:$Q,Investors!$A:$A,$A62,Investors!$G:$G,$B62),0)</f>
        <v>0</v>
      </c>
      <c r="P62" s="14">
        <f>IF(AND(SUMIFS(Investors!$P:$P,Investors!$A:$A,$A62,Investors!$G:$G,$B62)-$B$2&lt;=P$4,SUMIFS(Investors!$P:$P,Investors!$A:$A,$A62,Investors!$G:$G,$B62)-$B$2&gt;O$4),SUMIFS(Investors!$Q:$Q,Investors!$A:$A,$A62,Investors!$G:$G,$B62),0)</f>
        <v>0</v>
      </c>
      <c r="Q62" s="14">
        <f>IF(AND(SUMIFS(Investors!$P:$P,Investors!$A:$A,$A62,Investors!$G:$G,$B62)-$B$2&lt;=Q$4,SUMIFS(Investors!$P:$P,Investors!$A:$A,$A62,Investors!$G:$G,$B62)-$B$2&gt;P$4),SUMIFS(Investors!$Q:$Q,Investors!$A:$A,$A62,Investors!$G:$G,$B62),0)</f>
        <v>0</v>
      </c>
      <c r="R62" s="14">
        <f>IF(AND(SUMIFS(Investors!$P:$P,Investors!$A:$A,$A62,Investors!$G:$G,$B62)-$B$2&lt;=R$4,SUMIFS(Investors!$P:$P,Investors!$A:$A,$A62,Investors!$G:$G,$B62)-$B$2&gt;Q$4),SUMIFS(Investors!$Q:$Q,Investors!$A:$A,$A62,Investors!$G:$G,$B62),0)</f>
        <v>0</v>
      </c>
      <c r="S62" s="14">
        <f>IF(AND(SUMIFS(Investors!$P:$P,Investors!$A:$A,$A62,Investors!$G:$G,$B62)-$B$2&lt;=S$4,SUMIFS(Investors!$P:$P,Investors!$A:$A,$A62,Investors!$G:$G,$B62)-$B$2&gt;R$4),SUMIFS(Investors!$Q:$Q,Investors!$A:$A,$A62,Investors!$G:$G,$B62),0)</f>
        <v>0</v>
      </c>
      <c r="T62" s="14">
        <f>IF(AND(SUMIFS(Investors!$P:$P,Investors!$A:$A,$A62,Investors!$G:$G,$B62)-$B$2&lt;=T$4,SUMIFS(Investors!$P:$P,Investors!$A:$A,$A62,Investors!$G:$G,$B62)-$B$2&gt;S$4),SUMIFS(Investors!$Q:$Q,Investors!$A:$A,$A62,Investors!$G:$G,$B62),0)</f>
        <v>0</v>
      </c>
      <c r="U62" s="14">
        <f>IF(AND(SUMIFS(Investors!$P:$P,Investors!$A:$A,$A62,Investors!$G:$G,$B62)-$B$2&lt;=U$4,SUMIFS(Investors!$P:$P,Investors!$A:$A,$A62,Investors!$G:$G,$B62)-$B$2&gt;T$4),SUMIFS(Investors!$Q:$Q,Investors!$A:$A,$A62,Investors!$G:$G,$B62),0)</f>
        <v>0</v>
      </c>
      <c r="V62" s="14">
        <f>IF(AND(SUMIFS(Investors!$P:$P,Investors!$A:$A,$A62,Investors!$G:$G,$B62)-$B$2&lt;=V$4,SUMIFS(Investors!$P:$P,Investors!$A:$A,$A62,Investors!$G:$G,$B62)-$B$2&gt;U$4),SUMIFS(Investors!$Q:$Q,Investors!$A:$A,$A62,Investors!$G:$G,$B62),0)</f>
        <v>0</v>
      </c>
      <c r="W62" s="14">
        <f>IF(AND(SUMIFS(Investors!$P:$P,Investors!$A:$A,$A62,Investors!$G:$G,$B62)-$B$2&lt;=W$4,SUMIFS(Investors!$P:$P,Investors!$A:$A,$A62,Investors!$G:$G,$B62)-$B$2&gt;V$4),SUMIFS(Investors!$Q:$Q,Investors!$A:$A,$A62,Investors!$G:$G,$B62),0)</f>
        <v>0</v>
      </c>
      <c r="X62" s="14">
        <f>IF(AND(SUMIFS(Investors!$P:$P,Investors!$A:$A,$A62,Investors!$G:$G,$B62)-$B$2&lt;=X$4,SUMIFS(Investors!$P:$P,Investors!$A:$A,$A62,Investors!$G:$G,$B62)-$B$2&gt;W$4),SUMIFS(Investors!$Q:$Q,Investors!$A:$A,$A62,Investors!$G:$G,$B62),0)</f>
        <v>0</v>
      </c>
      <c r="Y62" s="14">
        <f>IF(AND(SUMIFS(Investors!$P:$P,Investors!$A:$A,$A62,Investors!$G:$G,$B62)-$B$2&lt;=Y$4,SUMIFS(Investors!$P:$P,Investors!$A:$A,$A62,Investors!$G:$G,$B62)-$B$2&gt;X$4),SUMIFS(Investors!$Q:$Q,Investors!$A:$A,$A62,Investors!$G:$G,$B62),0)</f>
        <v>0</v>
      </c>
      <c r="Z62" s="14">
        <f>IF(AND(SUMIFS(Investors!$P:$P,Investors!$A:$A,$A62,Investors!$G:$G,$B62)-$B$2&lt;=Z$4,SUMIFS(Investors!$P:$P,Investors!$A:$A,$A62,Investors!$G:$G,$B62)-$B$2&gt;Y$4),SUMIFS(Investors!$Q:$Q,Investors!$A:$A,$A62,Investors!$G:$G,$B62),0)</f>
        <v>0</v>
      </c>
      <c r="AA62" s="14">
        <f>IF(AND(SUMIFS(Investors!$P:$P,Investors!$A:$A,$A62,Investors!$G:$G,$B62)-$B$2&lt;=AA$4,SUMIFS(Investors!$P:$P,Investors!$A:$A,$A62,Investors!$G:$G,$B62)-$B$2&gt;Z$4),SUMIFS(Investors!$Q:$Q,Investors!$A:$A,$A62,Investors!$G:$G,$B62),0)</f>
        <v>0</v>
      </c>
      <c r="AB62" s="14">
        <f>IF(AND(SUMIFS(Investors!$P:$P,Investors!$A:$A,$A62,Investors!$G:$G,$B62)-$B$2&lt;=AB$4,SUMIFS(Investors!$P:$P,Investors!$A:$A,$A62,Investors!$G:$G,$B62)-$B$2&gt;AA$4),SUMIFS(Investors!$Q:$Q,Investors!$A:$A,$A62,Investors!$G:$G,$B62),0)</f>
        <v>0</v>
      </c>
      <c r="AC62" s="14">
        <f>IF(AND(SUMIFS(Investors!$P:$P,Investors!$A:$A,$A62,Investors!$G:$G,$B62)-$B$2&lt;=AC$4,SUMIFS(Investors!$P:$P,Investors!$A:$A,$A62,Investors!$G:$G,$B62)-$B$2&gt;AB$4),SUMIFS(Investors!$Q:$Q,Investors!$A:$A,$A62,Investors!$G:$G,$B62),0)</f>
        <v>0</v>
      </c>
    </row>
    <row r="63" spans="1:29">
      <c r="A63" s="13" t="s">
        <v>218</v>
      </c>
      <c r="B63" s="13" t="s">
        <v>47</v>
      </c>
      <c r="C63" s="14">
        <f t="shared" si="2"/>
        <v>143688.58419945207</v>
      </c>
      <c r="D63" s="13"/>
      <c r="E63" s="14">
        <f>IF(AND(SUMIFS(Investors!$P:$P,Investors!$A:$A,$A63,Investors!$G:$G,$B63)-$B$2&lt;=E$4,SUMIFS(Investors!$P:$P,Investors!$A:$A,$A63,Investors!$G:$G,$B63)-$B$2&gt;D$4),SUMIFS(Investors!$Q:$Q,Investors!$A:$A,$A63,Investors!$G:$G,$B63),0)</f>
        <v>0</v>
      </c>
      <c r="F63" s="14">
        <f>IF(AND(SUMIFS(Investors!$P:$P,Investors!$A:$A,$A63,Investors!$G:$G,$B63)-$B$2&lt;=F$4,SUMIFS(Investors!$P:$P,Investors!$A:$A,$A63,Investors!$G:$G,$B63)-$B$2&gt;E$4),SUMIFS(Investors!$Q:$Q,Investors!$A:$A,$A63,Investors!$G:$G,$B63),0)</f>
        <v>143688.58419945207</v>
      </c>
      <c r="G63" s="14">
        <f>IF(AND(SUMIFS(Investors!$P:$P,Investors!$A:$A,$A63,Investors!$G:$G,$B63)-$B$2&lt;=G$4,SUMIFS(Investors!$P:$P,Investors!$A:$A,$A63,Investors!$G:$G,$B63)-$B$2&gt;F$4),SUMIFS(Investors!$Q:$Q,Investors!$A:$A,$A63,Investors!$G:$G,$B63),0)</f>
        <v>0</v>
      </c>
      <c r="H63" s="14">
        <f>IF(AND(SUMIFS(Investors!$P:$P,Investors!$A:$A,$A63,Investors!$G:$G,$B63)-$B$2&lt;=H$4,SUMIFS(Investors!$P:$P,Investors!$A:$A,$A63,Investors!$G:$G,$B63)-$B$2&gt;G$4),SUMIFS(Investors!$Q:$Q,Investors!$A:$A,$A63,Investors!$G:$G,$B63),0)</f>
        <v>0</v>
      </c>
      <c r="I63" s="14">
        <f>IF(AND(SUMIFS(Investors!$P:$P,Investors!$A:$A,$A63,Investors!$G:$G,$B63)-$B$2&lt;=I$4,SUMIFS(Investors!$P:$P,Investors!$A:$A,$A63,Investors!$G:$G,$B63)-$B$2&gt;H$4),SUMIFS(Investors!$Q:$Q,Investors!$A:$A,$A63,Investors!$G:$G,$B63),0)</f>
        <v>0</v>
      </c>
      <c r="J63" s="14">
        <f>IF(AND(SUMIFS(Investors!$P:$P,Investors!$A:$A,$A63,Investors!$G:$G,$B63)-$B$2&lt;=J$4,SUMIFS(Investors!$P:$P,Investors!$A:$A,$A63,Investors!$G:$G,$B63)-$B$2&gt;I$4),SUMIFS(Investors!$Q:$Q,Investors!$A:$A,$A63,Investors!$G:$G,$B63),0)</f>
        <v>0</v>
      </c>
      <c r="K63" s="14">
        <f>IF(AND(SUMIFS(Investors!$P:$P,Investors!$A:$A,$A63,Investors!$G:$G,$B63)-$B$2&lt;=K$4,SUMIFS(Investors!$P:$P,Investors!$A:$A,$A63,Investors!$G:$G,$B63)-$B$2&gt;J$4),SUMIFS(Investors!$Q:$Q,Investors!$A:$A,$A63,Investors!$G:$G,$B63),0)</f>
        <v>0</v>
      </c>
      <c r="L63" s="14">
        <f>IF(AND(SUMIFS(Investors!$P:$P,Investors!$A:$A,$A63,Investors!$G:$G,$B63)-$B$2&lt;=L$4,SUMIFS(Investors!$P:$P,Investors!$A:$A,$A63,Investors!$G:$G,$B63)-$B$2&gt;K$4),SUMIFS(Investors!$Q:$Q,Investors!$A:$A,$A63,Investors!$G:$G,$B63),0)</f>
        <v>0</v>
      </c>
      <c r="M63" s="14">
        <f>IF(AND(SUMIFS(Investors!$P:$P,Investors!$A:$A,$A63,Investors!$G:$G,$B63)-$B$2&lt;=M$4,SUMIFS(Investors!$P:$P,Investors!$A:$A,$A63,Investors!$G:$G,$B63)-$B$2&gt;L$4),SUMIFS(Investors!$Q:$Q,Investors!$A:$A,$A63,Investors!$G:$G,$B63),0)</f>
        <v>0</v>
      </c>
      <c r="N63" s="14">
        <f>IF(AND(SUMIFS(Investors!$P:$P,Investors!$A:$A,$A63,Investors!$G:$G,$B63)-$B$2&lt;=N$4,SUMIFS(Investors!$P:$P,Investors!$A:$A,$A63,Investors!$G:$G,$B63)-$B$2&gt;M$4),SUMIFS(Investors!$Q:$Q,Investors!$A:$A,$A63,Investors!$G:$G,$B63),0)</f>
        <v>0</v>
      </c>
      <c r="O63" s="14">
        <f>IF(AND(SUMIFS(Investors!$P:$P,Investors!$A:$A,$A63,Investors!$G:$G,$B63)-$B$2&lt;=O$4,SUMIFS(Investors!$P:$P,Investors!$A:$A,$A63,Investors!$G:$G,$B63)-$B$2&gt;N$4),SUMIFS(Investors!$Q:$Q,Investors!$A:$A,$A63,Investors!$G:$G,$B63),0)</f>
        <v>0</v>
      </c>
      <c r="P63" s="14">
        <f>IF(AND(SUMIFS(Investors!$P:$P,Investors!$A:$A,$A63,Investors!$G:$G,$B63)-$B$2&lt;=P$4,SUMIFS(Investors!$P:$P,Investors!$A:$A,$A63,Investors!$G:$G,$B63)-$B$2&gt;O$4),SUMIFS(Investors!$Q:$Q,Investors!$A:$A,$A63,Investors!$G:$G,$B63),0)</f>
        <v>0</v>
      </c>
      <c r="Q63" s="14">
        <f>IF(AND(SUMIFS(Investors!$P:$P,Investors!$A:$A,$A63,Investors!$G:$G,$B63)-$B$2&lt;=Q$4,SUMIFS(Investors!$P:$P,Investors!$A:$A,$A63,Investors!$G:$G,$B63)-$B$2&gt;P$4),SUMIFS(Investors!$Q:$Q,Investors!$A:$A,$A63,Investors!$G:$G,$B63),0)</f>
        <v>0</v>
      </c>
      <c r="R63" s="14">
        <f>IF(AND(SUMIFS(Investors!$P:$P,Investors!$A:$A,$A63,Investors!$G:$G,$B63)-$B$2&lt;=R$4,SUMIFS(Investors!$P:$P,Investors!$A:$A,$A63,Investors!$G:$G,$B63)-$B$2&gt;Q$4),SUMIFS(Investors!$Q:$Q,Investors!$A:$A,$A63,Investors!$G:$G,$B63),0)</f>
        <v>0</v>
      </c>
      <c r="S63" s="14">
        <f>IF(AND(SUMIFS(Investors!$P:$P,Investors!$A:$A,$A63,Investors!$G:$G,$B63)-$B$2&lt;=S$4,SUMIFS(Investors!$P:$P,Investors!$A:$A,$A63,Investors!$G:$G,$B63)-$B$2&gt;R$4),SUMIFS(Investors!$Q:$Q,Investors!$A:$A,$A63,Investors!$G:$G,$B63),0)</f>
        <v>0</v>
      </c>
      <c r="T63" s="14">
        <f>IF(AND(SUMIFS(Investors!$P:$P,Investors!$A:$A,$A63,Investors!$G:$G,$B63)-$B$2&lt;=T$4,SUMIFS(Investors!$P:$P,Investors!$A:$A,$A63,Investors!$G:$G,$B63)-$B$2&gt;S$4),SUMIFS(Investors!$Q:$Q,Investors!$A:$A,$A63,Investors!$G:$G,$B63),0)</f>
        <v>0</v>
      </c>
      <c r="U63" s="14">
        <f>IF(AND(SUMIFS(Investors!$P:$P,Investors!$A:$A,$A63,Investors!$G:$G,$B63)-$B$2&lt;=U$4,SUMIFS(Investors!$P:$P,Investors!$A:$A,$A63,Investors!$G:$G,$B63)-$B$2&gt;T$4),SUMIFS(Investors!$Q:$Q,Investors!$A:$A,$A63,Investors!$G:$G,$B63),0)</f>
        <v>0</v>
      </c>
      <c r="V63" s="14">
        <f>IF(AND(SUMIFS(Investors!$P:$P,Investors!$A:$A,$A63,Investors!$G:$G,$B63)-$B$2&lt;=V$4,SUMIFS(Investors!$P:$P,Investors!$A:$A,$A63,Investors!$G:$G,$B63)-$B$2&gt;U$4),SUMIFS(Investors!$Q:$Q,Investors!$A:$A,$A63,Investors!$G:$G,$B63),0)</f>
        <v>0</v>
      </c>
      <c r="W63" s="14">
        <f>IF(AND(SUMIFS(Investors!$P:$P,Investors!$A:$A,$A63,Investors!$G:$G,$B63)-$B$2&lt;=W$4,SUMIFS(Investors!$P:$P,Investors!$A:$A,$A63,Investors!$G:$G,$B63)-$B$2&gt;V$4),SUMIFS(Investors!$Q:$Q,Investors!$A:$A,$A63,Investors!$G:$G,$B63),0)</f>
        <v>0</v>
      </c>
      <c r="X63" s="14">
        <f>IF(AND(SUMIFS(Investors!$P:$P,Investors!$A:$A,$A63,Investors!$G:$G,$B63)-$B$2&lt;=X$4,SUMIFS(Investors!$P:$P,Investors!$A:$A,$A63,Investors!$G:$G,$B63)-$B$2&gt;W$4),SUMIFS(Investors!$Q:$Q,Investors!$A:$A,$A63,Investors!$G:$G,$B63),0)</f>
        <v>0</v>
      </c>
      <c r="Y63" s="14">
        <f>IF(AND(SUMIFS(Investors!$P:$P,Investors!$A:$A,$A63,Investors!$G:$G,$B63)-$B$2&lt;=Y$4,SUMIFS(Investors!$P:$P,Investors!$A:$A,$A63,Investors!$G:$G,$B63)-$B$2&gt;X$4),SUMIFS(Investors!$Q:$Q,Investors!$A:$A,$A63,Investors!$G:$G,$B63),0)</f>
        <v>0</v>
      </c>
      <c r="Z63" s="14">
        <f>IF(AND(SUMIFS(Investors!$P:$P,Investors!$A:$A,$A63,Investors!$G:$G,$B63)-$B$2&lt;=Z$4,SUMIFS(Investors!$P:$P,Investors!$A:$A,$A63,Investors!$G:$G,$B63)-$B$2&gt;Y$4),SUMIFS(Investors!$Q:$Q,Investors!$A:$A,$A63,Investors!$G:$G,$B63),0)</f>
        <v>0</v>
      </c>
      <c r="AA63" s="14">
        <f>IF(AND(SUMIFS(Investors!$P:$P,Investors!$A:$A,$A63,Investors!$G:$G,$B63)-$B$2&lt;=AA$4,SUMIFS(Investors!$P:$P,Investors!$A:$A,$A63,Investors!$G:$G,$B63)-$B$2&gt;Z$4),SUMIFS(Investors!$Q:$Q,Investors!$A:$A,$A63,Investors!$G:$G,$B63),0)</f>
        <v>0</v>
      </c>
      <c r="AB63" s="14">
        <f>IF(AND(SUMIFS(Investors!$P:$P,Investors!$A:$A,$A63,Investors!$G:$G,$B63)-$B$2&lt;=AB$4,SUMIFS(Investors!$P:$P,Investors!$A:$A,$A63,Investors!$G:$G,$B63)-$B$2&gt;AA$4),SUMIFS(Investors!$Q:$Q,Investors!$A:$A,$A63,Investors!$G:$G,$B63),0)</f>
        <v>0</v>
      </c>
      <c r="AC63" s="14">
        <f>IF(AND(SUMIFS(Investors!$P:$P,Investors!$A:$A,$A63,Investors!$G:$G,$B63)-$B$2&lt;=AC$4,SUMIFS(Investors!$P:$P,Investors!$A:$A,$A63,Investors!$G:$G,$B63)-$B$2&gt;AB$4),SUMIFS(Investors!$Q:$Q,Investors!$A:$A,$A63,Investors!$G:$G,$B63),0)</f>
        <v>0</v>
      </c>
    </row>
    <row r="64" spans="1:29">
      <c r="A64" s="13" t="s">
        <v>220</v>
      </c>
      <c r="B64" s="13" t="s">
        <v>79</v>
      </c>
      <c r="C64" s="14">
        <f t="shared" si="2"/>
        <v>141032.11088657536</v>
      </c>
      <c r="D64" s="13"/>
      <c r="E64" s="14">
        <f>IF(AND(SUMIFS(Investors!$P:$P,Investors!$A:$A,$A64,Investors!$G:$G,$B64)-$B$2&lt;=E$4,SUMIFS(Investors!$P:$P,Investors!$A:$A,$A64,Investors!$G:$G,$B64)-$B$2&gt;D$4),SUMIFS(Investors!$Q:$Q,Investors!$A:$A,$A64,Investors!$G:$G,$B64),0)</f>
        <v>0</v>
      </c>
      <c r="F64" s="14">
        <f>IF(AND(SUMIFS(Investors!$P:$P,Investors!$A:$A,$A64,Investors!$G:$G,$B64)-$B$2&lt;=F$4,SUMIFS(Investors!$P:$P,Investors!$A:$A,$A64,Investors!$G:$G,$B64)-$B$2&gt;E$4),SUMIFS(Investors!$Q:$Q,Investors!$A:$A,$A64,Investors!$G:$G,$B64),0)</f>
        <v>0</v>
      </c>
      <c r="G64" s="14">
        <f>IF(AND(SUMIFS(Investors!$P:$P,Investors!$A:$A,$A64,Investors!$G:$G,$B64)-$B$2&lt;=G$4,SUMIFS(Investors!$P:$P,Investors!$A:$A,$A64,Investors!$G:$G,$B64)-$B$2&gt;F$4),SUMIFS(Investors!$Q:$Q,Investors!$A:$A,$A64,Investors!$G:$G,$B64),0)</f>
        <v>0</v>
      </c>
      <c r="H64" s="14">
        <f>IF(AND(SUMIFS(Investors!$P:$P,Investors!$A:$A,$A64,Investors!$G:$G,$B64)-$B$2&lt;=H$4,SUMIFS(Investors!$P:$P,Investors!$A:$A,$A64,Investors!$G:$G,$B64)-$B$2&gt;G$4),SUMIFS(Investors!$Q:$Q,Investors!$A:$A,$A64,Investors!$G:$G,$B64),0)</f>
        <v>141032.11088657536</v>
      </c>
      <c r="I64" s="14">
        <f>IF(AND(SUMIFS(Investors!$P:$P,Investors!$A:$A,$A64,Investors!$G:$G,$B64)-$B$2&lt;=I$4,SUMIFS(Investors!$P:$P,Investors!$A:$A,$A64,Investors!$G:$G,$B64)-$B$2&gt;H$4),SUMIFS(Investors!$Q:$Q,Investors!$A:$A,$A64,Investors!$G:$G,$B64),0)</f>
        <v>0</v>
      </c>
      <c r="J64" s="14">
        <f>IF(AND(SUMIFS(Investors!$P:$P,Investors!$A:$A,$A64,Investors!$G:$G,$B64)-$B$2&lt;=J$4,SUMIFS(Investors!$P:$P,Investors!$A:$A,$A64,Investors!$G:$G,$B64)-$B$2&gt;I$4),SUMIFS(Investors!$Q:$Q,Investors!$A:$A,$A64,Investors!$G:$G,$B64),0)</f>
        <v>0</v>
      </c>
      <c r="K64" s="14">
        <f>IF(AND(SUMIFS(Investors!$P:$P,Investors!$A:$A,$A64,Investors!$G:$G,$B64)-$B$2&lt;=K$4,SUMIFS(Investors!$P:$P,Investors!$A:$A,$A64,Investors!$G:$G,$B64)-$B$2&gt;J$4),SUMIFS(Investors!$Q:$Q,Investors!$A:$A,$A64,Investors!$G:$G,$B64),0)</f>
        <v>0</v>
      </c>
      <c r="L64" s="14">
        <f>IF(AND(SUMIFS(Investors!$P:$P,Investors!$A:$A,$A64,Investors!$G:$G,$B64)-$B$2&lt;=L$4,SUMIFS(Investors!$P:$P,Investors!$A:$A,$A64,Investors!$G:$G,$B64)-$B$2&gt;K$4),SUMIFS(Investors!$Q:$Q,Investors!$A:$A,$A64,Investors!$G:$G,$B64),0)</f>
        <v>0</v>
      </c>
      <c r="M64" s="14">
        <f>IF(AND(SUMIFS(Investors!$P:$P,Investors!$A:$A,$A64,Investors!$G:$G,$B64)-$B$2&lt;=M$4,SUMIFS(Investors!$P:$P,Investors!$A:$A,$A64,Investors!$G:$G,$B64)-$B$2&gt;L$4),SUMIFS(Investors!$Q:$Q,Investors!$A:$A,$A64,Investors!$G:$G,$B64),0)</f>
        <v>0</v>
      </c>
      <c r="N64" s="14">
        <f>IF(AND(SUMIFS(Investors!$P:$P,Investors!$A:$A,$A64,Investors!$G:$G,$B64)-$B$2&lt;=N$4,SUMIFS(Investors!$P:$P,Investors!$A:$A,$A64,Investors!$G:$G,$B64)-$B$2&gt;M$4),SUMIFS(Investors!$Q:$Q,Investors!$A:$A,$A64,Investors!$G:$G,$B64),0)</f>
        <v>0</v>
      </c>
      <c r="O64" s="14">
        <f>IF(AND(SUMIFS(Investors!$P:$P,Investors!$A:$A,$A64,Investors!$G:$G,$B64)-$B$2&lt;=O$4,SUMIFS(Investors!$P:$P,Investors!$A:$A,$A64,Investors!$G:$G,$B64)-$B$2&gt;N$4),SUMIFS(Investors!$Q:$Q,Investors!$A:$A,$A64,Investors!$G:$G,$B64),0)</f>
        <v>0</v>
      </c>
      <c r="P64" s="14">
        <f>IF(AND(SUMIFS(Investors!$P:$P,Investors!$A:$A,$A64,Investors!$G:$G,$B64)-$B$2&lt;=P$4,SUMIFS(Investors!$P:$P,Investors!$A:$A,$A64,Investors!$G:$G,$B64)-$B$2&gt;O$4),SUMIFS(Investors!$Q:$Q,Investors!$A:$A,$A64,Investors!$G:$G,$B64),0)</f>
        <v>0</v>
      </c>
      <c r="Q64" s="14">
        <f>IF(AND(SUMIFS(Investors!$P:$P,Investors!$A:$A,$A64,Investors!$G:$G,$B64)-$B$2&lt;=Q$4,SUMIFS(Investors!$P:$P,Investors!$A:$A,$A64,Investors!$G:$G,$B64)-$B$2&gt;P$4),SUMIFS(Investors!$Q:$Q,Investors!$A:$A,$A64,Investors!$G:$G,$B64),0)</f>
        <v>0</v>
      </c>
      <c r="R64" s="14">
        <f>IF(AND(SUMIFS(Investors!$P:$P,Investors!$A:$A,$A64,Investors!$G:$G,$B64)-$B$2&lt;=R$4,SUMIFS(Investors!$P:$P,Investors!$A:$A,$A64,Investors!$G:$G,$B64)-$B$2&gt;Q$4),SUMIFS(Investors!$Q:$Q,Investors!$A:$A,$A64,Investors!$G:$G,$B64),0)</f>
        <v>0</v>
      </c>
      <c r="S64" s="14">
        <f>IF(AND(SUMIFS(Investors!$P:$P,Investors!$A:$A,$A64,Investors!$G:$G,$B64)-$B$2&lt;=S$4,SUMIFS(Investors!$P:$P,Investors!$A:$A,$A64,Investors!$G:$G,$B64)-$B$2&gt;R$4),SUMIFS(Investors!$Q:$Q,Investors!$A:$A,$A64,Investors!$G:$G,$B64),0)</f>
        <v>0</v>
      </c>
      <c r="T64" s="14">
        <f>IF(AND(SUMIFS(Investors!$P:$P,Investors!$A:$A,$A64,Investors!$G:$G,$B64)-$B$2&lt;=T$4,SUMIFS(Investors!$P:$P,Investors!$A:$A,$A64,Investors!$G:$G,$B64)-$B$2&gt;S$4),SUMIFS(Investors!$Q:$Q,Investors!$A:$A,$A64,Investors!$G:$G,$B64),0)</f>
        <v>0</v>
      </c>
      <c r="U64" s="14">
        <f>IF(AND(SUMIFS(Investors!$P:$P,Investors!$A:$A,$A64,Investors!$G:$G,$B64)-$B$2&lt;=U$4,SUMIFS(Investors!$P:$P,Investors!$A:$A,$A64,Investors!$G:$G,$B64)-$B$2&gt;T$4),SUMIFS(Investors!$Q:$Q,Investors!$A:$A,$A64,Investors!$G:$G,$B64),0)</f>
        <v>0</v>
      </c>
      <c r="V64" s="14">
        <f>IF(AND(SUMIFS(Investors!$P:$P,Investors!$A:$A,$A64,Investors!$G:$G,$B64)-$B$2&lt;=V$4,SUMIFS(Investors!$P:$P,Investors!$A:$A,$A64,Investors!$G:$G,$B64)-$B$2&gt;U$4),SUMIFS(Investors!$Q:$Q,Investors!$A:$A,$A64,Investors!$G:$G,$B64),0)</f>
        <v>0</v>
      </c>
      <c r="W64" s="14">
        <f>IF(AND(SUMIFS(Investors!$P:$P,Investors!$A:$A,$A64,Investors!$G:$G,$B64)-$B$2&lt;=W$4,SUMIFS(Investors!$P:$P,Investors!$A:$A,$A64,Investors!$G:$G,$B64)-$B$2&gt;V$4),SUMIFS(Investors!$Q:$Q,Investors!$A:$A,$A64,Investors!$G:$G,$B64),0)</f>
        <v>0</v>
      </c>
      <c r="X64" s="14">
        <f>IF(AND(SUMIFS(Investors!$P:$P,Investors!$A:$A,$A64,Investors!$G:$G,$B64)-$B$2&lt;=X$4,SUMIFS(Investors!$P:$P,Investors!$A:$A,$A64,Investors!$G:$G,$B64)-$B$2&gt;W$4),SUMIFS(Investors!$Q:$Q,Investors!$A:$A,$A64,Investors!$G:$G,$B64),0)</f>
        <v>0</v>
      </c>
      <c r="Y64" s="14">
        <f>IF(AND(SUMIFS(Investors!$P:$P,Investors!$A:$A,$A64,Investors!$G:$G,$B64)-$B$2&lt;=Y$4,SUMIFS(Investors!$P:$P,Investors!$A:$A,$A64,Investors!$G:$G,$B64)-$B$2&gt;X$4),SUMIFS(Investors!$Q:$Q,Investors!$A:$A,$A64,Investors!$G:$G,$B64),0)</f>
        <v>0</v>
      </c>
      <c r="Z64" s="14">
        <f>IF(AND(SUMIFS(Investors!$P:$P,Investors!$A:$A,$A64,Investors!$G:$G,$B64)-$B$2&lt;=Z$4,SUMIFS(Investors!$P:$P,Investors!$A:$A,$A64,Investors!$G:$G,$B64)-$B$2&gt;Y$4),SUMIFS(Investors!$Q:$Q,Investors!$A:$A,$A64,Investors!$G:$G,$B64),0)</f>
        <v>0</v>
      </c>
      <c r="AA64" s="14">
        <f>IF(AND(SUMIFS(Investors!$P:$P,Investors!$A:$A,$A64,Investors!$G:$G,$B64)-$B$2&lt;=AA$4,SUMIFS(Investors!$P:$P,Investors!$A:$A,$A64,Investors!$G:$G,$B64)-$B$2&gt;Z$4),SUMIFS(Investors!$Q:$Q,Investors!$A:$A,$A64,Investors!$G:$G,$B64),0)</f>
        <v>0</v>
      </c>
      <c r="AB64" s="14">
        <f>IF(AND(SUMIFS(Investors!$P:$P,Investors!$A:$A,$A64,Investors!$G:$G,$B64)-$B$2&lt;=AB$4,SUMIFS(Investors!$P:$P,Investors!$A:$A,$A64,Investors!$G:$G,$B64)-$B$2&gt;AA$4),SUMIFS(Investors!$Q:$Q,Investors!$A:$A,$A64,Investors!$G:$G,$B64),0)</f>
        <v>0</v>
      </c>
      <c r="AC64" s="14">
        <f>IF(AND(SUMIFS(Investors!$P:$P,Investors!$A:$A,$A64,Investors!$G:$G,$B64)-$B$2&lt;=AC$4,SUMIFS(Investors!$P:$P,Investors!$A:$A,$A64,Investors!$G:$G,$B64)-$B$2&gt;AB$4),SUMIFS(Investors!$Q:$Q,Investors!$A:$A,$A64,Investors!$G:$G,$B64),0)</f>
        <v>0</v>
      </c>
    </row>
    <row r="65" spans="1:29">
      <c r="A65" s="13" t="s">
        <v>223</v>
      </c>
      <c r="B65" s="13" t="s">
        <v>31</v>
      </c>
      <c r="C65" s="14">
        <f t="shared" si="2"/>
        <v>228504.10958904109</v>
      </c>
      <c r="D65" s="13"/>
      <c r="E65" s="14">
        <f>IF(AND(SUMIFS(Investors!$P:$P,Investors!$A:$A,$A65,Investors!$G:$G,$B65)-$B$2&lt;=E$4,SUMIFS(Investors!$P:$P,Investors!$A:$A,$A65,Investors!$G:$G,$B65)-$B$2&gt;D$4),SUMIFS(Investors!$Q:$Q,Investors!$A:$A,$A65,Investors!$G:$G,$B65),0)</f>
        <v>0</v>
      </c>
      <c r="F65" s="14">
        <f>IF(AND(SUMIFS(Investors!$P:$P,Investors!$A:$A,$A65,Investors!$G:$G,$B65)-$B$2&lt;=F$4,SUMIFS(Investors!$P:$P,Investors!$A:$A,$A65,Investors!$G:$G,$B65)-$B$2&gt;E$4),SUMIFS(Investors!$Q:$Q,Investors!$A:$A,$A65,Investors!$G:$G,$B65),0)</f>
        <v>228504.10958904109</v>
      </c>
      <c r="G65" s="14">
        <f>IF(AND(SUMIFS(Investors!$P:$P,Investors!$A:$A,$A65,Investors!$G:$G,$B65)-$B$2&lt;=G$4,SUMIFS(Investors!$P:$P,Investors!$A:$A,$A65,Investors!$G:$G,$B65)-$B$2&gt;F$4),SUMIFS(Investors!$Q:$Q,Investors!$A:$A,$A65,Investors!$G:$G,$B65),0)</f>
        <v>0</v>
      </c>
      <c r="H65" s="14">
        <f>IF(AND(SUMIFS(Investors!$P:$P,Investors!$A:$A,$A65,Investors!$G:$G,$B65)-$B$2&lt;=H$4,SUMIFS(Investors!$P:$P,Investors!$A:$A,$A65,Investors!$G:$G,$B65)-$B$2&gt;G$4),SUMIFS(Investors!$Q:$Q,Investors!$A:$A,$A65,Investors!$G:$G,$B65),0)</f>
        <v>0</v>
      </c>
      <c r="I65" s="14">
        <f>IF(AND(SUMIFS(Investors!$P:$P,Investors!$A:$A,$A65,Investors!$G:$G,$B65)-$B$2&lt;=I$4,SUMIFS(Investors!$P:$P,Investors!$A:$A,$A65,Investors!$G:$G,$B65)-$B$2&gt;H$4),SUMIFS(Investors!$Q:$Q,Investors!$A:$A,$A65,Investors!$G:$G,$B65),0)</f>
        <v>0</v>
      </c>
      <c r="J65" s="14">
        <f>IF(AND(SUMIFS(Investors!$P:$P,Investors!$A:$A,$A65,Investors!$G:$G,$B65)-$B$2&lt;=J$4,SUMIFS(Investors!$P:$P,Investors!$A:$A,$A65,Investors!$G:$G,$B65)-$B$2&gt;I$4),SUMIFS(Investors!$Q:$Q,Investors!$A:$A,$A65,Investors!$G:$G,$B65),0)</f>
        <v>0</v>
      </c>
      <c r="K65" s="14">
        <f>IF(AND(SUMIFS(Investors!$P:$P,Investors!$A:$A,$A65,Investors!$G:$G,$B65)-$B$2&lt;=K$4,SUMIFS(Investors!$P:$P,Investors!$A:$A,$A65,Investors!$G:$G,$B65)-$B$2&gt;J$4),SUMIFS(Investors!$Q:$Q,Investors!$A:$A,$A65,Investors!$G:$G,$B65),0)</f>
        <v>0</v>
      </c>
      <c r="L65" s="14">
        <f>IF(AND(SUMIFS(Investors!$P:$P,Investors!$A:$A,$A65,Investors!$G:$G,$B65)-$B$2&lt;=L$4,SUMIFS(Investors!$P:$P,Investors!$A:$A,$A65,Investors!$G:$G,$B65)-$B$2&gt;K$4),SUMIFS(Investors!$Q:$Q,Investors!$A:$A,$A65,Investors!$G:$G,$B65),0)</f>
        <v>0</v>
      </c>
      <c r="M65" s="14">
        <f>IF(AND(SUMIFS(Investors!$P:$P,Investors!$A:$A,$A65,Investors!$G:$G,$B65)-$B$2&lt;=M$4,SUMIFS(Investors!$P:$P,Investors!$A:$A,$A65,Investors!$G:$G,$B65)-$B$2&gt;L$4),SUMIFS(Investors!$Q:$Q,Investors!$A:$A,$A65,Investors!$G:$G,$B65),0)</f>
        <v>0</v>
      </c>
      <c r="N65" s="14">
        <f>IF(AND(SUMIFS(Investors!$P:$P,Investors!$A:$A,$A65,Investors!$G:$G,$B65)-$B$2&lt;=N$4,SUMIFS(Investors!$P:$P,Investors!$A:$A,$A65,Investors!$G:$G,$B65)-$B$2&gt;M$4),SUMIFS(Investors!$Q:$Q,Investors!$A:$A,$A65,Investors!$G:$G,$B65),0)</f>
        <v>0</v>
      </c>
      <c r="O65" s="14">
        <f>IF(AND(SUMIFS(Investors!$P:$P,Investors!$A:$A,$A65,Investors!$G:$G,$B65)-$B$2&lt;=O$4,SUMIFS(Investors!$P:$P,Investors!$A:$A,$A65,Investors!$G:$G,$B65)-$B$2&gt;N$4),SUMIFS(Investors!$Q:$Q,Investors!$A:$A,$A65,Investors!$G:$G,$B65),0)</f>
        <v>0</v>
      </c>
      <c r="P65" s="14">
        <f>IF(AND(SUMIFS(Investors!$P:$P,Investors!$A:$A,$A65,Investors!$G:$G,$B65)-$B$2&lt;=P$4,SUMIFS(Investors!$P:$P,Investors!$A:$A,$A65,Investors!$G:$G,$B65)-$B$2&gt;O$4),SUMIFS(Investors!$Q:$Q,Investors!$A:$A,$A65,Investors!$G:$G,$B65),0)</f>
        <v>0</v>
      </c>
      <c r="Q65" s="14">
        <f>IF(AND(SUMIFS(Investors!$P:$P,Investors!$A:$A,$A65,Investors!$G:$G,$B65)-$B$2&lt;=Q$4,SUMIFS(Investors!$P:$P,Investors!$A:$A,$A65,Investors!$G:$G,$B65)-$B$2&gt;P$4),SUMIFS(Investors!$Q:$Q,Investors!$A:$A,$A65,Investors!$G:$G,$B65),0)</f>
        <v>0</v>
      </c>
      <c r="R65" s="14">
        <f>IF(AND(SUMIFS(Investors!$P:$P,Investors!$A:$A,$A65,Investors!$G:$G,$B65)-$B$2&lt;=R$4,SUMIFS(Investors!$P:$P,Investors!$A:$A,$A65,Investors!$G:$G,$B65)-$B$2&gt;Q$4),SUMIFS(Investors!$Q:$Q,Investors!$A:$A,$A65,Investors!$G:$G,$B65),0)</f>
        <v>0</v>
      </c>
      <c r="S65" s="14">
        <f>IF(AND(SUMIFS(Investors!$P:$P,Investors!$A:$A,$A65,Investors!$G:$G,$B65)-$B$2&lt;=S$4,SUMIFS(Investors!$P:$P,Investors!$A:$A,$A65,Investors!$G:$G,$B65)-$B$2&gt;R$4),SUMIFS(Investors!$Q:$Q,Investors!$A:$A,$A65,Investors!$G:$G,$B65),0)</f>
        <v>0</v>
      </c>
      <c r="T65" s="14">
        <f>IF(AND(SUMIFS(Investors!$P:$P,Investors!$A:$A,$A65,Investors!$G:$G,$B65)-$B$2&lt;=T$4,SUMIFS(Investors!$P:$P,Investors!$A:$A,$A65,Investors!$G:$G,$B65)-$B$2&gt;S$4),SUMIFS(Investors!$Q:$Q,Investors!$A:$A,$A65,Investors!$G:$G,$B65),0)</f>
        <v>0</v>
      </c>
      <c r="U65" s="14">
        <f>IF(AND(SUMIFS(Investors!$P:$P,Investors!$A:$A,$A65,Investors!$G:$G,$B65)-$B$2&lt;=U$4,SUMIFS(Investors!$P:$P,Investors!$A:$A,$A65,Investors!$G:$G,$B65)-$B$2&gt;T$4),SUMIFS(Investors!$Q:$Q,Investors!$A:$A,$A65,Investors!$G:$G,$B65),0)</f>
        <v>0</v>
      </c>
      <c r="V65" s="14">
        <f>IF(AND(SUMIFS(Investors!$P:$P,Investors!$A:$A,$A65,Investors!$G:$G,$B65)-$B$2&lt;=V$4,SUMIFS(Investors!$P:$P,Investors!$A:$A,$A65,Investors!$G:$G,$B65)-$B$2&gt;U$4),SUMIFS(Investors!$Q:$Q,Investors!$A:$A,$A65,Investors!$G:$G,$B65),0)</f>
        <v>0</v>
      </c>
      <c r="W65" s="14">
        <f>IF(AND(SUMIFS(Investors!$P:$P,Investors!$A:$A,$A65,Investors!$G:$G,$B65)-$B$2&lt;=W$4,SUMIFS(Investors!$P:$P,Investors!$A:$A,$A65,Investors!$G:$G,$B65)-$B$2&gt;V$4),SUMIFS(Investors!$Q:$Q,Investors!$A:$A,$A65,Investors!$G:$G,$B65),0)</f>
        <v>0</v>
      </c>
      <c r="X65" s="14">
        <f>IF(AND(SUMIFS(Investors!$P:$P,Investors!$A:$A,$A65,Investors!$G:$G,$B65)-$B$2&lt;=X$4,SUMIFS(Investors!$P:$P,Investors!$A:$A,$A65,Investors!$G:$G,$B65)-$B$2&gt;W$4),SUMIFS(Investors!$Q:$Q,Investors!$A:$A,$A65,Investors!$G:$G,$B65),0)</f>
        <v>0</v>
      </c>
      <c r="Y65" s="14">
        <f>IF(AND(SUMIFS(Investors!$P:$P,Investors!$A:$A,$A65,Investors!$G:$G,$B65)-$B$2&lt;=Y$4,SUMIFS(Investors!$P:$P,Investors!$A:$A,$A65,Investors!$G:$G,$B65)-$B$2&gt;X$4),SUMIFS(Investors!$Q:$Q,Investors!$A:$A,$A65,Investors!$G:$G,$B65),0)</f>
        <v>0</v>
      </c>
      <c r="Z65" s="14">
        <f>IF(AND(SUMIFS(Investors!$P:$P,Investors!$A:$A,$A65,Investors!$G:$G,$B65)-$B$2&lt;=Z$4,SUMIFS(Investors!$P:$P,Investors!$A:$A,$A65,Investors!$G:$G,$B65)-$B$2&gt;Y$4),SUMIFS(Investors!$Q:$Q,Investors!$A:$A,$A65,Investors!$G:$G,$B65),0)</f>
        <v>0</v>
      </c>
      <c r="AA65" s="14">
        <f>IF(AND(SUMIFS(Investors!$P:$P,Investors!$A:$A,$A65,Investors!$G:$G,$B65)-$B$2&lt;=AA$4,SUMIFS(Investors!$P:$P,Investors!$A:$A,$A65,Investors!$G:$G,$B65)-$B$2&gt;Z$4),SUMIFS(Investors!$Q:$Q,Investors!$A:$A,$A65,Investors!$G:$G,$B65),0)</f>
        <v>0</v>
      </c>
      <c r="AB65" s="14">
        <f>IF(AND(SUMIFS(Investors!$P:$P,Investors!$A:$A,$A65,Investors!$G:$G,$B65)-$B$2&lt;=AB$4,SUMIFS(Investors!$P:$P,Investors!$A:$A,$A65,Investors!$G:$G,$B65)-$B$2&gt;AA$4),SUMIFS(Investors!$Q:$Q,Investors!$A:$A,$A65,Investors!$G:$G,$B65),0)</f>
        <v>0</v>
      </c>
      <c r="AC65" s="14">
        <f>IF(AND(SUMIFS(Investors!$P:$P,Investors!$A:$A,$A65,Investors!$G:$G,$B65)-$B$2&lt;=AC$4,SUMIFS(Investors!$P:$P,Investors!$A:$A,$A65,Investors!$G:$G,$B65)-$B$2&gt;AB$4),SUMIFS(Investors!$Q:$Q,Investors!$A:$A,$A65,Investors!$G:$G,$B65),0)</f>
        <v>0</v>
      </c>
    </row>
    <row r="66" spans="1:29">
      <c r="A66" s="13" t="s">
        <v>223</v>
      </c>
      <c r="B66" s="13" t="s">
        <v>35</v>
      </c>
      <c r="C66" s="14">
        <f t="shared" si="2"/>
        <v>636794.52054794517</v>
      </c>
      <c r="D66" s="13"/>
      <c r="E66" s="14">
        <f>IF(AND(SUMIFS(Investors!$P:$P,Investors!$A:$A,$A66,Investors!$G:$G,$B66)-$B$2&lt;=E$4,SUMIFS(Investors!$P:$P,Investors!$A:$A,$A66,Investors!$G:$G,$B66)-$B$2&gt;D$4),SUMIFS(Investors!$Q:$Q,Investors!$A:$A,$A66,Investors!$G:$G,$B66),0)</f>
        <v>0</v>
      </c>
      <c r="F66" s="14">
        <f>IF(AND(SUMIFS(Investors!$P:$P,Investors!$A:$A,$A66,Investors!$G:$G,$B66)-$B$2&lt;=F$4,SUMIFS(Investors!$P:$P,Investors!$A:$A,$A66,Investors!$G:$G,$B66)-$B$2&gt;E$4),SUMIFS(Investors!$Q:$Q,Investors!$A:$A,$A66,Investors!$G:$G,$B66),0)</f>
        <v>0</v>
      </c>
      <c r="G66" s="14">
        <f>IF(AND(SUMIFS(Investors!$P:$P,Investors!$A:$A,$A66,Investors!$G:$G,$B66)-$B$2&lt;=G$4,SUMIFS(Investors!$P:$P,Investors!$A:$A,$A66,Investors!$G:$G,$B66)-$B$2&gt;F$4),SUMIFS(Investors!$Q:$Q,Investors!$A:$A,$A66,Investors!$G:$G,$B66),0)</f>
        <v>636794.52054794517</v>
      </c>
      <c r="H66" s="14">
        <f>IF(AND(SUMIFS(Investors!$P:$P,Investors!$A:$A,$A66,Investors!$G:$G,$B66)-$B$2&lt;=H$4,SUMIFS(Investors!$P:$P,Investors!$A:$A,$A66,Investors!$G:$G,$B66)-$B$2&gt;G$4),SUMIFS(Investors!$Q:$Q,Investors!$A:$A,$A66,Investors!$G:$G,$B66),0)</f>
        <v>0</v>
      </c>
      <c r="I66" s="14">
        <f>IF(AND(SUMIFS(Investors!$P:$P,Investors!$A:$A,$A66,Investors!$G:$G,$B66)-$B$2&lt;=I$4,SUMIFS(Investors!$P:$P,Investors!$A:$A,$A66,Investors!$G:$G,$B66)-$B$2&gt;H$4),SUMIFS(Investors!$Q:$Q,Investors!$A:$A,$A66,Investors!$G:$G,$B66),0)</f>
        <v>0</v>
      </c>
      <c r="J66" s="14">
        <f>IF(AND(SUMIFS(Investors!$P:$P,Investors!$A:$A,$A66,Investors!$G:$G,$B66)-$B$2&lt;=J$4,SUMIFS(Investors!$P:$P,Investors!$A:$A,$A66,Investors!$G:$G,$B66)-$B$2&gt;I$4),SUMIFS(Investors!$Q:$Q,Investors!$A:$A,$A66,Investors!$G:$G,$B66),0)</f>
        <v>0</v>
      </c>
      <c r="K66" s="14">
        <f>IF(AND(SUMIFS(Investors!$P:$P,Investors!$A:$A,$A66,Investors!$G:$G,$B66)-$B$2&lt;=K$4,SUMIFS(Investors!$P:$P,Investors!$A:$A,$A66,Investors!$G:$G,$B66)-$B$2&gt;J$4),SUMIFS(Investors!$Q:$Q,Investors!$A:$A,$A66,Investors!$G:$G,$B66),0)</f>
        <v>0</v>
      </c>
      <c r="L66" s="14">
        <f>IF(AND(SUMIFS(Investors!$P:$P,Investors!$A:$A,$A66,Investors!$G:$G,$B66)-$B$2&lt;=L$4,SUMIFS(Investors!$P:$P,Investors!$A:$A,$A66,Investors!$G:$G,$B66)-$B$2&gt;K$4),SUMIFS(Investors!$Q:$Q,Investors!$A:$A,$A66,Investors!$G:$G,$B66),0)</f>
        <v>0</v>
      </c>
      <c r="M66" s="14">
        <f>IF(AND(SUMIFS(Investors!$P:$P,Investors!$A:$A,$A66,Investors!$G:$G,$B66)-$B$2&lt;=M$4,SUMIFS(Investors!$P:$P,Investors!$A:$A,$A66,Investors!$G:$G,$B66)-$B$2&gt;L$4),SUMIFS(Investors!$Q:$Q,Investors!$A:$A,$A66,Investors!$G:$G,$B66),0)</f>
        <v>0</v>
      </c>
      <c r="N66" s="14">
        <f>IF(AND(SUMIFS(Investors!$P:$P,Investors!$A:$A,$A66,Investors!$G:$G,$B66)-$B$2&lt;=N$4,SUMIFS(Investors!$P:$P,Investors!$A:$A,$A66,Investors!$G:$G,$B66)-$B$2&gt;M$4),SUMIFS(Investors!$Q:$Q,Investors!$A:$A,$A66,Investors!$G:$G,$B66),0)</f>
        <v>0</v>
      </c>
      <c r="O66" s="14">
        <f>IF(AND(SUMIFS(Investors!$P:$P,Investors!$A:$A,$A66,Investors!$G:$G,$B66)-$B$2&lt;=O$4,SUMIFS(Investors!$P:$P,Investors!$A:$A,$A66,Investors!$G:$G,$B66)-$B$2&gt;N$4),SUMIFS(Investors!$Q:$Q,Investors!$A:$A,$A66,Investors!$G:$G,$B66),0)</f>
        <v>0</v>
      </c>
      <c r="P66" s="14">
        <f>IF(AND(SUMIFS(Investors!$P:$P,Investors!$A:$A,$A66,Investors!$G:$G,$B66)-$B$2&lt;=P$4,SUMIFS(Investors!$P:$P,Investors!$A:$A,$A66,Investors!$G:$G,$B66)-$B$2&gt;O$4),SUMIFS(Investors!$Q:$Q,Investors!$A:$A,$A66,Investors!$G:$G,$B66),0)</f>
        <v>0</v>
      </c>
      <c r="Q66" s="14">
        <f>IF(AND(SUMIFS(Investors!$P:$P,Investors!$A:$A,$A66,Investors!$G:$G,$B66)-$B$2&lt;=Q$4,SUMIFS(Investors!$P:$P,Investors!$A:$A,$A66,Investors!$G:$G,$B66)-$B$2&gt;P$4),SUMIFS(Investors!$Q:$Q,Investors!$A:$A,$A66,Investors!$G:$G,$B66),0)</f>
        <v>0</v>
      </c>
      <c r="R66" s="14">
        <f>IF(AND(SUMIFS(Investors!$P:$P,Investors!$A:$A,$A66,Investors!$G:$G,$B66)-$B$2&lt;=R$4,SUMIFS(Investors!$P:$P,Investors!$A:$A,$A66,Investors!$G:$G,$B66)-$B$2&gt;Q$4),SUMIFS(Investors!$Q:$Q,Investors!$A:$A,$A66,Investors!$G:$G,$B66),0)</f>
        <v>0</v>
      </c>
      <c r="S66" s="14">
        <f>IF(AND(SUMIFS(Investors!$P:$P,Investors!$A:$A,$A66,Investors!$G:$G,$B66)-$B$2&lt;=S$4,SUMIFS(Investors!$P:$P,Investors!$A:$A,$A66,Investors!$G:$G,$B66)-$B$2&gt;R$4),SUMIFS(Investors!$Q:$Q,Investors!$A:$A,$A66,Investors!$G:$G,$B66),0)</f>
        <v>0</v>
      </c>
      <c r="T66" s="14">
        <f>IF(AND(SUMIFS(Investors!$P:$P,Investors!$A:$A,$A66,Investors!$G:$G,$B66)-$B$2&lt;=T$4,SUMIFS(Investors!$P:$P,Investors!$A:$A,$A66,Investors!$G:$G,$B66)-$B$2&gt;S$4),SUMIFS(Investors!$Q:$Q,Investors!$A:$A,$A66,Investors!$G:$G,$B66),0)</f>
        <v>0</v>
      </c>
      <c r="U66" s="14">
        <f>IF(AND(SUMIFS(Investors!$P:$P,Investors!$A:$A,$A66,Investors!$G:$G,$B66)-$B$2&lt;=U$4,SUMIFS(Investors!$P:$P,Investors!$A:$A,$A66,Investors!$G:$G,$B66)-$B$2&gt;T$4),SUMIFS(Investors!$Q:$Q,Investors!$A:$A,$A66,Investors!$G:$G,$B66),0)</f>
        <v>0</v>
      </c>
      <c r="V66" s="14">
        <f>IF(AND(SUMIFS(Investors!$P:$P,Investors!$A:$A,$A66,Investors!$G:$G,$B66)-$B$2&lt;=V$4,SUMIFS(Investors!$P:$P,Investors!$A:$A,$A66,Investors!$G:$G,$B66)-$B$2&gt;U$4),SUMIFS(Investors!$Q:$Q,Investors!$A:$A,$A66,Investors!$G:$G,$B66),0)</f>
        <v>0</v>
      </c>
      <c r="W66" s="14">
        <f>IF(AND(SUMIFS(Investors!$P:$P,Investors!$A:$A,$A66,Investors!$G:$G,$B66)-$B$2&lt;=W$4,SUMIFS(Investors!$P:$P,Investors!$A:$A,$A66,Investors!$G:$G,$B66)-$B$2&gt;V$4),SUMIFS(Investors!$Q:$Q,Investors!$A:$A,$A66,Investors!$G:$G,$B66),0)</f>
        <v>0</v>
      </c>
      <c r="X66" s="14">
        <f>IF(AND(SUMIFS(Investors!$P:$P,Investors!$A:$A,$A66,Investors!$G:$G,$B66)-$B$2&lt;=X$4,SUMIFS(Investors!$P:$P,Investors!$A:$A,$A66,Investors!$G:$G,$B66)-$B$2&gt;W$4),SUMIFS(Investors!$Q:$Q,Investors!$A:$A,$A66,Investors!$G:$G,$B66),0)</f>
        <v>0</v>
      </c>
      <c r="Y66" s="14">
        <f>IF(AND(SUMIFS(Investors!$P:$P,Investors!$A:$A,$A66,Investors!$G:$G,$B66)-$B$2&lt;=Y$4,SUMIFS(Investors!$P:$P,Investors!$A:$A,$A66,Investors!$G:$G,$B66)-$B$2&gt;X$4),SUMIFS(Investors!$Q:$Q,Investors!$A:$A,$A66,Investors!$G:$G,$B66),0)</f>
        <v>0</v>
      </c>
      <c r="Z66" s="14">
        <f>IF(AND(SUMIFS(Investors!$P:$P,Investors!$A:$A,$A66,Investors!$G:$G,$B66)-$B$2&lt;=Z$4,SUMIFS(Investors!$P:$P,Investors!$A:$A,$A66,Investors!$G:$G,$B66)-$B$2&gt;Y$4),SUMIFS(Investors!$Q:$Q,Investors!$A:$A,$A66,Investors!$G:$G,$B66),0)</f>
        <v>0</v>
      </c>
      <c r="AA66" s="14">
        <f>IF(AND(SUMIFS(Investors!$P:$P,Investors!$A:$A,$A66,Investors!$G:$G,$B66)-$B$2&lt;=AA$4,SUMIFS(Investors!$P:$P,Investors!$A:$A,$A66,Investors!$G:$G,$B66)-$B$2&gt;Z$4),SUMIFS(Investors!$Q:$Q,Investors!$A:$A,$A66,Investors!$G:$G,$B66),0)</f>
        <v>0</v>
      </c>
      <c r="AB66" s="14">
        <f>IF(AND(SUMIFS(Investors!$P:$P,Investors!$A:$A,$A66,Investors!$G:$G,$B66)-$B$2&lt;=AB$4,SUMIFS(Investors!$P:$P,Investors!$A:$A,$A66,Investors!$G:$G,$B66)-$B$2&gt;AA$4),SUMIFS(Investors!$Q:$Q,Investors!$A:$A,$A66,Investors!$G:$G,$B66),0)</f>
        <v>0</v>
      </c>
      <c r="AC66" s="14">
        <f>IF(AND(SUMIFS(Investors!$P:$P,Investors!$A:$A,$A66,Investors!$G:$G,$B66)-$B$2&lt;=AC$4,SUMIFS(Investors!$P:$P,Investors!$A:$A,$A66,Investors!$G:$G,$B66)-$B$2&gt;AB$4),SUMIFS(Investors!$Q:$Q,Investors!$A:$A,$A66,Investors!$G:$G,$B66),0)</f>
        <v>0</v>
      </c>
    </row>
    <row r="67" spans="1:29">
      <c r="A67" s="13" t="s">
        <v>223</v>
      </c>
      <c r="B67" s="13" t="s">
        <v>91</v>
      </c>
      <c r="C67" s="14">
        <f t="shared" si="2"/>
        <v>627030.1369863014</v>
      </c>
      <c r="D67" s="13"/>
      <c r="E67" s="14">
        <f>IF(AND(SUMIFS(Investors!$P:$P,Investors!$A:$A,$A67,Investors!$G:$G,$B67)-$B$2&lt;=E$4,SUMIFS(Investors!$P:$P,Investors!$A:$A,$A67,Investors!$G:$G,$B67)-$B$2&gt;D$4),SUMIFS(Investors!$Q:$Q,Investors!$A:$A,$A67,Investors!$G:$G,$B67),0)</f>
        <v>0</v>
      </c>
      <c r="F67" s="14">
        <f>IF(AND(SUMIFS(Investors!$P:$P,Investors!$A:$A,$A67,Investors!$G:$G,$B67)-$B$2&lt;=F$4,SUMIFS(Investors!$P:$P,Investors!$A:$A,$A67,Investors!$G:$G,$B67)-$B$2&gt;E$4),SUMIFS(Investors!$Q:$Q,Investors!$A:$A,$A67,Investors!$G:$G,$B67),0)</f>
        <v>627030.1369863014</v>
      </c>
      <c r="G67" s="14">
        <f>IF(AND(SUMIFS(Investors!$P:$P,Investors!$A:$A,$A67,Investors!$G:$G,$B67)-$B$2&lt;=G$4,SUMIFS(Investors!$P:$P,Investors!$A:$A,$A67,Investors!$G:$G,$B67)-$B$2&gt;F$4),SUMIFS(Investors!$Q:$Q,Investors!$A:$A,$A67,Investors!$G:$G,$B67),0)</f>
        <v>0</v>
      </c>
      <c r="H67" s="14">
        <f>IF(AND(SUMIFS(Investors!$P:$P,Investors!$A:$A,$A67,Investors!$G:$G,$B67)-$B$2&lt;=H$4,SUMIFS(Investors!$P:$P,Investors!$A:$A,$A67,Investors!$G:$G,$B67)-$B$2&gt;G$4),SUMIFS(Investors!$Q:$Q,Investors!$A:$A,$A67,Investors!$G:$G,$B67),0)</f>
        <v>0</v>
      </c>
      <c r="I67" s="14">
        <f>IF(AND(SUMIFS(Investors!$P:$P,Investors!$A:$A,$A67,Investors!$G:$G,$B67)-$B$2&lt;=I$4,SUMIFS(Investors!$P:$P,Investors!$A:$A,$A67,Investors!$G:$G,$B67)-$B$2&gt;H$4),SUMIFS(Investors!$Q:$Q,Investors!$A:$A,$A67,Investors!$G:$G,$B67),0)</f>
        <v>0</v>
      </c>
      <c r="J67" s="14">
        <f>IF(AND(SUMIFS(Investors!$P:$P,Investors!$A:$A,$A67,Investors!$G:$G,$B67)-$B$2&lt;=J$4,SUMIFS(Investors!$P:$P,Investors!$A:$A,$A67,Investors!$G:$G,$B67)-$B$2&gt;I$4),SUMIFS(Investors!$Q:$Q,Investors!$A:$A,$A67,Investors!$G:$G,$B67),0)</f>
        <v>0</v>
      </c>
      <c r="K67" s="14">
        <f>IF(AND(SUMIFS(Investors!$P:$P,Investors!$A:$A,$A67,Investors!$G:$G,$B67)-$B$2&lt;=K$4,SUMIFS(Investors!$P:$P,Investors!$A:$A,$A67,Investors!$G:$G,$B67)-$B$2&gt;J$4),SUMIFS(Investors!$Q:$Q,Investors!$A:$A,$A67,Investors!$G:$G,$B67),0)</f>
        <v>0</v>
      </c>
      <c r="L67" s="14">
        <f>IF(AND(SUMIFS(Investors!$P:$P,Investors!$A:$A,$A67,Investors!$G:$G,$B67)-$B$2&lt;=L$4,SUMIFS(Investors!$P:$P,Investors!$A:$A,$A67,Investors!$G:$G,$B67)-$B$2&gt;K$4),SUMIFS(Investors!$Q:$Q,Investors!$A:$A,$A67,Investors!$G:$G,$B67),0)</f>
        <v>0</v>
      </c>
      <c r="M67" s="14">
        <f>IF(AND(SUMIFS(Investors!$P:$P,Investors!$A:$A,$A67,Investors!$G:$G,$B67)-$B$2&lt;=M$4,SUMIFS(Investors!$P:$P,Investors!$A:$A,$A67,Investors!$G:$G,$B67)-$B$2&gt;L$4),SUMIFS(Investors!$Q:$Q,Investors!$A:$A,$A67,Investors!$G:$G,$B67),0)</f>
        <v>0</v>
      </c>
      <c r="N67" s="14">
        <f>IF(AND(SUMIFS(Investors!$P:$P,Investors!$A:$A,$A67,Investors!$G:$G,$B67)-$B$2&lt;=N$4,SUMIFS(Investors!$P:$P,Investors!$A:$A,$A67,Investors!$G:$G,$B67)-$B$2&gt;M$4),SUMIFS(Investors!$Q:$Q,Investors!$A:$A,$A67,Investors!$G:$G,$B67),0)</f>
        <v>0</v>
      </c>
      <c r="O67" s="14">
        <f>IF(AND(SUMIFS(Investors!$P:$P,Investors!$A:$A,$A67,Investors!$G:$G,$B67)-$B$2&lt;=O$4,SUMIFS(Investors!$P:$P,Investors!$A:$A,$A67,Investors!$G:$G,$B67)-$B$2&gt;N$4),SUMIFS(Investors!$Q:$Q,Investors!$A:$A,$A67,Investors!$G:$G,$B67),0)</f>
        <v>0</v>
      </c>
      <c r="P67" s="14">
        <f>IF(AND(SUMIFS(Investors!$P:$P,Investors!$A:$A,$A67,Investors!$G:$G,$B67)-$B$2&lt;=P$4,SUMIFS(Investors!$P:$P,Investors!$A:$A,$A67,Investors!$G:$G,$B67)-$B$2&gt;O$4),SUMIFS(Investors!$Q:$Q,Investors!$A:$A,$A67,Investors!$G:$G,$B67),0)</f>
        <v>0</v>
      </c>
      <c r="Q67" s="14">
        <f>IF(AND(SUMIFS(Investors!$P:$P,Investors!$A:$A,$A67,Investors!$G:$G,$B67)-$B$2&lt;=Q$4,SUMIFS(Investors!$P:$P,Investors!$A:$A,$A67,Investors!$G:$G,$B67)-$B$2&gt;P$4),SUMIFS(Investors!$Q:$Q,Investors!$A:$A,$A67,Investors!$G:$G,$B67),0)</f>
        <v>0</v>
      </c>
      <c r="R67" s="14">
        <f>IF(AND(SUMIFS(Investors!$P:$P,Investors!$A:$A,$A67,Investors!$G:$G,$B67)-$B$2&lt;=R$4,SUMIFS(Investors!$P:$P,Investors!$A:$A,$A67,Investors!$G:$G,$B67)-$B$2&gt;Q$4),SUMIFS(Investors!$Q:$Q,Investors!$A:$A,$A67,Investors!$G:$G,$B67),0)</f>
        <v>0</v>
      </c>
      <c r="S67" s="14">
        <f>IF(AND(SUMIFS(Investors!$P:$P,Investors!$A:$A,$A67,Investors!$G:$G,$B67)-$B$2&lt;=S$4,SUMIFS(Investors!$P:$P,Investors!$A:$A,$A67,Investors!$G:$G,$B67)-$B$2&gt;R$4),SUMIFS(Investors!$Q:$Q,Investors!$A:$A,$A67,Investors!$G:$G,$B67),0)</f>
        <v>0</v>
      </c>
      <c r="T67" s="14">
        <f>IF(AND(SUMIFS(Investors!$P:$P,Investors!$A:$A,$A67,Investors!$G:$G,$B67)-$B$2&lt;=T$4,SUMIFS(Investors!$P:$P,Investors!$A:$A,$A67,Investors!$G:$G,$B67)-$B$2&gt;S$4),SUMIFS(Investors!$Q:$Q,Investors!$A:$A,$A67,Investors!$G:$G,$B67),0)</f>
        <v>0</v>
      </c>
      <c r="U67" s="14">
        <f>IF(AND(SUMIFS(Investors!$P:$P,Investors!$A:$A,$A67,Investors!$G:$G,$B67)-$B$2&lt;=U$4,SUMIFS(Investors!$P:$P,Investors!$A:$A,$A67,Investors!$G:$G,$B67)-$B$2&gt;T$4),SUMIFS(Investors!$Q:$Q,Investors!$A:$A,$A67,Investors!$G:$G,$B67),0)</f>
        <v>0</v>
      </c>
      <c r="V67" s="14">
        <f>IF(AND(SUMIFS(Investors!$P:$P,Investors!$A:$A,$A67,Investors!$G:$G,$B67)-$B$2&lt;=V$4,SUMIFS(Investors!$P:$P,Investors!$A:$A,$A67,Investors!$G:$G,$B67)-$B$2&gt;U$4),SUMIFS(Investors!$Q:$Q,Investors!$A:$A,$A67,Investors!$G:$G,$B67),0)</f>
        <v>0</v>
      </c>
      <c r="W67" s="14">
        <f>IF(AND(SUMIFS(Investors!$P:$P,Investors!$A:$A,$A67,Investors!$G:$G,$B67)-$B$2&lt;=W$4,SUMIFS(Investors!$P:$P,Investors!$A:$A,$A67,Investors!$G:$G,$B67)-$B$2&gt;V$4),SUMIFS(Investors!$Q:$Q,Investors!$A:$A,$A67,Investors!$G:$G,$B67),0)</f>
        <v>0</v>
      </c>
      <c r="X67" s="14">
        <f>IF(AND(SUMIFS(Investors!$P:$P,Investors!$A:$A,$A67,Investors!$G:$G,$B67)-$B$2&lt;=X$4,SUMIFS(Investors!$P:$P,Investors!$A:$A,$A67,Investors!$G:$G,$B67)-$B$2&gt;W$4),SUMIFS(Investors!$Q:$Q,Investors!$A:$A,$A67,Investors!$G:$G,$B67),0)</f>
        <v>0</v>
      </c>
      <c r="Y67" s="14">
        <f>IF(AND(SUMIFS(Investors!$P:$P,Investors!$A:$A,$A67,Investors!$G:$G,$B67)-$B$2&lt;=Y$4,SUMIFS(Investors!$P:$P,Investors!$A:$A,$A67,Investors!$G:$G,$B67)-$B$2&gt;X$4),SUMIFS(Investors!$Q:$Q,Investors!$A:$A,$A67,Investors!$G:$G,$B67),0)</f>
        <v>0</v>
      </c>
      <c r="Z67" s="14">
        <f>IF(AND(SUMIFS(Investors!$P:$P,Investors!$A:$A,$A67,Investors!$G:$G,$B67)-$B$2&lt;=Z$4,SUMIFS(Investors!$P:$P,Investors!$A:$A,$A67,Investors!$G:$G,$B67)-$B$2&gt;Y$4),SUMIFS(Investors!$Q:$Q,Investors!$A:$A,$A67,Investors!$G:$G,$B67),0)</f>
        <v>0</v>
      </c>
      <c r="AA67" s="14">
        <f>IF(AND(SUMIFS(Investors!$P:$P,Investors!$A:$A,$A67,Investors!$G:$G,$B67)-$B$2&lt;=AA$4,SUMIFS(Investors!$P:$P,Investors!$A:$A,$A67,Investors!$G:$G,$B67)-$B$2&gt;Z$4),SUMIFS(Investors!$Q:$Q,Investors!$A:$A,$A67,Investors!$G:$G,$B67),0)</f>
        <v>0</v>
      </c>
      <c r="AB67" s="14">
        <f>IF(AND(SUMIFS(Investors!$P:$P,Investors!$A:$A,$A67,Investors!$G:$G,$B67)-$B$2&lt;=AB$4,SUMIFS(Investors!$P:$P,Investors!$A:$A,$A67,Investors!$G:$G,$B67)-$B$2&gt;AA$4),SUMIFS(Investors!$Q:$Q,Investors!$A:$A,$A67,Investors!$G:$G,$B67),0)</f>
        <v>0</v>
      </c>
      <c r="AC67" s="14">
        <f>IF(AND(SUMIFS(Investors!$P:$P,Investors!$A:$A,$A67,Investors!$G:$G,$B67)-$B$2&lt;=AC$4,SUMIFS(Investors!$P:$P,Investors!$A:$A,$A67,Investors!$G:$G,$B67)-$B$2&gt;AB$4),SUMIFS(Investors!$Q:$Q,Investors!$A:$A,$A67,Investors!$G:$G,$B67),0)</f>
        <v>0</v>
      </c>
    </row>
    <row r="68" spans="1:29">
      <c r="A68" s="13" t="s">
        <v>225</v>
      </c>
      <c r="B68" s="13" t="s">
        <v>86</v>
      </c>
      <c r="C68" s="14">
        <f t="shared" si="2"/>
        <v>137574.35744438355</v>
      </c>
      <c r="D68" s="13"/>
      <c r="E68" s="14">
        <f>IF(AND(SUMIFS(Investors!$P:$P,Investors!$A:$A,$A68,Investors!$G:$G,$B68)-$B$2&lt;=E$4,SUMIFS(Investors!$P:$P,Investors!$A:$A,$A68,Investors!$G:$G,$B68)-$B$2&gt;D$4),SUMIFS(Investors!$Q:$Q,Investors!$A:$A,$A68,Investors!$G:$G,$B68),0)</f>
        <v>0</v>
      </c>
      <c r="F68" s="14">
        <f>IF(AND(SUMIFS(Investors!$P:$P,Investors!$A:$A,$A68,Investors!$G:$G,$B68)-$B$2&lt;=F$4,SUMIFS(Investors!$P:$P,Investors!$A:$A,$A68,Investors!$G:$G,$B68)-$B$2&gt;E$4),SUMIFS(Investors!$Q:$Q,Investors!$A:$A,$A68,Investors!$G:$G,$B68),0)</f>
        <v>137574.35744438355</v>
      </c>
      <c r="G68" s="14">
        <f>IF(AND(SUMIFS(Investors!$P:$P,Investors!$A:$A,$A68,Investors!$G:$G,$B68)-$B$2&lt;=G$4,SUMIFS(Investors!$P:$P,Investors!$A:$A,$A68,Investors!$G:$G,$B68)-$B$2&gt;F$4),SUMIFS(Investors!$Q:$Q,Investors!$A:$A,$A68,Investors!$G:$G,$B68),0)</f>
        <v>0</v>
      </c>
      <c r="H68" s="14">
        <f>IF(AND(SUMIFS(Investors!$P:$P,Investors!$A:$A,$A68,Investors!$G:$G,$B68)-$B$2&lt;=H$4,SUMIFS(Investors!$P:$P,Investors!$A:$A,$A68,Investors!$G:$G,$B68)-$B$2&gt;G$4),SUMIFS(Investors!$Q:$Q,Investors!$A:$A,$A68,Investors!$G:$G,$B68),0)</f>
        <v>0</v>
      </c>
      <c r="I68" s="14">
        <f>IF(AND(SUMIFS(Investors!$P:$P,Investors!$A:$A,$A68,Investors!$G:$G,$B68)-$B$2&lt;=I$4,SUMIFS(Investors!$P:$P,Investors!$A:$A,$A68,Investors!$G:$G,$B68)-$B$2&gt;H$4),SUMIFS(Investors!$Q:$Q,Investors!$A:$A,$A68,Investors!$G:$G,$B68),0)</f>
        <v>0</v>
      </c>
      <c r="J68" s="14">
        <f>IF(AND(SUMIFS(Investors!$P:$P,Investors!$A:$A,$A68,Investors!$G:$G,$B68)-$B$2&lt;=J$4,SUMIFS(Investors!$P:$P,Investors!$A:$A,$A68,Investors!$G:$G,$B68)-$B$2&gt;I$4),SUMIFS(Investors!$Q:$Q,Investors!$A:$A,$A68,Investors!$G:$G,$B68),0)</f>
        <v>0</v>
      </c>
      <c r="K68" s="14">
        <f>IF(AND(SUMIFS(Investors!$P:$P,Investors!$A:$A,$A68,Investors!$G:$G,$B68)-$B$2&lt;=K$4,SUMIFS(Investors!$P:$P,Investors!$A:$A,$A68,Investors!$G:$G,$B68)-$B$2&gt;J$4),SUMIFS(Investors!$Q:$Q,Investors!$A:$A,$A68,Investors!$G:$G,$B68),0)</f>
        <v>0</v>
      </c>
      <c r="L68" s="14">
        <f>IF(AND(SUMIFS(Investors!$P:$P,Investors!$A:$A,$A68,Investors!$G:$G,$B68)-$B$2&lt;=L$4,SUMIFS(Investors!$P:$P,Investors!$A:$A,$A68,Investors!$G:$G,$B68)-$B$2&gt;K$4),SUMIFS(Investors!$Q:$Q,Investors!$A:$A,$A68,Investors!$G:$G,$B68),0)</f>
        <v>0</v>
      </c>
      <c r="M68" s="14">
        <f>IF(AND(SUMIFS(Investors!$P:$P,Investors!$A:$A,$A68,Investors!$G:$G,$B68)-$B$2&lt;=M$4,SUMIFS(Investors!$P:$P,Investors!$A:$A,$A68,Investors!$G:$G,$B68)-$B$2&gt;L$4),SUMIFS(Investors!$Q:$Q,Investors!$A:$A,$A68,Investors!$G:$G,$B68),0)</f>
        <v>0</v>
      </c>
      <c r="N68" s="14">
        <f>IF(AND(SUMIFS(Investors!$P:$P,Investors!$A:$A,$A68,Investors!$G:$G,$B68)-$B$2&lt;=N$4,SUMIFS(Investors!$P:$P,Investors!$A:$A,$A68,Investors!$G:$G,$B68)-$B$2&gt;M$4),SUMIFS(Investors!$Q:$Q,Investors!$A:$A,$A68,Investors!$G:$G,$B68),0)</f>
        <v>0</v>
      </c>
      <c r="O68" s="14">
        <f>IF(AND(SUMIFS(Investors!$P:$P,Investors!$A:$A,$A68,Investors!$G:$G,$B68)-$B$2&lt;=O$4,SUMIFS(Investors!$P:$P,Investors!$A:$A,$A68,Investors!$G:$G,$B68)-$B$2&gt;N$4),SUMIFS(Investors!$Q:$Q,Investors!$A:$A,$A68,Investors!$G:$G,$B68),0)</f>
        <v>0</v>
      </c>
      <c r="P68" s="14">
        <f>IF(AND(SUMIFS(Investors!$P:$P,Investors!$A:$A,$A68,Investors!$G:$G,$B68)-$B$2&lt;=P$4,SUMIFS(Investors!$P:$P,Investors!$A:$A,$A68,Investors!$G:$G,$B68)-$B$2&gt;O$4),SUMIFS(Investors!$Q:$Q,Investors!$A:$A,$A68,Investors!$G:$G,$B68),0)</f>
        <v>0</v>
      </c>
      <c r="Q68" s="14">
        <f>IF(AND(SUMIFS(Investors!$P:$P,Investors!$A:$A,$A68,Investors!$G:$G,$B68)-$B$2&lt;=Q$4,SUMIFS(Investors!$P:$P,Investors!$A:$A,$A68,Investors!$G:$G,$B68)-$B$2&gt;P$4),SUMIFS(Investors!$Q:$Q,Investors!$A:$A,$A68,Investors!$G:$G,$B68),0)</f>
        <v>0</v>
      </c>
      <c r="R68" s="14">
        <f>IF(AND(SUMIFS(Investors!$P:$P,Investors!$A:$A,$A68,Investors!$G:$G,$B68)-$B$2&lt;=R$4,SUMIFS(Investors!$P:$P,Investors!$A:$A,$A68,Investors!$G:$G,$B68)-$B$2&gt;Q$4),SUMIFS(Investors!$Q:$Q,Investors!$A:$A,$A68,Investors!$G:$G,$B68),0)</f>
        <v>0</v>
      </c>
      <c r="S68" s="14">
        <f>IF(AND(SUMIFS(Investors!$P:$P,Investors!$A:$A,$A68,Investors!$G:$G,$B68)-$B$2&lt;=S$4,SUMIFS(Investors!$P:$P,Investors!$A:$A,$A68,Investors!$G:$G,$B68)-$B$2&gt;R$4),SUMIFS(Investors!$Q:$Q,Investors!$A:$A,$A68,Investors!$G:$G,$B68),0)</f>
        <v>0</v>
      </c>
      <c r="T68" s="14">
        <f>IF(AND(SUMIFS(Investors!$P:$P,Investors!$A:$A,$A68,Investors!$G:$G,$B68)-$B$2&lt;=T$4,SUMIFS(Investors!$P:$P,Investors!$A:$A,$A68,Investors!$G:$G,$B68)-$B$2&gt;S$4),SUMIFS(Investors!$Q:$Q,Investors!$A:$A,$A68,Investors!$G:$G,$B68),0)</f>
        <v>0</v>
      </c>
      <c r="U68" s="14">
        <f>IF(AND(SUMIFS(Investors!$P:$P,Investors!$A:$A,$A68,Investors!$G:$G,$B68)-$B$2&lt;=U$4,SUMIFS(Investors!$P:$P,Investors!$A:$A,$A68,Investors!$G:$G,$B68)-$B$2&gt;T$4),SUMIFS(Investors!$Q:$Q,Investors!$A:$A,$A68,Investors!$G:$G,$B68),0)</f>
        <v>0</v>
      </c>
      <c r="V68" s="14">
        <f>IF(AND(SUMIFS(Investors!$P:$P,Investors!$A:$A,$A68,Investors!$G:$G,$B68)-$B$2&lt;=V$4,SUMIFS(Investors!$P:$P,Investors!$A:$A,$A68,Investors!$G:$G,$B68)-$B$2&gt;U$4),SUMIFS(Investors!$Q:$Q,Investors!$A:$A,$A68,Investors!$G:$G,$B68),0)</f>
        <v>0</v>
      </c>
      <c r="W68" s="14">
        <f>IF(AND(SUMIFS(Investors!$P:$P,Investors!$A:$A,$A68,Investors!$G:$G,$B68)-$B$2&lt;=W$4,SUMIFS(Investors!$P:$P,Investors!$A:$A,$A68,Investors!$G:$G,$B68)-$B$2&gt;V$4),SUMIFS(Investors!$Q:$Q,Investors!$A:$A,$A68,Investors!$G:$G,$B68),0)</f>
        <v>0</v>
      </c>
      <c r="X68" s="14">
        <f>IF(AND(SUMIFS(Investors!$P:$P,Investors!$A:$A,$A68,Investors!$G:$G,$B68)-$B$2&lt;=X$4,SUMIFS(Investors!$P:$P,Investors!$A:$A,$A68,Investors!$G:$G,$B68)-$B$2&gt;W$4),SUMIFS(Investors!$Q:$Q,Investors!$A:$A,$A68,Investors!$G:$G,$B68),0)</f>
        <v>0</v>
      </c>
      <c r="Y68" s="14">
        <f>IF(AND(SUMIFS(Investors!$P:$P,Investors!$A:$A,$A68,Investors!$G:$G,$B68)-$B$2&lt;=Y$4,SUMIFS(Investors!$P:$P,Investors!$A:$A,$A68,Investors!$G:$G,$B68)-$B$2&gt;X$4),SUMIFS(Investors!$Q:$Q,Investors!$A:$A,$A68,Investors!$G:$G,$B68),0)</f>
        <v>0</v>
      </c>
      <c r="Z68" s="14">
        <f>IF(AND(SUMIFS(Investors!$P:$P,Investors!$A:$A,$A68,Investors!$G:$G,$B68)-$B$2&lt;=Z$4,SUMIFS(Investors!$P:$P,Investors!$A:$A,$A68,Investors!$G:$G,$B68)-$B$2&gt;Y$4),SUMIFS(Investors!$Q:$Q,Investors!$A:$A,$A68,Investors!$G:$G,$B68),0)</f>
        <v>0</v>
      </c>
      <c r="AA68" s="14">
        <f>IF(AND(SUMIFS(Investors!$P:$P,Investors!$A:$A,$A68,Investors!$G:$G,$B68)-$B$2&lt;=AA$4,SUMIFS(Investors!$P:$P,Investors!$A:$A,$A68,Investors!$G:$G,$B68)-$B$2&gt;Z$4),SUMIFS(Investors!$Q:$Q,Investors!$A:$A,$A68,Investors!$G:$G,$B68),0)</f>
        <v>0</v>
      </c>
      <c r="AB68" s="14">
        <f>IF(AND(SUMIFS(Investors!$P:$P,Investors!$A:$A,$A68,Investors!$G:$G,$B68)-$B$2&lt;=AB$4,SUMIFS(Investors!$P:$P,Investors!$A:$A,$A68,Investors!$G:$G,$B68)-$B$2&gt;AA$4),SUMIFS(Investors!$Q:$Q,Investors!$A:$A,$A68,Investors!$G:$G,$B68),0)</f>
        <v>0</v>
      </c>
      <c r="AC68" s="14">
        <f>IF(AND(SUMIFS(Investors!$P:$P,Investors!$A:$A,$A68,Investors!$G:$G,$B68)-$B$2&lt;=AC$4,SUMIFS(Investors!$P:$P,Investors!$A:$A,$A68,Investors!$G:$G,$B68)-$B$2&gt;AB$4),SUMIFS(Investors!$Q:$Q,Investors!$A:$A,$A68,Investors!$G:$G,$B68),0)</f>
        <v>0</v>
      </c>
    </row>
    <row r="69" spans="1:29">
      <c r="A69" s="13" t="s">
        <v>228</v>
      </c>
      <c r="B69" s="13" t="s">
        <v>52</v>
      </c>
      <c r="C69" s="14">
        <f t="shared" ref="C69:C100" si="3">SUM(E69:AC69)</f>
        <v>699567.12328767125</v>
      </c>
      <c r="D69" s="13"/>
      <c r="E69" s="14">
        <f>IF(AND(SUMIFS(Investors!$P:$P,Investors!$A:$A,$A69,Investors!$G:$G,$B69)-$B$2&lt;=E$4,SUMIFS(Investors!$P:$P,Investors!$A:$A,$A69,Investors!$G:$G,$B69)-$B$2&gt;D$4),SUMIFS(Investors!$Q:$Q,Investors!$A:$A,$A69,Investors!$G:$G,$B69),0)</f>
        <v>0</v>
      </c>
      <c r="F69" s="14">
        <f>IF(AND(SUMIFS(Investors!$P:$P,Investors!$A:$A,$A69,Investors!$G:$G,$B69)-$B$2&lt;=F$4,SUMIFS(Investors!$P:$P,Investors!$A:$A,$A69,Investors!$G:$G,$B69)-$B$2&gt;E$4),SUMIFS(Investors!$Q:$Q,Investors!$A:$A,$A69,Investors!$G:$G,$B69),0)</f>
        <v>0</v>
      </c>
      <c r="G69" s="14">
        <f>IF(AND(SUMIFS(Investors!$P:$P,Investors!$A:$A,$A69,Investors!$G:$G,$B69)-$B$2&lt;=G$4,SUMIFS(Investors!$P:$P,Investors!$A:$A,$A69,Investors!$G:$G,$B69)-$B$2&gt;F$4),SUMIFS(Investors!$Q:$Q,Investors!$A:$A,$A69,Investors!$G:$G,$B69),0)</f>
        <v>699567.12328767125</v>
      </c>
      <c r="H69" s="14">
        <f>IF(AND(SUMIFS(Investors!$P:$P,Investors!$A:$A,$A69,Investors!$G:$G,$B69)-$B$2&lt;=H$4,SUMIFS(Investors!$P:$P,Investors!$A:$A,$A69,Investors!$G:$G,$B69)-$B$2&gt;G$4),SUMIFS(Investors!$Q:$Q,Investors!$A:$A,$A69,Investors!$G:$G,$B69),0)</f>
        <v>0</v>
      </c>
      <c r="I69" s="14">
        <f>IF(AND(SUMIFS(Investors!$P:$P,Investors!$A:$A,$A69,Investors!$G:$G,$B69)-$B$2&lt;=I$4,SUMIFS(Investors!$P:$P,Investors!$A:$A,$A69,Investors!$G:$G,$B69)-$B$2&gt;H$4),SUMIFS(Investors!$Q:$Q,Investors!$A:$A,$A69,Investors!$G:$G,$B69),0)</f>
        <v>0</v>
      </c>
      <c r="J69" s="14">
        <f>IF(AND(SUMIFS(Investors!$P:$P,Investors!$A:$A,$A69,Investors!$G:$G,$B69)-$B$2&lt;=J$4,SUMIFS(Investors!$P:$P,Investors!$A:$A,$A69,Investors!$G:$G,$B69)-$B$2&gt;I$4),SUMIFS(Investors!$Q:$Q,Investors!$A:$A,$A69,Investors!$G:$G,$B69),0)</f>
        <v>0</v>
      </c>
      <c r="K69" s="14">
        <f>IF(AND(SUMIFS(Investors!$P:$P,Investors!$A:$A,$A69,Investors!$G:$G,$B69)-$B$2&lt;=K$4,SUMIFS(Investors!$P:$P,Investors!$A:$A,$A69,Investors!$G:$G,$B69)-$B$2&gt;J$4),SUMIFS(Investors!$Q:$Q,Investors!$A:$A,$A69,Investors!$G:$G,$B69),0)</f>
        <v>0</v>
      </c>
      <c r="L69" s="14">
        <f>IF(AND(SUMIFS(Investors!$P:$P,Investors!$A:$A,$A69,Investors!$G:$G,$B69)-$B$2&lt;=L$4,SUMIFS(Investors!$P:$P,Investors!$A:$A,$A69,Investors!$G:$G,$B69)-$B$2&gt;K$4),SUMIFS(Investors!$Q:$Q,Investors!$A:$A,$A69,Investors!$G:$G,$B69),0)</f>
        <v>0</v>
      </c>
      <c r="M69" s="14">
        <f>IF(AND(SUMIFS(Investors!$P:$P,Investors!$A:$A,$A69,Investors!$G:$G,$B69)-$B$2&lt;=M$4,SUMIFS(Investors!$P:$P,Investors!$A:$A,$A69,Investors!$G:$G,$B69)-$B$2&gt;L$4),SUMIFS(Investors!$Q:$Q,Investors!$A:$A,$A69,Investors!$G:$G,$B69),0)</f>
        <v>0</v>
      </c>
      <c r="N69" s="14">
        <f>IF(AND(SUMIFS(Investors!$P:$P,Investors!$A:$A,$A69,Investors!$G:$G,$B69)-$B$2&lt;=N$4,SUMIFS(Investors!$P:$P,Investors!$A:$A,$A69,Investors!$G:$G,$B69)-$B$2&gt;M$4),SUMIFS(Investors!$Q:$Q,Investors!$A:$A,$A69,Investors!$G:$G,$B69),0)</f>
        <v>0</v>
      </c>
      <c r="O69" s="14">
        <f>IF(AND(SUMIFS(Investors!$P:$P,Investors!$A:$A,$A69,Investors!$G:$G,$B69)-$B$2&lt;=O$4,SUMIFS(Investors!$P:$P,Investors!$A:$A,$A69,Investors!$G:$G,$B69)-$B$2&gt;N$4),SUMIFS(Investors!$Q:$Q,Investors!$A:$A,$A69,Investors!$G:$G,$B69),0)</f>
        <v>0</v>
      </c>
      <c r="P69" s="14">
        <f>IF(AND(SUMIFS(Investors!$P:$P,Investors!$A:$A,$A69,Investors!$G:$G,$B69)-$B$2&lt;=P$4,SUMIFS(Investors!$P:$P,Investors!$A:$A,$A69,Investors!$G:$G,$B69)-$B$2&gt;O$4),SUMIFS(Investors!$Q:$Q,Investors!$A:$A,$A69,Investors!$G:$G,$B69),0)</f>
        <v>0</v>
      </c>
      <c r="Q69" s="14">
        <f>IF(AND(SUMIFS(Investors!$P:$P,Investors!$A:$A,$A69,Investors!$G:$G,$B69)-$B$2&lt;=Q$4,SUMIFS(Investors!$P:$P,Investors!$A:$A,$A69,Investors!$G:$G,$B69)-$B$2&gt;P$4),SUMIFS(Investors!$Q:$Q,Investors!$A:$A,$A69,Investors!$G:$G,$B69),0)</f>
        <v>0</v>
      </c>
      <c r="R69" s="14">
        <f>IF(AND(SUMIFS(Investors!$P:$P,Investors!$A:$A,$A69,Investors!$G:$G,$B69)-$B$2&lt;=R$4,SUMIFS(Investors!$P:$P,Investors!$A:$A,$A69,Investors!$G:$G,$B69)-$B$2&gt;Q$4),SUMIFS(Investors!$Q:$Q,Investors!$A:$A,$A69,Investors!$G:$G,$B69),0)</f>
        <v>0</v>
      </c>
      <c r="S69" s="14">
        <f>IF(AND(SUMIFS(Investors!$P:$P,Investors!$A:$A,$A69,Investors!$G:$G,$B69)-$B$2&lt;=S$4,SUMIFS(Investors!$P:$P,Investors!$A:$A,$A69,Investors!$G:$G,$B69)-$B$2&gt;R$4),SUMIFS(Investors!$Q:$Q,Investors!$A:$A,$A69,Investors!$G:$G,$B69),0)</f>
        <v>0</v>
      </c>
      <c r="T69" s="14">
        <f>IF(AND(SUMIFS(Investors!$P:$P,Investors!$A:$A,$A69,Investors!$G:$G,$B69)-$B$2&lt;=T$4,SUMIFS(Investors!$P:$P,Investors!$A:$A,$A69,Investors!$G:$G,$B69)-$B$2&gt;S$4),SUMIFS(Investors!$Q:$Q,Investors!$A:$A,$A69,Investors!$G:$G,$B69),0)</f>
        <v>0</v>
      </c>
      <c r="U69" s="14">
        <f>IF(AND(SUMIFS(Investors!$P:$P,Investors!$A:$A,$A69,Investors!$G:$G,$B69)-$B$2&lt;=U$4,SUMIFS(Investors!$P:$P,Investors!$A:$A,$A69,Investors!$G:$G,$B69)-$B$2&gt;T$4),SUMIFS(Investors!$Q:$Q,Investors!$A:$A,$A69,Investors!$G:$G,$B69),0)</f>
        <v>0</v>
      </c>
      <c r="V69" s="14">
        <f>IF(AND(SUMIFS(Investors!$P:$P,Investors!$A:$A,$A69,Investors!$G:$G,$B69)-$B$2&lt;=V$4,SUMIFS(Investors!$P:$P,Investors!$A:$A,$A69,Investors!$G:$G,$B69)-$B$2&gt;U$4),SUMIFS(Investors!$Q:$Q,Investors!$A:$A,$A69,Investors!$G:$G,$B69),0)</f>
        <v>0</v>
      </c>
      <c r="W69" s="14">
        <f>IF(AND(SUMIFS(Investors!$P:$P,Investors!$A:$A,$A69,Investors!$G:$G,$B69)-$B$2&lt;=W$4,SUMIFS(Investors!$P:$P,Investors!$A:$A,$A69,Investors!$G:$G,$B69)-$B$2&gt;V$4),SUMIFS(Investors!$Q:$Q,Investors!$A:$A,$A69,Investors!$G:$G,$B69),0)</f>
        <v>0</v>
      </c>
      <c r="X69" s="14">
        <f>IF(AND(SUMIFS(Investors!$P:$P,Investors!$A:$A,$A69,Investors!$G:$G,$B69)-$B$2&lt;=X$4,SUMIFS(Investors!$P:$P,Investors!$A:$A,$A69,Investors!$G:$G,$B69)-$B$2&gt;W$4),SUMIFS(Investors!$Q:$Q,Investors!$A:$A,$A69,Investors!$G:$G,$B69),0)</f>
        <v>0</v>
      </c>
      <c r="Y69" s="14">
        <f>IF(AND(SUMIFS(Investors!$P:$P,Investors!$A:$A,$A69,Investors!$G:$G,$B69)-$B$2&lt;=Y$4,SUMIFS(Investors!$P:$P,Investors!$A:$A,$A69,Investors!$G:$G,$B69)-$B$2&gt;X$4),SUMIFS(Investors!$Q:$Q,Investors!$A:$A,$A69,Investors!$G:$G,$B69),0)</f>
        <v>0</v>
      </c>
      <c r="Z69" s="14">
        <f>IF(AND(SUMIFS(Investors!$P:$P,Investors!$A:$A,$A69,Investors!$G:$G,$B69)-$B$2&lt;=Z$4,SUMIFS(Investors!$P:$P,Investors!$A:$A,$A69,Investors!$G:$G,$B69)-$B$2&gt;Y$4),SUMIFS(Investors!$Q:$Q,Investors!$A:$A,$A69,Investors!$G:$G,$B69),0)</f>
        <v>0</v>
      </c>
      <c r="AA69" s="14">
        <f>IF(AND(SUMIFS(Investors!$P:$P,Investors!$A:$A,$A69,Investors!$G:$G,$B69)-$B$2&lt;=AA$4,SUMIFS(Investors!$P:$P,Investors!$A:$A,$A69,Investors!$G:$G,$B69)-$B$2&gt;Z$4),SUMIFS(Investors!$Q:$Q,Investors!$A:$A,$A69,Investors!$G:$G,$B69),0)</f>
        <v>0</v>
      </c>
      <c r="AB69" s="14">
        <f>IF(AND(SUMIFS(Investors!$P:$P,Investors!$A:$A,$A69,Investors!$G:$G,$B69)-$B$2&lt;=AB$4,SUMIFS(Investors!$P:$P,Investors!$A:$A,$A69,Investors!$G:$G,$B69)-$B$2&gt;AA$4),SUMIFS(Investors!$Q:$Q,Investors!$A:$A,$A69,Investors!$G:$G,$B69),0)</f>
        <v>0</v>
      </c>
      <c r="AC69" s="14">
        <f>IF(AND(SUMIFS(Investors!$P:$P,Investors!$A:$A,$A69,Investors!$G:$G,$B69)-$B$2&lt;=AC$4,SUMIFS(Investors!$P:$P,Investors!$A:$A,$A69,Investors!$G:$G,$B69)-$B$2&gt;AB$4),SUMIFS(Investors!$Q:$Q,Investors!$A:$A,$A69,Investors!$G:$G,$B69),0)</f>
        <v>0</v>
      </c>
    </row>
    <row r="70" spans="1:29">
      <c r="A70" s="13" t="s">
        <v>228</v>
      </c>
      <c r="B70" s="13" t="s">
        <v>54</v>
      </c>
      <c r="C70" s="14">
        <f t="shared" si="3"/>
        <v>475452.05479452055</v>
      </c>
      <c r="D70" s="13"/>
      <c r="E70" s="14">
        <f>IF(AND(SUMIFS(Investors!$P:$P,Investors!$A:$A,$A70,Investors!$G:$G,$B70)-$B$2&lt;=E$4,SUMIFS(Investors!$P:$P,Investors!$A:$A,$A70,Investors!$G:$G,$B70)-$B$2&gt;D$4),SUMIFS(Investors!$Q:$Q,Investors!$A:$A,$A70,Investors!$G:$G,$B70),0)</f>
        <v>0</v>
      </c>
      <c r="F70" s="14">
        <f>IF(AND(SUMIFS(Investors!$P:$P,Investors!$A:$A,$A70,Investors!$G:$G,$B70)-$B$2&lt;=F$4,SUMIFS(Investors!$P:$P,Investors!$A:$A,$A70,Investors!$G:$G,$B70)-$B$2&gt;E$4),SUMIFS(Investors!$Q:$Q,Investors!$A:$A,$A70,Investors!$G:$G,$B70),0)</f>
        <v>0</v>
      </c>
      <c r="G70" s="14">
        <f>IF(AND(SUMIFS(Investors!$P:$P,Investors!$A:$A,$A70,Investors!$G:$G,$B70)-$B$2&lt;=G$4,SUMIFS(Investors!$P:$P,Investors!$A:$A,$A70,Investors!$G:$G,$B70)-$B$2&gt;F$4),SUMIFS(Investors!$Q:$Q,Investors!$A:$A,$A70,Investors!$G:$G,$B70),0)</f>
        <v>0</v>
      </c>
      <c r="H70" s="14">
        <f>IF(AND(SUMIFS(Investors!$P:$P,Investors!$A:$A,$A70,Investors!$G:$G,$B70)-$B$2&lt;=H$4,SUMIFS(Investors!$P:$P,Investors!$A:$A,$A70,Investors!$G:$G,$B70)-$B$2&gt;G$4),SUMIFS(Investors!$Q:$Q,Investors!$A:$A,$A70,Investors!$G:$G,$B70),0)</f>
        <v>0</v>
      </c>
      <c r="I70" s="14">
        <f>IF(AND(SUMIFS(Investors!$P:$P,Investors!$A:$A,$A70,Investors!$G:$G,$B70)-$B$2&lt;=I$4,SUMIFS(Investors!$P:$P,Investors!$A:$A,$A70,Investors!$G:$G,$B70)-$B$2&gt;H$4),SUMIFS(Investors!$Q:$Q,Investors!$A:$A,$A70,Investors!$G:$G,$B70),0)</f>
        <v>475452.05479452055</v>
      </c>
      <c r="J70" s="14">
        <f>IF(AND(SUMIFS(Investors!$P:$P,Investors!$A:$A,$A70,Investors!$G:$G,$B70)-$B$2&lt;=J$4,SUMIFS(Investors!$P:$P,Investors!$A:$A,$A70,Investors!$G:$G,$B70)-$B$2&gt;I$4),SUMIFS(Investors!$Q:$Q,Investors!$A:$A,$A70,Investors!$G:$G,$B70),0)</f>
        <v>0</v>
      </c>
      <c r="K70" s="14">
        <f>IF(AND(SUMIFS(Investors!$P:$P,Investors!$A:$A,$A70,Investors!$G:$G,$B70)-$B$2&lt;=K$4,SUMIFS(Investors!$P:$P,Investors!$A:$A,$A70,Investors!$G:$G,$B70)-$B$2&gt;J$4),SUMIFS(Investors!$Q:$Q,Investors!$A:$A,$A70,Investors!$G:$G,$B70),0)</f>
        <v>0</v>
      </c>
      <c r="L70" s="14">
        <f>IF(AND(SUMIFS(Investors!$P:$P,Investors!$A:$A,$A70,Investors!$G:$G,$B70)-$B$2&lt;=L$4,SUMIFS(Investors!$P:$P,Investors!$A:$A,$A70,Investors!$G:$G,$B70)-$B$2&gt;K$4),SUMIFS(Investors!$Q:$Q,Investors!$A:$A,$A70,Investors!$G:$G,$B70),0)</f>
        <v>0</v>
      </c>
      <c r="M70" s="14">
        <f>IF(AND(SUMIFS(Investors!$P:$P,Investors!$A:$A,$A70,Investors!$G:$G,$B70)-$B$2&lt;=M$4,SUMIFS(Investors!$P:$P,Investors!$A:$A,$A70,Investors!$G:$G,$B70)-$B$2&gt;L$4),SUMIFS(Investors!$Q:$Q,Investors!$A:$A,$A70,Investors!$G:$G,$B70),0)</f>
        <v>0</v>
      </c>
      <c r="N70" s="14">
        <f>IF(AND(SUMIFS(Investors!$P:$P,Investors!$A:$A,$A70,Investors!$G:$G,$B70)-$B$2&lt;=N$4,SUMIFS(Investors!$P:$P,Investors!$A:$A,$A70,Investors!$G:$G,$B70)-$B$2&gt;M$4),SUMIFS(Investors!$Q:$Q,Investors!$A:$A,$A70,Investors!$G:$G,$B70),0)</f>
        <v>0</v>
      </c>
      <c r="O70" s="14">
        <f>IF(AND(SUMIFS(Investors!$P:$P,Investors!$A:$A,$A70,Investors!$G:$G,$B70)-$B$2&lt;=O$4,SUMIFS(Investors!$P:$P,Investors!$A:$A,$A70,Investors!$G:$G,$B70)-$B$2&gt;N$4),SUMIFS(Investors!$Q:$Q,Investors!$A:$A,$A70,Investors!$G:$G,$B70),0)</f>
        <v>0</v>
      </c>
      <c r="P70" s="14">
        <f>IF(AND(SUMIFS(Investors!$P:$P,Investors!$A:$A,$A70,Investors!$G:$G,$B70)-$B$2&lt;=P$4,SUMIFS(Investors!$P:$P,Investors!$A:$A,$A70,Investors!$G:$G,$B70)-$B$2&gt;O$4),SUMIFS(Investors!$Q:$Q,Investors!$A:$A,$A70,Investors!$G:$G,$B70),0)</f>
        <v>0</v>
      </c>
      <c r="Q70" s="14">
        <f>IF(AND(SUMIFS(Investors!$P:$P,Investors!$A:$A,$A70,Investors!$G:$G,$B70)-$B$2&lt;=Q$4,SUMIFS(Investors!$P:$P,Investors!$A:$A,$A70,Investors!$G:$G,$B70)-$B$2&gt;P$4),SUMIFS(Investors!$Q:$Q,Investors!$A:$A,$A70,Investors!$G:$G,$B70),0)</f>
        <v>0</v>
      </c>
      <c r="R70" s="14">
        <f>IF(AND(SUMIFS(Investors!$P:$P,Investors!$A:$A,$A70,Investors!$G:$G,$B70)-$B$2&lt;=R$4,SUMIFS(Investors!$P:$P,Investors!$A:$A,$A70,Investors!$G:$G,$B70)-$B$2&gt;Q$4),SUMIFS(Investors!$Q:$Q,Investors!$A:$A,$A70,Investors!$G:$G,$B70),0)</f>
        <v>0</v>
      </c>
      <c r="S70" s="14">
        <f>IF(AND(SUMIFS(Investors!$P:$P,Investors!$A:$A,$A70,Investors!$G:$G,$B70)-$B$2&lt;=S$4,SUMIFS(Investors!$P:$P,Investors!$A:$A,$A70,Investors!$G:$G,$B70)-$B$2&gt;R$4),SUMIFS(Investors!$Q:$Q,Investors!$A:$A,$A70,Investors!$G:$G,$B70),0)</f>
        <v>0</v>
      </c>
      <c r="T70" s="14">
        <f>IF(AND(SUMIFS(Investors!$P:$P,Investors!$A:$A,$A70,Investors!$G:$G,$B70)-$B$2&lt;=T$4,SUMIFS(Investors!$P:$P,Investors!$A:$A,$A70,Investors!$G:$G,$B70)-$B$2&gt;S$4),SUMIFS(Investors!$Q:$Q,Investors!$A:$A,$A70,Investors!$G:$G,$B70),0)</f>
        <v>0</v>
      </c>
      <c r="U70" s="14">
        <f>IF(AND(SUMIFS(Investors!$P:$P,Investors!$A:$A,$A70,Investors!$G:$G,$B70)-$B$2&lt;=U$4,SUMIFS(Investors!$P:$P,Investors!$A:$A,$A70,Investors!$G:$G,$B70)-$B$2&gt;T$4),SUMIFS(Investors!$Q:$Q,Investors!$A:$A,$A70,Investors!$G:$G,$B70),0)</f>
        <v>0</v>
      </c>
      <c r="V70" s="14">
        <f>IF(AND(SUMIFS(Investors!$P:$P,Investors!$A:$A,$A70,Investors!$G:$G,$B70)-$B$2&lt;=V$4,SUMIFS(Investors!$P:$P,Investors!$A:$A,$A70,Investors!$G:$G,$B70)-$B$2&gt;U$4),SUMIFS(Investors!$Q:$Q,Investors!$A:$A,$A70,Investors!$G:$G,$B70),0)</f>
        <v>0</v>
      </c>
      <c r="W70" s="14">
        <f>IF(AND(SUMIFS(Investors!$P:$P,Investors!$A:$A,$A70,Investors!$G:$G,$B70)-$B$2&lt;=W$4,SUMIFS(Investors!$P:$P,Investors!$A:$A,$A70,Investors!$G:$G,$B70)-$B$2&gt;V$4),SUMIFS(Investors!$Q:$Q,Investors!$A:$A,$A70,Investors!$G:$G,$B70),0)</f>
        <v>0</v>
      </c>
      <c r="X70" s="14">
        <f>IF(AND(SUMIFS(Investors!$P:$P,Investors!$A:$A,$A70,Investors!$G:$G,$B70)-$B$2&lt;=X$4,SUMIFS(Investors!$P:$P,Investors!$A:$A,$A70,Investors!$G:$G,$B70)-$B$2&gt;W$4),SUMIFS(Investors!$Q:$Q,Investors!$A:$A,$A70,Investors!$G:$G,$B70),0)</f>
        <v>0</v>
      </c>
      <c r="Y70" s="14">
        <f>IF(AND(SUMIFS(Investors!$P:$P,Investors!$A:$A,$A70,Investors!$G:$G,$B70)-$B$2&lt;=Y$4,SUMIFS(Investors!$P:$P,Investors!$A:$A,$A70,Investors!$G:$G,$B70)-$B$2&gt;X$4),SUMIFS(Investors!$Q:$Q,Investors!$A:$A,$A70,Investors!$G:$G,$B70),0)</f>
        <v>0</v>
      </c>
      <c r="Z70" s="14">
        <f>IF(AND(SUMIFS(Investors!$P:$P,Investors!$A:$A,$A70,Investors!$G:$G,$B70)-$B$2&lt;=Z$4,SUMIFS(Investors!$P:$P,Investors!$A:$A,$A70,Investors!$G:$G,$B70)-$B$2&gt;Y$4),SUMIFS(Investors!$Q:$Q,Investors!$A:$A,$A70,Investors!$G:$G,$B70),0)</f>
        <v>0</v>
      </c>
      <c r="AA70" s="14">
        <f>IF(AND(SUMIFS(Investors!$P:$P,Investors!$A:$A,$A70,Investors!$G:$G,$B70)-$B$2&lt;=AA$4,SUMIFS(Investors!$P:$P,Investors!$A:$A,$A70,Investors!$G:$G,$B70)-$B$2&gt;Z$4),SUMIFS(Investors!$Q:$Q,Investors!$A:$A,$A70,Investors!$G:$G,$B70),0)</f>
        <v>0</v>
      </c>
      <c r="AB70" s="14">
        <f>IF(AND(SUMIFS(Investors!$P:$P,Investors!$A:$A,$A70,Investors!$G:$G,$B70)-$B$2&lt;=AB$4,SUMIFS(Investors!$P:$P,Investors!$A:$A,$A70,Investors!$G:$G,$B70)-$B$2&gt;AA$4),SUMIFS(Investors!$Q:$Q,Investors!$A:$A,$A70,Investors!$G:$G,$B70),0)</f>
        <v>0</v>
      </c>
      <c r="AC70" s="14">
        <f>IF(AND(SUMIFS(Investors!$P:$P,Investors!$A:$A,$A70,Investors!$G:$G,$B70)-$B$2&lt;=AC$4,SUMIFS(Investors!$P:$P,Investors!$A:$A,$A70,Investors!$G:$G,$B70)-$B$2&gt;AB$4),SUMIFS(Investors!$Q:$Q,Investors!$A:$A,$A70,Investors!$G:$G,$B70),0)</f>
        <v>0</v>
      </c>
    </row>
    <row r="71" spans="1:29">
      <c r="A71" s="13" t="s">
        <v>228</v>
      </c>
      <c r="B71" s="13" t="s">
        <v>33</v>
      </c>
      <c r="C71" s="14">
        <f t="shared" si="3"/>
        <v>627030.1369863014</v>
      </c>
      <c r="D71" s="13"/>
      <c r="E71" s="14">
        <f>IF(AND(SUMIFS(Investors!$P:$P,Investors!$A:$A,$A71,Investors!$G:$G,$B71)-$B$2&lt;=E$4,SUMIFS(Investors!$P:$P,Investors!$A:$A,$A71,Investors!$G:$G,$B71)-$B$2&gt;D$4),SUMIFS(Investors!$Q:$Q,Investors!$A:$A,$A71,Investors!$G:$G,$B71),0)</f>
        <v>0</v>
      </c>
      <c r="F71" s="14">
        <f>IF(AND(SUMIFS(Investors!$P:$P,Investors!$A:$A,$A71,Investors!$G:$G,$B71)-$B$2&lt;=F$4,SUMIFS(Investors!$P:$P,Investors!$A:$A,$A71,Investors!$G:$G,$B71)-$B$2&gt;E$4),SUMIFS(Investors!$Q:$Q,Investors!$A:$A,$A71,Investors!$G:$G,$B71),0)</f>
        <v>627030.1369863014</v>
      </c>
      <c r="G71" s="14">
        <f>IF(AND(SUMIFS(Investors!$P:$P,Investors!$A:$A,$A71,Investors!$G:$G,$B71)-$B$2&lt;=G$4,SUMIFS(Investors!$P:$P,Investors!$A:$A,$A71,Investors!$G:$G,$B71)-$B$2&gt;F$4),SUMIFS(Investors!$Q:$Q,Investors!$A:$A,$A71,Investors!$G:$G,$B71),0)</f>
        <v>0</v>
      </c>
      <c r="H71" s="14">
        <f>IF(AND(SUMIFS(Investors!$P:$P,Investors!$A:$A,$A71,Investors!$G:$G,$B71)-$B$2&lt;=H$4,SUMIFS(Investors!$P:$P,Investors!$A:$A,$A71,Investors!$G:$G,$B71)-$B$2&gt;G$4),SUMIFS(Investors!$Q:$Q,Investors!$A:$A,$A71,Investors!$G:$G,$B71),0)</f>
        <v>0</v>
      </c>
      <c r="I71" s="14">
        <f>IF(AND(SUMIFS(Investors!$P:$P,Investors!$A:$A,$A71,Investors!$G:$G,$B71)-$B$2&lt;=I$4,SUMIFS(Investors!$P:$P,Investors!$A:$A,$A71,Investors!$G:$G,$B71)-$B$2&gt;H$4),SUMIFS(Investors!$Q:$Q,Investors!$A:$A,$A71,Investors!$G:$G,$B71),0)</f>
        <v>0</v>
      </c>
      <c r="J71" s="14">
        <f>IF(AND(SUMIFS(Investors!$P:$P,Investors!$A:$A,$A71,Investors!$G:$G,$B71)-$B$2&lt;=J$4,SUMIFS(Investors!$P:$P,Investors!$A:$A,$A71,Investors!$G:$G,$B71)-$B$2&gt;I$4),SUMIFS(Investors!$Q:$Q,Investors!$A:$A,$A71,Investors!$G:$G,$B71),0)</f>
        <v>0</v>
      </c>
      <c r="K71" s="14">
        <f>IF(AND(SUMIFS(Investors!$P:$P,Investors!$A:$A,$A71,Investors!$G:$G,$B71)-$B$2&lt;=K$4,SUMIFS(Investors!$P:$P,Investors!$A:$A,$A71,Investors!$G:$G,$B71)-$B$2&gt;J$4),SUMIFS(Investors!$Q:$Q,Investors!$A:$A,$A71,Investors!$G:$G,$B71),0)</f>
        <v>0</v>
      </c>
      <c r="L71" s="14">
        <f>IF(AND(SUMIFS(Investors!$P:$P,Investors!$A:$A,$A71,Investors!$G:$G,$B71)-$B$2&lt;=L$4,SUMIFS(Investors!$P:$P,Investors!$A:$A,$A71,Investors!$G:$G,$B71)-$B$2&gt;K$4),SUMIFS(Investors!$Q:$Q,Investors!$A:$A,$A71,Investors!$G:$G,$B71),0)</f>
        <v>0</v>
      </c>
      <c r="M71" s="14">
        <f>IF(AND(SUMIFS(Investors!$P:$P,Investors!$A:$A,$A71,Investors!$G:$G,$B71)-$B$2&lt;=M$4,SUMIFS(Investors!$P:$P,Investors!$A:$A,$A71,Investors!$G:$G,$B71)-$B$2&gt;L$4),SUMIFS(Investors!$Q:$Q,Investors!$A:$A,$A71,Investors!$G:$G,$B71),0)</f>
        <v>0</v>
      </c>
      <c r="N71" s="14">
        <f>IF(AND(SUMIFS(Investors!$P:$P,Investors!$A:$A,$A71,Investors!$G:$G,$B71)-$B$2&lt;=N$4,SUMIFS(Investors!$P:$P,Investors!$A:$A,$A71,Investors!$G:$G,$B71)-$B$2&gt;M$4),SUMIFS(Investors!$Q:$Q,Investors!$A:$A,$A71,Investors!$G:$G,$B71),0)</f>
        <v>0</v>
      </c>
      <c r="O71" s="14">
        <f>IF(AND(SUMIFS(Investors!$P:$P,Investors!$A:$A,$A71,Investors!$G:$G,$B71)-$B$2&lt;=O$4,SUMIFS(Investors!$P:$P,Investors!$A:$A,$A71,Investors!$G:$G,$B71)-$B$2&gt;N$4),SUMIFS(Investors!$Q:$Q,Investors!$A:$A,$A71,Investors!$G:$G,$B71),0)</f>
        <v>0</v>
      </c>
      <c r="P71" s="14">
        <f>IF(AND(SUMIFS(Investors!$P:$P,Investors!$A:$A,$A71,Investors!$G:$G,$B71)-$B$2&lt;=P$4,SUMIFS(Investors!$P:$P,Investors!$A:$A,$A71,Investors!$G:$G,$B71)-$B$2&gt;O$4),SUMIFS(Investors!$Q:$Q,Investors!$A:$A,$A71,Investors!$G:$G,$B71),0)</f>
        <v>0</v>
      </c>
      <c r="Q71" s="14">
        <f>IF(AND(SUMIFS(Investors!$P:$P,Investors!$A:$A,$A71,Investors!$G:$G,$B71)-$B$2&lt;=Q$4,SUMIFS(Investors!$P:$P,Investors!$A:$A,$A71,Investors!$G:$G,$B71)-$B$2&gt;P$4),SUMIFS(Investors!$Q:$Q,Investors!$A:$A,$A71,Investors!$G:$G,$B71),0)</f>
        <v>0</v>
      </c>
      <c r="R71" s="14">
        <f>IF(AND(SUMIFS(Investors!$P:$P,Investors!$A:$A,$A71,Investors!$G:$G,$B71)-$B$2&lt;=R$4,SUMIFS(Investors!$P:$P,Investors!$A:$A,$A71,Investors!$G:$G,$B71)-$B$2&gt;Q$4),SUMIFS(Investors!$Q:$Q,Investors!$A:$A,$A71,Investors!$G:$G,$B71),0)</f>
        <v>0</v>
      </c>
      <c r="S71" s="14">
        <f>IF(AND(SUMIFS(Investors!$P:$P,Investors!$A:$A,$A71,Investors!$G:$G,$B71)-$B$2&lt;=S$4,SUMIFS(Investors!$P:$P,Investors!$A:$A,$A71,Investors!$G:$G,$B71)-$B$2&gt;R$4),SUMIFS(Investors!$Q:$Q,Investors!$A:$A,$A71,Investors!$G:$G,$B71),0)</f>
        <v>0</v>
      </c>
      <c r="T71" s="14">
        <f>IF(AND(SUMIFS(Investors!$P:$P,Investors!$A:$A,$A71,Investors!$G:$G,$B71)-$B$2&lt;=T$4,SUMIFS(Investors!$P:$P,Investors!$A:$A,$A71,Investors!$G:$G,$B71)-$B$2&gt;S$4),SUMIFS(Investors!$Q:$Q,Investors!$A:$A,$A71,Investors!$G:$G,$B71),0)</f>
        <v>0</v>
      </c>
      <c r="U71" s="14">
        <f>IF(AND(SUMIFS(Investors!$P:$P,Investors!$A:$A,$A71,Investors!$G:$G,$B71)-$B$2&lt;=U$4,SUMIFS(Investors!$P:$P,Investors!$A:$A,$A71,Investors!$G:$G,$B71)-$B$2&gt;T$4),SUMIFS(Investors!$Q:$Q,Investors!$A:$A,$A71,Investors!$G:$G,$B71),0)</f>
        <v>0</v>
      </c>
      <c r="V71" s="14">
        <f>IF(AND(SUMIFS(Investors!$P:$P,Investors!$A:$A,$A71,Investors!$G:$G,$B71)-$B$2&lt;=V$4,SUMIFS(Investors!$P:$P,Investors!$A:$A,$A71,Investors!$G:$G,$B71)-$B$2&gt;U$4),SUMIFS(Investors!$Q:$Q,Investors!$A:$A,$A71,Investors!$G:$G,$B71),0)</f>
        <v>0</v>
      </c>
      <c r="W71" s="14">
        <f>IF(AND(SUMIFS(Investors!$P:$P,Investors!$A:$A,$A71,Investors!$G:$G,$B71)-$B$2&lt;=W$4,SUMIFS(Investors!$P:$P,Investors!$A:$A,$A71,Investors!$G:$G,$B71)-$B$2&gt;V$4),SUMIFS(Investors!$Q:$Q,Investors!$A:$A,$A71,Investors!$G:$G,$B71),0)</f>
        <v>0</v>
      </c>
      <c r="X71" s="14">
        <f>IF(AND(SUMIFS(Investors!$P:$P,Investors!$A:$A,$A71,Investors!$G:$G,$B71)-$B$2&lt;=X$4,SUMIFS(Investors!$P:$P,Investors!$A:$A,$A71,Investors!$G:$G,$B71)-$B$2&gt;W$4),SUMIFS(Investors!$Q:$Q,Investors!$A:$A,$A71,Investors!$G:$G,$B71),0)</f>
        <v>0</v>
      </c>
      <c r="Y71" s="14">
        <f>IF(AND(SUMIFS(Investors!$P:$P,Investors!$A:$A,$A71,Investors!$G:$G,$B71)-$B$2&lt;=Y$4,SUMIFS(Investors!$P:$P,Investors!$A:$A,$A71,Investors!$G:$G,$B71)-$B$2&gt;X$4),SUMIFS(Investors!$Q:$Q,Investors!$A:$A,$A71,Investors!$G:$G,$B71),0)</f>
        <v>0</v>
      </c>
      <c r="Z71" s="14">
        <f>IF(AND(SUMIFS(Investors!$P:$P,Investors!$A:$A,$A71,Investors!$G:$G,$B71)-$B$2&lt;=Z$4,SUMIFS(Investors!$P:$P,Investors!$A:$A,$A71,Investors!$G:$G,$B71)-$B$2&gt;Y$4),SUMIFS(Investors!$Q:$Q,Investors!$A:$A,$A71,Investors!$G:$G,$B71),0)</f>
        <v>0</v>
      </c>
      <c r="AA71" s="14">
        <f>IF(AND(SUMIFS(Investors!$P:$P,Investors!$A:$A,$A71,Investors!$G:$G,$B71)-$B$2&lt;=AA$4,SUMIFS(Investors!$P:$P,Investors!$A:$A,$A71,Investors!$G:$G,$B71)-$B$2&gt;Z$4),SUMIFS(Investors!$Q:$Q,Investors!$A:$A,$A71,Investors!$G:$G,$B71),0)</f>
        <v>0</v>
      </c>
      <c r="AB71" s="14">
        <f>IF(AND(SUMIFS(Investors!$P:$P,Investors!$A:$A,$A71,Investors!$G:$G,$B71)-$B$2&lt;=AB$4,SUMIFS(Investors!$P:$P,Investors!$A:$A,$A71,Investors!$G:$G,$B71)-$B$2&gt;AA$4),SUMIFS(Investors!$Q:$Q,Investors!$A:$A,$A71,Investors!$G:$G,$B71),0)</f>
        <v>0</v>
      </c>
      <c r="AC71" s="14">
        <f>IF(AND(SUMIFS(Investors!$P:$P,Investors!$A:$A,$A71,Investors!$G:$G,$B71)-$B$2&lt;=AC$4,SUMIFS(Investors!$P:$P,Investors!$A:$A,$A71,Investors!$G:$G,$B71)-$B$2&gt;AB$4),SUMIFS(Investors!$Q:$Q,Investors!$A:$A,$A71,Investors!$G:$G,$B71),0)</f>
        <v>0</v>
      </c>
    </row>
    <row r="72" spans="1:29">
      <c r="A72" s="13" t="s">
        <v>228</v>
      </c>
      <c r="B72" s="13" t="s">
        <v>79</v>
      </c>
      <c r="C72" s="14">
        <f t="shared" si="3"/>
        <v>524564.38356164377</v>
      </c>
      <c r="D72" s="13"/>
      <c r="E72" s="14">
        <f>IF(AND(SUMIFS(Investors!$P:$P,Investors!$A:$A,$A72,Investors!$G:$G,$B72)-$B$2&lt;=E$4,SUMIFS(Investors!$P:$P,Investors!$A:$A,$A72,Investors!$G:$G,$B72)-$B$2&gt;D$4),SUMIFS(Investors!$Q:$Q,Investors!$A:$A,$A72,Investors!$G:$G,$B72),0)</f>
        <v>0</v>
      </c>
      <c r="F72" s="14">
        <f>IF(AND(SUMIFS(Investors!$P:$P,Investors!$A:$A,$A72,Investors!$G:$G,$B72)-$B$2&lt;=F$4,SUMIFS(Investors!$P:$P,Investors!$A:$A,$A72,Investors!$G:$G,$B72)-$B$2&gt;E$4),SUMIFS(Investors!$Q:$Q,Investors!$A:$A,$A72,Investors!$G:$G,$B72),0)</f>
        <v>0</v>
      </c>
      <c r="G72" s="14">
        <f>IF(AND(SUMIFS(Investors!$P:$P,Investors!$A:$A,$A72,Investors!$G:$G,$B72)-$B$2&lt;=G$4,SUMIFS(Investors!$P:$P,Investors!$A:$A,$A72,Investors!$G:$G,$B72)-$B$2&gt;F$4),SUMIFS(Investors!$Q:$Q,Investors!$A:$A,$A72,Investors!$G:$G,$B72),0)</f>
        <v>0</v>
      </c>
      <c r="H72" s="14">
        <f>IF(AND(SUMIFS(Investors!$P:$P,Investors!$A:$A,$A72,Investors!$G:$G,$B72)-$B$2&lt;=H$4,SUMIFS(Investors!$P:$P,Investors!$A:$A,$A72,Investors!$G:$G,$B72)-$B$2&gt;G$4),SUMIFS(Investors!$Q:$Q,Investors!$A:$A,$A72,Investors!$G:$G,$B72),0)</f>
        <v>524564.38356164377</v>
      </c>
      <c r="I72" s="14">
        <f>IF(AND(SUMIFS(Investors!$P:$P,Investors!$A:$A,$A72,Investors!$G:$G,$B72)-$B$2&lt;=I$4,SUMIFS(Investors!$P:$P,Investors!$A:$A,$A72,Investors!$G:$G,$B72)-$B$2&gt;H$4),SUMIFS(Investors!$Q:$Q,Investors!$A:$A,$A72,Investors!$G:$G,$B72),0)</f>
        <v>0</v>
      </c>
      <c r="J72" s="14">
        <f>IF(AND(SUMIFS(Investors!$P:$P,Investors!$A:$A,$A72,Investors!$G:$G,$B72)-$B$2&lt;=J$4,SUMIFS(Investors!$P:$P,Investors!$A:$A,$A72,Investors!$G:$G,$B72)-$B$2&gt;I$4),SUMIFS(Investors!$Q:$Q,Investors!$A:$A,$A72,Investors!$G:$G,$B72),0)</f>
        <v>0</v>
      </c>
      <c r="K72" s="14">
        <f>IF(AND(SUMIFS(Investors!$P:$P,Investors!$A:$A,$A72,Investors!$G:$G,$B72)-$B$2&lt;=K$4,SUMIFS(Investors!$P:$P,Investors!$A:$A,$A72,Investors!$G:$G,$B72)-$B$2&gt;J$4),SUMIFS(Investors!$Q:$Q,Investors!$A:$A,$A72,Investors!$G:$G,$B72),0)</f>
        <v>0</v>
      </c>
      <c r="L72" s="14">
        <f>IF(AND(SUMIFS(Investors!$P:$P,Investors!$A:$A,$A72,Investors!$G:$G,$B72)-$B$2&lt;=L$4,SUMIFS(Investors!$P:$P,Investors!$A:$A,$A72,Investors!$G:$G,$B72)-$B$2&gt;K$4),SUMIFS(Investors!$Q:$Q,Investors!$A:$A,$A72,Investors!$G:$G,$B72),0)</f>
        <v>0</v>
      </c>
      <c r="M72" s="14">
        <f>IF(AND(SUMIFS(Investors!$P:$P,Investors!$A:$A,$A72,Investors!$G:$G,$B72)-$B$2&lt;=M$4,SUMIFS(Investors!$P:$P,Investors!$A:$A,$A72,Investors!$G:$G,$B72)-$B$2&gt;L$4),SUMIFS(Investors!$Q:$Q,Investors!$A:$A,$A72,Investors!$G:$G,$B72),0)</f>
        <v>0</v>
      </c>
      <c r="N72" s="14">
        <f>IF(AND(SUMIFS(Investors!$P:$P,Investors!$A:$A,$A72,Investors!$G:$G,$B72)-$B$2&lt;=N$4,SUMIFS(Investors!$P:$P,Investors!$A:$A,$A72,Investors!$G:$G,$B72)-$B$2&gt;M$4),SUMIFS(Investors!$Q:$Q,Investors!$A:$A,$A72,Investors!$G:$G,$B72),0)</f>
        <v>0</v>
      </c>
      <c r="O72" s="14">
        <f>IF(AND(SUMIFS(Investors!$P:$P,Investors!$A:$A,$A72,Investors!$G:$G,$B72)-$B$2&lt;=O$4,SUMIFS(Investors!$P:$P,Investors!$A:$A,$A72,Investors!$G:$G,$B72)-$B$2&gt;N$4),SUMIFS(Investors!$Q:$Q,Investors!$A:$A,$A72,Investors!$G:$G,$B72),0)</f>
        <v>0</v>
      </c>
      <c r="P72" s="14">
        <f>IF(AND(SUMIFS(Investors!$P:$P,Investors!$A:$A,$A72,Investors!$G:$G,$B72)-$B$2&lt;=P$4,SUMIFS(Investors!$P:$P,Investors!$A:$A,$A72,Investors!$G:$G,$B72)-$B$2&gt;O$4),SUMIFS(Investors!$Q:$Q,Investors!$A:$A,$A72,Investors!$G:$G,$B72),0)</f>
        <v>0</v>
      </c>
      <c r="Q72" s="14">
        <f>IF(AND(SUMIFS(Investors!$P:$P,Investors!$A:$A,$A72,Investors!$G:$G,$B72)-$B$2&lt;=Q$4,SUMIFS(Investors!$P:$P,Investors!$A:$A,$A72,Investors!$G:$G,$B72)-$B$2&gt;P$4),SUMIFS(Investors!$Q:$Q,Investors!$A:$A,$A72,Investors!$G:$G,$B72),0)</f>
        <v>0</v>
      </c>
      <c r="R72" s="14">
        <f>IF(AND(SUMIFS(Investors!$P:$P,Investors!$A:$A,$A72,Investors!$G:$G,$B72)-$B$2&lt;=R$4,SUMIFS(Investors!$P:$P,Investors!$A:$A,$A72,Investors!$G:$G,$B72)-$B$2&gt;Q$4),SUMIFS(Investors!$Q:$Q,Investors!$A:$A,$A72,Investors!$G:$G,$B72),0)</f>
        <v>0</v>
      </c>
      <c r="S72" s="14">
        <f>IF(AND(SUMIFS(Investors!$P:$P,Investors!$A:$A,$A72,Investors!$G:$G,$B72)-$B$2&lt;=S$4,SUMIFS(Investors!$P:$P,Investors!$A:$A,$A72,Investors!$G:$G,$B72)-$B$2&gt;R$4),SUMIFS(Investors!$Q:$Q,Investors!$A:$A,$A72,Investors!$G:$G,$B72),0)</f>
        <v>0</v>
      </c>
      <c r="T72" s="14">
        <f>IF(AND(SUMIFS(Investors!$P:$P,Investors!$A:$A,$A72,Investors!$G:$G,$B72)-$B$2&lt;=T$4,SUMIFS(Investors!$P:$P,Investors!$A:$A,$A72,Investors!$G:$G,$B72)-$B$2&gt;S$4),SUMIFS(Investors!$Q:$Q,Investors!$A:$A,$A72,Investors!$G:$G,$B72),0)</f>
        <v>0</v>
      </c>
      <c r="U72" s="14">
        <f>IF(AND(SUMIFS(Investors!$P:$P,Investors!$A:$A,$A72,Investors!$G:$G,$B72)-$B$2&lt;=U$4,SUMIFS(Investors!$P:$P,Investors!$A:$A,$A72,Investors!$G:$G,$B72)-$B$2&gt;T$4),SUMIFS(Investors!$Q:$Q,Investors!$A:$A,$A72,Investors!$G:$G,$B72),0)</f>
        <v>0</v>
      </c>
      <c r="V72" s="14">
        <f>IF(AND(SUMIFS(Investors!$P:$P,Investors!$A:$A,$A72,Investors!$G:$G,$B72)-$B$2&lt;=V$4,SUMIFS(Investors!$P:$P,Investors!$A:$A,$A72,Investors!$G:$G,$B72)-$B$2&gt;U$4),SUMIFS(Investors!$Q:$Q,Investors!$A:$A,$A72,Investors!$G:$G,$B72),0)</f>
        <v>0</v>
      </c>
      <c r="W72" s="14">
        <f>IF(AND(SUMIFS(Investors!$P:$P,Investors!$A:$A,$A72,Investors!$G:$G,$B72)-$B$2&lt;=W$4,SUMIFS(Investors!$P:$P,Investors!$A:$A,$A72,Investors!$G:$G,$B72)-$B$2&gt;V$4),SUMIFS(Investors!$Q:$Q,Investors!$A:$A,$A72,Investors!$G:$G,$B72),0)</f>
        <v>0</v>
      </c>
      <c r="X72" s="14">
        <f>IF(AND(SUMIFS(Investors!$P:$P,Investors!$A:$A,$A72,Investors!$G:$G,$B72)-$B$2&lt;=X$4,SUMIFS(Investors!$P:$P,Investors!$A:$A,$A72,Investors!$G:$G,$B72)-$B$2&gt;W$4),SUMIFS(Investors!$Q:$Q,Investors!$A:$A,$A72,Investors!$G:$G,$B72),0)</f>
        <v>0</v>
      </c>
      <c r="Y72" s="14">
        <f>IF(AND(SUMIFS(Investors!$P:$P,Investors!$A:$A,$A72,Investors!$G:$G,$B72)-$B$2&lt;=Y$4,SUMIFS(Investors!$P:$P,Investors!$A:$A,$A72,Investors!$G:$G,$B72)-$B$2&gt;X$4),SUMIFS(Investors!$Q:$Q,Investors!$A:$A,$A72,Investors!$G:$G,$B72),0)</f>
        <v>0</v>
      </c>
      <c r="Z72" s="14">
        <f>IF(AND(SUMIFS(Investors!$P:$P,Investors!$A:$A,$A72,Investors!$G:$G,$B72)-$B$2&lt;=Z$4,SUMIFS(Investors!$P:$P,Investors!$A:$A,$A72,Investors!$G:$G,$B72)-$B$2&gt;Y$4),SUMIFS(Investors!$Q:$Q,Investors!$A:$A,$A72,Investors!$G:$G,$B72),0)</f>
        <v>0</v>
      </c>
      <c r="AA72" s="14">
        <f>IF(AND(SUMIFS(Investors!$P:$P,Investors!$A:$A,$A72,Investors!$G:$G,$B72)-$B$2&lt;=AA$4,SUMIFS(Investors!$P:$P,Investors!$A:$A,$A72,Investors!$G:$G,$B72)-$B$2&gt;Z$4),SUMIFS(Investors!$Q:$Q,Investors!$A:$A,$A72,Investors!$G:$G,$B72),0)</f>
        <v>0</v>
      </c>
      <c r="AB72" s="14">
        <f>IF(AND(SUMIFS(Investors!$P:$P,Investors!$A:$A,$A72,Investors!$G:$G,$B72)-$B$2&lt;=AB$4,SUMIFS(Investors!$P:$P,Investors!$A:$A,$A72,Investors!$G:$G,$B72)-$B$2&gt;AA$4),SUMIFS(Investors!$Q:$Q,Investors!$A:$A,$A72,Investors!$G:$G,$B72),0)</f>
        <v>0</v>
      </c>
      <c r="AC72" s="14">
        <f>IF(AND(SUMIFS(Investors!$P:$P,Investors!$A:$A,$A72,Investors!$G:$G,$B72)-$B$2&lt;=AC$4,SUMIFS(Investors!$P:$P,Investors!$A:$A,$A72,Investors!$G:$G,$B72)-$B$2&gt;AB$4),SUMIFS(Investors!$Q:$Q,Investors!$A:$A,$A72,Investors!$G:$G,$B72),0)</f>
        <v>0</v>
      </c>
    </row>
    <row r="73" spans="1:29">
      <c r="A73" s="13" t="s">
        <v>228</v>
      </c>
      <c r="B73" s="13" t="s">
        <v>71</v>
      </c>
      <c r="C73" s="14">
        <f t="shared" si="3"/>
        <v>524243.83561643836</v>
      </c>
      <c r="D73" s="13"/>
      <c r="E73" s="14">
        <f>IF(AND(SUMIFS(Investors!$P:$P,Investors!$A:$A,$A73,Investors!$G:$G,$B73)-$B$2&lt;=E$4,SUMIFS(Investors!$P:$P,Investors!$A:$A,$A73,Investors!$G:$G,$B73)-$B$2&gt;D$4),SUMIFS(Investors!$Q:$Q,Investors!$A:$A,$A73,Investors!$G:$G,$B73),0)</f>
        <v>0</v>
      </c>
      <c r="F73" s="14">
        <f>IF(AND(SUMIFS(Investors!$P:$P,Investors!$A:$A,$A73,Investors!$G:$G,$B73)-$B$2&lt;=F$4,SUMIFS(Investors!$P:$P,Investors!$A:$A,$A73,Investors!$G:$G,$B73)-$B$2&gt;E$4),SUMIFS(Investors!$Q:$Q,Investors!$A:$A,$A73,Investors!$G:$G,$B73),0)</f>
        <v>0</v>
      </c>
      <c r="G73" s="14">
        <f>IF(AND(SUMIFS(Investors!$P:$P,Investors!$A:$A,$A73,Investors!$G:$G,$B73)-$B$2&lt;=G$4,SUMIFS(Investors!$P:$P,Investors!$A:$A,$A73,Investors!$G:$G,$B73)-$B$2&gt;F$4),SUMIFS(Investors!$Q:$Q,Investors!$A:$A,$A73,Investors!$G:$G,$B73),0)</f>
        <v>0</v>
      </c>
      <c r="H73" s="14">
        <f>IF(AND(SUMIFS(Investors!$P:$P,Investors!$A:$A,$A73,Investors!$G:$G,$B73)-$B$2&lt;=H$4,SUMIFS(Investors!$P:$P,Investors!$A:$A,$A73,Investors!$G:$G,$B73)-$B$2&gt;G$4),SUMIFS(Investors!$Q:$Q,Investors!$A:$A,$A73,Investors!$G:$G,$B73),0)</f>
        <v>0</v>
      </c>
      <c r="I73" s="14">
        <f>IF(AND(SUMIFS(Investors!$P:$P,Investors!$A:$A,$A73,Investors!$G:$G,$B73)-$B$2&lt;=I$4,SUMIFS(Investors!$P:$P,Investors!$A:$A,$A73,Investors!$G:$G,$B73)-$B$2&gt;H$4),SUMIFS(Investors!$Q:$Q,Investors!$A:$A,$A73,Investors!$G:$G,$B73),0)</f>
        <v>524243.83561643836</v>
      </c>
      <c r="J73" s="14">
        <f>IF(AND(SUMIFS(Investors!$P:$P,Investors!$A:$A,$A73,Investors!$G:$G,$B73)-$B$2&lt;=J$4,SUMIFS(Investors!$P:$P,Investors!$A:$A,$A73,Investors!$G:$G,$B73)-$B$2&gt;I$4),SUMIFS(Investors!$Q:$Q,Investors!$A:$A,$A73,Investors!$G:$G,$B73),0)</f>
        <v>0</v>
      </c>
      <c r="K73" s="14">
        <f>IF(AND(SUMIFS(Investors!$P:$P,Investors!$A:$A,$A73,Investors!$G:$G,$B73)-$B$2&lt;=K$4,SUMIFS(Investors!$P:$P,Investors!$A:$A,$A73,Investors!$G:$G,$B73)-$B$2&gt;J$4),SUMIFS(Investors!$Q:$Q,Investors!$A:$A,$A73,Investors!$G:$G,$B73),0)</f>
        <v>0</v>
      </c>
      <c r="L73" s="14">
        <f>IF(AND(SUMIFS(Investors!$P:$P,Investors!$A:$A,$A73,Investors!$G:$G,$B73)-$B$2&lt;=L$4,SUMIFS(Investors!$P:$P,Investors!$A:$A,$A73,Investors!$G:$G,$B73)-$B$2&gt;K$4),SUMIFS(Investors!$Q:$Q,Investors!$A:$A,$A73,Investors!$G:$G,$B73),0)</f>
        <v>0</v>
      </c>
      <c r="M73" s="14">
        <f>IF(AND(SUMIFS(Investors!$P:$P,Investors!$A:$A,$A73,Investors!$G:$G,$B73)-$B$2&lt;=M$4,SUMIFS(Investors!$P:$P,Investors!$A:$A,$A73,Investors!$G:$G,$B73)-$B$2&gt;L$4),SUMIFS(Investors!$Q:$Q,Investors!$A:$A,$A73,Investors!$G:$G,$B73),0)</f>
        <v>0</v>
      </c>
      <c r="N73" s="14">
        <f>IF(AND(SUMIFS(Investors!$P:$P,Investors!$A:$A,$A73,Investors!$G:$G,$B73)-$B$2&lt;=N$4,SUMIFS(Investors!$P:$P,Investors!$A:$A,$A73,Investors!$G:$G,$B73)-$B$2&gt;M$4),SUMIFS(Investors!$Q:$Q,Investors!$A:$A,$A73,Investors!$G:$G,$B73),0)</f>
        <v>0</v>
      </c>
      <c r="O73" s="14">
        <f>IF(AND(SUMIFS(Investors!$P:$P,Investors!$A:$A,$A73,Investors!$G:$G,$B73)-$B$2&lt;=O$4,SUMIFS(Investors!$P:$P,Investors!$A:$A,$A73,Investors!$G:$G,$B73)-$B$2&gt;N$4),SUMIFS(Investors!$Q:$Q,Investors!$A:$A,$A73,Investors!$G:$G,$B73),0)</f>
        <v>0</v>
      </c>
      <c r="P73" s="14">
        <f>IF(AND(SUMIFS(Investors!$P:$P,Investors!$A:$A,$A73,Investors!$G:$G,$B73)-$B$2&lt;=P$4,SUMIFS(Investors!$P:$P,Investors!$A:$A,$A73,Investors!$G:$G,$B73)-$B$2&gt;O$4),SUMIFS(Investors!$Q:$Q,Investors!$A:$A,$A73,Investors!$G:$G,$B73),0)</f>
        <v>0</v>
      </c>
      <c r="Q73" s="14">
        <f>IF(AND(SUMIFS(Investors!$P:$P,Investors!$A:$A,$A73,Investors!$G:$G,$B73)-$B$2&lt;=Q$4,SUMIFS(Investors!$P:$P,Investors!$A:$A,$A73,Investors!$G:$G,$B73)-$B$2&gt;P$4),SUMIFS(Investors!$Q:$Q,Investors!$A:$A,$A73,Investors!$G:$G,$B73),0)</f>
        <v>0</v>
      </c>
      <c r="R73" s="14">
        <f>IF(AND(SUMIFS(Investors!$P:$P,Investors!$A:$A,$A73,Investors!$G:$G,$B73)-$B$2&lt;=R$4,SUMIFS(Investors!$P:$P,Investors!$A:$A,$A73,Investors!$G:$G,$B73)-$B$2&gt;Q$4),SUMIFS(Investors!$Q:$Q,Investors!$A:$A,$A73,Investors!$G:$G,$B73),0)</f>
        <v>0</v>
      </c>
      <c r="S73" s="14">
        <f>IF(AND(SUMIFS(Investors!$P:$P,Investors!$A:$A,$A73,Investors!$G:$G,$B73)-$B$2&lt;=S$4,SUMIFS(Investors!$P:$P,Investors!$A:$A,$A73,Investors!$G:$G,$B73)-$B$2&gt;R$4),SUMIFS(Investors!$Q:$Q,Investors!$A:$A,$A73,Investors!$G:$G,$B73),0)</f>
        <v>0</v>
      </c>
      <c r="T73" s="14">
        <f>IF(AND(SUMIFS(Investors!$P:$P,Investors!$A:$A,$A73,Investors!$G:$G,$B73)-$B$2&lt;=T$4,SUMIFS(Investors!$P:$P,Investors!$A:$A,$A73,Investors!$G:$G,$B73)-$B$2&gt;S$4),SUMIFS(Investors!$Q:$Q,Investors!$A:$A,$A73,Investors!$G:$G,$B73),0)</f>
        <v>0</v>
      </c>
      <c r="U73" s="14">
        <f>IF(AND(SUMIFS(Investors!$P:$P,Investors!$A:$A,$A73,Investors!$G:$G,$B73)-$B$2&lt;=U$4,SUMIFS(Investors!$P:$P,Investors!$A:$A,$A73,Investors!$G:$G,$B73)-$B$2&gt;T$4),SUMIFS(Investors!$Q:$Q,Investors!$A:$A,$A73,Investors!$G:$G,$B73),0)</f>
        <v>0</v>
      </c>
      <c r="V73" s="14">
        <f>IF(AND(SUMIFS(Investors!$P:$P,Investors!$A:$A,$A73,Investors!$G:$G,$B73)-$B$2&lt;=V$4,SUMIFS(Investors!$P:$P,Investors!$A:$A,$A73,Investors!$G:$G,$B73)-$B$2&gt;U$4),SUMIFS(Investors!$Q:$Q,Investors!$A:$A,$A73,Investors!$G:$G,$B73),0)</f>
        <v>0</v>
      </c>
      <c r="W73" s="14">
        <f>IF(AND(SUMIFS(Investors!$P:$P,Investors!$A:$A,$A73,Investors!$G:$G,$B73)-$B$2&lt;=W$4,SUMIFS(Investors!$P:$P,Investors!$A:$A,$A73,Investors!$G:$G,$B73)-$B$2&gt;V$4),SUMIFS(Investors!$Q:$Q,Investors!$A:$A,$A73,Investors!$G:$G,$B73),0)</f>
        <v>0</v>
      </c>
      <c r="X73" s="14">
        <f>IF(AND(SUMIFS(Investors!$P:$P,Investors!$A:$A,$A73,Investors!$G:$G,$B73)-$B$2&lt;=X$4,SUMIFS(Investors!$P:$P,Investors!$A:$A,$A73,Investors!$G:$G,$B73)-$B$2&gt;W$4),SUMIFS(Investors!$Q:$Q,Investors!$A:$A,$A73,Investors!$G:$G,$B73),0)</f>
        <v>0</v>
      </c>
      <c r="Y73" s="14">
        <f>IF(AND(SUMIFS(Investors!$P:$P,Investors!$A:$A,$A73,Investors!$G:$G,$B73)-$B$2&lt;=Y$4,SUMIFS(Investors!$P:$P,Investors!$A:$A,$A73,Investors!$G:$G,$B73)-$B$2&gt;X$4),SUMIFS(Investors!$Q:$Q,Investors!$A:$A,$A73,Investors!$G:$G,$B73),0)</f>
        <v>0</v>
      </c>
      <c r="Z73" s="14">
        <f>IF(AND(SUMIFS(Investors!$P:$P,Investors!$A:$A,$A73,Investors!$G:$G,$B73)-$B$2&lt;=Z$4,SUMIFS(Investors!$P:$P,Investors!$A:$A,$A73,Investors!$G:$G,$B73)-$B$2&gt;Y$4),SUMIFS(Investors!$Q:$Q,Investors!$A:$A,$A73,Investors!$G:$G,$B73),0)</f>
        <v>0</v>
      </c>
      <c r="AA73" s="14">
        <f>IF(AND(SUMIFS(Investors!$P:$P,Investors!$A:$A,$A73,Investors!$G:$G,$B73)-$B$2&lt;=AA$4,SUMIFS(Investors!$P:$P,Investors!$A:$A,$A73,Investors!$G:$G,$B73)-$B$2&gt;Z$4),SUMIFS(Investors!$Q:$Q,Investors!$A:$A,$A73,Investors!$G:$G,$B73),0)</f>
        <v>0</v>
      </c>
      <c r="AB73" s="14">
        <f>IF(AND(SUMIFS(Investors!$P:$P,Investors!$A:$A,$A73,Investors!$G:$G,$B73)-$B$2&lt;=AB$4,SUMIFS(Investors!$P:$P,Investors!$A:$A,$A73,Investors!$G:$G,$B73)-$B$2&gt;AA$4),SUMIFS(Investors!$Q:$Q,Investors!$A:$A,$A73,Investors!$G:$G,$B73),0)</f>
        <v>0</v>
      </c>
      <c r="AC73" s="14">
        <f>IF(AND(SUMIFS(Investors!$P:$P,Investors!$A:$A,$A73,Investors!$G:$G,$B73)-$B$2&lt;=AC$4,SUMIFS(Investors!$P:$P,Investors!$A:$A,$A73,Investors!$G:$G,$B73)-$B$2&gt;AB$4),SUMIFS(Investors!$Q:$Q,Investors!$A:$A,$A73,Investors!$G:$G,$B73),0)</f>
        <v>0</v>
      </c>
    </row>
    <row r="74" spans="1:29">
      <c r="A74" s="13" t="s">
        <v>228</v>
      </c>
      <c r="B74" s="13" t="s">
        <v>110</v>
      </c>
      <c r="C74" s="14">
        <f t="shared" si="3"/>
        <v>651320.54794520547</v>
      </c>
      <c r="D74" s="13"/>
      <c r="E74" s="14">
        <f>IF(AND(SUMIFS(Investors!$P:$P,Investors!$A:$A,$A74,Investors!$G:$G,$B74)-$B$2&lt;=E$4,SUMIFS(Investors!$P:$P,Investors!$A:$A,$A74,Investors!$G:$G,$B74)-$B$2&gt;D$4),SUMIFS(Investors!$Q:$Q,Investors!$A:$A,$A74,Investors!$G:$G,$B74),0)</f>
        <v>0</v>
      </c>
      <c r="F74" s="14">
        <f>IF(AND(SUMIFS(Investors!$P:$P,Investors!$A:$A,$A74,Investors!$G:$G,$B74)-$B$2&lt;=F$4,SUMIFS(Investors!$P:$P,Investors!$A:$A,$A74,Investors!$G:$G,$B74)-$B$2&gt;E$4),SUMIFS(Investors!$Q:$Q,Investors!$A:$A,$A74,Investors!$G:$G,$B74),0)</f>
        <v>0</v>
      </c>
      <c r="G74" s="14">
        <f>IF(AND(SUMIFS(Investors!$P:$P,Investors!$A:$A,$A74,Investors!$G:$G,$B74)-$B$2&lt;=G$4,SUMIFS(Investors!$P:$P,Investors!$A:$A,$A74,Investors!$G:$G,$B74)-$B$2&gt;F$4),SUMIFS(Investors!$Q:$Q,Investors!$A:$A,$A74,Investors!$G:$G,$B74),0)</f>
        <v>0</v>
      </c>
      <c r="H74" s="14">
        <f>IF(AND(SUMIFS(Investors!$P:$P,Investors!$A:$A,$A74,Investors!$G:$G,$B74)-$B$2&lt;=H$4,SUMIFS(Investors!$P:$P,Investors!$A:$A,$A74,Investors!$G:$G,$B74)-$B$2&gt;G$4),SUMIFS(Investors!$Q:$Q,Investors!$A:$A,$A74,Investors!$G:$G,$B74),0)</f>
        <v>0</v>
      </c>
      <c r="I74" s="14">
        <f>IF(AND(SUMIFS(Investors!$P:$P,Investors!$A:$A,$A74,Investors!$G:$G,$B74)-$B$2&lt;=I$4,SUMIFS(Investors!$P:$P,Investors!$A:$A,$A74,Investors!$G:$G,$B74)-$B$2&gt;H$4),SUMIFS(Investors!$Q:$Q,Investors!$A:$A,$A74,Investors!$G:$G,$B74),0)</f>
        <v>0</v>
      </c>
      <c r="J74" s="14">
        <f>IF(AND(SUMIFS(Investors!$P:$P,Investors!$A:$A,$A74,Investors!$G:$G,$B74)-$B$2&lt;=J$4,SUMIFS(Investors!$P:$P,Investors!$A:$A,$A74,Investors!$G:$G,$B74)-$B$2&gt;I$4),SUMIFS(Investors!$Q:$Q,Investors!$A:$A,$A74,Investors!$G:$G,$B74),0)</f>
        <v>651320.54794520547</v>
      </c>
      <c r="K74" s="14">
        <f>IF(AND(SUMIFS(Investors!$P:$P,Investors!$A:$A,$A74,Investors!$G:$G,$B74)-$B$2&lt;=K$4,SUMIFS(Investors!$P:$P,Investors!$A:$A,$A74,Investors!$G:$G,$B74)-$B$2&gt;J$4),SUMIFS(Investors!$Q:$Q,Investors!$A:$A,$A74,Investors!$G:$G,$B74),0)</f>
        <v>0</v>
      </c>
      <c r="L74" s="14">
        <f>IF(AND(SUMIFS(Investors!$P:$P,Investors!$A:$A,$A74,Investors!$G:$G,$B74)-$B$2&lt;=L$4,SUMIFS(Investors!$P:$P,Investors!$A:$A,$A74,Investors!$G:$G,$B74)-$B$2&gt;K$4),SUMIFS(Investors!$Q:$Q,Investors!$A:$A,$A74,Investors!$G:$G,$B74),0)</f>
        <v>0</v>
      </c>
      <c r="M74" s="14">
        <f>IF(AND(SUMIFS(Investors!$P:$P,Investors!$A:$A,$A74,Investors!$G:$G,$B74)-$B$2&lt;=M$4,SUMIFS(Investors!$P:$P,Investors!$A:$A,$A74,Investors!$G:$G,$B74)-$B$2&gt;L$4),SUMIFS(Investors!$Q:$Q,Investors!$A:$A,$A74,Investors!$G:$G,$B74),0)</f>
        <v>0</v>
      </c>
      <c r="N74" s="14">
        <f>IF(AND(SUMIFS(Investors!$P:$P,Investors!$A:$A,$A74,Investors!$G:$G,$B74)-$B$2&lt;=N$4,SUMIFS(Investors!$P:$P,Investors!$A:$A,$A74,Investors!$G:$G,$B74)-$B$2&gt;M$4),SUMIFS(Investors!$Q:$Q,Investors!$A:$A,$A74,Investors!$G:$G,$B74),0)</f>
        <v>0</v>
      </c>
      <c r="O74" s="14">
        <f>IF(AND(SUMIFS(Investors!$P:$P,Investors!$A:$A,$A74,Investors!$G:$G,$B74)-$B$2&lt;=O$4,SUMIFS(Investors!$P:$P,Investors!$A:$A,$A74,Investors!$G:$G,$B74)-$B$2&gt;N$4),SUMIFS(Investors!$Q:$Q,Investors!$A:$A,$A74,Investors!$G:$G,$B74),0)</f>
        <v>0</v>
      </c>
      <c r="P74" s="14">
        <f>IF(AND(SUMIFS(Investors!$P:$P,Investors!$A:$A,$A74,Investors!$G:$G,$B74)-$B$2&lt;=P$4,SUMIFS(Investors!$P:$P,Investors!$A:$A,$A74,Investors!$G:$G,$B74)-$B$2&gt;O$4),SUMIFS(Investors!$Q:$Q,Investors!$A:$A,$A74,Investors!$G:$G,$B74),0)</f>
        <v>0</v>
      </c>
      <c r="Q74" s="14">
        <f>IF(AND(SUMIFS(Investors!$P:$P,Investors!$A:$A,$A74,Investors!$G:$G,$B74)-$B$2&lt;=Q$4,SUMIFS(Investors!$P:$P,Investors!$A:$A,$A74,Investors!$G:$G,$B74)-$B$2&gt;P$4),SUMIFS(Investors!$Q:$Q,Investors!$A:$A,$A74,Investors!$G:$G,$B74),0)</f>
        <v>0</v>
      </c>
      <c r="R74" s="14">
        <f>IF(AND(SUMIFS(Investors!$P:$P,Investors!$A:$A,$A74,Investors!$G:$G,$B74)-$B$2&lt;=R$4,SUMIFS(Investors!$P:$P,Investors!$A:$A,$A74,Investors!$G:$G,$B74)-$B$2&gt;Q$4),SUMIFS(Investors!$Q:$Q,Investors!$A:$A,$A74,Investors!$G:$G,$B74),0)</f>
        <v>0</v>
      </c>
      <c r="S74" s="14">
        <f>IF(AND(SUMIFS(Investors!$P:$P,Investors!$A:$A,$A74,Investors!$G:$G,$B74)-$B$2&lt;=S$4,SUMIFS(Investors!$P:$P,Investors!$A:$A,$A74,Investors!$G:$G,$B74)-$B$2&gt;R$4),SUMIFS(Investors!$Q:$Q,Investors!$A:$A,$A74,Investors!$G:$G,$B74),0)</f>
        <v>0</v>
      </c>
      <c r="T74" s="14">
        <f>IF(AND(SUMIFS(Investors!$P:$P,Investors!$A:$A,$A74,Investors!$G:$G,$B74)-$B$2&lt;=T$4,SUMIFS(Investors!$P:$P,Investors!$A:$A,$A74,Investors!$G:$G,$B74)-$B$2&gt;S$4),SUMIFS(Investors!$Q:$Q,Investors!$A:$A,$A74,Investors!$G:$G,$B74),0)</f>
        <v>0</v>
      </c>
      <c r="U74" s="14">
        <f>IF(AND(SUMIFS(Investors!$P:$P,Investors!$A:$A,$A74,Investors!$G:$G,$B74)-$B$2&lt;=U$4,SUMIFS(Investors!$P:$P,Investors!$A:$A,$A74,Investors!$G:$G,$B74)-$B$2&gt;T$4),SUMIFS(Investors!$Q:$Q,Investors!$A:$A,$A74,Investors!$G:$G,$B74),0)</f>
        <v>0</v>
      </c>
      <c r="V74" s="14">
        <f>IF(AND(SUMIFS(Investors!$P:$P,Investors!$A:$A,$A74,Investors!$G:$G,$B74)-$B$2&lt;=V$4,SUMIFS(Investors!$P:$P,Investors!$A:$A,$A74,Investors!$G:$G,$B74)-$B$2&gt;U$4),SUMIFS(Investors!$Q:$Q,Investors!$A:$A,$A74,Investors!$G:$G,$B74),0)</f>
        <v>0</v>
      </c>
      <c r="W74" s="14">
        <f>IF(AND(SUMIFS(Investors!$P:$P,Investors!$A:$A,$A74,Investors!$G:$G,$B74)-$B$2&lt;=W$4,SUMIFS(Investors!$P:$P,Investors!$A:$A,$A74,Investors!$G:$G,$B74)-$B$2&gt;V$4),SUMIFS(Investors!$Q:$Q,Investors!$A:$A,$A74,Investors!$G:$G,$B74),0)</f>
        <v>0</v>
      </c>
      <c r="X74" s="14">
        <f>IF(AND(SUMIFS(Investors!$P:$P,Investors!$A:$A,$A74,Investors!$G:$G,$B74)-$B$2&lt;=X$4,SUMIFS(Investors!$P:$P,Investors!$A:$A,$A74,Investors!$G:$G,$B74)-$B$2&gt;W$4),SUMIFS(Investors!$Q:$Q,Investors!$A:$A,$A74,Investors!$G:$G,$B74),0)</f>
        <v>0</v>
      </c>
      <c r="Y74" s="14">
        <f>IF(AND(SUMIFS(Investors!$P:$P,Investors!$A:$A,$A74,Investors!$G:$G,$B74)-$B$2&lt;=Y$4,SUMIFS(Investors!$P:$P,Investors!$A:$A,$A74,Investors!$G:$G,$B74)-$B$2&gt;X$4),SUMIFS(Investors!$Q:$Q,Investors!$A:$A,$A74,Investors!$G:$G,$B74),0)</f>
        <v>0</v>
      </c>
      <c r="Z74" s="14">
        <f>IF(AND(SUMIFS(Investors!$P:$P,Investors!$A:$A,$A74,Investors!$G:$G,$B74)-$B$2&lt;=Z$4,SUMIFS(Investors!$P:$P,Investors!$A:$A,$A74,Investors!$G:$G,$B74)-$B$2&gt;Y$4),SUMIFS(Investors!$Q:$Q,Investors!$A:$A,$A74,Investors!$G:$G,$B74),0)</f>
        <v>0</v>
      </c>
      <c r="AA74" s="14">
        <f>IF(AND(SUMIFS(Investors!$P:$P,Investors!$A:$A,$A74,Investors!$G:$G,$B74)-$B$2&lt;=AA$4,SUMIFS(Investors!$P:$P,Investors!$A:$A,$A74,Investors!$G:$G,$B74)-$B$2&gt;Z$4),SUMIFS(Investors!$Q:$Q,Investors!$A:$A,$A74,Investors!$G:$G,$B74),0)</f>
        <v>0</v>
      </c>
      <c r="AB74" s="14">
        <f>IF(AND(SUMIFS(Investors!$P:$P,Investors!$A:$A,$A74,Investors!$G:$G,$B74)-$B$2&lt;=AB$4,SUMIFS(Investors!$P:$P,Investors!$A:$A,$A74,Investors!$G:$G,$B74)-$B$2&gt;AA$4),SUMIFS(Investors!$Q:$Q,Investors!$A:$A,$A74,Investors!$G:$G,$B74),0)</f>
        <v>0</v>
      </c>
      <c r="AC74" s="14">
        <f>IF(AND(SUMIFS(Investors!$P:$P,Investors!$A:$A,$A74,Investors!$G:$G,$B74)-$B$2&lt;=AC$4,SUMIFS(Investors!$P:$P,Investors!$A:$A,$A74,Investors!$G:$G,$B74)-$B$2&gt;AB$4),SUMIFS(Investors!$Q:$Q,Investors!$A:$A,$A74,Investors!$G:$G,$B74),0)</f>
        <v>0</v>
      </c>
    </row>
    <row r="75" spans="1:29">
      <c r="A75" s="13" t="s">
        <v>231</v>
      </c>
      <c r="B75" s="13" t="s">
        <v>54</v>
      </c>
      <c r="C75" s="14">
        <f t="shared" si="3"/>
        <v>196879.95473917807</v>
      </c>
      <c r="D75" s="13"/>
      <c r="E75" s="14">
        <f>IF(AND(SUMIFS(Investors!$P:$P,Investors!$A:$A,$A75,Investors!$G:$G,$B75)-$B$2&lt;=E$4,SUMIFS(Investors!$P:$P,Investors!$A:$A,$A75,Investors!$G:$G,$B75)-$B$2&gt;D$4),SUMIFS(Investors!$Q:$Q,Investors!$A:$A,$A75,Investors!$G:$G,$B75),0)</f>
        <v>0</v>
      </c>
      <c r="F75" s="14">
        <f>IF(AND(SUMIFS(Investors!$P:$P,Investors!$A:$A,$A75,Investors!$G:$G,$B75)-$B$2&lt;=F$4,SUMIFS(Investors!$P:$P,Investors!$A:$A,$A75,Investors!$G:$G,$B75)-$B$2&gt;E$4),SUMIFS(Investors!$Q:$Q,Investors!$A:$A,$A75,Investors!$G:$G,$B75),0)</f>
        <v>0</v>
      </c>
      <c r="G75" s="14">
        <f>IF(AND(SUMIFS(Investors!$P:$P,Investors!$A:$A,$A75,Investors!$G:$G,$B75)-$B$2&lt;=G$4,SUMIFS(Investors!$P:$P,Investors!$A:$A,$A75,Investors!$G:$G,$B75)-$B$2&gt;F$4),SUMIFS(Investors!$Q:$Q,Investors!$A:$A,$A75,Investors!$G:$G,$B75),0)</f>
        <v>0</v>
      </c>
      <c r="H75" s="14">
        <f>IF(AND(SUMIFS(Investors!$P:$P,Investors!$A:$A,$A75,Investors!$G:$G,$B75)-$B$2&lt;=H$4,SUMIFS(Investors!$P:$P,Investors!$A:$A,$A75,Investors!$G:$G,$B75)-$B$2&gt;G$4),SUMIFS(Investors!$Q:$Q,Investors!$A:$A,$A75,Investors!$G:$G,$B75),0)</f>
        <v>0</v>
      </c>
      <c r="I75" s="14">
        <f>IF(AND(SUMIFS(Investors!$P:$P,Investors!$A:$A,$A75,Investors!$G:$G,$B75)-$B$2&lt;=I$4,SUMIFS(Investors!$P:$P,Investors!$A:$A,$A75,Investors!$G:$G,$B75)-$B$2&gt;H$4),SUMIFS(Investors!$Q:$Q,Investors!$A:$A,$A75,Investors!$G:$G,$B75),0)</f>
        <v>196879.95473917807</v>
      </c>
      <c r="J75" s="14">
        <f>IF(AND(SUMIFS(Investors!$P:$P,Investors!$A:$A,$A75,Investors!$G:$G,$B75)-$B$2&lt;=J$4,SUMIFS(Investors!$P:$P,Investors!$A:$A,$A75,Investors!$G:$G,$B75)-$B$2&gt;I$4),SUMIFS(Investors!$Q:$Q,Investors!$A:$A,$A75,Investors!$G:$G,$B75),0)</f>
        <v>0</v>
      </c>
      <c r="K75" s="14">
        <f>IF(AND(SUMIFS(Investors!$P:$P,Investors!$A:$A,$A75,Investors!$G:$G,$B75)-$B$2&lt;=K$4,SUMIFS(Investors!$P:$P,Investors!$A:$A,$A75,Investors!$G:$G,$B75)-$B$2&gt;J$4),SUMIFS(Investors!$Q:$Q,Investors!$A:$A,$A75,Investors!$G:$G,$B75),0)</f>
        <v>0</v>
      </c>
      <c r="L75" s="14">
        <f>IF(AND(SUMIFS(Investors!$P:$P,Investors!$A:$A,$A75,Investors!$G:$G,$B75)-$B$2&lt;=L$4,SUMIFS(Investors!$P:$P,Investors!$A:$A,$A75,Investors!$G:$G,$B75)-$B$2&gt;K$4),SUMIFS(Investors!$Q:$Q,Investors!$A:$A,$A75,Investors!$G:$G,$B75),0)</f>
        <v>0</v>
      </c>
      <c r="M75" s="14">
        <f>IF(AND(SUMIFS(Investors!$P:$P,Investors!$A:$A,$A75,Investors!$G:$G,$B75)-$B$2&lt;=M$4,SUMIFS(Investors!$P:$P,Investors!$A:$A,$A75,Investors!$G:$G,$B75)-$B$2&gt;L$4),SUMIFS(Investors!$Q:$Q,Investors!$A:$A,$A75,Investors!$G:$G,$B75),0)</f>
        <v>0</v>
      </c>
      <c r="N75" s="14">
        <f>IF(AND(SUMIFS(Investors!$P:$P,Investors!$A:$A,$A75,Investors!$G:$G,$B75)-$B$2&lt;=N$4,SUMIFS(Investors!$P:$P,Investors!$A:$A,$A75,Investors!$G:$G,$B75)-$B$2&gt;M$4),SUMIFS(Investors!$Q:$Q,Investors!$A:$A,$A75,Investors!$G:$G,$B75),0)</f>
        <v>0</v>
      </c>
      <c r="O75" s="14">
        <f>IF(AND(SUMIFS(Investors!$P:$P,Investors!$A:$A,$A75,Investors!$G:$G,$B75)-$B$2&lt;=O$4,SUMIFS(Investors!$P:$P,Investors!$A:$A,$A75,Investors!$G:$G,$B75)-$B$2&gt;N$4),SUMIFS(Investors!$Q:$Q,Investors!$A:$A,$A75,Investors!$G:$G,$B75),0)</f>
        <v>0</v>
      </c>
      <c r="P75" s="14">
        <f>IF(AND(SUMIFS(Investors!$P:$P,Investors!$A:$A,$A75,Investors!$G:$G,$B75)-$B$2&lt;=P$4,SUMIFS(Investors!$P:$P,Investors!$A:$A,$A75,Investors!$G:$G,$B75)-$B$2&gt;O$4),SUMIFS(Investors!$Q:$Q,Investors!$A:$A,$A75,Investors!$G:$G,$B75),0)</f>
        <v>0</v>
      </c>
      <c r="Q75" s="14">
        <f>IF(AND(SUMIFS(Investors!$P:$P,Investors!$A:$A,$A75,Investors!$G:$G,$B75)-$B$2&lt;=Q$4,SUMIFS(Investors!$P:$P,Investors!$A:$A,$A75,Investors!$G:$G,$B75)-$B$2&gt;P$4),SUMIFS(Investors!$Q:$Q,Investors!$A:$A,$A75,Investors!$G:$G,$B75),0)</f>
        <v>0</v>
      </c>
      <c r="R75" s="14">
        <f>IF(AND(SUMIFS(Investors!$P:$P,Investors!$A:$A,$A75,Investors!$G:$G,$B75)-$B$2&lt;=R$4,SUMIFS(Investors!$P:$P,Investors!$A:$A,$A75,Investors!$G:$G,$B75)-$B$2&gt;Q$4),SUMIFS(Investors!$Q:$Q,Investors!$A:$A,$A75,Investors!$G:$G,$B75),0)</f>
        <v>0</v>
      </c>
      <c r="S75" s="14">
        <f>IF(AND(SUMIFS(Investors!$P:$P,Investors!$A:$A,$A75,Investors!$G:$G,$B75)-$B$2&lt;=S$4,SUMIFS(Investors!$P:$P,Investors!$A:$A,$A75,Investors!$G:$G,$B75)-$B$2&gt;R$4),SUMIFS(Investors!$Q:$Q,Investors!$A:$A,$A75,Investors!$G:$G,$B75),0)</f>
        <v>0</v>
      </c>
      <c r="T75" s="14">
        <f>IF(AND(SUMIFS(Investors!$P:$P,Investors!$A:$A,$A75,Investors!$G:$G,$B75)-$B$2&lt;=T$4,SUMIFS(Investors!$P:$P,Investors!$A:$A,$A75,Investors!$G:$G,$B75)-$B$2&gt;S$4),SUMIFS(Investors!$Q:$Q,Investors!$A:$A,$A75,Investors!$G:$G,$B75),0)</f>
        <v>0</v>
      </c>
      <c r="U75" s="14">
        <f>IF(AND(SUMIFS(Investors!$P:$P,Investors!$A:$A,$A75,Investors!$G:$G,$B75)-$B$2&lt;=U$4,SUMIFS(Investors!$P:$P,Investors!$A:$A,$A75,Investors!$G:$G,$B75)-$B$2&gt;T$4),SUMIFS(Investors!$Q:$Q,Investors!$A:$A,$A75,Investors!$G:$G,$B75),0)</f>
        <v>0</v>
      </c>
      <c r="V75" s="14">
        <f>IF(AND(SUMIFS(Investors!$P:$P,Investors!$A:$A,$A75,Investors!$G:$G,$B75)-$B$2&lt;=V$4,SUMIFS(Investors!$P:$P,Investors!$A:$A,$A75,Investors!$G:$G,$B75)-$B$2&gt;U$4),SUMIFS(Investors!$Q:$Q,Investors!$A:$A,$A75,Investors!$G:$G,$B75),0)</f>
        <v>0</v>
      </c>
      <c r="W75" s="14">
        <f>IF(AND(SUMIFS(Investors!$P:$P,Investors!$A:$A,$A75,Investors!$G:$G,$B75)-$B$2&lt;=W$4,SUMIFS(Investors!$P:$P,Investors!$A:$A,$A75,Investors!$G:$G,$B75)-$B$2&gt;V$4),SUMIFS(Investors!$Q:$Q,Investors!$A:$A,$A75,Investors!$G:$G,$B75),0)</f>
        <v>0</v>
      </c>
      <c r="X75" s="14">
        <f>IF(AND(SUMIFS(Investors!$P:$P,Investors!$A:$A,$A75,Investors!$G:$G,$B75)-$B$2&lt;=X$4,SUMIFS(Investors!$P:$P,Investors!$A:$A,$A75,Investors!$G:$G,$B75)-$B$2&gt;W$4),SUMIFS(Investors!$Q:$Q,Investors!$A:$A,$A75,Investors!$G:$G,$B75),0)</f>
        <v>0</v>
      </c>
      <c r="Y75" s="14">
        <f>IF(AND(SUMIFS(Investors!$P:$P,Investors!$A:$A,$A75,Investors!$G:$G,$B75)-$B$2&lt;=Y$4,SUMIFS(Investors!$P:$P,Investors!$A:$A,$A75,Investors!$G:$G,$B75)-$B$2&gt;X$4),SUMIFS(Investors!$Q:$Q,Investors!$A:$A,$A75,Investors!$G:$G,$B75),0)</f>
        <v>0</v>
      </c>
      <c r="Z75" s="14">
        <f>IF(AND(SUMIFS(Investors!$P:$P,Investors!$A:$A,$A75,Investors!$G:$G,$B75)-$B$2&lt;=Z$4,SUMIFS(Investors!$P:$P,Investors!$A:$A,$A75,Investors!$G:$G,$B75)-$B$2&gt;Y$4),SUMIFS(Investors!$Q:$Q,Investors!$A:$A,$A75,Investors!$G:$G,$B75),0)</f>
        <v>0</v>
      </c>
      <c r="AA75" s="14">
        <f>IF(AND(SUMIFS(Investors!$P:$P,Investors!$A:$A,$A75,Investors!$G:$G,$B75)-$B$2&lt;=AA$4,SUMIFS(Investors!$P:$P,Investors!$A:$A,$A75,Investors!$G:$G,$B75)-$B$2&gt;Z$4),SUMIFS(Investors!$Q:$Q,Investors!$A:$A,$A75,Investors!$G:$G,$B75),0)</f>
        <v>0</v>
      </c>
      <c r="AB75" s="14">
        <f>IF(AND(SUMIFS(Investors!$P:$P,Investors!$A:$A,$A75,Investors!$G:$G,$B75)-$B$2&lt;=AB$4,SUMIFS(Investors!$P:$P,Investors!$A:$A,$A75,Investors!$G:$G,$B75)-$B$2&gt;AA$4),SUMIFS(Investors!$Q:$Q,Investors!$A:$A,$A75,Investors!$G:$G,$B75),0)</f>
        <v>0</v>
      </c>
      <c r="AC75" s="14">
        <f>IF(AND(SUMIFS(Investors!$P:$P,Investors!$A:$A,$A75,Investors!$G:$G,$B75)-$B$2&lt;=AC$4,SUMIFS(Investors!$P:$P,Investors!$A:$A,$A75,Investors!$G:$G,$B75)-$B$2&gt;AB$4),SUMIFS(Investors!$Q:$Q,Investors!$A:$A,$A75,Investors!$G:$G,$B75),0)</f>
        <v>0</v>
      </c>
    </row>
    <row r="76" spans="1:29">
      <c r="A76" s="13" t="s">
        <v>234</v>
      </c>
      <c r="B76" s="13" t="s">
        <v>49</v>
      </c>
      <c r="C76" s="14">
        <f t="shared" si="3"/>
        <v>653550.68493150687</v>
      </c>
      <c r="D76" s="13"/>
      <c r="E76" s="14">
        <f>IF(AND(SUMIFS(Investors!$P:$P,Investors!$A:$A,$A76,Investors!$G:$G,$B76)-$B$2&lt;=E$4,SUMIFS(Investors!$P:$P,Investors!$A:$A,$A76,Investors!$G:$G,$B76)-$B$2&gt;D$4),SUMIFS(Investors!$Q:$Q,Investors!$A:$A,$A76,Investors!$G:$G,$B76),0)</f>
        <v>0</v>
      </c>
      <c r="F76" s="14">
        <f>IF(AND(SUMIFS(Investors!$P:$P,Investors!$A:$A,$A76,Investors!$G:$G,$B76)-$B$2&lt;=F$4,SUMIFS(Investors!$P:$P,Investors!$A:$A,$A76,Investors!$G:$G,$B76)-$B$2&gt;E$4),SUMIFS(Investors!$Q:$Q,Investors!$A:$A,$A76,Investors!$G:$G,$B76),0)</f>
        <v>0</v>
      </c>
      <c r="G76" s="14">
        <f>IF(AND(SUMIFS(Investors!$P:$P,Investors!$A:$A,$A76,Investors!$G:$G,$B76)-$B$2&lt;=G$4,SUMIFS(Investors!$P:$P,Investors!$A:$A,$A76,Investors!$G:$G,$B76)-$B$2&gt;F$4),SUMIFS(Investors!$Q:$Q,Investors!$A:$A,$A76,Investors!$G:$G,$B76),0)</f>
        <v>0</v>
      </c>
      <c r="H76" s="14">
        <f>IF(AND(SUMIFS(Investors!$P:$P,Investors!$A:$A,$A76,Investors!$G:$G,$B76)-$B$2&lt;=H$4,SUMIFS(Investors!$P:$P,Investors!$A:$A,$A76,Investors!$G:$G,$B76)-$B$2&gt;G$4),SUMIFS(Investors!$Q:$Q,Investors!$A:$A,$A76,Investors!$G:$G,$B76),0)</f>
        <v>0</v>
      </c>
      <c r="I76" s="14">
        <f>IF(AND(SUMIFS(Investors!$P:$P,Investors!$A:$A,$A76,Investors!$G:$G,$B76)-$B$2&lt;=I$4,SUMIFS(Investors!$P:$P,Investors!$A:$A,$A76,Investors!$G:$G,$B76)-$B$2&gt;H$4),SUMIFS(Investors!$Q:$Q,Investors!$A:$A,$A76,Investors!$G:$G,$B76),0)</f>
        <v>0</v>
      </c>
      <c r="J76" s="14">
        <f>IF(AND(SUMIFS(Investors!$P:$P,Investors!$A:$A,$A76,Investors!$G:$G,$B76)-$B$2&lt;=J$4,SUMIFS(Investors!$P:$P,Investors!$A:$A,$A76,Investors!$G:$G,$B76)-$B$2&gt;I$4),SUMIFS(Investors!$Q:$Q,Investors!$A:$A,$A76,Investors!$G:$G,$B76),0)</f>
        <v>653550.68493150687</v>
      </c>
      <c r="K76" s="14">
        <f>IF(AND(SUMIFS(Investors!$P:$P,Investors!$A:$A,$A76,Investors!$G:$G,$B76)-$B$2&lt;=K$4,SUMIFS(Investors!$P:$P,Investors!$A:$A,$A76,Investors!$G:$G,$B76)-$B$2&gt;J$4),SUMIFS(Investors!$Q:$Q,Investors!$A:$A,$A76,Investors!$G:$G,$B76),0)</f>
        <v>0</v>
      </c>
      <c r="L76" s="14">
        <f>IF(AND(SUMIFS(Investors!$P:$P,Investors!$A:$A,$A76,Investors!$G:$G,$B76)-$B$2&lt;=L$4,SUMIFS(Investors!$P:$P,Investors!$A:$A,$A76,Investors!$G:$G,$B76)-$B$2&gt;K$4),SUMIFS(Investors!$Q:$Q,Investors!$A:$A,$A76,Investors!$G:$G,$B76),0)</f>
        <v>0</v>
      </c>
      <c r="M76" s="14">
        <f>IF(AND(SUMIFS(Investors!$P:$P,Investors!$A:$A,$A76,Investors!$G:$G,$B76)-$B$2&lt;=M$4,SUMIFS(Investors!$P:$P,Investors!$A:$A,$A76,Investors!$G:$G,$B76)-$B$2&gt;L$4),SUMIFS(Investors!$Q:$Q,Investors!$A:$A,$A76,Investors!$G:$G,$B76),0)</f>
        <v>0</v>
      </c>
      <c r="N76" s="14">
        <f>IF(AND(SUMIFS(Investors!$P:$P,Investors!$A:$A,$A76,Investors!$G:$G,$B76)-$B$2&lt;=N$4,SUMIFS(Investors!$P:$P,Investors!$A:$A,$A76,Investors!$G:$G,$B76)-$B$2&gt;M$4),SUMIFS(Investors!$Q:$Q,Investors!$A:$A,$A76,Investors!$G:$G,$B76),0)</f>
        <v>0</v>
      </c>
      <c r="O76" s="14">
        <f>IF(AND(SUMIFS(Investors!$P:$P,Investors!$A:$A,$A76,Investors!$G:$G,$B76)-$B$2&lt;=O$4,SUMIFS(Investors!$P:$P,Investors!$A:$A,$A76,Investors!$G:$G,$B76)-$B$2&gt;N$4),SUMIFS(Investors!$Q:$Q,Investors!$A:$A,$A76,Investors!$G:$G,$B76),0)</f>
        <v>0</v>
      </c>
      <c r="P76" s="14">
        <f>IF(AND(SUMIFS(Investors!$P:$P,Investors!$A:$A,$A76,Investors!$G:$G,$B76)-$B$2&lt;=P$4,SUMIFS(Investors!$P:$P,Investors!$A:$A,$A76,Investors!$G:$G,$B76)-$B$2&gt;O$4),SUMIFS(Investors!$Q:$Q,Investors!$A:$A,$A76,Investors!$G:$G,$B76),0)</f>
        <v>0</v>
      </c>
      <c r="Q76" s="14">
        <f>IF(AND(SUMIFS(Investors!$P:$P,Investors!$A:$A,$A76,Investors!$G:$G,$B76)-$B$2&lt;=Q$4,SUMIFS(Investors!$P:$P,Investors!$A:$A,$A76,Investors!$G:$G,$B76)-$B$2&gt;P$4),SUMIFS(Investors!$Q:$Q,Investors!$A:$A,$A76,Investors!$G:$G,$B76),0)</f>
        <v>0</v>
      </c>
      <c r="R76" s="14">
        <f>IF(AND(SUMIFS(Investors!$P:$P,Investors!$A:$A,$A76,Investors!$G:$G,$B76)-$B$2&lt;=R$4,SUMIFS(Investors!$P:$P,Investors!$A:$A,$A76,Investors!$G:$G,$B76)-$B$2&gt;Q$4),SUMIFS(Investors!$Q:$Q,Investors!$A:$A,$A76,Investors!$G:$G,$B76),0)</f>
        <v>0</v>
      </c>
      <c r="S76" s="14">
        <f>IF(AND(SUMIFS(Investors!$P:$P,Investors!$A:$A,$A76,Investors!$G:$G,$B76)-$B$2&lt;=S$4,SUMIFS(Investors!$P:$P,Investors!$A:$A,$A76,Investors!$G:$G,$B76)-$B$2&gt;R$4),SUMIFS(Investors!$Q:$Q,Investors!$A:$A,$A76,Investors!$G:$G,$B76),0)</f>
        <v>0</v>
      </c>
      <c r="T76" s="14">
        <f>IF(AND(SUMIFS(Investors!$P:$P,Investors!$A:$A,$A76,Investors!$G:$G,$B76)-$B$2&lt;=T$4,SUMIFS(Investors!$P:$P,Investors!$A:$A,$A76,Investors!$G:$G,$B76)-$B$2&gt;S$4),SUMIFS(Investors!$Q:$Q,Investors!$A:$A,$A76,Investors!$G:$G,$B76),0)</f>
        <v>0</v>
      </c>
      <c r="U76" s="14">
        <f>IF(AND(SUMIFS(Investors!$P:$P,Investors!$A:$A,$A76,Investors!$G:$G,$B76)-$B$2&lt;=U$4,SUMIFS(Investors!$P:$P,Investors!$A:$A,$A76,Investors!$G:$G,$B76)-$B$2&gt;T$4),SUMIFS(Investors!$Q:$Q,Investors!$A:$A,$A76,Investors!$G:$G,$B76),0)</f>
        <v>0</v>
      </c>
      <c r="V76" s="14">
        <f>IF(AND(SUMIFS(Investors!$P:$P,Investors!$A:$A,$A76,Investors!$G:$G,$B76)-$B$2&lt;=V$4,SUMIFS(Investors!$P:$P,Investors!$A:$A,$A76,Investors!$G:$G,$B76)-$B$2&gt;U$4),SUMIFS(Investors!$Q:$Q,Investors!$A:$A,$A76,Investors!$G:$G,$B76),0)</f>
        <v>0</v>
      </c>
      <c r="W76" s="14">
        <f>IF(AND(SUMIFS(Investors!$P:$P,Investors!$A:$A,$A76,Investors!$G:$G,$B76)-$B$2&lt;=W$4,SUMIFS(Investors!$P:$P,Investors!$A:$A,$A76,Investors!$G:$G,$B76)-$B$2&gt;V$4),SUMIFS(Investors!$Q:$Q,Investors!$A:$A,$A76,Investors!$G:$G,$B76),0)</f>
        <v>0</v>
      </c>
      <c r="X76" s="14">
        <f>IF(AND(SUMIFS(Investors!$P:$P,Investors!$A:$A,$A76,Investors!$G:$G,$B76)-$B$2&lt;=X$4,SUMIFS(Investors!$P:$P,Investors!$A:$A,$A76,Investors!$G:$G,$B76)-$B$2&gt;W$4),SUMIFS(Investors!$Q:$Q,Investors!$A:$A,$A76,Investors!$G:$G,$B76),0)</f>
        <v>0</v>
      </c>
      <c r="Y76" s="14">
        <f>IF(AND(SUMIFS(Investors!$P:$P,Investors!$A:$A,$A76,Investors!$G:$G,$B76)-$B$2&lt;=Y$4,SUMIFS(Investors!$P:$P,Investors!$A:$A,$A76,Investors!$G:$G,$B76)-$B$2&gt;X$4),SUMIFS(Investors!$Q:$Q,Investors!$A:$A,$A76,Investors!$G:$G,$B76),0)</f>
        <v>0</v>
      </c>
      <c r="Z76" s="14">
        <f>IF(AND(SUMIFS(Investors!$P:$P,Investors!$A:$A,$A76,Investors!$G:$G,$B76)-$B$2&lt;=Z$4,SUMIFS(Investors!$P:$P,Investors!$A:$A,$A76,Investors!$G:$G,$B76)-$B$2&gt;Y$4),SUMIFS(Investors!$Q:$Q,Investors!$A:$A,$A76,Investors!$G:$G,$B76),0)</f>
        <v>0</v>
      </c>
      <c r="AA76" s="14">
        <f>IF(AND(SUMIFS(Investors!$P:$P,Investors!$A:$A,$A76,Investors!$G:$G,$B76)-$B$2&lt;=AA$4,SUMIFS(Investors!$P:$P,Investors!$A:$A,$A76,Investors!$G:$G,$B76)-$B$2&gt;Z$4),SUMIFS(Investors!$Q:$Q,Investors!$A:$A,$A76,Investors!$G:$G,$B76),0)</f>
        <v>0</v>
      </c>
      <c r="AB76" s="14">
        <f>IF(AND(SUMIFS(Investors!$P:$P,Investors!$A:$A,$A76,Investors!$G:$G,$B76)-$B$2&lt;=AB$4,SUMIFS(Investors!$P:$P,Investors!$A:$A,$A76,Investors!$G:$G,$B76)-$B$2&gt;AA$4),SUMIFS(Investors!$Q:$Q,Investors!$A:$A,$A76,Investors!$G:$G,$B76),0)</f>
        <v>0</v>
      </c>
      <c r="AC76" s="14">
        <f>IF(AND(SUMIFS(Investors!$P:$P,Investors!$A:$A,$A76,Investors!$G:$G,$B76)-$B$2&lt;=AC$4,SUMIFS(Investors!$P:$P,Investors!$A:$A,$A76,Investors!$G:$G,$B76)-$B$2&gt;AB$4),SUMIFS(Investors!$Q:$Q,Investors!$A:$A,$A76,Investors!$G:$G,$B76),0)</f>
        <v>0</v>
      </c>
    </row>
    <row r="77" spans="1:29">
      <c r="A77" s="13" t="s">
        <v>234</v>
      </c>
      <c r="B77" s="13" t="s">
        <v>108</v>
      </c>
      <c r="C77" s="14">
        <f t="shared" si="3"/>
        <v>239035.61643835617</v>
      </c>
      <c r="D77" s="13"/>
      <c r="E77" s="14">
        <f>IF(AND(SUMIFS(Investors!$P:$P,Investors!$A:$A,$A77,Investors!$G:$G,$B77)-$B$2&lt;=E$4,SUMIFS(Investors!$P:$P,Investors!$A:$A,$A77,Investors!$G:$G,$B77)-$B$2&gt;D$4),SUMIFS(Investors!$Q:$Q,Investors!$A:$A,$A77,Investors!$G:$G,$B77),0)</f>
        <v>0</v>
      </c>
      <c r="F77" s="14">
        <f>IF(AND(SUMIFS(Investors!$P:$P,Investors!$A:$A,$A77,Investors!$G:$G,$B77)-$B$2&lt;=F$4,SUMIFS(Investors!$P:$P,Investors!$A:$A,$A77,Investors!$G:$G,$B77)-$B$2&gt;E$4),SUMIFS(Investors!$Q:$Q,Investors!$A:$A,$A77,Investors!$G:$G,$B77),0)</f>
        <v>0</v>
      </c>
      <c r="G77" s="14">
        <f>IF(AND(SUMIFS(Investors!$P:$P,Investors!$A:$A,$A77,Investors!$G:$G,$B77)-$B$2&lt;=G$4,SUMIFS(Investors!$P:$P,Investors!$A:$A,$A77,Investors!$G:$G,$B77)-$B$2&gt;F$4),SUMIFS(Investors!$Q:$Q,Investors!$A:$A,$A77,Investors!$G:$G,$B77),0)</f>
        <v>0</v>
      </c>
      <c r="H77" s="14">
        <f>IF(AND(SUMIFS(Investors!$P:$P,Investors!$A:$A,$A77,Investors!$G:$G,$B77)-$B$2&lt;=H$4,SUMIFS(Investors!$P:$P,Investors!$A:$A,$A77,Investors!$G:$G,$B77)-$B$2&gt;G$4),SUMIFS(Investors!$Q:$Q,Investors!$A:$A,$A77,Investors!$G:$G,$B77),0)</f>
        <v>0</v>
      </c>
      <c r="I77" s="14">
        <f>IF(AND(SUMIFS(Investors!$P:$P,Investors!$A:$A,$A77,Investors!$G:$G,$B77)-$B$2&lt;=I$4,SUMIFS(Investors!$P:$P,Investors!$A:$A,$A77,Investors!$G:$G,$B77)-$B$2&gt;H$4),SUMIFS(Investors!$Q:$Q,Investors!$A:$A,$A77,Investors!$G:$G,$B77),0)</f>
        <v>0</v>
      </c>
      <c r="J77" s="14">
        <f>IF(AND(SUMIFS(Investors!$P:$P,Investors!$A:$A,$A77,Investors!$G:$G,$B77)-$B$2&lt;=J$4,SUMIFS(Investors!$P:$P,Investors!$A:$A,$A77,Investors!$G:$G,$B77)-$B$2&gt;I$4),SUMIFS(Investors!$Q:$Q,Investors!$A:$A,$A77,Investors!$G:$G,$B77),0)</f>
        <v>239035.61643835617</v>
      </c>
      <c r="K77" s="14">
        <f>IF(AND(SUMIFS(Investors!$P:$P,Investors!$A:$A,$A77,Investors!$G:$G,$B77)-$B$2&lt;=K$4,SUMIFS(Investors!$P:$P,Investors!$A:$A,$A77,Investors!$G:$G,$B77)-$B$2&gt;J$4),SUMIFS(Investors!$Q:$Q,Investors!$A:$A,$A77,Investors!$G:$G,$B77),0)</f>
        <v>0</v>
      </c>
      <c r="L77" s="14">
        <f>IF(AND(SUMIFS(Investors!$P:$P,Investors!$A:$A,$A77,Investors!$G:$G,$B77)-$B$2&lt;=L$4,SUMIFS(Investors!$P:$P,Investors!$A:$A,$A77,Investors!$G:$G,$B77)-$B$2&gt;K$4),SUMIFS(Investors!$Q:$Q,Investors!$A:$A,$A77,Investors!$G:$G,$B77),0)</f>
        <v>0</v>
      </c>
      <c r="M77" s="14">
        <f>IF(AND(SUMIFS(Investors!$P:$P,Investors!$A:$A,$A77,Investors!$G:$G,$B77)-$B$2&lt;=M$4,SUMIFS(Investors!$P:$P,Investors!$A:$A,$A77,Investors!$G:$G,$B77)-$B$2&gt;L$4),SUMIFS(Investors!$Q:$Q,Investors!$A:$A,$A77,Investors!$G:$G,$B77),0)</f>
        <v>0</v>
      </c>
      <c r="N77" s="14">
        <f>IF(AND(SUMIFS(Investors!$P:$P,Investors!$A:$A,$A77,Investors!$G:$G,$B77)-$B$2&lt;=N$4,SUMIFS(Investors!$P:$P,Investors!$A:$A,$A77,Investors!$G:$G,$B77)-$B$2&gt;M$4),SUMIFS(Investors!$Q:$Q,Investors!$A:$A,$A77,Investors!$G:$G,$B77),0)</f>
        <v>0</v>
      </c>
      <c r="O77" s="14">
        <f>IF(AND(SUMIFS(Investors!$P:$P,Investors!$A:$A,$A77,Investors!$G:$G,$B77)-$B$2&lt;=O$4,SUMIFS(Investors!$P:$P,Investors!$A:$A,$A77,Investors!$G:$G,$B77)-$B$2&gt;N$4),SUMIFS(Investors!$Q:$Q,Investors!$A:$A,$A77,Investors!$G:$G,$B77),0)</f>
        <v>0</v>
      </c>
      <c r="P77" s="14">
        <f>IF(AND(SUMIFS(Investors!$P:$P,Investors!$A:$A,$A77,Investors!$G:$G,$B77)-$B$2&lt;=P$4,SUMIFS(Investors!$P:$P,Investors!$A:$A,$A77,Investors!$G:$G,$B77)-$B$2&gt;O$4),SUMIFS(Investors!$Q:$Q,Investors!$A:$A,$A77,Investors!$G:$G,$B77),0)</f>
        <v>0</v>
      </c>
      <c r="Q77" s="14">
        <f>IF(AND(SUMIFS(Investors!$P:$P,Investors!$A:$A,$A77,Investors!$G:$G,$B77)-$B$2&lt;=Q$4,SUMIFS(Investors!$P:$P,Investors!$A:$A,$A77,Investors!$G:$G,$B77)-$B$2&gt;P$4),SUMIFS(Investors!$Q:$Q,Investors!$A:$A,$A77,Investors!$G:$G,$B77),0)</f>
        <v>0</v>
      </c>
      <c r="R77" s="14">
        <f>IF(AND(SUMIFS(Investors!$P:$P,Investors!$A:$A,$A77,Investors!$G:$G,$B77)-$B$2&lt;=R$4,SUMIFS(Investors!$P:$P,Investors!$A:$A,$A77,Investors!$G:$G,$B77)-$B$2&gt;Q$4),SUMIFS(Investors!$Q:$Q,Investors!$A:$A,$A77,Investors!$G:$G,$B77),0)</f>
        <v>0</v>
      </c>
      <c r="S77" s="14">
        <f>IF(AND(SUMIFS(Investors!$P:$P,Investors!$A:$A,$A77,Investors!$G:$G,$B77)-$B$2&lt;=S$4,SUMIFS(Investors!$P:$P,Investors!$A:$A,$A77,Investors!$G:$G,$B77)-$B$2&gt;R$4),SUMIFS(Investors!$Q:$Q,Investors!$A:$A,$A77,Investors!$G:$G,$B77),0)</f>
        <v>0</v>
      </c>
      <c r="T77" s="14">
        <f>IF(AND(SUMIFS(Investors!$P:$P,Investors!$A:$A,$A77,Investors!$G:$G,$B77)-$B$2&lt;=T$4,SUMIFS(Investors!$P:$P,Investors!$A:$A,$A77,Investors!$G:$G,$B77)-$B$2&gt;S$4),SUMIFS(Investors!$Q:$Q,Investors!$A:$A,$A77,Investors!$G:$G,$B77),0)</f>
        <v>0</v>
      </c>
      <c r="U77" s="14">
        <f>IF(AND(SUMIFS(Investors!$P:$P,Investors!$A:$A,$A77,Investors!$G:$G,$B77)-$B$2&lt;=U$4,SUMIFS(Investors!$P:$P,Investors!$A:$A,$A77,Investors!$G:$G,$B77)-$B$2&gt;T$4),SUMIFS(Investors!$Q:$Q,Investors!$A:$A,$A77,Investors!$G:$G,$B77),0)</f>
        <v>0</v>
      </c>
      <c r="V77" s="14">
        <f>IF(AND(SUMIFS(Investors!$P:$P,Investors!$A:$A,$A77,Investors!$G:$G,$B77)-$B$2&lt;=V$4,SUMIFS(Investors!$P:$P,Investors!$A:$A,$A77,Investors!$G:$G,$B77)-$B$2&gt;U$4),SUMIFS(Investors!$Q:$Q,Investors!$A:$A,$A77,Investors!$G:$G,$B77),0)</f>
        <v>0</v>
      </c>
      <c r="W77" s="14">
        <f>IF(AND(SUMIFS(Investors!$P:$P,Investors!$A:$A,$A77,Investors!$G:$G,$B77)-$B$2&lt;=W$4,SUMIFS(Investors!$P:$P,Investors!$A:$A,$A77,Investors!$G:$G,$B77)-$B$2&gt;V$4),SUMIFS(Investors!$Q:$Q,Investors!$A:$A,$A77,Investors!$G:$G,$B77),0)</f>
        <v>0</v>
      </c>
      <c r="X77" s="14">
        <f>IF(AND(SUMIFS(Investors!$P:$P,Investors!$A:$A,$A77,Investors!$G:$G,$B77)-$B$2&lt;=X$4,SUMIFS(Investors!$P:$P,Investors!$A:$A,$A77,Investors!$G:$G,$B77)-$B$2&gt;W$4),SUMIFS(Investors!$Q:$Q,Investors!$A:$A,$A77,Investors!$G:$G,$B77),0)</f>
        <v>0</v>
      </c>
      <c r="Y77" s="14">
        <f>IF(AND(SUMIFS(Investors!$P:$P,Investors!$A:$A,$A77,Investors!$G:$G,$B77)-$B$2&lt;=Y$4,SUMIFS(Investors!$P:$P,Investors!$A:$A,$A77,Investors!$G:$G,$B77)-$B$2&gt;X$4),SUMIFS(Investors!$Q:$Q,Investors!$A:$A,$A77,Investors!$G:$G,$B77),0)</f>
        <v>0</v>
      </c>
      <c r="Z77" s="14">
        <f>IF(AND(SUMIFS(Investors!$P:$P,Investors!$A:$A,$A77,Investors!$G:$G,$B77)-$B$2&lt;=Z$4,SUMIFS(Investors!$P:$P,Investors!$A:$A,$A77,Investors!$G:$G,$B77)-$B$2&gt;Y$4),SUMIFS(Investors!$Q:$Q,Investors!$A:$A,$A77,Investors!$G:$G,$B77),0)</f>
        <v>0</v>
      </c>
      <c r="AA77" s="14">
        <f>IF(AND(SUMIFS(Investors!$P:$P,Investors!$A:$A,$A77,Investors!$G:$G,$B77)-$B$2&lt;=AA$4,SUMIFS(Investors!$P:$P,Investors!$A:$A,$A77,Investors!$G:$G,$B77)-$B$2&gt;Z$4),SUMIFS(Investors!$Q:$Q,Investors!$A:$A,$A77,Investors!$G:$G,$B77),0)</f>
        <v>0</v>
      </c>
      <c r="AB77" s="14">
        <f>IF(AND(SUMIFS(Investors!$P:$P,Investors!$A:$A,$A77,Investors!$G:$G,$B77)-$B$2&lt;=AB$4,SUMIFS(Investors!$P:$P,Investors!$A:$A,$A77,Investors!$G:$G,$B77)-$B$2&gt;AA$4),SUMIFS(Investors!$Q:$Q,Investors!$A:$A,$A77,Investors!$G:$G,$B77),0)</f>
        <v>0</v>
      </c>
      <c r="AC77" s="14">
        <f>IF(AND(SUMIFS(Investors!$P:$P,Investors!$A:$A,$A77,Investors!$G:$G,$B77)-$B$2&lt;=AC$4,SUMIFS(Investors!$P:$P,Investors!$A:$A,$A77,Investors!$G:$G,$B77)-$B$2&gt;AB$4),SUMIFS(Investors!$Q:$Q,Investors!$A:$A,$A77,Investors!$G:$G,$B77),0)</f>
        <v>0</v>
      </c>
    </row>
    <row r="78" spans="1:29">
      <c r="A78" s="13" t="s">
        <v>234</v>
      </c>
      <c r="B78" s="13" t="s">
        <v>112</v>
      </c>
      <c r="C78" s="14">
        <f t="shared" si="3"/>
        <v>657347.94520547939</v>
      </c>
      <c r="D78" s="13"/>
      <c r="E78" s="14">
        <f>IF(AND(SUMIFS(Investors!$P:$P,Investors!$A:$A,$A78,Investors!$G:$G,$B78)-$B$2&lt;=E$4,SUMIFS(Investors!$P:$P,Investors!$A:$A,$A78,Investors!$G:$G,$B78)-$B$2&gt;D$4),SUMIFS(Investors!$Q:$Q,Investors!$A:$A,$A78,Investors!$G:$G,$B78),0)</f>
        <v>0</v>
      </c>
      <c r="F78" s="14">
        <f>IF(AND(SUMIFS(Investors!$P:$P,Investors!$A:$A,$A78,Investors!$G:$G,$B78)-$B$2&lt;=F$4,SUMIFS(Investors!$P:$P,Investors!$A:$A,$A78,Investors!$G:$G,$B78)-$B$2&gt;E$4),SUMIFS(Investors!$Q:$Q,Investors!$A:$A,$A78,Investors!$G:$G,$B78),0)</f>
        <v>0</v>
      </c>
      <c r="G78" s="14">
        <f>IF(AND(SUMIFS(Investors!$P:$P,Investors!$A:$A,$A78,Investors!$G:$G,$B78)-$B$2&lt;=G$4,SUMIFS(Investors!$P:$P,Investors!$A:$A,$A78,Investors!$G:$G,$B78)-$B$2&gt;F$4),SUMIFS(Investors!$Q:$Q,Investors!$A:$A,$A78,Investors!$G:$G,$B78),0)</f>
        <v>0</v>
      </c>
      <c r="H78" s="14">
        <f>IF(AND(SUMIFS(Investors!$P:$P,Investors!$A:$A,$A78,Investors!$G:$G,$B78)-$B$2&lt;=H$4,SUMIFS(Investors!$P:$P,Investors!$A:$A,$A78,Investors!$G:$G,$B78)-$B$2&gt;G$4),SUMIFS(Investors!$Q:$Q,Investors!$A:$A,$A78,Investors!$G:$G,$B78),0)</f>
        <v>0</v>
      </c>
      <c r="I78" s="14">
        <f>IF(AND(SUMIFS(Investors!$P:$P,Investors!$A:$A,$A78,Investors!$G:$G,$B78)-$B$2&lt;=I$4,SUMIFS(Investors!$P:$P,Investors!$A:$A,$A78,Investors!$G:$G,$B78)-$B$2&gt;H$4),SUMIFS(Investors!$Q:$Q,Investors!$A:$A,$A78,Investors!$G:$G,$B78),0)</f>
        <v>0</v>
      </c>
      <c r="J78" s="14">
        <f>IF(AND(SUMIFS(Investors!$P:$P,Investors!$A:$A,$A78,Investors!$G:$G,$B78)-$B$2&lt;=J$4,SUMIFS(Investors!$P:$P,Investors!$A:$A,$A78,Investors!$G:$G,$B78)-$B$2&gt;I$4),SUMIFS(Investors!$Q:$Q,Investors!$A:$A,$A78,Investors!$G:$G,$B78),0)</f>
        <v>657347.94520547939</v>
      </c>
      <c r="K78" s="14">
        <f>IF(AND(SUMIFS(Investors!$P:$P,Investors!$A:$A,$A78,Investors!$G:$G,$B78)-$B$2&lt;=K$4,SUMIFS(Investors!$P:$P,Investors!$A:$A,$A78,Investors!$G:$G,$B78)-$B$2&gt;J$4),SUMIFS(Investors!$Q:$Q,Investors!$A:$A,$A78,Investors!$G:$G,$B78),0)</f>
        <v>0</v>
      </c>
      <c r="L78" s="14">
        <f>IF(AND(SUMIFS(Investors!$P:$P,Investors!$A:$A,$A78,Investors!$G:$G,$B78)-$B$2&lt;=L$4,SUMIFS(Investors!$P:$P,Investors!$A:$A,$A78,Investors!$G:$G,$B78)-$B$2&gt;K$4),SUMIFS(Investors!$Q:$Q,Investors!$A:$A,$A78,Investors!$G:$G,$B78),0)</f>
        <v>0</v>
      </c>
      <c r="M78" s="14">
        <f>IF(AND(SUMIFS(Investors!$P:$P,Investors!$A:$A,$A78,Investors!$G:$G,$B78)-$B$2&lt;=M$4,SUMIFS(Investors!$P:$P,Investors!$A:$A,$A78,Investors!$G:$G,$B78)-$B$2&gt;L$4),SUMIFS(Investors!$Q:$Q,Investors!$A:$A,$A78,Investors!$G:$G,$B78),0)</f>
        <v>0</v>
      </c>
      <c r="N78" s="14">
        <f>IF(AND(SUMIFS(Investors!$P:$P,Investors!$A:$A,$A78,Investors!$G:$G,$B78)-$B$2&lt;=N$4,SUMIFS(Investors!$P:$P,Investors!$A:$A,$A78,Investors!$G:$G,$B78)-$B$2&gt;M$4),SUMIFS(Investors!$Q:$Q,Investors!$A:$A,$A78,Investors!$G:$G,$B78),0)</f>
        <v>0</v>
      </c>
      <c r="O78" s="14">
        <f>IF(AND(SUMIFS(Investors!$P:$P,Investors!$A:$A,$A78,Investors!$G:$G,$B78)-$B$2&lt;=O$4,SUMIFS(Investors!$P:$P,Investors!$A:$A,$A78,Investors!$G:$G,$B78)-$B$2&gt;N$4),SUMIFS(Investors!$Q:$Q,Investors!$A:$A,$A78,Investors!$G:$G,$B78),0)</f>
        <v>0</v>
      </c>
      <c r="P78" s="14">
        <f>IF(AND(SUMIFS(Investors!$P:$P,Investors!$A:$A,$A78,Investors!$G:$G,$B78)-$B$2&lt;=P$4,SUMIFS(Investors!$P:$P,Investors!$A:$A,$A78,Investors!$G:$G,$B78)-$B$2&gt;O$4),SUMIFS(Investors!$Q:$Q,Investors!$A:$A,$A78,Investors!$G:$G,$B78),0)</f>
        <v>0</v>
      </c>
      <c r="Q78" s="14">
        <f>IF(AND(SUMIFS(Investors!$P:$P,Investors!$A:$A,$A78,Investors!$G:$G,$B78)-$B$2&lt;=Q$4,SUMIFS(Investors!$P:$P,Investors!$A:$A,$A78,Investors!$G:$G,$B78)-$B$2&gt;P$4),SUMIFS(Investors!$Q:$Q,Investors!$A:$A,$A78,Investors!$G:$G,$B78),0)</f>
        <v>0</v>
      </c>
      <c r="R78" s="14">
        <f>IF(AND(SUMIFS(Investors!$P:$P,Investors!$A:$A,$A78,Investors!$G:$G,$B78)-$B$2&lt;=R$4,SUMIFS(Investors!$P:$P,Investors!$A:$A,$A78,Investors!$G:$G,$B78)-$B$2&gt;Q$4),SUMIFS(Investors!$Q:$Q,Investors!$A:$A,$A78,Investors!$G:$G,$B78),0)</f>
        <v>0</v>
      </c>
      <c r="S78" s="14">
        <f>IF(AND(SUMIFS(Investors!$P:$P,Investors!$A:$A,$A78,Investors!$G:$G,$B78)-$B$2&lt;=S$4,SUMIFS(Investors!$P:$P,Investors!$A:$A,$A78,Investors!$G:$G,$B78)-$B$2&gt;R$4),SUMIFS(Investors!$Q:$Q,Investors!$A:$A,$A78,Investors!$G:$G,$B78),0)</f>
        <v>0</v>
      </c>
      <c r="T78" s="14">
        <f>IF(AND(SUMIFS(Investors!$P:$P,Investors!$A:$A,$A78,Investors!$G:$G,$B78)-$B$2&lt;=T$4,SUMIFS(Investors!$P:$P,Investors!$A:$A,$A78,Investors!$G:$G,$B78)-$B$2&gt;S$4),SUMIFS(Investors!$Q:$Q,Investors!$A:$A,$A78,Investors!$G:$G,$B78),0)</f>
        <v>0</v>
      </c>
      <c r="U78" s="14">
        <f>IF(AND(SUMIFS(Investors!$P:$P,Investors!$A:$A,$A78,Investors!$G:$G,$B78)-$B$2&lt;=U$4,SUMIFS(Investors!$P:$P,Investors!$A:$A,$A78,Investors!$G:$G,$B78)-$B$2&gt;T$4),SUMIFS(Investors!$Q:$Q,Investors!$A:$A,$A78,Investors!$G:$G,$B78),0)</f>
        <v>0</v>
      </c>
      <c r="V78" s="14">
        <f>IF(AND(SUMIFS(Investors!$P:$P,Investors!$A:$A,$A78,Investors!$G:$G,$B78)-$B$2&lt;=V$4,SUMIFS(Investors!$P:$P,Investors!$A:$A,$A78,Investors!$G:$G,$B78)-$B$2&gt;U$4),SUMIFS(Investors!$Q:$Q,Investors!$A:$A,$A78,Investors!$G:$G,$B78),0)</f>
        <v>0</v>
      </c>
      <c r="W78" s="14">
        <f>IF(AND(SUMIFS(Investors!$P:$P,Investors!$A:$A,$A78,Investors!$G:$G,$B78)-$B$2&lt;=W$4,SUMIFS(Investors!$P:$P,Investors!$A:$A,$A78,Investors!$G:$G,$B78)-$B$2&gt;V$4),SUMIFS(Investors!$Q:$Q,Investors!$A:$A,$A78,Investors!$G:$G,$B78),0)</f>
        <v>0</v>
      </c>
      <c r="X78" s="14">
        <f>IF(AND(SUMIFS(Investors!$P:$P,Investors!$A:$A,$A78,Investors!$G:$G,$B78)-$B$2&lt;=X$4,SUMIFS(Investors!$P:$P,Investors!$A:$A,$A78,Investors!$G:$G,$B78)-$B$2&gt;W$4),SUMIFS(Investors!$Q:$Q,Investors!$A:$A,$A78,Investors!$G:$G,$B78),0)</f>
        <v>0</v>
      </c>
      <c r="Y78" s="14">
        <f>IF(AND(SUMIFS(Investors!$P:$P,Investors!$A:$A,$A78,Investors!$G:$G,$B78)-$B$2&lt;=Y$4,SUMIFS(Investors!$P:$P,Investors!$A:$A,$A78,Investors!$G:$G,$B78)-$B$2&gt;X$4),SUMIFS(Investors!$Q:$Q,Investors!$A:$A,$A78,Investors!$G:$G,$B78),0)</f>
        <v>0</v>
      </c>
      <c r="Z78" s="14">
        <f>IF(AND(SUMIFS(Investors!$P:$P,Investors!$A:$A,$A78,Investors!$G:$G,$B78)-$B$2&lt;=Z$4,SUMIFS(Investors!$P:$P,Investors!$A:$A,$A78,Investors!$G:$G,$B78)-$B$2&gt;Y$4),SUMIFS(Investors!$Q:$Q,Investors!$A:$A,$A78,Investors!$G:$G,$B78),0)</f>
        <v>0</v>
      </c>
      <c r="AA78" s="14">
        <f>IF(AND(SUMIFS(Investors!$P:$P,Investors!$A:$A,$A78,Investors!$G:$G,$B78)-$B$2&lt;=AA$4,SUMIFS(Investors!$P:$P,Investors!$A:$A,$A78,Investors!$G:$G,$B78)-$B$2&gt;Z$4),SUMIFS(Investors!$Q:$Q,Investors!$A:$A,$A78,Investors!$G:$G,$B78),0)</f>
        <v>0</v>
      </c>
      <c r="AB78" s="14">
        <f>IF(AND(SUMIFS(Investors!$P:$P,Investors!$A:$A,$A78,Investors!$G:$G,$B78)-$B$2&lt;=AB$4,SUMIFS(Investors!$P:$P,Investors!$A:$A,$A78,Investors!$G:$G,$B78)-$B$2&gt;AA$4),SUMIFS(Investors!$Q:$Q,Investors!$A:$A,$A78,Investors!$G:$G,$B78),0)</f>
        <v>0</v>
      </c>
      <c r="AC78" s="14">
        <f>IF(AND(SUMIFS(Investors!$P:$P,Investors!$A:$A,$A78,Investors!$G:$G,$B78)-$B$2&lt;=AC$4,SUMIFS(Investors!$P:$P,Investors!$A:$A,$A78,Investors!$G:$G,$B78)-$B$2&gt;AB$4),SUMIFS(Investors!$Q:$Q,Investors!$A:$A,$A78,Investors!$G:$G,$B78),0)</f>
        <v>0</v>
      </c>
    </row>
    <row r="79" spans="1:29">
      <c r="A79" s="13" t="s">
        <v>235</v>
      </c>
      <c r="B79" s="13" t="s">
        <v>27</v>
      </c>
      <c r="C79" s="14">
        <f t="shared" si="3"/>
        <v>633449.31506849313</v>
      </c>
      <c r="D79" s="13"/>
      <c r="E79" s="14">
        <f>IF(AND(SUMIFS(Investors!$P:$P,Investors!$A:$A,$A79,Investors!$G:$G,$B79)-$B$2&lt;=E$4,SUMIFS(Investors!$P:$P,Investors!$A:$A,$A79,Investors!$G:$G,$B79)-$B$2&gt;D$4),SUMIFS(Investors!$Q:$Q,Investors!$A:$A,$A79,Investors!$G:$G,$B79),0)</f>
        <v>0</v>
      </c>
      <c r="F79" s="14">
        <f>IF(AND(SUMIFS(Investors!$P:$P,Investors!$A:$A,$A79,Investors!$G:$G,$B79)-$B$2&lt;=F$4,SUMIFS(Investors!$P:$P,Investors!$A:$A,$A79,Investors!$G:$G,$B79)-$B$2&gt;E$4),SUMIFS(Investors!$Q:$Q,Investors!$A:$A,$A79,Investors!$G:$G,$B79),0)</f>
        <v>0</v>
      </c>
      <c r="G79" s="14">
        <f>IF(AND(SUMIFS(Investors!$P:$P,Investors!$A:$A,$A79,Investors!$G:$G,$B79)-$B$2&lt;=G$4,SUMIFS(Investors!$P:$P,Investors!$A:$A,$A79,Investors!$G:$G,$B79)-$B$2&gt;F$4),SUMIFS(Investors!$Q:$Q,Investors!$A:$A,$A79,Investors!$G:$G,$B79),0)</f>
        <v>633449.31506849313</v>
      </c>
      <c r="H79" s="14">
        <f>IF(AND(SUMIFS(Investors!$P:$P,Investors!$A:$A,$A79,Investors!$G:$G,$B79)-$B$2&lt;=H$4,SUMIFS(Investors!$P:$P,Investors!$A:$A,$A79,Investors!$G:$G,$B79)-$B$2&gt;G$4),SUMIFS(Investors!$Q:$Q,Investors!$A:$A,$A79,Investors!$G:$G,$B79),0)</f>
        <v>0</v>
      </c>
      <c r="I79" s="14">
        <f>IF(AND(SUMIFS(Investors!$P:$P,Investors!$A:$A,$A79,Investors!$G:$G,$B79)-$B$2&lt;=I$4,SUMIFS(Investors!$P:$P,Investors!$A:$A,$A79,Investors!$G:$G,$B79)-$B$2&gt;H$4),SUMIFS(Investors!$Q:$Q,Investors!$A:$A,$A79,Investors!$G:$G,$B79),0)</f>
        <v>0</v>
      </c>
      <c r="J79" s="14">
        <f>IF(AND(SUMIFS(Investors!$P:$P,Investors!$A:$A,$A79,Investors!$G:$G,$B79)-$B$2&lt;=J$4,SUMIFS(Investors!$P:$P,Investors!$A:$A,$A79,Investors!$G:$G,$B79)-$B$2&gt;I$4),SUMIFS(Investors!$Q:$Q,Investors!$A:$A,$A79,Investors!$G:$G,$B79),0)</f>
        <v>0</v>
      </c>
      <c r="K79" s="14">
        <f>IF(AND(SUMIFS(Investors!$P:$P,Investors!$A:$A,$A79,Investors!$G:$G,$B79)-$B$2&lt;=K$4,SUMIFS(Investors!$P:$P,Investors!$A:$A,$A79,Investors!$G:$G,$B79)-$B$2&gt;J$4),SUMIFS(Investors!$Q:$Q,Investors!$A:$A,$A79,Investors!$G:$G,$B79),0)</f>
        <v>0</v>
      </c>
      <c r="L79" s="14">
        <f>IF(AND(SUMIFS(Investors!$P:$P,Investors!$A:$A,$A79,Investors!$G:$G,$B79)-$B$2&lt;=L$4,SUMIFS(Investors!$P:$P,Investors!$A:$A,$A79,Investors!$G:$G,$B79)-$B$2&gt;K$4),SUMIFS(Investors!$Q:$Q,Investors!$A:$A,$A79,Investors!$G:$G,$B79),0)</f>
        <v>0</v>
      </c>
      <c r="M79" s="14">
        <f>IF(AND(SUMIFS(Investors!$P:$P,Investors!$A:$A,$A79,Investors!$G:$G,$B79)-$B$2&lt;=M$4,SUMIFS(Investors!$P:$P,Investors!$A:$A,$A79,Investors!$G:$G,$B79)-$B$2&gt;L$4),SUMIFS(Investors!$Q:$Q,Investors!$A:$A,$A79,Investors!$G:$G,$B79),0)</f>
        <v>0</v>
      </c>
      <c r="N79" s="14">
        <f>IF(AND(SUMIFS(Investors!$P:$P,Investors!$A:$A,$A79,Investors!$G:$G,$B79)-$B$2&lt;=N$4,SUMIFS(Investors!$P:$P,Investors!$A:$A,$A79,Investors!$G:$G,$B79)-$B$2&gt;M$4),SUMIFS(Investors!$Q:$Q,Investors!$A:$A,$A79,Investors!$G:$G,$B79),0)</f>
        <v>0</v>
      </c>
      <c r="O79" s="14">
        <f>IF(AND(SUMIFS(Investors!$P:$P,Investors!$A:$A,$A79,Investors!$G:$G,$B79)-$B$2&lt;=O$4,SUMIFS(Investors!$P:$P,Investors!$A:$A,$A79,Investors!$G:$G,$B79)-$B$2&gt;N$4),SUMIFS(Investors!$Q:$Q,Investors!$A:$A,$A79,Investors!$G:$G,$B79),0)</f>
        <v>0</v>
      </c>
      <c r="P79" s="14">
        <f>IF(AND(SUMIFS(Investors!$P:$P,Investors!$A:$A,$A79,Investors!$G:$G,$B79)-$B$2&lt;=P$4,SUMIFS(Investors!$P:$P,Investors!$A:$A,$A79,Investors!$G:$G,$B79)-$B$2&gt;O$4),SUMIFS(Investors!$Q:$Q,Investors!$A:$A,$A79,Investors!$G:$G,$B79),0)</f>
        <v>0</v>
      </c>
      <c r="Q79" s="14">
        <f>IF(AND(SUMIFS(Investors!$P:$P,Investors!$A:$A,$A79,Investors!$G:$G,$B79)-$B$2&lt;=Q$4,SUMIFS(Investors!$P:$P,Investors!$A:$A,$A79,Investors!$G:$G,$B79)-$B$2&gt;P$4),SUMIFS(Investors!$Q:$Q,Investors!$A:$A,$A79,Investors!$G:$G,$B79),0)</f>
        <v>0</v>
      </c>
      <c r="R79" s="14">
        <f>IF(AND(SUMIFS(Investors!$P:$P,Investors!$A:$A,$A79,Investors!$G:$G,$B79)-$B$2&lt;=R$4,SUMIFS(Investors!$P:$P,Investors!$A:$A,$A79,Investors!$G:$G,$B79)-$B$2&gt;Q$4),SUMIFS(Investors!$Q:$Q,Investors!$A:$A,$A79,Investors!$G:$G,$B79),0)</f>
        <v>0</v>
      </c>
      <c r="S79" s="14">
        <f>IF(AND(SUMIFS(Investors!$P:$P,Investors!$A:$A,$A79,Investors!$G:$G,$B79)-$B$2&lt;=S$4,SUMIFS(Investors!$P:$P,Investors!$A:$A,$A79,Investors!$G:$G,$B79)-$B$2&gt;R$4),SUMIFS(Investors!$Q:$Q,Investors!$A:$A,$A79,Investors!$G:$G,$B79),0)</f>
        <v>0</v>
      </c>
      <c r="T79" s="14">
        <f>IF(AND(SUMIFS(Investors!$P:$P,Investors!$A:$A,$A79,Investors!$G:$G,$B79)-$B$2&lt;=T$4,SUMIFS(Investors!$P:$P,Investors!$A:$A,$A79,Investors!$G:$G,$B79)-$B$2&gt;S$4),SUMIFS(Investors!$Q:$Q,Investors!$A:$A,$A79,Investors!$G:$G,$B79),0)</f>
        <v>0</v>
      </c>
      <c r="U79" s="14">
        <f>IF(AND(SUMIFS(Investors!$P:$P,Investors!$A:$A,$A79,Investors!$G:$G,$B79)-$B$2&lt;=U$4,SUMIFS(Investors!$P:$P,Investors!$A:$A,$A79,Investors!$G:$G,$B79)-$B$2&gt;T$4),SUMIFS(Investors!$Q:$Q,Investors!$A:$A,$A79,Investors!$G:$G,$B79),0)</f>
        <v>0</v>
      </c>
      <c r="V79" s="14">
        <f>IF(AND(SUMIFS(Investors!$P:$P,Investors!$A:$A,$A79,Investors!$G:$G,$B79)-$B$2&lt;=V$4,SUMIFS(Investors!$P:$P,Investors!$A:$A,$A79,Investors!$G:$G,$B79)-$B$2&gt;U$4),SUMIFS(Investors!$Q:$Q,Investors!$A:$A,$A79,Investors!$G:$G,$B79),0)</f>
        <v>0</v>
      </c>
      <c r="W79" s="14">
        <f>IF(AND(SUMIFS(Investors!$P:$P,Investors!$A:$A,$A79,Investors!$G:$G,$B79)-$B$2&lt;=W$4,SUMIFS(Investors!$P:$P,Investors!$A:$A,$A79,Investors!$G:$G,$B79)-$B$2&gt;V$4),SUMIFS(Investors!$Q:$Q,Investors!$A:$A,$A79,Investors!$G:$G,$B79),0)</f>
        <v>0</v>
      </c>
      <c r="X79" s="14">
        <f>IF(AND(SUMIFS(Investors!$P:$P,Investors!$A:$A,$A79,Investors!$G:$G,$B79)-$B$2&lt;=X$4,SUMIFS(Investors!$P:$P,Investors!$A:$A,$A79,Investors!$G:$G,$B79)-$B$2&gt;W$4),SUMIFS(Investors!$Q:$Q,Investors!$A:$A,$A79,Investors!$G:$G,$B79),0)</f>
        <v>0</v>
      </c>
      <c r="Y79" s="14">
        <f>IF(AND(SUMIFS(Investors!$P:$P,Investors!$A:$A,$A79,Investors!$G:$G,$B79)-$B$2&lt;=Y$4,SUMIFS(Investors!$P:$P,Investors!$A:$A,$A79,Investors!$G:$G,$B79)-$B$2&gt;X$4),SUMIFS(Investors!$Q:$Q,Investors!$A:$A,$A79,Investors!$G:$G,$B79),0)</f>
        <v>0</v>
      </c>
      <c r="Z79" s="14">
        <f>IF(AND(SUMIFS(Investors!$P:$P,Investors!$A:$A,$A79,Investors!$G:$G,$B79)-$B$2&lt;=Z$4,SUMIFS(Investors!$P:$P,Investors!$A:$A,$A79,Investors!$G:$G,$B79)-$B$2&gt;Y$4),SUMIFS(Investors!$Q:$Q,Investors!$A:$A,$A79,Investors!$G:$G,$B79),0)</f>
        <v>0</v>
      </c>
      <c r="AA79" s="14">
        <f>IF(AND(SUMIFS(Investors!$P:$P,Investors!$A:$A,$A79,Investors!$G:$G,$B79)-$B$2&lt;=AA$4,SUMIFS(Investors!$P:$P,Investors!$A:$A,$A79,Investors!$G:$G,$B79)-$B$2&gt;Z$4),SUMIFS(Investors!$Q:$Q,Investors!$A:$A,$A79,Investors!$G:$G,$B79),0)</f>
        <v>0</v>
      </c>
      <c r="AB79" s="14">
        <f>IF(AND(SUMIFS(Investors!$P:$P,Investors!$A:$A,$A79,Investors!$G:$G,$B79)-$B$2&lt;=AB$4,SUMIFS(Investors!$P:$P,Investors!$A:$A,$A79,Investors!$G:$G,$B79)-$B$2&gt;AA$4),SUMIFS(Investors!$Q:$Q,Investors!$A:$A,$A79,Investors!$G:$G,$B79),0)</f>
        <v>0</v>
      </c>
      <c r="AC79" s="14">
        <f>IF(AND(SUMIFS(Investors!$P:$P,Investors!$A:$A,$A79,Investors!$G:$G,$B79)-$B$2&lt;=AC$4,SUMIFS(Investors!$P:$P,Investors!$A:$A,$A79,Investors!$G:$G,$B79)-$B$2&gt;AB$4),SUMIFS(Investors!$Q:$Q,Investors!$A:$A,$A79,Investors!$G:$G,$B79),0)</f>
        <v>0</v>
      </c>
    </row>
    <row r="80" spans="1:29">
      <c r="A80" s="13" t="s">
        <v>235</v>
      </c>
      <c r="B80" s="13" t="s">
        <v>50</v>
      </c>
      <c r="C80" s="14">
        <f t="shared" si="3"/>
        <v>0</v>
      </c>
      <c r="D80" s="13"/>
      <c r="E80" s="14">
        <f>IF(AND(SUMIFS(Investors!$P:$P,Investors!$A:$A,$A80,Investors!$G:$G,$B80)-$B$2&lt;=E$4,SUMIFS(Investors!$P:$P,Investors!$A:$A,$A80,Investors!$G:$G,$B80)-$B$2&gt;D$4),SUMIFS(Investors!$Q:$Q,Investors!$A:$A,$A80,Investors!$G:$G,$B80),0)</f>
        <v>0</v>
      </c>
      <c r="F80" s="14">
        <f>IF(AND(SUMIFS(Investors!$P:$P,Investors!$A:$A,$A80,Investors!$G:$G,$B80)-$B$2&lt;=F$4,SUMIFS(Investors!$P:$P,Investors!$A:$A,$A80,Investors!$G:$G,$B80)-$B$2&gt;E$4),SUMIFS(Investors!$Q:$Q,Investors!$A:$A,$A80,Investors!$G:$G,$B80),0)</f>
        <v>0</v>
      </c>
      <c r="G80" s="14">
        <f>IF(AND(SUMIFS(Investors!$P:$P,Investors!$A:$A,$A80,Investors!$G:$G,$B80)-$B$2&lt;=G$4,SUMIFS(Investors!$P:$P,Investors!$A:$A,$A80,Investors!$G:$G,$B80)-$B$2&gt;F$4),SUMIFS(Investors!$Q:$Q,Investors!$A:$A,$A80,Investors!$G:$G,$B80),0)</f>
        <v>0</v>
      </c>
      <c r="H80" s="14">
        <f>IF(AND(SUMIFS(Investors!$P:$P,Investors!$A:$A,$A80,Investors!$G:$G,$B80)-$B$2&lt;=H$4,SUMIFS(Investors!$P:$P,Investors!$A:$A,$A80,Investors!$G:$G,$B80)-$B$2&gt;G$4),SUMIFS(Investors!$Q:$Q,Investors!$A:$A,$A80,Investors!$G:$G,$B80),0)</f>
        <v>0</v>
      </c>
      <c r="I80" s="14">
        <f>IF(AND(SUMIFS(Investors!$P:$P,Investors!$A:$A,$A80,Investors!$G:$G,$B80)-$B$2&lt;=I$4,SUMIFS(Investors!$P:$P,Investors!$A:$A,$A80,Investors!$G:$G,$B80)-$B$2&gt;H$4),SUMIFS(Investors!$Q:$Q,Investors!$A:$A,$A80,Investors!$G:$G,$B80),0)</f>
        <v>0</v>
      </c>
      <c r="J80" s="14">
        <f>IF(AND(SUMIFS(Investors!$P:$P,Investors!$A:$A,$A80,Investors!$G:$G,$B80)-$B$2&lt;=J$4,SUMIFS(Investors!$P:$P,Investors!$A:$A,$A80,Investors!$G:$G,$B80)-$B$2&gt;I$4),SUMIFS(Investors!$Q:$Q,Investors!$A:$A,$A80,Investors!$G:$G,$B80),0)</f>
        <v>0</v>
      </c>
      <c r="K80" s="14">
        <f>IF(AND(SUMIFS(Investors!$P:$P,Investors!$A:$A,$A80,Investors!$G:$G,$B80)-$B$2&lt;=K$4,SUMIFS(Investors!$P:$P,Investors!$A:$A,$A80,Investors!$G:$G,$B80)-$B$2&gt;J$4),SUMIFS(Investors!$Q:$Q,Investors!$A:$A,$A80,Investors!$G:$G,$B80),0)</f>
        <v>0</v>
      </c>
      <c r="L80" s="14">
        <f>IF(AND(SUMIFS(Investors!$P:$P,Investors!$A:$A,$A80,Investors!$G:$G,$B80)-$B$2&lt;=L$4,SUMIFS(Investors!$P:$P,Investors!$A:$A,$A80,Investors!$G:$G,$B80)-$B$2&gt;K$4),SUMIFS(Investors!$Q:$Q,Investors!$A:$A,$A80,Investors!$G:$G,$B80),0)</f>
        <v>0</v>
      </c>
      <c r="M80" s="14">
        <f>IF(AND(SUMIFS(Investors!$P:$P,Investors!$A:$A,$A80,Investors!$G:$G,$B80)-$B$2&lt;=M$4,SUMIFS(Investors!$P:$P,Investors!$A:$A,$A80,Investors!$G:$G,$B80)-$B$2&gt;L$4),SUMIFS(Investors!$Q:$Q,Investors!$A:$A,$A80,Investors!$G:$G,$B80),0)</f>
        <v>0</v>
      </c>
      <c r="N80" s="14">
        <f>IF(AND(SUMIFS(Investors!$P:$P,Investors!$A:$A,$A80,Investors!$G:$G,$B80)-$B$2&lt;=N$4,SUMIFS(Investors!$P:$P,Investors!$A:$A,$A80,Investors!$G:$G,$B80)-$B$2&gt;M$4),SUMIFS(Investors!$Q:$Q,Investors!$A:$A,$A80,Investors!$G:$G,$B80),0)</f>
        <v>0</v>
      </c>
      <c r="O80" s="14">
        <f>IF(AND(SUMIFS(Investors!$P:$P,Investors!$A:$A,$A80,Investors!$G:$G,$B80)-$B$2&lt;=O$4,SUMIFS(Investors!$P:$P,Investors!$A:$A,$A80,Investors!$G:$G,$B80)-$B$2&gt;N$4),SUMIFS(Investors!$Q:$Q,Investors!$A:$A,$A80,Investors!$G:$G,$B80),0)</f>
        <v>0</v>
      </c>
      <c r="P80" s="14">
        <f>IF(AND(SUMIFS(Investors!$P:$P,Investors!$A:$A,$A80,Investors!$G:$G,$B80)-$B$2&lt;=P$4,SUMIFS(Investors!$P:$P,Investors!$A:$A,$A80,Investors!$G:$G,$B80)-$B$2&gt;O$4),SUMIFS(Investors!$Q:$Q,Investors!$A:$A,$A80,Investors!$G:$G,$B80),0)</f>
        <v>0</v>
      </c>
      <c r="Q80" s="14">
        <f>IF(AND(SUMIFS(Investors!$P:$P,Investors!$A:$A,$A80,Investors!$G:$G,$B80)-$B$2&lt;=Q$4,SUMIFS(Investors!$P:$P,Investors!$A:$A,$A80,Investors!$G:$G,$B80)-$B$2&gt;P$4),SUMIFS(Investors!$Q:$Q,Investors!$A:$A,$A80,Investors!$G:$G,$B80),0)</f>
        <v>0</v>
      </c>
      <c r="R80" s="14">
        <f>IF(AND(SUMIFS(Investors!$P:$P,Investors!$A:$A,$A80,Investors!$G:$G,$B80)-$B$2&lt;=R$4,SUMIFS(Investors!$P:$P,Investors!$A:$A,$A80,Investors!$G:$G,$B80)-$B$2&gt;Q$4),SUMIFS(Investors!$Q:$Q,Investors!$A:$A,$A80,Investors!$G:$G,$B80),0)</f>
        <v>0</v>
      </c>
      <c r="S80" s="14">
        <f>IF(AND(SUMIFS(Investors!$P:$P,Investors!$A:$A,$A80,Investors!$G:$G,$B80)-$B$2&lt;=S$4,SUMIFS(Investors!$P:$P,Investors!$A:$A,$A80,Investors!$G:$G,$B80)-$B$2&gt;R$4),SUMIFS(Investors!$Q:$Q,Investors!$A:$A,$A80,Investors!$G:$G,$B80),0)</f>
        <v>0</v>
      </c>
      <c r="T80" s="14">
        <f>IF(AND(SUMIFS(Investors!$P:$P,Investors!$A:$A,$A80,Investors!$G:$G,$B80)-$B$2&lt;=T$4,SUMIFS(Investors!$P:$P,Investors!$A:$A,$A80,Investors!$G:$G,$B80)-$B$2&gt;S$4),SUMIFS(Investors!$Q:$Q,Investors!$A:$A,$A80,Investors!$G:$G,$B80),0)</f>
        <v>0</v>
      </c>
      <c r="U80" s="14">
        <f>IF(AND(SUMIFS(Investors!$P:$P,Investors!$A:$A,$A80,Investors!$G:$G,$B80)-$B$2&lt;=U$4,SUMIFS(Investors!$P:$P,Investors!$A:$A,$A80,Investors!$G:$G,$B80)-$B$2&gt;T$4),SUMIFS(Investors!$Q:$Q,Investors!$A:$A,$A80,Investors!$G:$G,$B80),0)</f>
        <v>0</v>
      </c>
      <c r="V80" s="14">
        <f>IF(AND(SUMIFS(Investors!$P:$P,Investors!$A:$A,$A80,Investors!$G:$G,$B80)-$B$2&lt;=V$4,SUMIFS(Investors!$P:$P,Investors!$A:$A,$A80,Investors!$G:$G,$B80)-$B$2&gt;U$4),SUMIFS(Investors!$Q:$Q,Investors!$A:$A,$A80,Investors!$G:$G,$B80),0)</f>
        <v>0</v>
      </c>
      <c r="W80" s="14">
        <f>IF(AND(SUMIFS(Investors!$P:$P,Investors!$A:$A,$A80,Investors!$G:$G,$B80)-$B$2&lt;=W$4,SUMIFS(Investors!$P:$P,Investors!$A:$A,$A80,Investors!$G:$G,$B80)-$B$2&gt;V$4),SUMIFS(Investors!$Q:$Q,Investors!$A:$A,$A80,Investors!$G:$G,$B80),0)</f>
        <v>0</v>
      </c>
      <c r="X80" s="14">
        <f>IF(AND(SUMIFS(Investors!$P:$P,Investors!$A:$A,$A80,Investors!$G:$G,$B80)-$B$2&lt;=X$4,SUMIFS(Investors!$P:$P,Investors!$A:$A,$A80,Investors!$G:$G,$B80)-$B$2&gt;W$4),SUMIFS(Investors!$Q:$Q,Investors!$A:$A,$A80,Investors!$G:$G,$B80),0)</f>
        <v>0</v>
      </c>
      <c r="Y80" s="14">
        <f>IF(AND(SUMIFS(Investors!$P:$P,Investors!$A:$A,$A80,Investors!$G:$G,$B80)-$B$2&lt;=Y$4,SUMIFS(Investors!$P:$P,Investors!$A:$A,$A80,Investors!$G:$G,$B80)-$B$2&gt;X$4),SUMIFS(Investors!$Q:$Q,Investors!$A:$A,$A80,Investors!$G:$G,$B80),0)</f>
        <v>0</v>
      </c>
      <c r="Z80" s="14">
        <f>IF(AND(SUMIFS(Investors!$P:$P,Investors!$A:$A,$A80,Investors!$G:$G,$B80)-$B$2&lt;=Z$4,SUMIFS(Investors!$P:$P,Investors!$A:$A,$A80,Investors!$G:$G,$B80)-$B$2&gt;Y$4),SUMIFS(Investors!$Q:$Q,Investors!$A:$A,$A80,Investors!$G:$G,$B80),0)</f>
        <v>0</v>
      </c>
      <c r="AA80" s="14">
        <f>IF(AND(SUMIFS(Investors!$P:$P,Investors!$A:$A,$A80,Investors!$G:$G,$B80)-$B$2&lt;=AA$4,SUMIFS(Investors!$P:$P,Investors!$A:$A,$A80,Investors!$G:$G,$B80)-$B$2&gt;Z$4),SUMIFS(Investors!$Q:$Q,Investors!$A:$A,$A80,Investors!$G:$G,$B80),0)</f>
        <v>0</v>
      </c>
      <c r="AB80" s="14">
        <f>IF(AND(SUMIFS(Investors!$P:$P,Investors!$A:$A,$A80,Investors!$G:$G,$B80)-$B$2&lt;=AB$4,SUMIFS(Investors!$P:$P,Investors!$A:$A,$A80,Investors!$G:$G,$B80)-$B$2&gt;AA$4),SUMIFS(Investors!$Q:$Q,Investors!$A:$A,$A80,Investors!$G:$G,$B80),0)</f>
        <v>0</v>
      </c>
      <c r="AC80" s="14">
        <f>IF(AND(SUMIFS(Investors!$P:$P,Investors!$A:$A,$A80,Investors!$G:$G,$B80)-$B$2&lt;=AC$4,SUMIFS(Investors!$P:$P,Investors!$A:$A,$A80,Investors!$G:$G,$B80)-$B$2&gt;AB$4),SUMIFS(Investors!$Q:$Q,Investors!$A:$A,$A80,Investors!$G:$G,$B80),0)</f>
        <v>0</v>
      </c>
    </row>
    <row r="81" spans="1:29">
      <c r="A81" s="13" t="s">
        <v>235</v>
      </c>
      <c r="B81" s="13" t="s">
        <v>84</v>
      </c>
      <c r="C81" s="14">
        <f t="shared" si="3"/>
        <v>454575.34246575343</v>
      </c>
      <c r="D81" s="13"/>
      <c r="E81" s="14">
        <f>IF(AND(SUMIFS(Investors!$P:$P,Investors!$A:$A,$A81,Investors!$G:$G,$B81)-$B$2&lt;=E$4,SUMIFS(Investors!$P:$P,Investors!$A:$A,$A81,Investors!$G:$G,$B81)-$B$2&gt;D$4),SUMIFS(Investors!$Q:$Q,Investors!$A:$A,$A81,Investors!$G:$G,$B81),0)</f>
        <v>0</v>
      </c>
      <c r="F81" s="14">
        <f>IF(AND(SUMIFS(Investors!$P:$P,Investors!$A:$A,$A81,Investors!$G:$G,$B81)-$B$2&lt;=F$4,SUMIFS(Investors!$P:$P,Investors!$A:$A,$A81,Investors!$G:$G,$B81)-$B$2&gt;E$4),SUMIFS(Investors!$Q:$Q,Investors!$A:$A,$A81,Investors!$G:$G,$B81),0)</f>
        <v>454575.34246575343</v>
      </c>
      <c r="G81" s="14">
        <f>IF(AND(SUMIFS(Investors!$P:$P,Investors!$A:$A,$A81,Investors!$G:$G,$B81)-$B$2&lt;=G$4,SUMIFS(Investors!$P:$P,Investors!$A:$A,$A81,Investors!$G:$G,$B81)-$B$2&gt;F$4),SUMIFS(Investors!$Q:$Q,Investors!$A:$A,$A81,Investors!$G:$G,$B81),0)</f>
        <v>0</v>
      </c>
      <c r="H81" s="14">
        <f>IF(AND(SUMIFS(Investors!$P:$P,Investors!$A:$A,$A81,Investors!$G:$G,$B81)-$B$2&lt;=H$4,SUMIFS(Investors!$P:$P,Investors!$A:$A,$A81,Investors!$G:$G,$B81)-$B$2&gt;G$4),SUMIFS(Investors!$Q:$Q,Investors!$A:$A,$A81,Investors!$G:$G,$B81),0)</f>
        <v>0</v>
      </c>
      <c r="I81" s="14">
        <f>IF(AND(SUMIFS(Investors!$P:$P,Investors!$A:$A,$A81,Investors!$G:$G,$B81)-$B$2&lt;=I$4,SUMIFS(Investors!$P:$P,Investors!$A:$A,$A81,Investors!$G:$G,$B81)-$B$2&gt;H$4),SUMIFS(Investors!$Q:$Q,Investors!$A:$A,$A81,Investors!$G:$G,$B81),0)</f>
        <v>0</v>
      </c>
      <c r="J81" s="14">
        <f>IF(AND(SUMIFS(Investors!$P:$P,Investors!$A:$A,$A81,Investors!$G:$G,$B81)-$B$2&lt;=J$4,SUMIFS(Investors!$P:$P,Investors!$A:$A,$A81,Investors!$G:$G,$B81)-$B$2&gt;I$4),SUMIFS(Investors!$Q:$Q,Investors!$A:$A,$A81,Investors!$G:$G,$B81),0)</f>
        <v>0</v>
      </c>
      <c r="K81" s="14">
        <f>IF(AND(SUMIFS(Investors!$P:$P,Investors!$A:$A,$A81,Investors!$G:$G,$B81)-$B$2&lt;=K$4,SUMIFS(Investors!$P:$P,Investors!$A:$A,$A81,Investors!$G:$G,$B81)-$B$2&gt;J$4),SUMIFS(Investors!$Q:$Q,Investors!$A:$A,$A81,Investors!$G:$G,$B81),0)</f>
        <v>0</v>
      </c>
      <c r="L81" s="14">
        <f>IF(AND(SUMIFS(Investors!$P:$P,Investors!$A:$A,$A81,Investors!$G:$G,$B81)-$B$2&lt;=L$4,SUMIFS(Investors!$P:$P,Investors!$A:$A,$A81,Investors!$G:$G,$B81)-$B$2&gt;K$4),SUMIFS(Investors!$Q:$Q,Investors!$A:$A,$A81,Investors!$G:$G,$B81),0)</f>
        <v>0</v>
      </c>
      <c r="M81" s="14">
        <f>IF(AND(SUMIFS(Investors!$P:$P,Investors!$A:$A,$A81,Investors!$G:$G,$B81)-$B$2&lt;=M$4,SUMIFS(Investors!$P:$P,Investors!$A:$A,$A81,Investors!$G:$G,$B81)-$B$2&gt;L$4),SUMIFS(Investors!$Q:$Q,Investors!$A:$A,$A81,Investors!$G:$G,$B81),0)</f>
        <v>0</v>
      </c>
      <c r="N81" s="14">
        <f>IF(AND(SUMIFS(Investors!$P:$P,Investors!$A:$A,$A81,Investors!$G:$G,$B81)-$B$2&lt;=N$4,SUMIFS(Investors!$P:$P,Investors!$A:$A,$A81,Investors!$G:$G,$B81)-$B$2&gt;M$4),SUMIFS(Investors!$Q:$Q,Investors!$A:$A,$A81,Investors!$G:$G,$B81),0)</f>
        <v>0</v>
      </c>
      <c r="O81" s="14">
        <f>IF(AND(SUMIFS(Investors!$P:$P,Investors!$A:$A,$A81,Investors!$G:$G,$B81)-$B$2&lt;=O$4,SUMIFS(Investors!$P:$P,Investors!$A:$A,$A81,Investors!$G:$G,$B81)-$B$2&gt;N$4),SUMIFS(Investors!$Q:$Q,Investors!$A:$A,$A81,Investors!$G:$G,$B81),0)</f>
        <v>0</v>
      </c>
      <c r="P81" s="14">
        <f>IF(AND(SUMIFS(Investors!$P:$P,Investors!$A:$A,$A81,Investors!$G:$G,$B81)-$B$2&lt;=P$4,SUMIFS(Investors!$P:$P,Investors!$A:$A,$A81,Investors!$G:$G,$B81)-$B$2&gt;O$4),SUMIFS(Investors!$Q:$Q,Investors!$A:$A,$A81,Investors!$G:$G,$B81),0)</f>
        <v>0</v>
      </c>
      <c r="Q81" s="14">
        <f>IF(AND(SUMIFS(Investors!$P:$P,Investors!$A:$A,$A81,Investors!$G:$G,$B81)-$B$2&lt;=Q$4,SUMIFS(Investors!$P:$P,Investors!$A:$A,$A81,Investors!$G:$G,$B81)-$B$2&gt;P$4),SUMIFS(Investors!$Q:$Q,Investors!$A:$A,$A81,Investors!$G:$G,$B81),0)</f>
        <v>0</v>
      </c>
      <c r="R81" s="14">
        <f>IF(AND(SUMIFS(Investors!$P:$P,Investors!$A:$A,$A81,Investors!$G:$G,$B81)-$B$2&lt;=R$4,SUMIFS(Investors!$P:$P,Investors!$A:$A,$A81,Investors!$G:$G,$B81)-$B$2&gt;Q$4),SUMIFS(Investors!$Q:$Q,Investors!$A:$A,$A81,Investors!$G:$G,$B81),0)</f>
        <v>0</v>
      </c>
      <c r="S81" s="14">
        <f>IF(AND(SUMIFS(Investors!$P:$P,Investors!$A:$A,$A81,Investors!$G:$G,$B81)-$B$2&lt;=S$4,SUMIFS(Investors!$P:$P,Investors!$A:$A,$A81,Investors!$G:$G,$B81)-$B$2&gt;R$4),SUMIFS(Investors!$Q:$Q,Investors!$A:$A,$A81,Investors!$G:$G,$B81),0)</f>
        <v>0</v>
      </c>
      <c r="T81" s="14">
        <f>IF(AND(SUMIFS(Investors!$P:$P,Investors!$A:$A,$A81,Investors!$G:$G,$B81)-$B$2&lt;=T$4,SUMIFS(Investors!$P:$P,Investors!$A:$A,$A81,Investors!$G:$G,$B81)-$B$2&gt;S$4),SUMIFS(Investors!$Q:$Q,Investors!$A:$A,$A81,Investors!$G:$G,$B81),0)</f>
        <v>0</v>
      </c>
      <c r="U81" s="14">
        <f>IF(AND(SUMIFS(Investors!$P:$P,Investors!$A:$A,$A81,Investors!$G:$G,$B81)-$B$2&lt;=U$4,SUMIFS(Investors!$P:$P,Investors!$A:$A,$A81,Investors!$G:$G,$B81)-$B$2&gt;T$4),SUMIFS(Investors!$Q:$Q,Investors!$A:$A,$A81,Investors!$G:$G,$B81),0)</f>
        <v>0</v>
      </c>
      <c r="V81" s="14">
        <f>IF(AND(SUMIFS(Investors!$P:$P,Investors!$A:$A,$A81,Investors!$G:$G,$B81)-$B$2&lt;=V$4,SUMIFS(Investors!$P:$P,Investors!$A:$A,$A81,Investors!$G:$G,$B81)-$B$2&gt;U$4),SUMIFS(Investors!$Q:$Q,Investors!$A:$A,$A81,Investors!$G:$G,$B81),0)</f>
        <v>0</v>
      </c>
      <c r="W81" s="14">
        <f>IF(AND(SUMIFS(Investors!$P:$P,Investors!$A:$A,$A81,Investors!$G:$G,$B81)-$B$2&lt;=W$4,SUMIFS(Investors!$P:$P,Investors!$A:$A,$A81,Investors!$G:$G,$B81)-$B$2&gt;V$4),SUMIFS(Investors!$Q:$Q,Investors!$A:$A,$A81,Investors!$G:$G,$B81),0)</f>
        <v>0</v>
      </c>
      <c r="X81" s="14">
        <f>IF(AND(SUMIFS(Investors!$P:$P,Investors!$A:$A,$A81,Investors!$G:$G,$B81)-$B$2&lt;=X$4,SUMIFS(Investors!$P:$P,Investors!$A:$A,$A81,Investors!$G:$G,$B81)-$B$2&gt;W$4),SUMIFS(Investors!$Q:$Q,Investors!$A:$A,$A81,Investors!$G:$G,$B81),0)</f>
        <v>0</v>
      </c>
      <c r="Y81" s="14">
        <f>IF(AND(SUMIFS(Investors!$P:$P,Investors!$A:$A,$A81,Investors!$G:$G,$B81)-$B$2&lt;=Y$4,SUMIFS(Investors!$P:$P,Investors!$A:$A,$A81,Investors!$G:$G,$B81)-$B$2&gt;X$4),SUMIFS(Investors!$Q:$Q,Investors!$A:$A,$A81,Investors!$G:$G,$B81),0)</f>
        <v>0</v>
      </c>
      <c r="Z81" s="14">
        <f>IF(AND(SUMIFS(Investors!$P:$P,Investors!$A:$A,$A81,Investors!$G:$G,$B81)-$B$2&lt;=Z$4,SUMIFS(Investors!$P:$P,Investors!$A:$A,$A81,Investors!$G:$G,$B81)-$B$2&gt;Y$4),SUMIFS(Investors!$Q:$Q,Investors!$A:$A,$A81,Investors!$G:$G,$B81),0)</f>
        <v>0</v>
      </c>
      <c r="AA81" s="14">
        <f>IF(AND(SUMIFS(Investors!$P:$P,Investors!$A:$A,$A81,Investors!$G:$G,$B81)-$B$2&lt;=AA$4,SUMIFS(Investors!$P:$P,Investors!$A:$A,$A81,Investors!$G:$G,$B81)-$B$2&gt;Z$4),SUMIFS(Investors!$Q:$Q,Investors!$A:$A,$A81,Investors!$G:$G,$B81),0)</f>
        <v>0</v>
      </c>
      <c r="AB81" s="14">
        <f>IF(AND(SUMIFS(Investors!$P:$P,Investors!$A:$A,$A81,Investors!$G:$G,$B81)-$B$2&lt;=AB$4,SUMIFS(Investors!$P:$P,Investors!$A:$A,$A81,Investors!$G:$G,$B81)-$B$2&gt;AA$4),SUMIFS(Investors!$Q:$Q,Investors!$A:$A,$A81,Investors!$G:$G,$B81),0)</f>
        <v>0</v>
      </c>
      <c r="AC81" s="14">
        <f>IF(AND(SUMIFS(Investors!$P:$P,Investors!$A:$A,$A81,Investors!$G:$G,$B81)-$B$2&lt;=AC$4,SUMIFS(Investors!$P:$P,Investors!$A:$A,$A81,Investors!$G:$G,$B81)-$B$2&gt;AB$4),SUMIFS(Investors!$Q:$Q,Investors!$A:$A,$A81,Investors!$G:$G,$B81),0)</f>
        <v>0</v>
      </c>
    </row>
    <row r="82" spans="1:29">
      <c r="A82" s="13" t="s">
        <v>238</v>
      </c>
      <c r="B82" s="13" t="s">
        <v>80</v>
      </c>
      <c r="C82" s="14">
        <f t="shared" si="3"/>
        <v>137758.79674383561</v>
      </c>
      <c r="D82" s="13"/>
      <c r="E82" s="14">
        <f>IF(AND(SUMIFS(Investors!$P:$P,Investors!$A:$A,$A82,Investors!$G:$G,$B82)-$B$2&lt;=E$4,SUMIFS(Investors!$P:$P,Investors!$A:$A,$A82,Investors!$G:$G,$B82)-$B$2&gt;D$4),SUMIFS(Investors!$Q:$Q,Investors!$A:$A,$A82,Investors!$G:$G,$B82),0)</f>
        <v>0</v>
      </c>
      <c r="F82" s="14">
        <f>IF(AND(SUMIFS(Investors!$P:$P,Investors!$A:$A,$A82,Investors!$G:$G,$B82)-$B$2&lt;=F$4,SUMIFS(Investors!$P:$P,Investors!$A:$A,$A82,Investors!$G:$G,$B82)-$B$2&gt;E$4),SUMIFS(Investors!$Q:$Q,Investors!$A:$A,$A82,Investors!$G:$G,$B82),0)</f>
        <v>0</v>
      </c>
      <c r="G82" s="14">
        <f>IF(AND(SUMIFS(Investors!$P:$P,Investors!$A:$A,$A82,Investors!$G:$G,$B82)-$B$2&lt;=G$4,SUMIFS(Investors!$P:$P,Investors!$A:$A,$A82,Investors!$G:$G,$B82)-$B$2&gt;F$4),SUMIFS(Investors!$Q:$Q,Investors!$A:$A,$A82,Investors!$G:$G,$B82),0)</f>
        <v>0</v>
      </c>
      <c r="H82" s="14">
        <f>IF(AND(SUMIFS(Investors!$P:$P,Investors!$A:$A,$A82,Investors!$G:$G,$B82)-$B$2&lt;=H$4,SUMIFS(Investors!$P:$P,Investors!$A:$A,$A82,Investors!$G:$G,$B82)-$B$2&gt;G$4),SUMIFS(Investors!$Q:$Q,Investors!$A:$A,$A82,Investors!$G:$G,$B82),0)</f>
        <v>0</v>
      </c>
      <c r="I82" s="14">
        <f>IF(AND(SUMIFS(Investors!$P:$P,Investors!$A:$A,$A82,Investors!$G:$G,$B82)-$B$2&lt;=I$4,SUMIFS(Investors!$P:$P,Investors!$A:$A,$A82,Investors!$G:$G,$B82)-$B$2&gt;H$4),SUMIFS(Investors!$Q:$Q,Investors!$A:$A,$A82,Investors!$G:$G,$B82),0)</f>
        <v>137758.79674383561</v>
      </c>
      <c r="J82" s="14">
        <f>IF(AND(SUMIFS(Investors!$P:$P,Investors!$A:$A,$A82,Investors!$G:$G,$B82)-$B$2&lt;=J$4,SUMIFS(Investors!$P:$P,Investors!$A:$A,$A82,Investors!$G:$G,$B82)-$B$2&gt;I$4),SUMIFS(Investors!$Q:$Q,Investors!$A:$A,$A82,Investors!$G:$G,$B82),0)</f>
        <v>0</v>
      </c>
      <c r="K82" s="14">
        <f>IF(AND(SUMIFS(Investors!$P:$P,Investors!$A:$A,$A82,Investors!$G:$G,$B82)-$B$2&lt;=K$4,SUMIFS(Investors!$P:$P,Investors!$A:$A,$A82,Investors!$G:$G,$B82)-$B$2&gt;J$4),SUMIFS(Investors!$Q:$Q,Investors!$A:$A,$A82,Investors!$G:$G,$B82),0)</f>
        <v>0</v>
      </c>
      <c r="L82" s="14">
        <f>IF(AND(SUMIFS(Investors!$P:$P,Investors!$A:$A,$A82,Investors!$G:$G,$B82)-$B$2&lt;=L$4,SUMIFS(Investors!$P:$P,Investors!$A:$A,$A82,Investors!$G:$G,$B82)-$B$2&gt;K$4),SUMIFS(Investors!$Q:$Q,Investors!$A:$A,$A82,Investors!$G:$G,$B82),0)</f>
        <v>0</v>
      </c>
      <c r="M82" s="14">
        <f>IF(AND(SUMIFS(Investors!$P:$P,Investors!$A:$A,$A82,Investors!$G:$G,$B82)-$B$2&lt;=M$4,SUMIFS(Investors!$P:$P,Investors!$A:$A,$A82,Investors!$G:$G,$B82)-$B$2&gt;L$4),SUMIFS(Investors!$Q:$Q,Investors!$A:$A,$A82,Investors!$G:$G,$B82),0)</f>
        <v>0</v>
      </c>
      <c r="N82" s="14">
        <f>IF(AND(SUMIFS(Investors!$P:$P,Investors!$A:$A,$A82,Investors!$G:$G,$B82)-$B$2&lt;=N$4,SUMIFS(Investors!$P:$P,Investors!$A:$A,$A82,Investors!$G:$G,$B82)-$B$2&gt;M$4),SUMIFS(Investors!$Q:$Q,Investors!$A:$A,$A82,Investors!$G:$G,$B82),0)</f>
        <v>0</v>
      </c>
      <c r="O82" s="14">
        <f>IF(AND(SUMIFS(Investors!$P:$P,Investors!$A:$A,$A82,Investors!$G:$G,$B82)-$B$2&lt;=O$4,SUMIFS(Investors!$P:$P,Investors!$A:$A,$A82,Investors!$G:$G,$B82)-$B$2&gt;N$4),SUMIFS(Investors!$Q:$Q,Investors!$A:$A,$A82,Investors!$G:$G,$B82),0)</f>
        <v>0</v>
      </c>
      <c r="P82" s="14">
        <f>IF(AND(SUMIFS(Investors!$P:$P,Investors!$A:$A,$A82,Investors!$G:$G,$B82)-$B$2&lt;=P$4,SUMIFS(Investors!$P:$P,Investors!$A:$A,$A82,Investors!$G:$G,$B82)-$B$2&gt;O$4),SUMIFS(Investors!$Q:$Q,Investors!$A:$A,$A82,Investors!$G:$G,$B82),0)</f>
        <v>0</v>
      </c>
      <c r="Q82" s="14">
        <f>IF(AND(SUMIFS(Investors!$P:$P,Investors!$A:$A,$A82,Investors!$G:$G,$B82)-$B$2&lt;=Q$4,SUMIFS(Investors!$P:$P,Investors!$A:$A,$A82,Investors!$G:$G,$B82)-$B$2&gt;P$4),SUMIFS(Investors!$Q:$Q,Investors!$A:$A,$A82,Investors!$G:$G,$B82),0)</f>
        <v>0</v>
      </c>
      <c r="R82" s="14">
        <f>IF(AND(SUMIFS(Investors!$P:$P,Investors!$A:$A,$A82,Investors!$G:$G,$B82)-$B$2&lt;=R$4,SUMIFS(Investors!$P:$P,Investors!$A:$A,$A82,Investors!$G:$G,$B82)-$B$2&gt;Q$4),SUMIFS(Investors!$Q:$Q,Investors!$A:$A,$A82,Investors!$G:$G,$B82),0)</f>
        <v>0</v>
      </c>
      <c r="S82" s="14">
        <f>IF(AND(SUMIFS(Investors!$P:$P,Investors!$A:$A,$A82,Investors!$G:$G,$B82)-$B$2&lt;=S$4,SUMIFS(Investors!$P:$P,Investors!$A:$A,$A82,Investors!$G:$G,$B82)-$B$2&gt;R$4),SUMIFS(Investors!$Q:$Q,Investors!$A:$A,$A82,Investors!$G:$G,$B82),0)</f>
        <v>0</v>
      </c>
      <c r="T82" s="14">
        <f>IF(AND(SUMIFS(Investors!$P:$P,Investors!$A:$A,$A82,Investors!$G:$G,$B82)-$B$2&lt;=T$4,SUMIFS(Investors!$P:$P,Investors!$A:$A,$A82,Investors!$G:$G,$B82)-$B$2&gt;S$4),SUMIFS(Investors!$Q:$Q,Investors!$A:$A,$A82,Investors!$G:$G,$B82),0)</f>
        <v>0</v>
      </c>
      <c r="U82" s="14">
        <f>IF(AND(SUMIFS(Investors!$P:$P,Investors!$A:$A,$A82,Investors!$G:$G,$B82)-$B$2&lt;=U$4,SUMIFS(Investors!$P:$P,Investors!$A:$A,$A82,Investors!$G:$G,$B82)-$B$2&gt;T$4),SUMIFS(Investors!$Q:$Q,Investors!$A:$A,$A82,Investors!$G:$G,$B82),0)</f>
        <v>0</v>
      </c>
      <c r="V82" s="14">
        <f>IF(AND(SUMIFS(Investors!$P:$P,Investors!$A:$A,$A82,Investors!$G:$G,$B82)-$B$2&lt;=V$4,SUMIFS(Investors!$P:$P,Investors!$A:$A,$A82,Investors!$G:$G,$B82)-$B$2&gt;U$4),SUMIFS(Investors!$Q:$Q,Investors!$A:$A,$A82,Investors!$G:$G,$B82),0)</f>
        <v>0</v>
      </c>
      <c r="W82" s="14">
        <f>IF(AND(SUMIFS(Investors!$P:$P,Investors!$A:$A,$A82,Investors!$G:$G,$B82)-$B$2&lt;=W$4,SUMIFS(Investors!$P:$P,Investors!$A:$A,$A82,Investors!$G:$G,$B82)-$B$2&gt;V$4),SUMIFS(Investors!$Q:$Q,Investors!$A:$A,$A82,Investors!$G:$G,$B82),0)</f>
        <v>0</v>
      </c>
      <c r="X82" s="14">
        <f>IF(AND(SUMIFS(Investors!$P:$P,Investors!$A:$A,$A82,Investors!$G:$G,$B82)-$B$2&lt;=X$4,SUMIFS(Investors!$P:$P,Investors!$A:$A,$A82,Investors!$G:$G,$B82)-$B$2&gt;W$4),SUMIFS(Investors!$Q:$Q,Investors!$A:$A,$A82,Investors!$G:$G,$B82),0)</f>
        <v>0</v>
      </c>
      <c r="Y82" s="14">
        <f>IF(AND(SUMIFS(Investors!$P:$P,Investors!$A:$A,$A82,Investors!$G:$G,$B82)-$B$2&lt;=Y$4,SUMIFS(Investors!$P:$P,Investors!$A:$A,$A82,Investors!$G:$G,$B82)-$B$2&gt;X$4),SUMIFS(Investors!$Q:$Q,Investors!$A:$A,$A82,Investors!$G:$G,$B82),0)</f>
        <v>0</v>
      </c>
      <c r="Z82" s="14">
        <f>IF(AND(SUMIFS(Investors!$P:$P,Investors!$A:$A,$A82,Investors!$G:$G,$B82)-$B$2&lt;=Z$4,SUMIFS(Investors!$P:$P,Investors!$A:$A,$A82,Investors!$G:$G,$B82)-$B$2&gt;Y$4),SUMIFS(Investors!$Q:$Q,Investors!$A:$A,$A82,Investors!$G:$G,$B82),0)</f>
        <v>0</v>
      </c>
      <c r="AA82" s="14">
        <f>IF(AND(SUMIFS(Investors!$P:$P,Investors!$A:$A,$A82,Investors!$G:$G,$B82)-$B$2&lt;=AA$4,SUMIFS(Investors!$P:$P,Investors!$A:$A,$A82,Investors!$G:$G,$B82)-$B$2&gt;Z$4),SUMIFS(Investors!$Q:$Q,Investors!$A:$A,$A82,Investors!$G:$G,$B82),0)</f>
        <v>0</v>
      </c>
      <c r="AB82" s="14">
        <f>IF(AND(SUMIFS(Investors!$P:$P,Investors!$A:$A,$A82,Investors!$G:$G,$B82)-$B$2&lt;=AB$4,SUMIFS(Investors!$P:$P,Investors!$A:$A,$A82,Investors!$G:$G,$B82)-$B$2&gt;AA$4),SUMIFS(Investors!$Q:$Q,Investors!$A:$A,$A82,Investors!$G:$G,$B82),0)</f>
        <v>0</v>
      </c>
      <c r="AC82" s="14">
        <f>IF(AND(SUMIFS(Investors!$P:$P,Investors!$A:$A,$A82,Investors!$G:$G,$B82)-$B$2&lt;=AC$4,SUMIFS(Investors!$P:$P,Investors!$A:$A,$A82,Investors!$G:$G,$B82)-$B$2&gt;AB$4),SUMIFS(Investors!$Q:$Q,Investors!$A:$A,$A82,Investors!$G:$G,$B82),0)</f>
        <v>0</v>
      </c>
    </row>
    <row r="83" spans="1:29">
      <c r="A83" s="13" t="s">
        <v>241</v>
      </c>
      <c r="B83" s="13" t="s">
        <v>72</v>
      </c>
      <c r="C83" s="14">
        <f t="shared" si="3"/>
        <v>0</v>
      </c>
      <c r="D83" s="13"/>
      <c r="E83" s="14">
        <f>IF(AND(SUMIFS(Investors!$P:$P,Investors!$A:$A,$A83,Investors!$G:$G,$B83)-$B$2&lt;=E$4,SUMIFS(Investors!$P:$P,Investors!$A:$A,$A83,Investors!$G:$G,$B83)-$B$2&gt;D$4),SUMIFS(Investors!$Q:$Q,Investors!$A:$A,$A83,Investors!$G:$G,$B83),0)</f>
        <v>0</v>
      </c>
      <c r="F83" s="14">
        <f>IF(AND(SUMIFS(Investors!$P:$P,Investors!$A:$A,$A83,Investors!$G:$G,$B83)-$B$2&lt;=F$4,SUMIFS(Investors!$P:$P,Investors!$A:$A,$A83,Investors!$G:$G,$B83)-$B$2&gt;E$4),SUMIFS(Investors!$Q:$Q,Investors!$A:$A,$A83,Investors!$G:$G,$B83),0)</f>
        <v>0</v>
      </c>
      <c r="G83" s="14">
        <f>IF(AND(SUMIFS(Investors!$P:$P,Investors!$A:$A,$A83,Investors!$G:$G,$B83)-$B$2&lt;=G$4,SUMIFS(Investors!$P:$P,Investors!$A:$A,$A83,Investors!$G:$G,$B83)-$B$2&gt;F$4),SUMIFS(Investors!$Q:$Q,Investors!$A:$A,$A83,Investors!$G:$G,$B83),0)</f>
        <v>0</v>
      </c>
      <c r="H83" s="14">
        <f>IF(AND(SUMIFS(Investors!$P:$P,Investors!$A:$A,$A83,Investors!$G:$G,$B83)-$B$2&lt;=H$4,SUMIFS(Investors!$P:$P,Investors!$A:$A,$A83,Investors!$G:$G,$B83)-$B$2&gt;G$4),SUMIFS(Investors!$Q:$Q,Investors!$A:$A,$A83,Investors!$G:$G,$B83),0)</f>
        <v>0</v>
      </c>
      <c r="I83" s="14">
        <f>IF(AND(SUMIFS(Investors!$P:$P,Investors!$A:$A,$A83,Investors!$G:$G,$B83)-$B$2&lt;=I$4,SUMIFS(Investors!$P:$P,Investors!$A:$A,$A83,Investors!$G:$G,$B83)-$B$2&gt;H$4),SUMIFS(Investors!$Q:$Q,Investors!$A:$A,$A83,Investors!$G:$G,$B83),0)</f>
        <v>0</v>
      </c>
      <c r="J83" s="14">
        <f>IF(AND(SUMIFS(Investors!$P:$P,Investors!$A:$A,$A83,Investors!$G:$G,$B83)-$B$2&lt;=J$4,SUMIFS(Investors!$P:$P,Investors!$A:$A,$A83,Investors!$G:$G,$B83)-$B$2&gt;I$4),SUMIFS(Investors!$Q:$Q,Investors!$A:$A,$A83,Investors!$G:$G,$B83),0)</f>
        <v>0</v>
      </c>
      <c r="K83" s="14">
        <f>IF(AND(SUMIFS(Investors!$P:$P,Investors!$A:$A,$A83,Investors!$G:$G,$B83)-$B$2&lt;=K$4,SUMIFS(Investors!$P:$P,Investors!$A:$A,$A83,Investors!$G:$G,$B83)-$B$2&gt;J$4),SUMIFS(Investors!$Q:$Q,Investors!$A:$A,$A83,Investors!$G:$G,$B83),0)</f>
        <v>0</v>
      </c>
      <c r="L83" s="14">
        <f>IF(AND(SUMIFS(Investors!$P:$P,Investors!$A:$A,$A83,Investors!$G:$G,$B83)-$B$2&lt;=L$4,SUMIFS(Investors!$P:$P,Investors!$A:$A,$A83,Investors!$G:$G,$B83)-$B$2&gt;K$4),SUMIFS(Investors!$Q:$Q,Investors!$A:$A,$A83,Investors!$G:$G,$B83),0)</f>
        <v>0</v>
      </c>
      <c r="M83" s="14">
        <f>IF(AND(SUMIFS(Investors!$P:$P,Investors!$A:$A,$A83,Investors!$G:$G,$B83)-$B$2&lt;=M$4,SUMIFS(Investors!$P:$P,Investors!$A:$A,$A83,Investors!$G:$G,$B83)-$B$2&gt;L$4),SUMIFS(Investors!$Q:$Q,Investors!$A:$A,$A83,Investors!$G:$G,$B83),0)</f>
        <v>0</v>
      </c>
      <c r="N83" s="14">
        <f>IF(AND(SUMIFS(Investors!$P:$P,Investors!$A:$A,$A83,Investors!$G:$G,$B83)-$B$2&lt;=N$4,SUMIFS(Investors!$P:$P,Investors!$A:$A,$A83,Investors!$G:$G,$B83)-$B$2&gt;M$4),SUMIFS(Investors!$Q:$Q,Investors!$A:$A,$A83,Investors!$G:$G,$B83),0)</f>
        <v>0</v>
      </c>
      <c r="O83" s="14">
        <f>IF(AND(SUMIFS(Investors!$P:$P,Investors!$A:$A,$A83,Investors!$G:$G,$B83)-$B$2&lt;=O$4,SUMIFS(Investors!$P:$P,Investors!$A:$A,$A83,Investors!$G:$G,$B83)-$B$2&gt;N$4),SUMIFS(Investors!$Q:$Q,Investors!$A:$A,$A83,Investors!$G:$G,$B83),0)</f>
        <v>0</v>
      </c>
      <c r="P83" s="14">
        <f>IF(AND(SUMIFS(Investors!$P:$P,Investors!$A:$A,$A83,Investors!$G:$G,$B83)-$B$2&lt;=P$4,SUMIFS(Investors!$P:$P,Investors!$A:$A,$A83,Investors!$G:$G,$B83)-$B$2&gt;O$4),SUMIFS(Investors!$Q:$Q,Investors!$A:$A,$A83,Investors!$G:$G,$B83),0)</f>
        <v>0</v>
      </c>
      <c r="Q83" s="14">
        <f>IF(AND(SUMIFS(Investors!$P:$P,Investors!$A:$A,$A83,Investors!$G:$G,$B83)-$B$2&lt;=Q$4,SUMIFS(Investors!$P:$P,Investors!$A:$A,$A83,Investors!$G:$G,$B83)-$B$2&gt;P$4),SUMIFS(Investors!$Q:$Q,Investors!$A:$A,$A83,Investors!$G:$G,$B83),0)</f>
        <v>0</v>
      </c>
      <c r="R83" s="14">
        <f>IF(AND(SUMIFS(Investors!$P:$P,Investors!$A:$A,$A83,Investors!$G:$G,$B83)-$B$2&lt;=R$4,SUMIFS(Investors!$P:$P,Investors!$A:$A,$A83,Investors!$G:$G,$B83)-$B$2&gt;Q$4),SUMIFS(Investors!$Q:$Q,Investors!$A:$A,$A83,Investors!$G:$G,$B83),0)</f>
        <v>0</v>
      </c>
      <c r="S83" s="14">
        <f>IF(AND(SUMIFS(Investors!$P:$P,Investors!$A:$A,$A83,Investors!$G:$G,$B83)-$B$2&lt;=S$4,SUMIFS(Investors!$P:$P,Investors!$A:$A,$A83,Investors!$G:$G,$B83)-$B$2&gt;R$4),SUMIFS(Investors!$Q:$Q,Investors!$A:$A,$A83,Investors!$G:$G,$B83),0)</f>
        <v>0</v>
      </c>
      <c r="T83" s="14">
        <f>IF(AND(SUMIFS(Investors!$P:$P,Investors!$A:$A,$A83,Investors!$G:$G,$B83)-$B$2&lt;=T$4,SUMIFS(Investors!$P:$P,Investors!$A:$A,$A83,Investors!$G:$G,$B83)-$B$2&gt;S$4),SUMIFS(Investors!$Q:$Q,Investors!$A:$A,$A83,Investors!$G:$G,$B83),0)</f>
        <v>0</v>
      </c>
      <c r="U83" s="14">
        <f>IF(AND(SUMIFS(Investors!$P:$P,Investors!$A:$A,$A83,Investors!$G:$G,$B83)-$B$2&lt;=U$4,SUMIFS(Investors!$P:$P,Investors!$A:$A,$A83,Investors!$G:$G,$B83)-$B$2&gt;T$4),SUMIFS(Investors!$Q:$Q,Investors!$A:$A,$A83,Investors!$G:$G,$B83),0)</f>
        <v>0</v>
      </c>
      <c r="V83" s="14">
        <f>IF(AND(SUMIFS(Investors!$P:$P,Investors!$A:$A,$A83,Investors!$G:$G,$B83)-$B$2&lt;=V$4,SUMIFS(Investors!$P:$P,Investors!$A:$A,$A83,Investors!$G:$G,$B83)-$B$2&gt;U$4),SUMIFS(Investors!$Q:$Q,Investors!$A:$A,$A83,Investors!$G:$G,$B83),0)</f>
        <v>0</v>
      </c>
      <c r="W83" s="14">
        <f>IF(AND(SUMIFS(Investors!$P:$P,Investors!$A:$A,$A83,Investors!$G:$G,$B83)-$B$2&lt;=W$4,SUMIFS(Investors!$P:$P,Investors!$A:$A,$A83,Investors!$G:$G,$B83)-$B$2&gt;V$4),SUMIFS(Investors!$Q:$Q,Investors!$A:$A,$A83,Investors!$G:$G,$B83),0)</f>
        <v>0</v>
      </c>
      <c r="X83" s="14">
        <f>IF(AND(SUMIFS(Investors!$P:$P,Investors!$A:$A,$A83,Investors!$G:$G,$B83)-$B$2&lt;=X$4,SUMIFS(Investors!$P:$P,Investors!$A:$A,$A83,Investors!$G:$G,$B83)-$B$2&gt;W$4),SUMIFS(Investors!$Q:$Q,Investors!$A:$A,$A83,Investors!$G:$G,$B83),0)</f>
        <v>0</v>
      </c>
      <c r="Y83" s="14">
        <f>IF(AND(SUMIFS(Investors!$P:$P,Investors!$A:$A,$A83,Investors!$G:$G,$B83)-$B$2&lt;=Y$4,SUMIFS(Investors!$P:$P,Investors!$A:$A,$A83,Investors!$G:$G,$B83)-$B$2&gt;X$4),SUMIFS(Investors!$Q:$Q,Investors!$A:$A,$A83,Investors!$G:$G,$B83),0)</f>
        <v>0</v>
      </c>
      <c r="Z83" s="14">
        <f>IF(AND(SUMIFS(Investors!$P:$P,Investors!$A:$A,$A83,Investors!$G:$G,$B83)-$B$2&lt;=Z$4,SUMIFS(Investors!$P:$P,Investors!$A:$A,$A83,Investors!$G:$G,$B83)-$B$2&gt;Y$4),SUMIFS(Investors!$Q:$Q,Investors!$A:$A,$A83,Investors!$G:$G,$B83),0)</f>
        <v>0</v>
      </c>
      <c r="AA83" s="14">
        <f>IF(AND(SUMIFS(Investors!$P:$P,Investors!$A:$A,$A83,Investors!$G:$G,$B83)-$B$2&lt;=AA$4,SUMIFS(Investors!$P:$P,Investors!$A:$A,$A83,Investors!$G:$G,$B83)-$B$2&gt;Z$4),SUMIFS(Investors!$Q:$Q,Investors!$A:$A,$A83,Investors!$G:$G,$B83),0)</f>
        <v>0</v>
      </c>
      <c r="AB83" s="14">
        <f>IF(AND(SUMIFS(Investors!$P:$P,Investors!$A:$A,$A83,Investors!$G:$G,$B83)-$B$2&lt;=AB$4,SUMIFS(Investors!$P:$P,Investors!$A:$A,$A83,Investors!$G:$G,$B83)-$B$2&gt;AA$4),SUMIFS(Investors!$Q:$Q,Investors!$A:$A,$A83,Investors!$G:$G,$B83),0)</f>
        <v>0</v>
      </c>
      <c r="AC83" s="14">
        <f>IF(AND(SUMIFS(Investors!$P:$P,Investors!$A:$A,$A83,Investors!$G:$G,$B83)-$B$2&lt;=AC$4,SUMIFS(Investors!$P:$P,Investors!$A:$A,$A83,Investors!$G:$G,$B83)-$B$2&gt;AB$4),SUMIFS(Investors!$Q:$Q,Investors!$A:$A,$A83,Investors!$G:$G,$B83),0)</f>
        <v>0</v>
      </c>
    </row>
    <row r="84" spans="1:29">
      <c r="A84" s="13" t="s">
        <v>241</v>
      </c>
      <c r="B84" s="13" t="s">
        <v>74</v>
      </c>
      <c r="C84" s="14">
        <f t="shared" si="3"/>
        <v>699869.31506849313</v>
      </c>
      <c r="D84" s="13"/>
      <c r="E84" s="14">
        <f>IF(AND(SUMIFS(Investors!$P:$P,Investors!$A:$A,$A84,Investors!$G:$G,$B84)-$B$2&lt;=E$4,SUMIFS(Investors!$P:$P,Investors!$A:$A,$A84,Investors!$G:$G,$B84)-$B$2&gt;D$4),SUMIFS(Investors!$Q:$Q,Investors!$A:$A,$A84,Investors!$G:$G,$B84),0)</f>
        <v>0</v>
      </c>
      <c r="F84" s="14">
        <f>IF(AND(SUMIFS(Investors!$P:$P,Investors!$A:$A,$A84,Investors!$G:$G,$B84)-$B$2&lt;=F$4,SUMIFS(Investors!$P:$P,Investors!$A:$A,$A84,Investors!$G:$G,$B84)-$B$2&gt;E$4),SUMIFS(Investors!$Q:$Q,Investors!$A:$A,$A84,Investors!$G:$G,$B84),0)</f>
        <v>699869.31506849313</v>
      </c>
      <c r="G84" s="14">
        <f>IF(AND(SUMIFS(Investors!$P:$P,Investors!$A:$A,$A84,Investors!$G:$G,$B84)-$B$2&lt;=G$4,SUMIFS(Investors!$P:$P,Investors!$A:$A,$A84,Investors!$G:$G,$B84)-$B$2&gt;F$4),SUMIFS(Investors!$Q:$Q,Investors!$A:$A,$A84,Investors!$G:$G,$B84),0)</f>
        <v>0</v>
      </c>
      <c r="H84" s="14">
        <f>IF(AND(SUMIFS(Investors!$P:$P,Investors!$A:$A,$A84,Investors!$G:$G,$B84)-$B$2&lt;=H$4,SUMIFS(Investors!$P:$P,Investors!$A:$A,$A84,Investors!$G:$G,$B84)-$B$2&gt;G$4),SUMIFS(Investors!$Q:$Q,Investors!$A:$A,$A84,Investors!$G:$G,$B84),0)</f>
        <v>0</v>
      </c>
      <c r="I84" s="14">
        <f>IF(AND(SUMIFS(Investors!$P:$P,Investors!$A:$A,$A84,Investors!$G:$G,$B84)-$B$2&lt;=I$4,SUMIFS(Investors!$P:$P,Investors!$A:$A,$A84,Investors!$G:$G,$B84)-$B$2&gt;H$4),SUMIFS(Investors!$Q:$Q,Investors!$A:$A,$A84,Investors!$G:$G,$B84),0)</f>
        <v>0</v>
      </c>
      <c r="J84" s="14">
        <f>IF(AND(SUMIFS(Investors!$P:$P,Investors!$A:$A,$A84,Investors!$G:$G,$B84)-$B$2&lt;=J$4,SUMIFS(Investors!$P:$P,Investors!$A:$A,$A84,Investors!$G:$G,$B84)-$B$2&gt;I$4),SUMIFS(Investors!$Q:$Q,Investors!$A:$A,$A84,Investors!$G:$G,$B84),0)</f>
        <v>0</v>
      </c>
      <c r="K84" s="14">
        <f>IF(AND(SUMIFS(Investors!$P:$P,Investors!$A:$A,$A84,Investors!$G:$G,$B84)-$B$2&lt;=K$4,SUMIFS(Investors!$P:$P,Investors!$A:$A,$A84,Investors!$G:$G,$B84)-$B$2&gt;J$4),SUMIFS(Investors!$Q:$Q,Investors!$A:$A,$A84,Investors!$G:$G,$B84),0)</f>
        <v>0</v>
      </c>
      <c r="L84" s="14">
        <f>IF(AND(SUMIFS(Investors!$P:$P,Investors!$A:$A,$A84,Investors!$G:$G,$B84)-$B$2&lt;=L$4,SUMIFS(Investors!$P:$P,Investors!$A:$A,$A84,Investors!$G:$G,$B84)-$B$2&gt;K$4),SUMIFS(Investors!$Q:$Q,Investors!$A:$A,$A84,Investors!$G:$G,$B84),0)</f>
        <v>0</v>
      </c>
      <c r="M84" s="14">
        <f>IF(AND(SUMIFS(Investors!$P:$P,Investors!$A:$A,$A84,Investors!$G:$G,$B84)-$B$2&lt;=M$4,SUMIFS(Investors!$P:$P,Investors!$A:$A,$A84,Investors!$G:$G,$B84)-$B$2&gt;L$4),SUMIFS(Investors!$Q:$Q,Investors!$A:$A,$A84,Investors!$G:$G,$B84),0)</f>
        <v>0</v>
      </c>
      <c r="N84" s="14">
        <f>IF(AND(SUMIFS(Investors!$P:$P,Investors!$A:$A,$A84,Investors!$G:$G,$B84)-$B$2&lt;=N$4,SUMIFS(Investors!$P:$P,Investors!$A:$A,$A84,Investors!$G:$G,$B84)-$B$2&gt;M$4),SUMIFS(Investors!$Q:$Q,Investors!$A:$A,$A84,Investors!$G:$G,$B84),0)</f>
        <v>0</v>
      </c>
      <c r="O84" s="14">
        <f>IF(AND(SUMIFS(Investors!$P:$P,Investors!$A:$A,$A84,Investors!$G:$G,$B84)-$B$2&lt;=O$4,SUMIFS(Investors!$P:$P,Investors!$A:$A,$A84,Investors!$G:$G,$B84)-$B$2&gt;N$4),SUMIFS(Investors!$Q:$Q,Investors!$A:$A,$A84,Investors!$G:$G,$B84),0)</f>
        <v>0</v>
      </c>
      <c r="P84" s="14">
        <f>IF(AND(SUMIFS(Investors!$P:$P,Investors!$A:$A,$A84,Investors!$G:$G,$B84)-$B$2&lt;=P$4,SUMIFS(Investors!$P:$P,Investors!$A:$A,$A84,Investors!$G:$G,$B84)-$B$2&gt;O$4),SUMIFS(Investors!$Q:$Q,Investors!$A:$A,$A84,Investors!$G:$G,$B84),0)</f>
        <v>0</v>
      </c>
      <c r="Q84" s="14">
        <f>IF(AND(SUMIFS(Investors!$P:$P,Investors!$A:$A,$A84,Investors!$G:$G,$B84)-$B$2&lt;=Q$4,SUMIFS(Investors!$P:$P,Investors!$A:$A,$A84,Investors!$G:$G,$B84)-$B$2&gt;P$4),SUMIFS(Investors!$Q:$Q,Investors!$A:$A,$A84,Investors!$G:$G,$B84),0)</f>
        <v>0</v>
      </c>
      <c r="R84" s="14">
        <f>IF(AND(SUMIFS(Investors!$P:$P,Investors!$A:$A,$A84,Investors!$G:$G,$B84)-$B$2&lt;=R$4,SUMIFS(Investors!$P:$P,Investors!$A:$A,$A84,Investors!$G:$G,$B84)-$B$2&gt;Q$4),SUMIFS(Investors!$Q:$Q,Investors!$A:$A,$A84,Investors!$G:$G,$B84),0)</f>
        <v>0</v>
      </c>
      <c r="S84" s="14">
        <f>IF(AND(SUMIFS(Investors!$P:$P,Investors!$A:$A,$A84,Investors!$G:$G,$B84)-$B$2&lt;=S$4,SUMIFS(Investors!$P:$P,Investors!$A:$A,$A84,Investors!$G:$G,$B84)-$B$2&gt;R$4),SUMIFS(Investors!$Q:$Q,Investors!$A:$A,$A84,Investors!$G:$G,$B84),0)</f>
        <v>0</v>
      </c>
      <c r="T84" s="14">
        <f>IF(AND(SUMIFS(Investors!$P:$P,Investors!$A:$A,$A84,Investors!$G:$G,$B84)-$B$2&lt;=T$4,SUMIFS(Investors!$P:$P,Investors!$A:$A,$A84,Investors!$G:$G,$B84)-$B$2&gt;S$4),SUMIFS(Investors!$Q:$Q,Investors!$A:$A,$A84,Investors!$G:$G,$B84),0)</f>
        <v>0</v>
      </c>
      <c r="U84" s="14">
        <f>IF(AND(SUMIFS(Investors!$P:$P,Investors!$A:$A,$A84,Investors!$G:$G,$B84)-$B$2&lt;=U$4,SUMIFS(Investors!$P:$P,Investors!$A:$A,$A84,Investors!$G:$G,$B84)-$B$2&gt;T$4),SUMIFS(Investors!$Q:$Q,Investors!$A:$A,$A84,Investors!$G:$G,$B84),0)</f>
        <v>0</v>
      </c>
      <c r="V84" s="14">
        <f>IF(AND(SUMIFS(Investors!$P:$P,Investors!$A:$A,$A84,Investors!$G:$G,$B84)-$B$2&lt;=V$4,SUMIFS(Investors!$P:$P,Investors!$A:$A,$A84,Investors!$G:$G,$B84)-$B$2&gt;U$4),SUMIFS(Investors!$Q:$Q,Investors!$A:$A,$A84,Investors!$G:$G,$B84),0)</f>
        <v>0</v>
      </c>
      <c r="W84" s="14">
        <f>IF(AND(SUMIFS(Investors!$P:$P,Investors!$A:$A,$A84,Investors!$G:$G,$B84)-$B$2&lt;=W$4,SUMIFS(Investors!$P:$P,Investors!$A:$A,$A84,Investors!$G:$G,$B84)-$B$2&gt;V$4),SUMIFS(Investors!$Q:$Q,Investors!$A:$A,$A84,Investors!$G:$G,$B84),0)</f>
        <v>0</v>
      </c>
      <c r="X84" s="14">
        <f>IF(AND(SUMIFS(Investors!$P:$P,Investors!$A:$A,$A84,Investors!$G:$G,$B84)-$B$2&lt;=X$4,SUMIFS(Investors!$P:$P,Investors!$A:$A,$A84,Investors!$G:$G,$B84)-$B$2&gt;W$4),SUMIFS(Investors!$Q:$Q,Investors!$A:$A,$A84,Investors!$G:$G,$B84),0)</f>
        <v>0</v>
      </c>
      <c r="Y84" s="14">
        <f>IF(AND(SUMIFS(Investors!$P:$P,Investors!$A:$A,$A84,Investors!$G:$G,$B84)-$B$2&lt;=Y$4,SUMIFS(Investors!$P:$P,Investors!$A:$A,$A84,Investors!$G:$G,$B84)-$B$2&gt;X$4),SUMIFS(Investors!$Q:$Q,Investors!$A:$A,$A84,Investors!$G:$G,$B84),0)</f>
        <v>0</v>
      </c>
      <c r="Z84" s="14">
        <f>IF(AND(SUMIFS(Investors!$P:$P,Investors!$A:$A,$A84,Investors!$G:$G,$B84)-$B$2&lt;=Z$4,SUMIFS(Investors!$P:$P,Investors!$A:$A,$A84,Investors!$G:$G,$B84)-$B$2&gt;Y$4),SUMIFS(Investors!$Q:$Q,Investors!$A:$A,$A84,Investors!$G:$G,$B84),0)</f>
        <v>0</v>
      </c>
      <c r="AA84" s="14">
        <f>IF(AND(SUMIFS(Investors!$P:$P,Investors!$A:$A,$A84,Investors!$G:$G,$B84)-$B$2&lt;=AA$4,SUMIFS(Investors!$P:$P,Investors!$A:$A,$A84,Investors!$G:$G,$B84)-$B$2&gt;Z$4),SUMIFS(Investors!$Q:$Q,Investors!$A:$A,$A84,Investors!$G:$G,$B84),0)</f>
        <v>0</v>
      </c>
      <c r="AB84" s="14">
        <f>IF(AND(SUMIFS(Investors!$P:$P,Investors!$A:$A,$A84,Investors!$G:$G,$B84)-$B$2&lt;=AB$4,SUMIFS(Investors!$P:$P,Investors!$A:$A,$A84,Investors!$G:$G,$B84)-$B$2&gt;AA$4),SUMIFS(Investors!$Q:$Q,Investors!$A:$A,$A84,Investors!$G:$G,$B84),0)</f>
        <v>0</v>
      </c>
      <c r="AC84" s="14">
        <f>IF(AND(SUMIFS(Investors!$P:$P,Investors!$A:$A,$A84,Investors!$G:$G,$B84)-$B$2&lt;=AC$4,SUMIFS(Investors!$P:$P,Investors!$A:$A,$A84,Investors!$G:$G,$B84)-$B$2&gt;AB$4),SUMIFS(Investors!$Q:$Q,Investors!$A:$A,$A84,Investors!$G:$G,$B84),0)</f>
        <v>0</v>
      </c>
    </row>
    <row r="85" spans="1:29">
      <c r="A85" s="13" t="s">
        <v>244</v>
      </c>
      <c r="B85" s="13" t="s">
        <v>37</v>
      </c>
      <c r="C85" s="14">
        <f t="shared" si="3"/>
        <v>682798.63013698626</v>
      </c>
      <c r="D85" s="13"/>
      <c r="E85" s="14">
        <f>IF(AND(SUMIFS(Investors!$P:$P,Investors!$A:$A,$A85,Investors!$G:$G,$B85)-$B$2&lt;=E$4,SUMIFS(Investors!$P:$P,Investors!$A:$A,$A85,Investors!$G:$G,$B85)-$B$2&gt;D$4),SUMIFS(Investors!$Q:$Q,Investors!$A:$A,$A85,Investors!$G:$G,$B85),0)</f>
        <v>0</v>
      </c>
      <c r="F85" s="14">
        <f>IF(AND(SUMIFS(Investors!$P:$P,Investors!$A:$A,$A85,Investors!$G:$G,$B85)-$B$2&lt;=F$4,SUMIFS(Investors!$P:$P,Investors!$A:$A,$A85,Investors!$G:$G,$B85)-$B$2&gt;E$4),SUMIFS(Investors!$Q:$Q,Investors!$A:$A,$A85,Investors!$G:$G,$B85),0)</f>
        <v>0</v>
      </c>
      <c r="G85" s="14">
        <f>IF(AND(SUMIFS(Investors!$P:$P,Investors!$A:$A,$A85,Investors!$G:$G,$B85)-$B$2&lt;=G$4,SUMIFS(Investors!$P:$P,Investors!$A:$A,$A85,Investors!$G:$G,$B85)-$B$2&gt;F$4),SUMIFS(Investors!$Q:$Q,Investors!$A:$A,$A85,Investors!$G:$G,$B85),0)</f>
        <v>0</v>
      </c>
      <c r="H85" s="14">
        <f>IF(AND(SUMIFS(Investors!$P:$P,Investors!$A:$A,$A85,Investors!$G:$G,$B85)-$B$2&lt;=H$4,SUMIFS(Investors!$P:$P,Investors!$A:$A,$A85,Investors!$G:$G,$B85)-$B$2&gt;G$4),SUMIFS(Investors!$Q:$Q,Investors!$A:$A,$A85,Investors!$G:$G,$B85),0)</f>
        <v>0</v>
      </c>
      <c r="I85" s="14">
        <f>IF(AND(SUMIFS(Investors!$P:$P,Investors!$A:$A,$A85,Investors!$G:$G,$B85)-$B$2&lt;=I$4,SUMIFS(Investors!$P:$P,Investors!$A:$A,$A85,Investors!$G:$G,$B85)-$B$2&gt;H$4),SUMIFS(Investors!$Q:$Q,Investors!$A:$A,$A85,Investors!$G:$G,$B85),0)</f>
        <v>0</v>
      </c>
      <c r="J85" s="14">
        <f>IF(AND(SUMIFS(Investors!$P:$P,Investors!$A:$A,$A85,Investors!$G:$G,$B85)-$B$2&lt;=J$4,SUMIFS(Investors!$P:$P,Investors!$A:$A,$A85,Investors!$G:$G,$B85)-$B$2&gt;I$4),SUMIFS(Investors!$Q:$Q,Investors!$A:$A,$A85,Investors!$G:$G,$B85),0)</f>
        <v>682798.63013698626</v>
      </c>
      <c r="K85" s="14">
        <f>IF(AND(SUMIFS(Investors!$P:$P,Investors!$A:$A,$A85,Investors!$G:$G,$B85)-$B$2&lt;=K$4,SUMIFS(Investors!$P:$P,Investors!$A:$A,$A85,Investors!$G:$G,$B85)-$B$2&gt;J$4),SUMIFS(Investors!$Q:$Q,Investors!$A:$A,$A85,Investors!$G:$G,$B85),0)</f>
        <v>0</v>
      </c>
      <c r="L85" s="14">
        <f>IF(AND(SUMIFS(Investors!$P:$P,Investors!$A:$A,$A85,Investors!$G:$G,$B85)-$B$2&lt;=L$4,SUMIFS(Investors!$P:$P,Investors!$A:$A,$A85,Investors!$G:$G,$B85)-$B$2&gt;K$4),SUMIFS(Investors!$Q:$Q,Investors!$A:$A,$A85,Investors!$G:$G,$B85),0)</f>
        <v>0</v>
      </c>
      <c r="M85" s="14">
        <f>IF(AND(SUMIFS(Investors!$P:$P,Investors!$A:$A,$A85,Investors!$G:$G,$B85)-$B$2&lt;=M$4,SUMIFS(Investors!$P:$P,Investors!$A:$A,$A85,Investors!$G:$G,$B85)-$B$2&gt;L$4),SUMIFS(Investors!$Q:$Q,Investors!$A:$A,$A85,Investors!$G:$G,$B85),0)</f>
        <v>0</v>
      </c>
      <c r="N85" s="14">
        <f>IF(AND(SUMIFS(Investors!$P:$P,Investors!$A:$A,$A85,Investors!$G:$G,$B85)-$B$2&lt;=N$4,SUMIFS(Investors!$P:$P,Investors!$A:$A,$A85,Investors!$G:$G,$B85)-$B$2&gt;M$4),SUMIFS(Investors!$Q:$Q,Investors!$A:$A,$A85,Investors!$G:$G,$B85),0)</f>
        <v>0</v>
      </c>
      <c r="O85" s="14">
        <f>IF(AND(SUMIFS(Investors!$P:$P,Investors!$A:$A,$A85,Investors!$G:$G,$B85)-$B$2&lt;=O$4,SUMIFS(Investors!$P:$P,Investors!$A:$A,$A85,Investors!$G:$G,$B85)-$B$2&gt;N$4),SUMIFS(Investors!$Q:$Q,Investors!$A:$A,$A85,Investors!$G:$G,$B85),0)</f>
        <v>0</v>
      </c>
      <c r="P85" s="14">
        <f>IF(AND(SUMIFS(Investors!$P:$P,Investors!$A:$A,$A85,Investors!$G:$G,$B85)-$B$2&lt;=P$4,SUMIFS(Investors!$P:$P,Investors!$A:$A,$A85,Investors!$G:$G,$B85)-$B$2&gt;O$4),SUMIFS(Investors!$Q:$Q,Investors!$A:$A,$A85,Investors!$G:$G,$B85),0)</f>
        <v>0</v>
      </c>
      <c r="Q85" s="14">
        <f>IF(AND(SUMIFS(Investors!$P:$P,Investors!$A:$A,$A85,Investors!$G:$G,$B85)-$B$2&lt;=Q$4,SUMIFS(Investors!$P:$P,Investors!$A:$A,$A85,Investors!$G:$G,$B85)-$B$2&gt;P$4),SUMIFS(Investors!$Q:$Q,Investors!$A:$A,$A85,Investors!$G:$G,$B85),0)</f>
        <v>0</v>
      </c>
      <c r="R85" s="14">
        <f>IF(AND(SUMIFS(Investors!$P:$P,Investors!$A:$A,$A85,Investors!$G:$G,$B85)-$B$2&lt;=R$4,SUMIFS(Investors!$P:$P,Investors!$A:$A,$A85,Investors!$G:$G,$B85)-$B$2&gt;Q$4),SUMIFS(Investors!$Q:$Q,Investors!$A:$A,$A85,Investors!$G:$G,$B85),0)</f>
        <v>0</v>
      </c>
      <c r="S85" s="14">
        <f>IF(AND(SUMIFS(Investors!$P:$P,Investors!$A:$A,$A85,Investors!$G:$G,$B85)-$B$2&lt;=S$4,SUMIFS(Investors!$P:$P,Investors!$A:$A,$A85,Investors!$G:$G,$B85)-$B$2&gt;R$4),SUMIFS(Investors!$Q:$Q,Investors!$A:$A,$A85,Investors!$G:$G,$B85),0)</f>
        <v>0</v>
      </c>
      <c r="T85" s="14">
        <f>IF(AND(SUMIFS(Investors!$P:$P,Investors!$A:$A,$A85,Investors!$G:$G,$B85)-$B$2&lt;=T$4,SUMIFS(Investors!$P:$P,Investors!$A:$A,$A85,Investors!$G:$G,$B85)-$B$2&gt;S$4),SUMIFS(Investors!$Q:$Q,Investors!$A:$A,$A85,Investors!$G:$G,$B85),0)</f>
        <v>0</v>
      </c>
      <c r="U85" s="14">
        <f>IF(AND(SUMIFS(Investors!$P:$P,Investors!$A:$A,$A85,Investors!$G:$G,$B85)-$B$2&lt;=U$4,SUMIFS(Investors!$P:$P,Investors!$A:$A,$A85,Investors!$G:$G,$B85)-$B$2&gt;T$4),SUMIFS(Investors!$Q:$Q,Investors!$A:$A,$A85,Investors!$G:$G,$B85),0)</f>
        <v>0</v>
      </c>
      <c r="V85" s="14">
        <f>IF(AND(SUMIFS(Investors!$P:$P,Investors!$A:$A,$A85,Investors!$G:$G,$B85)-$B$2&lt;=V$4,SUMIFS(Investors!$P:$P,Investors!$A:$A,$A85,Investors!$G:$G,$B85)-$B$2&gt;U$4),SUMIFS(Investors!$Q:$Q,Investors!$A:$A,$A85,Investors!$G:$G,$B85),0)</f>
        <v>0</v>
      </c>
      <c r="W85" s="14">
        <f>IF(AND(SUMIFS(Investors!$P:$P,Investors!$A:$A,$A85,Investors!$G:$G,$B85)-$B$2&lt;=W$4,SUMIFS(Investors!$P:$P,Investors!$A:$A,$A85,Investors!$G:$G,$B85)-$B$2&gt;V$4),SUMIFS(Investors!$Q:$Q,Investors!$A:$A,$A85,Investors!$G:$G,$B85),0)</f>
        <v>0</v>
      </c>
      <c r="X85" s="14">
        <f>IF(AND(SUMIFS(Investors!$P:$P,Investors!$A:$A,$A85,Investors!$G:$G,$B85)-$B$2&lt;=X$4,SUMIFS(Investors!$P:$P,Investors!$A:$A,$A85,Investors!$G:$G,$B85)-$B$2&gt;W$4),SUMIFS(Investors!$Q:$Q,Investors!$A:$A,$A85,Investors!$G:$G,$B85),0)</f>
        <v>0</v>
      </c>
      <c r="Y85" s="14">
        <f>IF(AND(SUMIFS(Investors!$P:$P,Investors!$A:$A,$A85,Investors!$G:$G,$B85)-$B$2&lt;=Y$4,SUMIFS(Investors!$P:$P,Investors!$A:$A,$A85,Investors!$G:$G,$B85)-$B$2&gt;X$4),SUMIFS(Investors!$Q:$Q,Investors!$A:$A,$A85,Investors!$G:$G,$B85),0)</f>
        <v>0</v>
      </c>
      <c r="Z85" s="14">
        <f>IF(AND(SUMIFS(Investors!$P:$P,Investors!$A:$A,$A85,Investors!$G:$G,$B85)-$B$2&lt;=Z$4,SUMIFS(Investors!$P:$P,Investors!$A:$A,$A85,Investors!$G:$G,$B85)-$B$2&gt;Y$4),SUMIFS(Investors!$Q:$Q,Investors!$A:$A,$A85,Investors!$G:$G,$B85),0)</f>
        <v>0</v>
      </c>
      <c r="AA85" s="14">
        <f>IF(AND(SUMIFS(Investors!$P:$P,Investors!$A:$A,$A85,Investors!$G:$G,$B85)-$B$2&lt;=AA$4,SUMIFS(Investors!$P:$P,Investors!$A:$A,$A85,Investors!$G:$G,$B85)-$B$2&gt;Z$4),SUMIFS(Investors!$Q:$Q,Investors!$A:$A,$A85,Investors!$G:$G,$B85),0)</f>
        <v>0</v>
      </c>
      <c r="AB85" s="14">
        <f>IF(AND(SUMIFS(Investors!$P:$P,Investors!$A:$A,$A85,Investors!$G:$G,$B85)-$B$2&lt;=AB$4,SUMIFS(Investors!$P:$P,Investors!$A:$A,$A85,Investors!$G:$G,$B85)-$B$2&gt;AA$4),SUMIFS(Investors!$Q:$Q,Investors!$A:$A,$A85,Investors!$G:$G,$B85),0)</f>
        <v>0</v>
      </c>
      <c r="AC85" s="14">
        <f>IF(AND(SUMIFS(Investors!$P:$P,Investors!$A:$A,$A85,Investors!$G:$G,$B85)-$B$2&lt;=AC$4,SUMIFS(Investors!$P:$P,Investors!$A:$A,$A85,Investors!$G:$G,$B85)-$B$2&gt;AB$4),SUMIFS(Investors!$Q:$Q,Investors!$A:$A,$A85,Investors!$G:$G,$B85),0)</f>
        <v>0</v>
      </c>
    </row>
    <row r="86" spans="1:29">
      <c r="A86" s="13" t="s">
        <v>244</v>
      </c>
      <c r="B86" s="13" t="s">
        <v>65</v>
      </c>
      <c r="C86" s="14">
        <f t="shared" si="3"/>
        <v>668152.05479452061</v>
      </c>
      <c r="D86" s="13"/>
      <c r="E86" s="14">
        <f>IF(AND(SUMIFS(Investors!$P:$P,Investors!$A:$A,$A86,Investors!$G:$G,$B86)-$B$2&lt;=E$4,SUMIFS(Investors!$P:$P,Investors!$A:$A,$A86,Investors!$G:$G,$B86)-$B$2&gt;D$4),SUMIFS(Investors!$Q:$Q,Investors!$A:$A,$A86,Investors!$G:$G,$B86),0)</f>
        <v>0</v>
      </c>
      <c r="F86" s="14">
        <f>IF(AND(SUMIFS(Investors!$P:$P,Investors!$A:$A,$A86,Investors!$G:$G,$B86)-$B$2&lt;=F$4,SUMIFS(Investors!$P:$P,Investors!$A:$A,$A86,Investors!$G:$G,$B86)-$B$2&gt;E$4),SUMIFS(Investors!$Q:$Q,Investors!$A:$A,$A86,Investors!$G:$G,$B86),0)</f>
        <v>0</v>
      </c>
      <c r="G86" s="14">
        <f>IF(AND(SUMIFS(Investors!$P:$P,Investors!$A:$A,$A86,Investors!$G:$G,$B86)-$B$2&lt;=G$4,SUMIFS(Investors!$P:$P,Investors!$A:$A,$A86,Investors!$G:$G,$B86)-$B$2&gt;F$4),SUMIFS(Investors!$Q:$Q,Investors!$A:$A,$A86,Investors!$G:$G,$B86),0)</f>
        <v>0</v>
      </c>
      <c r="H86" s="14">
        <f>IF(AND(SUMIFS(Investors!$P:$P,Investors!$A:$A,$A86,Investors!$G:$G,$B86)-$B$2&lt;=H$4,SUMIFS(Investors!$P:$P,Investors!$A:$A,$A86,Investors!$G:$G,$B86)-$B$2&gt;G$4),SUMIFS(Investors!$Q:$Q,Investors!$A:$A,$A86,Investors!$G:$G,$B86),0)</f>
        <v>668152.05479452061</v>
      </c>
      <c r="I86" s="14">
        <f>IF(AND(SUMIFS(Investors!$P:$P,Investors!$A:$A,$A86,Investors!$G:$G,$B86)-$B$2&lt;=I$4,SUMIFS(Investors!$P:$P,Investors!$A:$A,$A86,Investors!$G:$G,$B86)-$B$2&gt;H$4),SUMIFS(Investors!$Q:$Q,Investors!$A:$A,$A86,Investors!$G:$G,$B86),0)</f>
        <v>0</v>
      </c>
      <c r="J86" s="14">
        <f>IF(AND(SUMIFS(Investors!$P:$P,Investors!$A:$A,$A86,Investors!$G:$G,$B86)-$B$2&lt;=J$4,SUMIFS(Investors!$P:$P,Investors!$A:$A,$A86,Investors!$G:$G,$B86)-$B$2&gt;I$4),SUMIFS(Investors!$Q:$Q,Investors!$A:$A,$A86,Investors!$G:$G,$B86),0)</f>
        <v>0</v>
      </c>
      <c r="K86" s="14">
        <f>IF(AND(SUMIFS(Investors!$P:$P,Investors!$A:$A,$A86,Investors!$G:$G,$B86)-$B$2&lt;=K$4,SUMIFS(Investors!$P:$P,Investors!$A:$A,$A86,Investors!$G:$G,$B86)-$B$2&gt;J$4),SUMIFS(Investors!$Q:$Q,Investors!$A:$A,$A86,Investors!$G:$G,$B86),0)</f>
        <v>0</v>
      </c>
      <c r="L86" s="14">
        <f>IF(AND(SUMIFS(Investors!$P:$P,Investors!$A:$A,$A86,Investors!$G:$G,$B86)-$B$2&lt;=L$4,SUMIFS(Investors!$P:$P,Investors!$A:$A,$A86,Investors!$G:$G,$B86)-$B$2&gt;K$4),SUMIFS(Investors!$Q:$Q,Investors!$A:$A,$A86,Investors!$G:$G,$B86),0)</f>
        <v>0</v>
      </c>
      <c r="M86" s="14">
        <f>IF(AND(SUMIFS(Investors!$P:$P,Investors!$A:$A,$A86,Investors!$G:$G,$B86)-$B$2&lt;=M$4,SUMIFS(Investors!$P:$P,Investors!$A:$A,$A86,Investors!$G:$G,$B86)-$B$2&gt;L$4),SUMIFS(Investors!$Q:$Q,Investors!$A:$A,$A86,Investors!$G:$G,$B86),0)</f>
        <v>0</v>
      </c>
      <c r="N86" s="14">
        <f>IF(AND(SUMIFS(Investors!$P:$P,Investors!$A:$A,$A86,Investors!$G:$G,$B86)-$B$2&lt;=N$4,SUMIFS(Investors!$P:$P,Investors!$A:$A,$A86,Investors!$G:$G,$B86)-$B$2&gt;M$4),SUMIFS(Investors!$Q:$Q,Investors!$A:$A,$A86,Investors!$G:$G,$B86),0)</f>
        <v>0</v>
      </c>
      <c r="O86" s="14">
        <f>IF(AND(SUMIFS(Investors!$P:$P,Investors!$A:$A,$A86,Investors!$G:$G,$B86)-$B$2&lt;=O$4,SUMIFS(Investors!$P:$P,Investors!$A:$A,$A86,Investors!$G:$G,$B86)-$B$2&gt;N$4),SUMIFS(Investors!$Q:$Q,Investors!$A:$A,$A86,Investors!$G:$G,$B86),0)</f>
        <v>0</v>
      </c>
      <c r="P86" s="14">
        <f>IF(AND(SUMIFS(Investors!$P:$P,Investors!$A:$A,$A86,Investors!$G:$G,$B86)-$B$2&lt;=P$4,SUMIFS(Investors!$P:$P,Investors!$A:$A,$A86,Investors!$G:$G,$B86)-$B$2&gt;O$4),SUMIFS(Investors!$Q:$Q,Investors!$A:$A,$A86,Investors!$G:$G,$B86),0)</f>
        <v>0</v>
      </c>
      <c r="Q86" s="14">
        <f>IF(AND(SUMIFS(Investors!$P:$P,Investors!$A:$A,$A86,Investors!$G:$G,$B86)-$B$2&lt;=Q$4,SUMIFS(Investors!$P:$P,Investors!$A:$A,$A86,Investors!$G:$G,$B86)-$B$2&gt;P$4),SUMIFS(Investors!$Q:$Q,Investors!$A:$A,$A86,Investors!$G:$G,$B86),0)</f>
        <v>0</v>
      </c>
      <c r="R86" s="14">
        <f>IF(AND(SUMIFS(Investors!$P:$P,Investors!$A:$A,$A86,Investors!$G:$G,$B86)-$B$2&lt;=R$4,SUMIFS(Investors!$P:$P,Investors!$A:$A,$A86,Investors!$G:$G,$B86)-$B$2&gt;Q$4),SUMIFS(Investors!$Q:$Q,Investors!$A:$A,$A86,Investors!$G:$G,$B86),0)</f>
        <v>0</v>
      </c>
      <c r="S86" s="14">
        <f>IF(AND(SUMIFS(Investors!$P:$P,Investors!$A:$A,$A86,Investors!$G:$G,$B86)-$B$2&lt;=S$4,SUMIFS(Investors!$P:$P,Investors!$A:$A,$A86,Investors!$G:$G,$B86)-$B$2&gt;R$4),SUMIFS(Investors!$Q:$Q,Investors!$A:$A,$A86,Investors!$G:$G,$B86),0)</f>
        <v>0</v>
      </c>
      <c r="T86" s="14">
        <f>IF(AND(SUMIFS(Investors!$P:$P,Investors!$A:$A,$A86,Investors!$G:$G,$B86)-$B$2&lt;=T$4,SUMIFS(Investors!$P:$P,Investors!$A:$A,$A86,Investors!$G:$G,$B86)-$B$2&gt;S$4),SUMIFS(Investors!$Q:$Q,Investors!$A:$A,$A86,Investors!$G:$G,$B86),0)</f>
        <v>0</v>
      </c>
      <c r="U86" s="14">
        <f>IF(AND(SUMIFS(Investors!$P:$P,Investors!$A:$A,$A86,Investors!$G:$G,$B86)-$B$2&lt;=U$4,SUMIFS(Investors!$P:$P,Investors!$A:$A,$A86,Investors!$G:$G,$B86)-$B$2&gt;T$4),SUMIFS(Investors!$Q:$Q,Investors!$A:$A,$A86,Investors!$G:$G,$B86),0)</f>
        <v>0</v>
      </c>
      <c r="V86" s="14">
        <f>IF(AND(SUMIFS(Investors!$P:$P,Investors!$A:$A,$A86,Investors!$G:$G,$B86)-$B$2&lt;=V$4,SUMIFS(Investors!$P:$P,Investors!$A:$A,$A86,Investors!$G:$G,$B86)-$B$2&gt;U$4),SUMIFS(Investors!$Q:$Q,Investors!$A:$A,$A86,Investors!$G:$G,$B86),0)</f>
        <v>0</v>
      </c>
      <c r="W86" s="14">
        <f>IF(AND(SUMIFS(Investors!$P:$P,Investors!$A:$A,$A86,Investors!$G:$G,$B86)-$B$2&lt;=W$4,SUMIFS(Investors!$P:$P,Investors!$A:$A,$A86,Investors!$G:$G,$B86)-$B$2&gt;V$4),SUMIFS(Investors!$Q:$Q,Investors!$A:$A,$A86,Investors!$G:$G,$B86),0)</f>
        <v>0</v>
      </c>
      <c r="X86" s="14">
        <f>IF(AND(SUMIFS(Investors!$P:$P,Investors!$A:$A,$A86,Investors!$G:$G,$B86)-$B$2&lt;=X$4,SUMIFS(Investors!$P:$P,Investors!$A:$A,$A86,Investors!$G:$G,$B86)-$B$2&gt;W$4),SUMIFS(Investors!$Q:$Q,Investors!$A:$A,$A86,Investors!$G:$G,$B86),0)</f>
        <v>0</v>
      </c>
      <c r="Y86" s="14">
        <f>IF(AND(SUMIFS(Investors!$P:$P,Investors!$A:$A,$A86,Investors!$G:$G,$B86)-$B$2&lt;=Y$4,SUMIFS(Investors!$P:$P,Investors!$A:$A,$A86,Investors!$G:$G,$B86)-$B$2&gt;X$4),SUMIFS(Investors!$Q:$Q,Investors!$A:$A,$A86,Investors!$G:$G,$B86),0)</f>
        <v>0</v>
      </c>
      <c r="Z86" s="14">
        <f>IF(AND(SUMIFS(Investors!$P:$P,Investors!$A:$A,$A86,Investors!$G:$G,$B86)-$B$2&lt;=Z$4,SUMIFS(Investors!$P:$P,Investors!$A:$A,$A86,Investors!$G:$G,$B86)-$B$2&gt;Y$4),SUMIFS(Investors!$Q:$Q,Investors!$A:$A,$A86,Investors!$G:$G,$B86),0)</f>
        <v>0</v>
      </c>
      <c r="AA86" s="14">
        <f>IF(AND(SUMIFS(Investors!$P:$P,Investors!$A:$A,$A86,Investors!$G:$G,$B86)-$B$2&lt;=AA$4,SUMIFS(Investors!$P:$P,Investors!$A:$A,$A86,Investors!$G:$G,$B86)-$B$2&gt;Z$4),SUMIFS(Investors!$Q:$Q,Investors!$A:$A,$A86,Investors!$G:$G,$B86),0)</f>
        <v>0</v>
      </c>
      <c r="AB86" s="14">
        <f>IF(AND(SUMIFS(Investors!$P:$P,Investors!$A:$A,$A86,Investors!$G:$G,$B86)-$B$2&lt;=AB$4,SUMIFS(Investors!$P:$P,Investors!$A:$A,$A86,Investors!$G:$G,$B86)-$B$2&gt;AA$4),SUMIFS(Investors!$Q:$Q,Investors!$A:$A,$A86,Investors!$G:$G,$B86),0)</f>
        <v>0</v>
      </c>
      <c r="AC86" s="14">
        <f>IF(AND(SUMIFS(Investors!$P:$P,Investors!$A:$A,$A86,Investors!$G:$G,$B86)-$B$2&lt;=AC$4,SUMIFS(Investors!$P:$P,Investors!$A:$A,$A86,Investors!$G:$G,$B86)-$B$2&gt;AB$4),SUMIFS(Investors!$Q:$Q,Investors!$A:$A,$A86,Investors!$G:$G,$B86),0)</f>
        <v>0</v>
      </c>
    </row>
    <row r="87" spans="1:29">
      <c r="A87" s="13" t="s">
        <v>244</v>
      </c>
      <c r="B87" s="13" t="s">
        <v>99</v>
      </c>
      <c r="C87" s="14">
        <f t="shared" si="3"/>
        <v>291581.60620301368</v>
      </c>
      <c r="D87" s="13"/>
      <c r="E87" s="14">
        <f>IF(AND(SUMIFS(Investors!$P:$P,Investors!$A:$A,$A87,Investors!$G:$G,$B87)-$B$2&lt;=E$4,SUMIFS(Investors!$P:$P,Investors!$A:$A,$A87,Investors!$G:$G,$B87)-$B$2&gt;D$4),SUMIFS(Investors!$Q:$Q,Investors!$A:$A,$A87,Investors!$G:$G,$B87),0)</f>
        <v>0</v>
      </c>
      <c r="F87" s="14">
        <f>IF(AND(SUMIFS(Investors!$P:$P,Investors!$A:$A,$A87,Investors!$G:$G,$B87)-$B$2&lt;=F$4,SUMIFS(Investors!$P:$P,Investors!$A:$A,$A87,Investors!$G:$G,$B87)-$B$2&gt;E$4),SUMIFS(Investors!$Q:$Q,Investors!$A:$A,$A87,Investors!$G:$G,$B87),0)</f>
        <v>291581.60620301368</v>
      </c>
      <c r="G87" s="14">
        <f>IF(AND(SUMIFS(Investors!$P:$P,Investors!$A:$A,$A87,Investors!$G:$G,$B87)-$B$2&lt;=G$4,SUMIFS(Investors!$P:$P,Investors!$A:$A,$A87,Investors!$G:$G,$B87)-$B$2&gt;F$4),SUMIFS(Investors!$Q:$Q,Investors!$A:$A,$A87,Investors!$G:$G,$B87),0)</f>
        <v>0</v>
      </c>
      <c r="H87" s="14">
        <f>IF(AND(SUMIFS(Investors!$P:$P,Investors!$A:$A,$A87,Investors!$G:$G,$B87)-$B$2&lt;=H$4,SUMIFS(Investors!$P:$P,Investors!$A:$A,$A87,Investors!$G:$G,$B87)-$B$2&gt;G$4),SUMIFS(Investors!$Q:$Q,Investors!$A:$A,$A87,Investors!$G:$G,$B87),0)</f>
        <v>0</v>
      </c>
      <c r="I87" s="14">
        <f>IF(AND(SUMIFS(Investors!$P:$P,Investors!$A:$A,$A87,Investors!$G:$G,$B87)-$B$2&lt;=I$4,SUMIFS(Investors!$P:$P,Investors!$A:$A,$A87,Investors!$G:$G,$B87)-$B$2&gt;H$4),SUMIFS(Investors!$Q:$Q,Investors!$A:$A,$A87,Investors!$G:$G,$B87),0)</f>
        <v>0</v>
      </c>
      <c r="J87" s="14">
        <f>IF(AND(SUMIFS(Investors!$P:$P,Investors!$A:$A,$A87,Investors!$G:$G,$B87)-$B$2&lt;=J$4,SUMIFS(Investors!$P:$P,Investors!$A:$A,$A87,Investors!$G:$G,$B87)-$B$2&gt;I$4),SUMIFS(Investors!$Q:$Q,Investors!$A:$A,$A87,Investors!$G:$G,$B87),0)</f>
        <v>0</v>
      </c>
      <c r="K87" s="14">
        <f>IF(AND(SUMIFS(Investors!$P:$P,Investors!$A:$A,$A87,Investors!$G:$G,$B87)-$B$2&lt;=K$4,SUMIFS(Investors!$P:$P,Investors!$A:$A,$A87,Investors!$G:$G,$B87)-$B$2&gt;J$4),SUMIFS(Investors!$Q:$Q,Investors!$A:$A,$A87,Investors!$G:$G,$B87),0)</f>
        <v>0</v>
      </c>
      <c r="L87" s="14">
        <f>IF(AND(SUMIFS(Investors!$P:$P,Investors!$A:$A,$A87,Investors!$G:$G,$B87)-$B$2&lt;=L$4,SUMIFS(Investors!$P:$P,Investors!$A:$A,$A87,Investors!$G:$G,$B87)-$B$2&gt;K$4),SUMIFS(Investors!$Q:$Q,Investors!$A:$A,$A87,Investors!$G:$G,$B87),0)</f>
        <v>0</v>
      </c>
      <c r="M87" s="14">
        <f>IF(AND(SUMIFS(Investors!$P:$P,Investors!$A:$A,$A87,Investors!$G:$G,$B87)-$B$2&lt;=M$4,SUMIFS(Investors!$P:$P,Investors!$A:$A,$A87,Investors!$G:$G,$B87)-$B$2&gt;L$4),SUMIFS(Investors!$Q:$Q,Investors!$A:$A,$A87,Investors!$G:$G,$B87),0)</f>
        <v>0</v>
      </c>
      <c r="N87" s="14">
        <f>IF(AND(SUMIFS(Investors!$P:$P,Investors!$A:$A,$A87,Investors!$G:$G,$B87)-$B$2&lt;=N$4,SUMIFS(Investors!$P:$P,Investors!$A:$A,$A87,Investors!$G:$G,$B87)-$B$2&gt;M$4),SUMIFS(Investors!$Q:$Q,Investors!$A:$A,$A87,Investors!$G:$G,$B87),0)</f>
        <v>0</v>
      </c>
      <c r="O87" s="14">
        <f>IF(AND(SUMIFS(Investors!$P:$P,Investors!$A:$A,$A87,Investors!$G:$G,$B87)-$B$2&lt;=O$4,SUMIFS(Investors!$P:$P,Investors!$A:$A,$A87,Investors!$G:$G,$B87)-$B$2&gt;N$4),SUMIFS(Investors!$Q:$Q,Investors!$A:$A,$A87,Investors!$G:$G,$B87),0)</f>
        <v>0</v>
      </c>
      <c r="P87" s="14">
        <f>IF(AND(SUMIFS(Investors!$P:$P,Investors!$A:$A,$A87,Investors!$G:$G,$B87)-$B$2&lt;=P$4,SUMIFS(Investors!$P:$P,Investors!$A:$A,$A87,Investors!$G:$G,$B87)-$B$2&gt;O$4),SUMIFS(Investors!$Q:$Q,Investors!$A:$A,$A87,Investors!$G:$G,$B87),0)</f>
        <v>0</v>
      </c>
      <c r="Q87" s="14">
        <f>IF(AND(SUMIFS(Investors!$P:$P,Investors!$A:$A,$A87,Investors!$G:$G,$B87)-$B$2&lt;=Q$4,SUMIFS(Investors!$P:$P,Investors!$A:$A,$A87,Investors!$G:$G,$B87)-$B$2&gt;P$4),SUMIFS(Investors!$Q:$Q,Investors!$A:$A,$A87,Investors!$G:$G,$B87),0)</f>
        <v>0</v>
      </c>
      <c r="R87" s="14">
        <f>IF(AND(SUMIFS(Investors!$P:$P,Investors!$A:$A,$A87,Investors!$G:$G,$B87)-$B$2&lt;=R$4,SUMIFS(Investors!$P:$P,Investors!$A:$A,$A87,Investors!$G:$G,$B87)-$B$2&gt;Q$4),SUMIFS(Investors!$Q:$Q,Investors!$A:$A,$A87,Investors!$G:$G,$B87),0)</f>
        <v>0</v>
      </c>
      <c r="S87" s="14">
        <f>IF(AND(SUMIFS(Investors!$P:$P,Investors!$A:$A,$A87,Investors!$G:$G,$B87)-$B$2&lt;=S$4,SUMIFS(Investors!$P:$P,Investors!$A:$A,$A87,Investors!$G:$G,$B87)-$B$2&gt;R$4),SUMIFS(Investors!$Q:$Q,Investors!$A:$A,$A87,Investors!$G:$G,$B87),0)</f>
        <v>0</v>
      </c>
      <c r="T87" s="14">
        <f>IF(AND(SUMIFS(Investors!$P:$P,Investors!$A:$A,$A87,Investors!$G:$G,$B87)-$B$2&lt;=T$4,SUMIFS(Investors!$P:$P,Investors!$A:$A,$A87,Investors!$G:$G,$B87)-$B$2&gt;S$4),SUMIFS(Investors!$Q:$Q,Investors!$A:$A,$A87,Investors!$G:$G,$B87),0)</f>
        <v>0</v>
      </c>
      <c r="U87" s="14">
        <f>IF(AND(SUMIFS(Investors!$P:$P,Investors!$A:$A,$A87,Investors!$G:$G,$B87)-$B$2&lt;=U$4,SUMIFS(Investors!$P:$P,Investors!$A:$A,$A87,Investors!$G:$G,$B87)-$B$2&gt;T$4),SUMIFS(Investors!$Q:$Q,Investors!$A:$A,$A87,Investors!$G:$G,$B87),0)</f>
        <v>0</v>
      </c>
      <c r="V87" s="14">
        <f>IF(AND(SUMIFS(Investors!$P:$P,Investors!$A:$A,$A87,Investors!$G:$G,$B87)-$B$2&lt;=V$4,SUMIFS(Investors!$P:$P,Investors!$A:$A,$A87,Investors!$G:$G,$B87)-$B$2&gt;U$4),SUMIFS(Investors!$Q:$Q,Investors!$A:$A,$A87,Investors!$G:$G,$B87),0)</f>
        <v>0</v>
      </c>
      <c r="W87" s="14">
        <f>IF(AND(SUMIFS(Investors!$P:$P,Investors!$A:$A,$A87,Investors!$G:$G,$B87)-$B$2&lt;=W$4,SUMIFS(Investors!$P:$P,Investors!$A:$A,$A87,Investors!$G:$G,$B87)-$B$2&gt;V$4),SUMIFS(Investors!$Q:$Q,Investors!$A:$A,$A87,Investors!$G:$G,$B87),0)</f>
        <v>0</v>
      </c>
      <c r="X87" s="14">
        <f>IF(AND(SUMIFS(Investors!$P:$P,Investors!$A:$A,$A87,Investors!$G:$G,$B87)-$B$2&lt;=X$4,SUMIFS(Investors!$P:$P,Investors!$A:$A,$A87,Investors!$G:$G,$B87)-$B$2&gt;W$4),SUMIFS(Investors!$Q:$Q,Investors!$A:$A,$A87,Investors!$G:$G,$B87),0)</f>
        <v>0</v>
      </c>
      <c r="Y87" s="14">
        <f>IF(AND(SUMIFS(Investors!$P:$P,Investors!$A:$A,$A87,Investors!$G:$G,$B87)-$B$2&lt;=Y$4,SUMIFS(Investors!$P:$P,Investors!$A:$A,$A87,Investors!$G:$G,$B87)-$B$2&gt;X$4),SUMIFS(Investors!$Q:$Q,Investors!$A:$A,$A87,Investors!$G:$G,$B87),0)</f>
        <v>0</v>
      </c>
      <c r="Z87" s="14">
        <f>IF(AND(SUMIFS(Investors!$P:$P,Investors!$A:$A,$A87,Investors!$G:$G,$B87)-$B$2&lt;=Z$4,SUMIFS(Investors!$P:$P,Investors!$A:$A,$A87,Investors!$G:$G,$B87)-$B$2&gt;Y$4),SUMIFS(Investors!$Q:$Q,Investors!$A:$A,$A87,Investors!$G:$G,$B87),0)</f>
        <v>0</v>
      </c>
      <c r="AA87" s="14">
        <f>IF(AND(SUMIFS(Investors!$P:$P,Investors!$A:$A,$A87,Investors!$G:$G,$B87)-$B$2&lt;=AA$4,SUMIFS(Investors!$P:$P,Investors!$A:$A,$A87,Investors!$G:$G,$B87)-$B$2&gt;Z$4),SUMIFS(Investors!$Q:$Q,Investors!$A:$A,$A87,Investors!$G:$G,$B87),0)</f>
        <v>0</v>
      </c>
      <c r="AB87" s="14">
        <f>IF(AND(SUMIFS(Investors!$P:$P,Investors!$A:$A,$A87,Investors!$G:$G,$B87)-$B$2&lt;=AB$4,SUMIFS(Investors!$P:$P,Investors!$A:$A,$A87,Investors!$G:$G,$B87)-$B$2&gt;AA$4),SUMIFS(Investors!$Q:$Q,Investors!$A:$A,$A87,Investors!$G:$G,$B87),0)</f>
        <v>0</v>
      </c>
      <c r="AC87" s="14">
        <f>IF(AND(SUMIFS(Investors!$P:$P,Investors!$A:$A,$A87,Investors!$G:$G,$B87)-$B$2&lt;=AC$4,SUMIFS(Investors!$P:$P,Investors!$A:$A,$A87,Investors!$G:$G,$B87)-$B$2&gt;AB$4),SUMIFS(Investors!$Q:$Q,Investors!$A:$A,$A87,Investors!$G:$G,$B87),0)</f>
        <v>0</v>
      </c>
    </row>
    <row r="88" spans="1:29">
      <c r="A88" s="13" t="s">
        <v>244</v>
      </c>
      <c r="B88" s="13" t="s">
        <v>103</v>
      </c>
      <c r="C88" s="14">
        <f t="shared" si="3"/>
        <v>652420.54794520547</v>
      </c>
      <c r="D88" s="13"/>
      <c r="E88" s="14">
        <f>IF(AND(SUMIFS(Investors!$P:$P,Investors!$A:$A,$A88,Investors!$G:$G,$B88)-$B$2&lt;=E$4,SUMIFS(Investors!$P:$P,Investors!$A:$A,$A88,Investors!$G:$G,$B88)-$B$2&gt;D$4),SUMIFS(Investors!$Q:$Q,Investors!$A:$A,$A88,Investors!$G:$G,$B88),0)</f>
        <v>0</v>
      </c>
      <c r="F88" s="14">
        <f>IF(AND(SUMIFS(Investors!$P:$P,Investors!$A:$A,$A88,Investors!$G:$G,$B88)-$B$2&lt;=F$4,SUMIFS(Investors!$P:$P,Investors!$A:$A,$A88,Investors!$G:$G,$B88)-$B$2&gt;E$4),SUMIFS(Investors!$Q:$Q,Investors!$A:$A,$A88,Investors!$G:$G,$B88),0)</f>
        <v>652420.54794520547</v>
      </c>
      <c r="G88" s="14">
        <f>IF(AND(SUMIFS(Investors!$P:$P,Investors!$A:$A,$A88,Investors!$G:$G,$B88)-$B$2&lt;=G$4,SUMIFS(Investors!$P:$P,Investors!$A:$A,$A88,Investors!$G:$G,$B88)-$B$2&gt;F$4),SUMIFS(Investors!$Q:$Q,Investors!$A:$A,$A88,Investors!$G:$G,$B88),0)</f>
        <v>0</v>
      </c>
      <c r="H88" s="14">
        <f>IF(AND(SUMIFS(Investors!$P:$P,Investors!$A:$A,$A88,Investors!$G:$G,$B88)-$B$2&lt;=H$4,SUMIFS(Investors!$P:$P,Investors!$A:$A,$A88,Investors!$G:$G,$B88)-$B$2&gt;G$4),SUMIFS(Investors!$Q:$Q,Investors!$A:$A,$A88,Investors!$G:$G,$B88),0)</f>
        <v>0</v>
      </c>
      <c r="I88" s="14">
        <f>IF(AND(SUMIFS(Investors!$P:$P,Investors!$A:$A,$A88,Investors!$G:$G,$B88)-$B$2&lt;=I$4,SUMIFS(Investors!$P:$P,Investors!$A:$A,$A88,Investors!$G:$G,$B88)-$B$2&gt;H$4),SUMIFS(Investors!$Q:$Q,Investors!$A:$A,$A88,Investors!$G:$G,$B88),0)</f>
        <v>0</v>
      </c>
      <c r="J88" s="14">
        <f>IF(AND(SUMIFS(Investors!$P:$P,Investors!$A:$A,$A88,Investors!$G:$G,$B88)-$B$2&lt;=J$4,SUMIFS(Investors!$P:$P,Investors!$A:$A,$A88,Investors!$G:$G,$B88)-$B$2&gt;I$4),SUMIFS(Investors!$Q:$Q,Investors!$A:$A,$A88,Investors!$G:$G,$B88),0)</f>
        <v>0</v>
      </c>
      <c r="K88" s="14">
        <f>IF(AND(SUMIFS(Investors!$P:$P,Investors!$A:$A,$A88,Investors!$G:$G,$B88)-$B$2&lt;=K$4,SUMIFS(Investors!$P:$P,Investors!$A:$A,$A88,Investors!$G:$G,$B88)-$B$2&gt;J$4),SUMIFS(Investors!$Q:$Q,Investors!$A:$A,$A88,Investors!$G:$G,$B88),0)</f>
        <v>0</v>
      </c>
      <c r="L88" s="14">
        <f>IF(AND(SUMIFS(Investors!$P:$P,Investors!$A:$A,$A88,Investors!$G:$G,$B88)-$B$2&lt;=L$4,SUMIFS(Investors!$P:$P,Investors!$A:$A,$A88,Investors!$G:$G,$B88)-$B$2&gt;K$4),SUMIFS(Investors!$Q:$Q,Investors!$A:$A,$A88,Investors!$G:$G,$B88),0)</f>
        <v>0</v>
      </c>
      <c r="M88" s="14">
        <f>IF(AND(SUMIFS(Investors!$P:$P,Investors!$A:$A,$A88,Investors!$G:$G,$B88)-$B$2&lt;=M$4,SUMIFS(Investors!$P:$P,Investors!$A:$A,$A88,Investors!$G:$G,$B88)-$B$2&gt;L$4),SUMIFS(Investors!$Q:$Q,Investors!$A:$A,$A88,Investors!$G:$G,$B88),0)</f>
        <v>0</v>
      </c>
      <c r="N88" s="14">
        <f>IF(AND(SUMIFS(Investors!$P:$P,Investors!$A:$A,$A88,Investors!$G:$G,$B88)-$B$2&lt;=N$4,SUMIFS(Investors!$P:$P,Investors!$A:$A,$A88,Investors!$G:$G,$B88)-$B$2&gt;M$4),SUMIFS(Investors!$Q:$Q,Investors!$A:$A,$A88,Investors!$G:$G,$B88),0)</f>
        <v>0</v>
      </c>
      <c r="O88" s="14">
        <f>IF(AND(SUMIFS(Investors!$P:$P,Investors!$A:$A,$A88,Investors!$G:$G,$B88)-$B$2&lt;=O$4,SUMIFS(Investors!$P:$P,Investors!$A:$A,$A88,Investors!$G:$G,$B88)-$B$2&gt;N$4),SUMIFS(Investors!$Q:$Q,Investors!$A:$A,$A88,Investors!$G:$G,$B88),0)</f>
        <v>0</v>
      </c>
      <c r="P88" s="14">
        <f>IF(AND(SUMIFS(Investors!$P:$P,Investors!$A:$A,$A88,Investors!$G:$G,$B88)-$B$2&lt;=P$4,SUMIFS(Investors!$P:$P,Investors!$A:$A,$A88,Investors!$G:$G,$B88)-$B$2&gt;O$4),SUMIFS(Investors!$Q:$Q,Investors!$A:$A,$A88,Investors!$G:$G,$B88),0)</f>
        <v>0</v>
      </c>
      <c r="Q88" s="14">
        <f>IF(AND(SUMIFS(Investors!$P:$P,Investors!$A:$A,$A88,Investors!$G:$G,$B88)-$B$2&lt;=Q$4,SUMIFS(Investors!$P:$P,Investors!$A:$A,$A88,Investors!$G:$G,$B88)-$B$2&gt;P$4),SUMIFS(Investors!$Q:$Q,Investors!$A:$A,$A88,Investors!$G:$G,$B88),0)</f>
        <v>0</v>
      </c>
      <c r="R88" s="14">
        <f>IF(AND(SUMIFS(Investors!$P:$P,Investors!$A:$A,$A88,Investors!$G:$G,$B88)-$B$2&lt;=R$4,SUMIFS(Investors!$P:$P,Investors!$A:$A,$A88,Investors!$G:$G,$B88)-$B$2&gt;Q$4),SUMIFS(Investors!$Q:$Q,Investors!$A:$A,$A88,Investors!$G:$G,$B88),0)</f>
        <v>0</v>
      </c>
      <c r="S88" s="14">
        <f>IF(AND(SUMIFS(Investors!$P:$P,Investors!$A:$A,$A88,Investors!$G:$G,$B88)-$B$2&lt;=S$4,SUMIFS(Investors!$P:$P,Investors!$A:$A,$A88,Investors!$G:$G,$B88)-$B$2&gt;R$4),SUMIFS(Investors!$Q:$Q,Investors!$A:$A,$A88,Investors!$G:$G,$B88),0)</f>
        <v>0</v>
      </c>
      <c r="T88" s="14">
        <f>IF(AND(SUMIFS(Investors!$P:$P,Investors!$A:$A,$A88,Investors!$G:$G,$B88)-$B$2&lt;=T$4,SUMIFS(Investors!$P:$P,Investors!$A:$A,$A88,Investors!$G:$G,$B88)-$B$2&gt;S$4),SUMIFS(Investors!$Q:$Q,Investors!$A:$A,$A88,Investors!$G:$G,$B88),0)</f>
        <v>0</v>
      </c>
      <c r="U88" s="14">
        <f>IF(AND(SUMIFS(Investors!$P:$P,Investors!$A:$A,$A88,Investors!$G:$G,$B88)-$B$2&lt;=U$4,SUMIFS(Investors!$P:$P,Investors!$A:$A,$A88,Investors!$G:$G,$B88)-$B$2&gt;T$4),SUMIFS(Investors!$Q:$Q,Investors!$A:$A,$A88,Investors!$G:$G,$B88),0)</f>
        <v>0</v>
      </c>
      <c r="V88" s="14">
        <f>IF(AND(SUMIFS(Investors!$P:$P,Investors!$A:$A,$A88,Investors!$G:$G,$B88)-$B$2&lt;=V$4,SUMIFS(Investors!$P:$P,Investors!$A:$A,$A88,Investors!$G:$G,$B88)-$B$2&gt;U$4),SUMIFS(Investors!$Q:$Q,Investors!$A:$A,$A88,Investors!$G:$G,$B88),0)</f>
        <v>0</v>
      </c>
      <c r="W88" s="14">
        <f>IF(AND(SUMIFS(Investors!$P:$P,Investors!$A:$A,$A88,Investors!$G:$G,$B88)-$B$2&lt;=W$4,SUMIFS(Investors!$P:$P,Investors!$A:$A,$A88,Investors!$G:$G,$B88)-$B$2&gt;V$4),SUMIFS(Investors!$Q:$Q,Investors!$A:$A,$A88,Investors!$G:$G,$B88),0)</f>
        <v>0</v>
      </c>
      <c r="X88" s="14">
        <f>IF(AND(SUMIFS(Investors!$P:$P,Investors!$A:$A,$A88,Investors!$G:$G,$B88)-$B$2&lt;=X$4,SUMIFS(Investors!$P:$P,Investors!$A:$A,$A88,Investors!$G:$G,$B88)-$B$2&gt;W$4),SUMIFS(Investors!$Q:$Q,Investors!$A:$A,$A88,Investors!$G:$G,$B88),0)</f>
        <v>0</v>
      </c>
      <c r="Y88" s="14">
        <f>IF(AND(SUMIFS(Investors!$P:$P,Investors!$A:$A,$A88,Investors!$G:$G,$B88)-$B$2&lt;=Y$4,SUMIFS(Investors!$P:$P,Investors!$A:$A,$A88,Investors!$G:$G,$B88)-$B$2&gt;X$4),SUMIFS(Investors!$Q:$Q,Investors!$A:$A,$A88,Investors!$G:$G,$B88),0)</f>
        <v>0</v>
      </c>
      <c r="Z88" s="14">
        <f>IF(AND(SUMIFS(Investors!$P:$P,Investors!$A:$A,$A88,Investors!$G:$G,$B88)-$B$2&lt;=Z$4,SUMIFS(Investors!$P:$P,Investors!$A:$A,$A88,Investors!$G:$G,$B88)-$B$2&gt;Y$4),SUMIFS(Investors!$Q:$Q,Investors!$A:$A,$A88,Investors!$G:$G,$B88),0)</f>
        <v>0</v>
      </c>
      <c r="AA88" s="14">
        <f>IF(AND(SUMIFS(Investors!$P:$P,Investors!$A:$A,$A88,Investors!$G:$G,$B88)-$B$2&lt;=AA$4,SUMIFS(Investors!$P:$P,Investors!$A:$A,$A88,Investors!$G:$G,$B88)-$B$2&gt;Z$4),SUMIFS(Investors!$Q:$Q,Investors!$A:$A,$A88,Investors!$G:$G,$B88),0)</f>
        <v>0</v>
      </c>
      <c r="AB88" s="14">
        <f>IF(AND(SUMIFS(Investors!$P:$P,Investors!$A:$A,$A88,Investors!$G:$G,$B88)-$B$2&lt;=AB$4,SUMIFS(Investors!$P:$P,Investors!$A:$A,$A88,Investors!$G:$G,$B88)-$B$2&gt;AA$4),SUMIFS(Investors!$Q:$Q,Investors!$A:$A,$A88,Investors!$G:$G,$B88),0)</f>
        <v>0</v>
      </c>
      <c r="AC88" s="14">
        <f>IF(AND(SUMIFS(Investors!$P:$P,Investors!$A:$A,$A88,Investors!$G:$G,$B88)-$B$2&lt;=AC$4,SUMIFS(Investors!$P:$P,Investors!$A:$A,$A88,Investors!$G:$G,$B88)-$B$2&gt;AB$4),SUMIFS(Investors!$Q:$Q,Investors!$A:$A,$A88,Investors!$G:$G,$B88),0)</f>
        <v>0</v>
      </c>
    </row>
    <row r="89" spans="1:29">
      <c r="A89" s="13" t="s">
        <v>247</v>
      </c>
      <c r="B89" s="13" t="s">
        <v>99</v>
      </c>
      <c r="C89" s="14">
        <f t="shared" si="3"/>
        <v>0</v>
      </c>
      <c r="D89" s="13"/>
      <c r="E89" s="14">
        <f>IF(AND(SUMIFS(Investors!$P:$P,Investors!$A:$A,$A89,Investors!$G:$G,$B89)-$B$2&lt;=E$4,SUMIFS(Investors!$P:$P,Investors!$A:$A,$A89,Investors!$G:$G,$B89)-$B$2&gt;D$4),SUMIFS(Investors!$Q:$Q,Investors!$A:$A,$A89,Investors!$G:$G,$B89),0)</f>
        <v>0</v>
      </c>
      <c r="F89" s="14">
        <f>IF(AND(SUMIFS(Investors!$P:$P,Investors!$A:$A,$A89,Investors!$G:$G,$B89)-$B$2&lt;=F$4,SUMIFS(Investors!$P:$P,Investors!$A:$A,$A89,Investors!$G:$G,$B89)-$B$2&gt;E$4),SUMIFS(Investors!$Q:$Q,Investors!$A:$A,$A89,Investors!$G:$G,$B89),0)</f>
        <v>0</v>
      </c>
      <c r="G89" s="14">
        <f>IF(AND(SUMIFS(Investors!$P:$P,Investors!$A:$A,$A89,Investors!$G:$G,$B89)-$B$2&lt;=G$4,SUMIFS(Investors!$P:$P,Investors!$A:$A,$A89,Investors!$G:$G,$B89)-$B$2&gt;F$4),SUMIFS(Investors!$Q:$Q,Investors!$A:$A,$A89,Investors!$G:$G,$B89),0)</f>
        <v>0</v>
      </c>
      <c r="H89" s="14">
        <f>IF(AND(SUMIFS(Investors!$P:$P,Investors!$A:$A,$A89,Investors!$G:$G,$B89)-$B$2&lt;=H$4,SUMIFS(Investors!$P:$P,Investors!$A:$A,$A89,Investors!$G:$G,$B89)-$B$2&gt;G$4),SUMIFS(Investors!$Q:$Q,Investors!$A:$A,$A89,Investors!$G:$G,$B89),0)</f>
        <v>0</v>
      </c>
      <c r="I89" s="14">
        <f>IF(AND(SUMIFS(Investors!$P:$P,Investors!$A:$A,$A89,Investors!$G:$G,$B89)-$B$2&lt;=I$4,SUMIFS(Investors!$P:$P,Investors!$A:$A,$A89,Investors!$G:$G,$B89)-$B$2&gt;H$4),SUMIFS(Investors!$Q:$Q,Investors!$A:$A,$A89,Investors!$G:$G,$B89),0)</f>
        <v>0</v>
      </c>
      <c r="J89" s="14">
        <f>IF(AND(SUMIFS(Investors!$P:$P,Investors!$A:$A,$A89,Investors!$G:$G,$B89)-$B$2&lt;=J$4,SUMIFS(Investors!$P:$P,Investors!$A:$A,$A89,Investors!$G:$G,$B89)-$B$2&gt;I$4),SUMIFS(Investors!$Q:$Q,Investors!$A:$A,$A89,Investors!$G:$G,$B89),0)</f>
        <v>0</v>
      </c>
      <c r="K89" s="14">
        <f>IF(AND(SUMIFS(Investors!$P:$P,Investors!$A:$A,$A89,Investors!$G:$G,$B89)-$B$2&lt;=K$4,SUMIFS(Investors!$P:$P,Investors!$A:$A,$A89,Investors!$G:$G,$B89)-$B$2&gt;J$4),SUMIFS(Investors!$Q:$Q,Investors!$A:$A,$A89,Investors!$G:$G,$B89),0)</f>
        <v>0</v>
      </c>
      <c r="L89" s="14">
        <f>IF(AND(SUMIFS(Investors!$P:$P,Investors!$A:$A,$A89,Investors!$G:$G,$B89)-$B$2&lt;=L$4,SUMIFS(Investors!$P:$P,Investors!$A:$A,$A89,Investors!$G:$G,$B89)-$B$2&gt;K$4),SUMIFS(Investors!$Q:$Q,Investors!$A:$A,$A89,Investors!$G:$G,$B89),0)</f>
        <v>0</v>
      </c>
      <c r="M89" s="14">
        <f>IF(AND(SUMIFS(Investors!$P:$P,Investors!$A:$A,$A89,Investors!$G:$G,$B89)-$B$2&lt;=M$4,SUMIFS(Investors!$P:$P,Investors!$A:$A,$A89,Investors!$G:$G,$B89)-$B$2&gt;L$4),SUMIFS(Investors!$Q:$Q,Investors!$A:$A,$A89,Investors!$G:$G,$B89),0)</f>
        <v>0</v>
      </c>
      <c r="N89" s="14">
        <f>IF(AND(SUMIFS(Investors!$P:$P,Investors!$A:$A,$A89,Investors!$G:$G,$B89)-$B$2&lt;=N$4,SUMIFS(Investors!$P:$P,Investors!$A:$A,$A89,Investors!$G:$G,$B89)-$B$2&gt;M$4),SUMIFS(Investors!$Q:$Q,Investors!$A:$A,$A89,Investors!$G:$G,$B89),0)</f>
        <v>0</v>
      </c>
      <c r="O89" s="14">
        <f>IF(AND(SUMIFS(Investors!$P:$P,Investors!$A:$A,$A89,Investors!$G:$G,$B89)-$B$2&lt;=O$4,SUMIFS(Investors!$P:$P,Investors!$A:$A,$A89,Investors!$G:$G,$B89)-$B$2&gt;N$4),SUMIFS(Investors!$Q:$Q,Investors!$A:$A,$A89,Investors!$G:$G,$B89),0)</f>
        <v>0</v>
      </c>
      <c r="P89" s="14">
        <f>IF(AND(SUMIFS(Investors!$P:$P,Investors!$A:$A,$A89,Investors!$G:$G,$B89)-$B$2&lt;=P$4,SUMIFS(Investors!$P:$P,Investors!$A:$A,$A89,Investors!$G:$G,$B89)-$B$2&gt;O$4),SUMIFS(Investors!$Q:$Q,Investors!$A:$A,$A89,Investors!$G:$G,$B89),0)</f>
        <v>0</v>
      </c>
      <c r="Q89" s="14">
        <f>IF(AND(SUMIFS(Investors!$P:$P,Investors!$A:$A,$A89,Investors!$G:$G,$B89)-$B$2&lt;=Q$4,SUMIFS(Investors!$P:$P,Investors!$A:$A,$A89,Investors!$G:$G,$B89)-$B$2&gt;P$4),SUMIFS(Investors!$Q:$Q,Investors!$A:$A,$A89,Investors!$G:$G,$B89),0)</f>
        <v>0</v>
      </c>
      <c r="R89" s="14">
        <f>IF(AND(SUMIFS(Investors!$P:$P,Investors!$A:$A,$A89,Investors!$G:$G,$B89)-$B$2&lt;=R$4,SUMIFS(Investors!$P:$P,Investors!$A:$A,$A89,Investors!$G:$G,$B89)-$B$2&gt;Q$4),SUMIFS(Investors!$Q:$Q,Investors!$A:$A,$A89,Investors!$G:$G,$B89),0)</f>
        <v>0</v>
      </c>
      <c r="S89" s="14">
        <f>IF(AND(SUMIFS(Investors!$P:$P,Investors!$A:$A,$A89,Investors!$G:$G,$B89)-$B$2&lt;=S$4,SUMIFS(Investors!$P:$P,Investors!$A:$A,$A89,Investors!$G:$G,$B89)-$B$2&gt;R$4),SUMIFS(Investors!$Q:$Q,Investors!$A:$A,$A89,Investors!$G:$G,$B89),0)</f>
        <v>0</v>
      </c>
      <c r="T89" s="14">
        <f>IF(AND(SUMIFS(Investors!$P:$P,Investors!$A:$A,$A89,Investors!$G:$G,$B89)-$B$2&lt;=T$4,SUMIFS(Investors!$P:$P,Investors!$A:$A,$A89,Investors!$G:$G,$B89)-$B$2&gt;S$4),SUMIFS(Investors!$Q:$Q,Investors!$A:$A,$A89,Investors!$G:$G,$B89),0)</f>
        <v>0</v>
      </c>
      <c r="U89" s="14">
        <f>IF(AND(SUMIFS(Investors!$P:$P,Investors!$A:$A,$A89,Investors!$G:$G,$B89)-$B$2&lt;=U$4,SUMIFS(Investors!$P:$P,Investors!$A:$A,$A89,Investors!$G:$G,$B89)-$B$2&gt;T$4),SUMIFS(Investors!$Q:$Q,Investors!$A:$A,$A89,Investors!$G:$G,$B89),0)</f>
        <v>0</v>
      </c>
      <c r="V89" s="14">
        <f>IF(AND(SUMIFS(Investors!$P:$P,Investors!$A:$A,$A89,Investors!$G:$G,$B89)-$B$2&lt;=V$4,SUMIFS(Investors!$P:$P,Investors!$A:$A,$A89,Investors!$G:$G,$B89)-$B$2&gt;U$4),SUMIFS(Investors!$Q:$Q,Investors!$A:$A,$A89,Investors!$G:$G,$B89),0)</f>
        <v>0</v>
      </c>
      <c r="W89" s="14">
        <f>IF(AND(SUMIFS(Investors!$P:$P,Investors!$A:$A,$A89,Investors!$G:$G,$B89)-$B$2&lt;=W$4,SUMIFS(Investors!$P:$P,Investors!$A:$A,$A89,Investors!$G:$G,$B89)-$B$2&gt;V$4),SUMIFS(Investors!$Q:$Q,Investors!$A:$A,$A89,Investors!$G:$G,$B89),0)</f>
        <v>0</v>
      </c>
      <c r="X89" s="14">
        <f>IF(AND(SUMIFS(Investors!$P:$P,Investors!$A:$A,$A89,Investors!$G:$G,$B89)-$B$2&lt;=X$4,SUMIFS(Investors!$P:$P,Investors!$A:$A,$A89,Investors!$G:$G,$B89)-$B$2&gt;W$4),SUMIFS(Investors!$Q:$Q,Investors!$A:$A,$A89,Investors!$G:$G,$B89),0)</f>
        <v>0</v>
      </c>
      <c r="Y89" s="14">
        <f>IF(AND(SUMIFS(Investors!$P:$P,Investors!$A:$A,$A89,Investors!$G:$G,$B89)-$B$2&lt;=Y$4,SUMIFS(Investors!$P:$P,Investors!$A:$A,$A89,Investors!$G:$G,$B89)-$B$2&gt;X$4),SUMIFS(Investors!$Q:$Q,Investors!$A:$A,$A89,Investors!$G:$G,$B89),0)</f>
        <v>0</v>
      </c>
      <c r="Z89" s="14">
        <f>IF(AND(SUMIFS(Investors!$P:$P,Investors!$A:$A,$A89,Investors!$G:$G,$B89)-$B$2&lt;=Z$4,SUMIFS(Investors!$P:$P,Investors!$A:$A,$A89,Investors!$G:$G,$B89)-$B$2&gt;Y$4),SUMIFS(Investors!$Q:$Q,Investors!$A:$A,$A89,Investors!$G:$G,$B89),0)</f>
        <v>0</v>
      </c>
      <c r="AA89" s="14">
        <f>IF(AND(SUMIFS(Investors!$P:$P,Investors!$A:$A,$A89,Investors!$G:$G,$B89)-$B$2&lt;=AA$4,SUMIFS(Investors!$P:$P,Investors!$A:$A,$A89,Investors!$G:$G,$B89)-$B$2&gt;Z$4),SUMIFS(Investors!$Q:$Q,Investors!$A:$A,$A89,Investors!$G:$G,$B89),0)</f>
        <v>0</v>
      </c>
      <c r="AB89" s="14">
        <f>IF(AND(SUMIFS(Investors!$P:$P,Investors!$A:$A,$A89,Investors!$G:$G,$B89)-$B$2&lt;=AB$4,SUMIFS(Investors!$P:$P,Investors!$A:$A,$A89,Investors!$G:$G,$B89)-$B$2&gt;AA$4),SUMIFS(Investors!$Q:$Q,Investors!$A:$A,$A89,Investors!$G:$G,$B89),0)</f>
        <v>0</v>
      </c>
      <c r="AC89" s="14">
        <f>IF(AND(SUMIFS(Investors!$P:$P,Investors!$A:$A,$A89,Investors!$G:$G,$B89)-$B$2&lt;=AC$4,SUMIFS(Investors!$P:$P,Investors!$A:$A,$A89,Investors!$G:$G,$B89)-$B$2&gt;AB$4),SUMIFS(Investors!$Q:$Q,Investors!$A:$A,$A89,Investors!$G:$G,$B89),0)</f>
        <v>0</v>
      </c>
    </row>
    <row r="90" spans="1:29">
      <c r="A90" s="13" t="s">
        <v>247</v>
      </c>
      <c r="B90" s="13" t="s">
        <v>99</v>
      </c>
      <c r="C90" s="14">
        <f t="shared" si="3"/>
        <v>0</v>
      </c>
      <c r="D90" s="13"/>
      <c r="E90" s="14">
        <f>IF(AND(SUMIFS(Investors!$P:$P,Investors!$A:$A,$A90,Investors!$G:$G,$B90)-$B$2&lt;=E$4,SUMIFS(Investors!$P:$P,Investors!$A:$A,$A90,Investors!$G:$G,$B90)-$B$2&gt;D$4),SUMIFS(Investors!$Q:$Q,Investors!$A:$A,$A90,Investors!$G:$G,$B90),0)</f>
        <v>0</v>
      </c>
      <c r="F90" s="14">
        <f>IF(AND(SUMIFS(Investors!$P:$P,Investors!$A:$A,$A90,Investors!$G:$G,$B90)-$B$2&lt;=F$4,SUMIFS(Investors!$P:$P,Investors!$A:$A,$A90,Investors!$G:$G,$B90)-$B$2&gt;E$4),SUMIFS(Investors!$Q:$Q,Investors!$A:$A,$A90,Investors!$G:$G,$B90),0)</f>
        <v>0</v>
      </c>
      <c r="G90" s="14">
        <f>IF(AND(SUMIFS(Investors!$P:$P,Investors!$A:$A,$A90,Investors!$G:$G,$B90)-$B$2&lt;=G$4,SUMIFS(Investors!$P:$P,Investors!$A:$A,$A90,Investors!$G:$G,$B90)-$B$2&gt;F$4),SUMIFS(Investors!$Q:$Q,Investors!$A:$A,$A90,Investors!$G:$G,$B90),0)</f>
        <v>0</v>
      </c>
      <c r="H90" s="14">
        <f>IF(AND(SUMIFS(Investors!$P:$P,Investors!$A:$A,$A90,Investors!$G:$G,$B90)-$B$2&lt;=H$4,SUMIFS(Investors!$P:$P,Investors!$A:$A,$A90,Investors!$G:$G,$B90)-$B$2&gt;G$4),SUMIFS(Investors!$Q:$Q,Investors!$A:$A,$A90,Investors!$G:$G,$B90),0)</f>
        <v>0</v>
      </c>
      <c r="I90" s="14">
        <f>IF(AND(SUMIFS(Investors!$P:$P,Investors!$A:$A,$A90,Investors!$G:$G,$B90)-$B$2&lt;=I$4,SUMIFS(Investors!$P:$P,Investors!$A:$A,$A90,Investors!$G:$G,$B90)-$B$2&gt;H$4),SUMIFS(Investors!$Q:$Q,Investors!$A:$A,$A90,Investors!$G:$G,$B90),0)</f>
        <v>0</v>
      </c>
      <c r="J90" s="14">
        <f>IF(AND(SUMIFS(Investors!$P:$P,Investors!$A:$A,$A90,Investors!$G:$G,$B90)-$B$2&lt;=J$4,SUMIFS(Investors!$P:$P,Investors!$A:$A,$A90,Investors!$G:$G,$B90)-$B$2&gt;I$4),SUMIFS(Investors!$Q:$Q,Investors!$A:$A,$A90,Investors!$G:$G,$B90),0)</f>
        <v>0</v>
      </c>
      <c r="K90" s="14">
        <f>IF(AND(SUMIFS(Investors!$P:$P,Investors!$A:$A,$A90,Investors!$G:$G,$B90)-$B$2&lt;=K$4,SUMIFS(Investors!$P:$P,Investors!$A:$A,$A90,Investors!$G:$G,$B90)-$B$2&gt;J$4),SUMIFS(Investors!$Q:$Q,Investors!$A:$A,$A90,Investors!$G:$G,$B90),0)</f>
        <v>0</v>
      </c>
      <c r="L90" s="14">
        <f>IF(AND(SUMIFS(Investors!$P:$P,Investors!$A:$A,$A90,Investors!$G:$G,$B90)-$B$2&lt;=L$4,SUMIFS(Investors!$P:$P,Investors!$A:$A,$A90,Investors!$G:$G,$B90)-$B$2&gt;K$4),SUMIFS(Investors!$Q:$Q,Investors!$A:$A,$A90,Investors!$G:$G,$B90),0)</f>
        <v>0</v>
      </c>
      <c r="M90" s="14">
        <f>IF(AND(SUMIFS(Investors!$P:$P,Investors!$A:$A,$A90,Investors!$G:$G,$B90)-$B$2&lt;=M$4,SUMIFS(Investors!$P:$P,Investors!$A:$A,$A90,Investors!$G:$G,$B90)-$B$2&gt;L$4),SUMIFS(Investors!$Q:$Q,Investors!$A:$A,$A90,Investors!$G:$G,$B90),0)</f>
        <v>0</v>
      </c>
      <c r="N90" s="14">
        <f>IF(AND(SUMIFS(Investors!$P:$P,Investors!$A:$A,$A90,Investors!$G:$G,$B90)-$B$2&lt;=N$4,SUMIFS(Investors!$P:$P,Investors!$A:$A,$A90,Investors!$G:$G,$B90)-$B$2&gt;M$4),SUMIFS(Investors!$Q:$Q,Investors!$A:$A,$A90,Investors!$G:$G,$B90),0)</f>
        <v>0</v>
      </c>
      <c r="O90" s="14">
        <f>IF(AND(SUMIFS(Investors!$P:$P,Investors!$A:$A,$A90,Investors!$G:$G,$B90)-$B$2&lt;=O$4,SUMIFS(Investors!$P:$P,Investors!$A:$A,$A90,Investors!$G:$G,$B90)-$B$2&gt;N$4),SUMIFS(Investors!$Q:$Q,Investors!$A:$A,$A90,Investors!$G:$G,$B90),0)</f>
        <v>0</v>
      </c>
      <c r="P90" s="14">
        <f>IF(AND(SUMIFS(Investors!$P:$P,Investors!$A:$A,$A90,Investors!$G:$G,$B90)-$B$2&lt;=P$4,SUMIFS(Investors!$P:$P,Investors!$A:$A,$A90,Investors!$G:$G,$B90)-$B$2&gt;O$4),SUMIFS(Investors!$Q:$Q,Investors!$A:$A,$A90,Investors!$G:$G,$B90),0)</f>
        <v>0</v>
      </c>
      <c r="Q90" s="14">
        <f>IF(AND(SUMIFS(Investors!$P:$P,Investors!$A:$A,$A90,Investors!$G:$G,$B90)-$B$2&lt;=Q$4,SUMIFS(Investors!$P:$P,Investors!$A:$A,$A90,Investors!$G:$G,$B90)-$B$2&gt;P$4),SUMIFS(Investors!$Q:$Q,Investors!$A:$A,$A90,Investors!$G:$G,$B90),0)</f>
        <v>0</v>
      </c>
      <c r="R90" s="14">
        <f>IF(AND(SUMIFS(Investors!$P:$P,Investors!$A:$A,$A90,Investors!$G:$G,$B90)-$B$2&lt;=R$4,SUMIFS(Investors!$P:$P,Investors!$A:$A,$A90,Investors!$G:$G,$B90)-$B$2&gt;Q$4),SUMIFS(Investors!$Q:$Q,Investors!$A:$A,$A90,Investors!$G:$G,$B90),0)</f>
        <v>0</v>
      </c>
      <c r="S90" s="14">
        <f>IF(AND(SUMIFS(Investors!$P:$P,Investors!$A:$A,$A90,Investors!$G:$G,$B90)-$B$2&lt;=S$4,SUMIFS(Investors!$P:$P,Investors!$A:$A,$A90,Investors!$G:$G,$B90)-$B$2&gt;R$4),SUMIFS(Investors!$Q:$Q,Investors!$A:$A,$A90,Investors!$G:$G,$B90),0)</f>
        <v>0</v>
      </c>
      <c r="T90" s="14">
        <f>IF(AND(SUMIFS(Investors!$P:$P,Investors!$A:$A,$A90,Investors!$G:$G,$B90)-$B$2&lt;=T$4,SUMIFS(Investors!$P:$P,Investors!$A:$A,$A90,Investors!$G:$G,$B90)-$B$2&gt;S$4),SUMIFS(Investors!$Q:$Q,Investors!$A:$A,$A90,Investors!$G:$G,$B90),0)</f>
        <v>0</v>
      </c>
      <c r="U90" s="14">
        <f>IF(AND(SUMIFS(Investors!$P:$P,Investors!$A:$A,$A90,Investors!$G:$G,$B90)-$B$2&lt;=U$4,SUMIFS(Investors!$P:$P,Investors!$A:$A,$A90,Investors!$G:$G,$B90)-$B$2&gt;T$4),SUMIFS(Investors!$Q:$Q,Investors!$A:$A,$A90,Investors!$G:$G,$B90),0)</f>
        <v>0</v>
      </c>
      <c r="V90" s="14">
        <f>IF(AND(SUMIFS(Investors!$P:$P,Investors!$A:$A,$A90,Investors!$G:$G,$B90)-$B$2&lt;=V$4,SUMIFS(Investors!$P:$P,Investors!$A:$A,$A90,Investors!$G:$G,$B90)-$B$2&gt;U$4),SUMIFS(Investors!$Q:$Q,Investors!$A:$A,$A90,Investors!$G:$G,$B90),0)</f>
        <v>0</v>
      </c>
      <c r="W90" s="14">
        <f>IF(AND(SUMIFS(Investors!$P:$P,Investors!$A:$A,$A90,Investors!$G:$G,$B90)-$B$2&lt;=W$4,SUMIFS(Investors!$P:$P,Investors!$A:$A,$A90,Investors!$G:$G,$B90)-$B$2&gt;V$4),SUMIFS(Investors!$Q:$Q,Investors!$A:$A,$A90,Investors!$G:$G,$B90),0)</f>
        <v>0</v>
      </c>
      <c r="X90" s="14">
        <f>IF(AND(SUMIFS(Investors!$P:$P,Investors!$A:$A,$A90,Investors!$G:$G,$B90)-$B$2&lt;=X$4,SUMIFS(Investors!$P:$P,Investors!$A:$A,$A90,Investors!$G:$G,$B90)-$B$2&gt;W$4),SUMIFS(Investors!$Q:$Q,Investors!$A:$A,$A90,Investors!$G:$G,$B90),0)</f>
        <v>0</v>
      </c>
      <c r="Y90" s="14">
        <f>IF(AND(SUMIFS(Investors!$P:$P,Investors!$A:$A,$A90,Investors!$G:$G,$B90)-$B$2&lt;=Y$4,SUMIFS(Investors!$P:$P,Investors!$A:$A,$A90,Investors!$G:$G,$B90)-$B$2&gt;X$4),SUMIFS(Investors!$Q:$Q,Investors!$A:$A,$A90,Investors!$G:$G,$B90),0)</f>
        <v>0</v>
      </c>
      <c r="Z90" s="14">
        <f>IF(AND(SUMIFS(Investors!$P:$P,Investors!$A:$A,$A90,Investors!$G:$G,$B90)-$B$2&lt;=Z$4,SUMIFS(Investors!$P:$P,Investors!$A:$A,$A90,Investors!$G:$G,$B90)-$B$2&gt;Y$4),SUMIFS(Investors!$Q:$Q,Investors!$A:$A,$A90,Investors!$G:$G,$B90),0)</f>
        <v>0</v>
      </c>
      <c r="AA90" s="14">
        <f>IF(AND(SUMIFS(Investors!$P:$P,Investors!$A:$A,$A90,Investors!$G:$G,$B90)-$B$2&lt;=AA$4,SUMIFS(Investors!$P:$P,Investors!$A:$A,$A90,Investors!$G:$G,$B90)-$B$2&gt;Z$4),SUMIFS(Investors!$Q:$Q,Investors!$A:$A,$A90,Investors!$G:$G,$B90),0)</f>
        <v>0</v>
      </c>
      <c r="AB90" s="14">
        <f>IF(AND(SUMIFS(Investors!$P:$P,Investors!$A:$A,$A90,Investors!$G:$G,$B90)-$B$2&lt;=AB$4,SUMIFS(Investors!$P:$P,Investors!$A:$A,$A90,Investors!$G:$G,$B90)-$B$2&gt;AA$4),SUMIFS(Investors!$Q:$Q,Investors!$A:$A,$A90,Investors!$G:$G,$B90),0)</f>
        <v>0</v>
      </c>
      <c r="AC90" s="14">
        <f>IF(AND(SUMIFS(Investors!$P:$P,Investors!$A:$A,$A90,Investors!$G:$G,$B90)-$B$2&lt;=AC$4,SUMIFS(Investors!$P:$P,Investors!$A:$A,$A90,Investors!$G:$G,$B90)-$B$2&gt;AB$4),SUMIFS(Investors!$Q:$Q,Investors!$A:$A,$A90,Investors!$G:$G,$B90),0)</f>
        <v>0</v>
      </c>
    </row>
    <row r="91" spans="1:29">
      <c r="A91" s="13" t="s">
        <v>247</v>
      </c>
      <c r="B91" s="13" t="s">
        <v>99</v>
      </c>
      <c r="C91" s="14">
        <f t="shared" si="3"/>
        <v>0</v>
      </c>
      <c r="D91" s="13"/>
      <c r="E91" s="14">
        <f>IF(AND(SUMIFS(Investors!$P:$P,Investors!$A:$A,$A91,Investors!$G:$G,$B91)-$B$2&lt;=E$4,SUMIFS(Investors!$P:$P,Investors!$A:$A,$A91,Investors!$G:$G,$B91)-$B$2&gt;D$4),SUMIFS(Investors!$Q:$Q,Investors!$A:$A,$A91,Investors!$G:$G,$B91),0)</f>
        <v>0</v>
      </c>
      <c r="F91" s="14">
        <f>IF(AND(SUMIFS(Investors!$P:$P,Investors!$A:$A,$A91,Investors!$G:$G,$B91)-$B$2&lt;=F$4,SUMIFS(Investors!$P:$P,Investors!$A:$A,$A91,Investors!$G:$G,$B91)-$B$2&gt;E$4),SUMIFS(Investors!$Q:$Q,Investors!$A:$A,$A91,Investors!$G:$G,$B91),0)</f>
        <v>0</v>
      </c>
      <c r="G91" s="14">
        <f>IF(AND(SUMIFS(Investors!$P:$P,Investors!$A:$A,$A91,Investors!$G:$G,$B91)-$B$2&lt;=G$4,SUMIFS(Investors!$P:$P,Investors!$A:$A,$A91,Investors!$G:$G,$B91)-$B$2&gt;F$4),SUMIFS(Investors!$Q:$Q,Investors!$A:$A,$A91,Investors!$G:$G,$B91),0)</f>
        <v>0</v>
      </c>
      <c r="H91" s="14">
        <f>IF(AND(SUMIFS(Investors!$P:$P,Investors!$A:$A,$A91,Investors!$G:$G,$B91)-$B$2&lt;=H$4,SUMIFS(Investors!$P:$P,Investors!$A:$A,$A91,Investors!$G:$G,$B91)-$B$2&gt;G$4),SUMIFS(Investors!$Q:$Q,Investors!$A:$A,$A91,Investors!$G:$G,$B91),0)</f>
        <v>0</v>
      </c>
      <c r="I91" s="14">
        <f>IF(AND(SUMIFS(Investors!$P:$P,Investors!$A:$A,$A91,Investors!$G:$G,$B91)-$B$2&lt;=I$4,SUMIFS(Investors!$P:$P,Investors!$A:$A,$A91,Investors!$G:$G,$B91)-$B$2&gt;H$4),SUMIFS(Investors!$Q:$Q,Investors!$A:$A,$A91,Investors!$G:$G,$B91),0)</f>
        <v>0</v>
      </c>
      <c r="J91" s="14">
        <f>IF(AND(SUMIFS(Investors!$P:$P,Investors!$A:$A,$A91,Investors!$G:$G,$B91)-$B$2&lt;=J$4,SUMIFS(Investors!$P:$P,Investors!$A:$A,$A91,Investors!$G:$G,$B91)-$B$2&gt;I$4),SUMIFS(Investors!$Q:$Q,Investors!$A:$A,$A91,Investors!$G:$G,$B91),0)</f>
        <v>0</v>
      </c>
      <c r="K91" s="14">
        <f>IF(AND(SUMIFS(Investors!$P:$P,Investors!$A:$A,$A91,Investors!$G:$G,$B91)-$B$2&lt;=K$4,SUMIFS(Investors!$P:$P,Investors!$A:$A,$A91,Investors!$G:$G,$B91)-$B$2&gt;J$4),SUMIFS(Investors!$Q:$Q,Investors!$A:$A,$A91,Investors!$G:$G,$B91),0)</f>
        <v>0</v>
      </c>
      <c r="L91" s="14">
        <f>IF(AND(SUMIFS(Investors!$P:$P,Investors!$A:$A,$A91,Investors!$G:$G,$B91)-$B$2&lt;=L$4,SUMIFS(Investors!$P:$P,Investors!$A:$A,$A91,Investors!$G:$G,$B91)-$B$2&gt;K$4),SUMIFS(Investors!$Q:$Q,Investors!$A:$A,$A91,Investors!$G:$G,$B91),0)</f>
        <v>0</v>
      </c>
      <c r="M91" s="14">
        <f>IF(AND(SUMIFS(Investors!$P:$P,Investors!$A:$A,$A91,Investors!$G:$G,$B91)-$B$2&lt;=M$4,SUMIFS(Investors!$P:$P,Investors!$A:$A,$A91,Investors!$G:$G,$B91)-$B$2&gt;L$4),SUMIFS(Investors!$Q:$Q,Investors!$A:$A,$A91,Investors!$G:$G,$B91),0)</f>
        <v>0</v>
      </c>
      <c r="N91" s="14">
        <f>IF(AND(SUMIFS(Investors!$P:$P,Investors!$A:$A,$A91,Investors!$G:$G,$B91)-$B$2&lt;=N$4,SUMIFS(Investors!$P:$P,Investors!$A:$A,$A91,Investors!$G:$G,$B91)-$B$2&gt;M$4),SUMIFS(Investors!$Q:$Q,Investors!$A:$A,$A91,Investors!$G:$G,$B91),0)</f>
        <v>0</v>
      </c>
      <c r="O91" s="14">
        <f>IF(AND(SUMIFS(Investors!$P:$P,Investors!$A:$A,$A91,Investors!$G:$G,$B91)-$B$2&lt;=O$4,SUMIFS(Investors!$P:$P,Investors!$A:$A,$A91,Investors!$G:$G,$B91)-$B$2&gt;N$4),SUMIFS(Investors!$Q:$Q,Investors!$A:$A,$A91,Investors!$G:$G,$B91),0)</f>
        <v>0</v>
      </c>
      <c r="P91" s="14">
        <f>IF(AND(SUMIFS(Investors!$P:$P,Investors!$A:$A,$A91,Investors!$G:$G,$B91)-$B$2&lt;=P$4,SUMIFS(Investors!$P:$P,Investors!$A:$A,$A91,Investors!$G:$G,$B91)-$B$2&gt;O$4),SUMIFS(Investors!$Q:$Q,Investors!$A:$A,$A91,Investors!$G:$G,$B91),0)</f>
        <v>0</v>
      </c>
      <c r="Q91" s="14">
        <f>IF(AND(SUMIFS(Investors!$P:$P,Investors!$A:$A,$A91,Investors!$G:$G,$B91)-$B$2&lt;=Q$4,SUMIFS(Investors!$P:$P,Investors!$A:$A,$A91,Investors!$G:$G,$B91)-$B$2&gt;P$4),SUMIFS(Investors!$Q:$Q,Investors!$A:$A,$A91,Investors!$G:$G,$B91),0)</f>
        <v>0</v>
      </c>
      <c r="R91" s="14">
        <f>IF(AND(SUMIFS(Investors!$P:$P,Investors!$A:$A,$A91,Investors!$G:$G,$B91)-$B$2&lt;=R$4,SUMIFS(Investors!$P:$P,Investors!$A:$A,$A91,Investors!$G:$G,$B91)-$B$2&gt;Q$4),SUMIFS(Investors!$Q:$Q,Investors!$A:$A,$A91,Investors!$G:$G,$B91),0)</f>
        <v>0</v>
      </c>
      <c r="S91" s="14">
        <f>IF(AND(SUMIFS(Investors!$P:$P,Investors!$A:$A,$A91,Investors!$G:$G,$B91)-$B$2&lt;=S$4,SUMIFS(Investors!$P:$P,Investors!$A:$A,$A91,Investors!$G:$G,$B91)-$B$2&gt;R$4),SUMIFS(Investors!$Q:$Q,Investors!$A:$A,$A91,Investors!$G:$G,$B91),0)</f>
        <v>0</v>
      </c>
      <c r="T91" s="14">
        <f>IF(AND(SUMIFS(Investors!$P:$P,Investors!$A:$A,$A91,Investors!$G:$G,$B91)-$B$2&lt;=T$4,SUMIFS(Investors!$P:$P,Investors!$A:$A,$A91,Investors!$G:$G,$B91)-$B$2&gt;S$4),SUMIFS(Investors!$Q:$Q,Investors!$A:$A,$A91,Investors!$G:$G,$B91),0)</f>
        <v>0</v>
      </c>
      <c r="U91" s="14">
        <f>IF(AND(SUMIFS(Investors!$P:$P,Investors!$A:$A,$A91,Investors!$G:$G,$B91)-$B$2&lt;=U$4,SUMIFS(Investors!$P:$P,Investors!$A:$A,$A91,Investors!$G:$G,$B91)-$B$2&gt;T$4),SUMIFS(Investors!$Q:$Q,Investors!$A:$A,$A91,Investors!$G:$G,$B91),0)</f>
        <v>0</v>
      </c>
      <c r="V91" s="14">
        <f>IF(AND(SUMIFS(Investors!$P:$P,Investors!$A:$A,$A91,Investors!$G:$G,$B91)-$B$2&lt;=V$4,SUMIFS(Investors!$P:$P,Investors!$A:$A,$A91,Investors!$G:$G,$B91)-$B$2&gt;U$4),SUMIFS(Investors!$Q:$Q,Investors!$A:$A,$A91,Investors!$G:$G,$B91),0)</f>
        <v>0</v>
      </c>
      <c r="W91" s="14">
        <f>IF(AND(SUMIFS(Investors!$P:$P,Investors!$A:$A,$A91,Investors!$G:$G,$B91)-$B$2&lt;=W$4,SUMIFS(Investors!$P:$P,Investors!$A:$A,$A91,Investors!$G:$G,$B91)-$B$2&gt;V$4),SUMIFS(Investors!$Q:$Q,Investors!$A:$A,$A91,Investors!$G:$G,$B91),0)</f>
        <v>0</v>
      </c>
      <c r="X91" s="14">
        <f>IF(AND(SUMIFS(Investors!$P:$P,Investors!$A:$A,$A91,Investors!$G:$G,$B91)-$B$2&lt;=X$4,SUMIFS(Investors!$P:$P,Investors!$A:$A,$A91,Investors!$G:$G,$B91)-$B$2&gt;W$4),SUMIFS(Investors!$Q:$Q,Investors!$A:$A,$A91,Investors!$G:$G,$B91),0)</f>
        <v>0</v>
      </c>
      <c r="Y91" s="14">
        <f>IF(AND(SUMIFS(Investors!$P:$P,Investors!$A:$A,$A91,Investors!$G:$G,$B91)-$B$2&lt;=Y$4,SUMIFS(Investors!$P:$P,Investors!$A:$A,$A91,Investors!$G:$G,$B91)-$B$2&gt;X$4),SUMIFS(Investors!$Q:$Q,Investors!$A:$A,$A91,Investors!$G:$G,$B91),0)</f>
        <v>0</v>
      </c>
      <c r="Z91" s="14">
        <f>IF(AND(SUMIFS(Investors!$P:$P,Investors!$A:$A,$A91,Investors!$G:$G,$B91)-$B$2&lt;=Z$4,SUMIFS(Investors!$P:$P,Investors!$A:$A,$A91,Investors!$G:$G,$B91)-$B$2&gt;Y$4),SUMIFS(Investors!$Q:$Q,Investors!$A:$A,$A91,Investors!$G:$G,$B91),0)</f>
        <v>0</v>
      </c>
      <c r="AA91" s="14">
        <f>IF(AND(SUMIFS(Investors!$P:$P,Investors!$A:$A,$A91,Investors!$G:$G,$B91)-$B$2&lt;=AA$4,SUMIFS(Investors!$P:$P,Investors!$A:$A,$A91,Investors!$G:$G,$B91)-$B$2&gt;Z$4),SUMIFS(Investors!$Q:$Q,Investors!$A:$A,$A91,Investors!$G:$G,$B91),0)</f>
        <v>0</v>
      </c>
      <c r="AB91" s="14">
        <f>IF(AND(SUMIFS(Investors!$P:$P,Investors!$A:$A,$A91,Investors!$G:$G,$B91)-$B$2&lt;=AB$4,SUMIFS(Investors!$P:$P,Investors!$A:$A,$A91,Investors!$G:$G,$B91)-$B$2&gt;AA$4),SUMIFS(Investors!$Q:$Q,Investors!$A:$A,$A91,Investors!$G:$G,$B91),0)</f>
        <v>0</v>
      </c>
      <c r="AC91" s="14">
        <f>IF(AND(SUMIFS(Investors!$P:$P,Investors!$A:$A,$A91,Investors!$G:$G,$B91)-$B$2&lt;=AC$4,SUMIFS(Investors!$P:$P,Investors!$A:$A,$A91,Investors!$G:$G,$B91)-$B$2&gt;AB$4),SUMIFS(Investors!$Q:$Q,Investors!$A:$A,$A91,Investors!$G:$G,$B91),0)</f>
        <v>0</v>
      </c>
    </row>
    <row r="92" spans="1:29">
      <c r="A92" s="13" t="s">
        <v>247</v>
      </c>
      <c r="B92" s="13" t="s">
        <v>26</v>
      </c>
      <c r="C92" s="14">
        <f t="shared" si="3"/>
        <v>267681.53424657532</v>
      </c>
      <c r="D92" s="13"/>
      <c r="E92" s="14">
        <f>IF(AND(SUMIFS(Investors!$P:$P,Investors!$A:$A,$A92,Investors!$G:$G,$B92)-$B$2&lt;=E$4,SUMIFS(Investors!$P:$P,Investors!$A:$A,$A92,Investors!$G:$G,$B92)-$B$2&gt;D$4),SUMIFS(Investors!$Q:$Q,Investors!$A:$A,$A92,Investors!$G:$G,$B92),0)</f>
        <v>0</v>
      </c>
      <c r="F92" s="14">
        <f>IF(AND(SUMIFS(Investors!$P:$P,Investors!$A:$A,$A92,Investors!$G:$G,$B92)-$B$2&lt;=F$4,SUMIFS(Investors!$P:$P,Investors!$A:$A,$A92,Investors!$G:$G,$B92)-$B$2&gt;E$4),SUMIFS(Investors!$Q:$Q,Investors!$A:$A,$A92,Investors!$G:$G,$B92),0)</f>
        <v>267681.53424657532</v>
      </c>
      <c r="G92" s="14">
        <f>IF(AND(SUMIFS(Investors!$P:$P,Investors!$A:$A,$A92,Investors!$G:$G,$B92)-$B$2&lt;=G$4,SUMIFS(Investors!$P:$P,Investors!$A:$A,$A92,Investors!$G:$G,$B92)-$B$2&gt;F$4),SUMIFS(Investors!$Q:$Q,Investors!$A:$A,$A92,Investors!$G:$G,$B92),0)</f>
        <v>0</v>
      </c>
      <c r="H92" s="14">
        <f>IF(AND(SUMIFS(Investors!$P:$P,Investors!$A:$A,$A92,Investors!$G:$G,$B92)-$B$2&lt;=H$4,SUMIFS(Investors!$P:$P,Investors!$A:$A,$A92,Investors!$G:$G,$B92)-$B$2&gt;G$4),SUMIFS(Investors!$Q:$Q,Investors!$A:$A,$A92,Investors!$G:$G,$B92),0)</f>
        <v>0</v>
      </c>
      <c r="I92" s="14">
        <f>IF(AND(SUMIFS(Investors!$P:$P,Investors!$A:$A,$A92,Investors!$G:$G,$B92)-$B$2&lt;=I$4,SUMIFS(Investors!$P:$P,Investors!$A:$A,$A92,Investors!$G:$G,$B92)-$B$2&gt;H$4),SUMIFS(Investors!$Q:$Q,Investors!$A:$A,$A92,Investors!$G:$G,$B92),0)</f>
        <v>0</v>
      </c>
      <c r="J92" s="14">
        <f>IF(AND(SUMIFS(Investors!$P:$P,Investors!$A:$A,$A92,Investors!$G:$G,$B92)-$B$2&lt;=J$4,SUMIFS(Investors!$P:$P,Investors!$A:$A,$A92,Investors!$G:$G,$B92)-$B$2&gt;I$4),SUMIFS(Investors!$Q:$Q,Investors!$A:$A,$A92,Investors!$G:$G,$B92),0)</f>
        <v>0</v>
      </c>
      <c r="K92" s="14">
        <f>IF(AND(SUMIFS(Investors!$P:$P,Investors!$A:$A,$A92,Investors!$G:$G,$B92)-$B$2&lt;=K$4,SUMIFS(Investors!$P:$P,Investors!$A:$A,$A92,Investors!$G:$G,$B92)-$B$2&gt;J$4),SUMIFS(Investors!$Q:$Q,Investors!$A:$A,$A92,Investors!$G:$G,$B92),0)</f>
        <v>0</v>
      </c>
      <c r="L92" s="14">
        <f>IF(AND(SUMIFS(Investors!$P:$P,Investors!$A:$A,$A92,Investors!$G:$G,$B92)-$B$2&lt;=L$4,SUMIFS(Investors!$P:$P,Investors!$A:$A,$A92,Investors!$G:$G,$B92)-$B$2&gt;K$4),SUMIFS(Investors!$Q:$Q,Investors!$A:$A,$A92,Investors!$G:$G,$B92),0)</f>
        <v>0</v>
      </c>
      <c r="M92" s="14">
        <f>IF(AND(SUMIFS(Investors!$P:$P,Investors!$A:$A,$A92,Investors!$G:$G,$B92)-$B$2&lt;=M$4,SUMIFS(Investors!$P:$P,Investors!$A:$A,$A92,Investors!$G:$G,$B92)-$B$2&gt;L$4),SUMIFS(Investors!$Q:$Q,Investors!$A:$A,$A92,Investors!$G:$G,$B92),0)</f>
        <v>0</v>
      </c>
      <c r="N92" s="14">
        <f>IF(AND(SUMIFS(Investors!$P:$P,Investors!$A:$A,$A92,Investors!$G:$G,$B92)-$B$2&lt;=N$4,SUMIFS(Investors!$P:$P,Investors!$A:$A,$A92,Investors!$G:$G,$B92)-$B$2&gt;M$4),SUMIFS(Investors!$Q:$Q,Investors!$A:$A,$A92,Investors!$G:$G,$B92),0)</f>
        <v>0</v>
      </c>
      <c r="O92" s="14">
        <f>IF(AND(SUMIFS(Investors!$P:$P,Investors!$A:$A,$A92,Investors!$G:$G,$B92)-$B$2&lt;=O$4,SUMIFS(Investors!$P:$P,Investors!$A:$A,$A92,Investors!$G:$G,$B92)-$B$2&gt;N$4),SUMIFS(Investors!$Q:$Q,Investors!$A:$A,$A92,Investors!$G:$G,$B92),0)</f>
        <v>0</v>
      </c>
      <c r="P92" s="14">
        <f>IF(AND(SUMIFS(Investors!$P:$P,Investors!$A:$A,$A92,Investors!$G:$G,$B92)-$B$2&lt;=P$4,SUMIFS(Investors!$P:$P,Investors!$A:$A,$A92,Investors!$G:$G,$B92)-$B$2&gt;O$4),SUMIFS(Investors!$Q:$Q,Investors!$A:$A,$A92,Investors!$G:$G,$B92),0)</f>
        <v>0</v>
      </c>
      <c r="Q92" s="14">
        <f>IF(AND(SUMIFS(Investors!$P:$P,Investors!$A:$A,$A92,Investors!$G:$G,$B92)-$B$2&lt;=Q$4,SUMIFS(Investors!$P:$P,Investors!$A:$A,$A92,Investors!$G:$G,$B92)-$B$2&gt;P$4),SUMIFS(Investors!$Q:$Q,Investors!$A:$A,$A92,Investors!$G:$G,$B92),0)</f>
        <v>0</v>
      </c>
      <c r="R92" s="14">
        <f>IF(AND(SUMIFS(Investors!$P:$P,Investors!$A:$A,$A92,Investors!$G:$G,$B92)-$B$2&lt;=R$4,SUMIFS(Investors!$P:$P,Investors!$A:$A,$A92,Investors!$G:$G,$B92)-$B$2&gt;Q$4),SUMIFS(Investors!$Q:$Q,Investors!$A:$A,$A92,Investors!$G:$G,$B92),0)</f>
        <v>0</v>
      </c>
      <c r="S92" s="14">
        <f>IF(AND(SUMIFS(Investors!$P:$P,Investors!$A:$A,$A92,Investors!$G:$G,$B92)-$B$2&lt;=S$4,SUMIFS(Investors!$P:$P,Investors!$A:$A,$A92,Investors!$G:$G,$B92)-$B$2&gt;R$4),SUMIFS(Investors!$Q:$Q,Investors!$A:$A,$A92,Investors!$G:$G,$B92),0)</f>
        <v>0</v>
      </c>
      <c r="T92" s="14">
        <f>IF(AND(SUMIFS(Investors!$P:$P,Investors!$A:$A,$A92,Investors!$G:$G,$B92)-$B$2&lt;=T$4,SUMIFS(Investors!$P:$P,Investors!$A:$A,$A92,Investors!$G:$G,$B92)-$B$2&gt;S$4),SUMIFS(Investors!$Q:$Q,Investors!$A:$A,$A92,Investors!$G:$G,$B92),0)</f>
        <v>0</v>
      </c>
      <c r="U92" s="14">
        <f>IF(AND(SUMIFS(Investors!$P:$P,Investors!$A:$A,$A92,Investors!$G:$G,$B92)-$B$2&lt;=U$4,SUMIFS(Investors!$P:$P,Investors!$A:$A,$A92,Investors!$G:$G,$B92)-$B$2&gt;T$4),SUMIFS(Investors!$Q:$Q,Investors!$A:$A,$A92,Investors!$G:$G,$B92),0)</f>
        <v>0</v>
      </c>
      <c r="V92" s="14">
        <f>IF(AND(SUMIFS(Investors!$P:$P,Investors!$A:$A,$A92,Investors!$G:$G,$B92)-$B$2&lt;=V$4,SUMIFS(Investors!$P:$P,Investors!$A:$A,$A92,Investors!$G:$G,$B92)-$B$2&gt;U$4),SUMIFS(Investors!$Q:$Q,Investors!$A:$A,$A92,Investors!$G:$G,$B92),0)</f>
        <v>0</v>
      </c>
      <c r="W92" s="14">
        <f>IF(AND(SUMIFS(Investors!$P:$P,Investors!$A:$A,$A92,Investors!$G:$G,$B92)-$B$2&lt;=W$4,SUMIFS(Investors!$P:$P,Investors!$A:$A,$A92,Investors!$G:$G,$B92)-$B$2&gt;V$4),SUMIFS(Investors!$Q:$Q,Investors!$A:$A,$A92,Investors!$G:$G,$B92),0)</f>
        <v>0</v>
      </c>
      <c r="X92" s="14">
        <f>IF(AND(SUMIFS(Investors!$P:$P,Investors!$A:$A,$A92,Investors!$G:$G,$B92)-$B$2&lt;=X$4,SUMIFS(Investors!$P:$P,Investors!$A:$A,$A92,Investors!$G:$G,$B92)-$B$2&gt;W$4),SUMIFS(Investors!$Q:$Q,Investors!$A:$A,$A92,Investors!$G:$G,$B92),0)</f>
        <v>0</v>
      </c>
      <c r="Y92" s="14">
        <f>IF(AND(SUMIFS(Investors!$P:$P,Investors!$A:$A,$A92,Investors!$G:$G,$B92)-$B$2&lt;=Y$4,SUMIFS(Investors!$P:$P,Investors!$A:$A,$A92,Investors!$G:$G,$B92)-$B$2&gt;X$4),SUMIFS(Investors!$Q:$Q,Investors!$A:$A,$A92,Investors!$G:$G,$B92),0)</f>
        <v>0</v>
      </c>
      <c r="Z92" s="14">
        <f>IF(AND(SUMIFS(Investors!$P:$P,Investors!$A:$A,$A92,Investors!$G:$G,$B92)-$B$2&lt;=Z$4,SUMIFS(Investors!$P:$P,Investors!$A:$A,$A92,Investors!$G:$G,$B92)-$B$2&gt;Y$4),SUMIFS(Investors!$Q:$Q,Investors!$A:$A,$A92,Investors!$G:$G,$B92),0)</f>
        <v>0</v>
      </c>
      <c r="AA92" s="14">
        <f>IF(AND(SUMIFS(Investors!$P:$P,Investors!$A:$A,$A92,Investors!$G:$G,$B92)-$B$2&lt;=AA$4,SUMIFS(Investors!$P:$P,Investors!$A:$A,$A92,Investors!$G:$G,$B92)-$B$2&gt;Z$4),SUMIFS(Investors!$Q:$Q,Investors!$A:$A,$A92,Investors!$G:$G,$B92),0)</f>
        <v>0</v>
      </c>
      <c r="AB92" s="14">
        <f>IF(AND(SUMIFS(Investors!$P:$P,Investors!$A:$A,$A92,Investors!$G:$G,$B92)-$B$2&lt;=AB$4,SUMIFS(Investors!$P:$P,Investors!$A:$A,$A92,Investors!$G:$G,$B92)-$B$2&gt;AA$4),SUMIFS(Investors!$Q:$Q,Investors!$A:$A,$A92,Investors!$G:$G,$B92),0)</f>
        <v>0</v>
      </c>
      <c r="AC92" s="14">
        <f>IF(AND(SUMIFS(Investors!$P:$P,Investors!$A:$A,$A92,Investors!$G:$G,$B92)-$B$2&lt;=AC$4,SUMIFS(Investors!$P:$P,Investors!$A:$A,$A92,Investors!$G:$G,$B92)-$B$2&gt;AB$4),SUMIFS(Investors!$Q:$Q,Investors!$A:$A,$A92,Investors!$G:$G,$B92),0)</f>
        <v>0</v>
      </c>
    </row>
    <row r="93" spans="1:29">
      <c r="A93" s="13" t="s">
        <v>250</v>
      </c>
      <c r="B93" s="13" t="s">
        <v>97</v>
      </c>
      <c r="C93" s="14">
        <f t="shared" si="3"/>
        <v>111419.17808219178</v>
      </c>
      <c r="D93" s="13"/>
      <c r="E93" s="14">
        <f>IF(AND(SUMIFS(Investors!$P:$P,Investors!$A:$A,$A93,Investors!$G:$G,$B93)-$B$2&lt;=E$4,SUMIFS(Investors!$P:$P,Investors!$A:$A,$A93,Investors!$G:$G,$B93)-$B$2&gt;D$4),SUMIFS(Investors!$Q:$Q,Investors!$A:$A,$A93,Investors!$G:$G,$B93),0)</f>
        <v>0</v>
      </c>
      <c r="F93" s="14">
        <f>IF(AND(SUMIFS(Investors!$P:$P,Investors!$A:$A,$A93,Investors!$G:$G,$B93)-$B$2&lt;=F$4,SUMIFS(Investors!$P:$P,Investors!$A:$A,$A93,Investors!$G:$G,$B93)-$B$2&gt;E$4),SUMIFS(Investors!$Q:$Q,Investors!$A:$A,$A93,Investors!$G:$G,$B93),0)</f>
        <v>0</v>
      </c>
      <c r="G93" s="14">
        <f>IF(AND(SUMIFS(Investors!$P:$P,Investors!$A:$A,$A93,Investors!$G:$G,$B93)-$B$2&lt;=G$4,SUMIFS(Investors!$P:$P,Investors!$A:$A,$A93,Investors!$G:$G,$B93)-$B$2&gt;F$4),SUMIFS(Investors!$Q:$Q,Investors!$A:$A,$A93,Investors!$G:$G,$B93),0)</f>
        <v>111419.17808219178</v>
      </c>
      <c r="H93" s="14">
        <f>IF(AND(SUMIFS(Investors!$P:$P,Investors!$A:$A,$A93,Investors!$G:$G,$B93)-$B$2&lt;=H$4,SUMIFS(Investors!$P:$P,Investors!$A:$A,$A93,Investors!$G:$G,$B93)-$B$2&gt;G$4),SUMIFS(Investors!$Q:$Q,Investors!$A:$A,$A93,Investors!$G:$G,$B93),0)</f>
        <v>0</v>
      </c>
      <c r="I93" s="14">
        <f>IF(AND(SUMIFS(Investors!$P:$P,Investors!$A:$A,$A93,Investors!$G:$G,$B93)-$B$2&lt;=I$4,SUMIFS(Investors!$P:$P,Investors!$A:$A,$A93,Investors!$G:$G,$B93)-$B$2&gt;H$4),SUMIFS(Investors!$Q:$Q,Investors!$A:$A,$A93,Investors!$G:$G,$B93),0)</f>
        <v>0</v>
      </c>
      <c r="J93" s="14">
        <f>IF(AND(SUMIFS(Investors!$P:$P,Investors!$A:$A,$A93,Investors!$G:$G,$B93)-$B$2&lt;=J$4,SUMIFS(Investors!$P:$P,Investors!$A:$A,$A93,Investors!$G:$G,$B93)-$B$2&gt;I$4),SUMIFS(Investors!$Q:$Q,Investors!$A:$A,$A93,Investors!$G:$G,$B93),0)</f>
        <v>0</v>
      </c>
      <c r="K93" s="14">
        <f>IF(AND(SUMIFS(Investors!$P:$P,Investors!$A:$A,$A93,Investors!$G:$G,$B93)-$B$2&lt;=K$4,SUMIFS(Investors!$P:$P,Investors!$A:$A,$A93,Investors!$G:$G,$B93)-$B$2&gt;J$4),SUMIFS(Investors!$Q:$Q,Investors!$A:$A,$A93,Investors!$G:$G,$B93),0)</f>
        <v>0</v>
      </c>
      <c r="L93" s="14">
        <f>IF(AND(SUMIFS(Investors!$P:$P,Investors!$A:$A,$A93,Investors!$G:$G,$B93)-$B$2&lt;=L$4,SUMIFS(Investors!$P:$P,Investors!$A:$A,$A93,Investors!$G:$G,$B93)-$B$2&gt;K$4),SUMIFS(Investors!$Q:$Q,Investors!$A:$A,$A93,Investors!$G:$G,$B93),0)</f>
        <v>0</v>
      </c>
      <c r="M93" s="14">
        <f>IF(AND(SUMIFS(Investors!$P:$P,Investors!$A:$A,$A93,Investors!$G:$G,$B93)-$B$2&lt;=M$4,SUMIFS(Investors!$P:$P,Investors!$A:$A,$A93,Investors!$G:$G,$B93)-$B$2&gt;L$4),SUMIFS(Investors!$Q:$Q,Investors!$A:$A,$A93,Investors!$G:$G,$B93),0)</f>
        <v>0</v>
      </c>
      <c r="N93" s="14">
        <f>IF(AND(SUMIFS(Investors!$P:$P,Investors!$A:$A,$A93,Investors!$G:$G,$B93)-$B$2&lt;=N$4,SUMIFS(Investors!$P:$P,Investors!$A:$A,$A93,Investors!$G:$G,$B93)-$B$2&gt;M$4),SUMIFS(Investors!$Q:$Q,Investors!$A:$A,$A93,Investors!$G:$G,$B93),0)</f>
        <v>0</v>
      </c>
      <c r="O93" s="14">
        <f>IF(AND(SUMIFS(Investors!$P:$P,Investors!$A:$A,$A93,Investors!$G:$G,$B93)-$B$2&lt;=O$4,SUMIFS(Investors!$P:$P,Investors!$A:$A,$A93,Investors!$G:$G,$B93)-$B$2&gt;N$4),SUMIFS(Investors!$Q:$Q,Investors!$A:$A,$A93,Investors!$G:$G,$B93),0)</f>
        <v>0</v>
      </c>
      <c r="P93" s="14">
        <f>IF(AND(SUMIFS(Investors!$P:$P,Investors!$A:$A,$A93,Investors!$G:$G,$B93)-$B$2&lt;=P$4,SUMIFS(Investors!$P:$P,Investors!$A:$A,$A93,Investors!$G:$G,$B93)-$B$2&gt;O$4),SUMIFS(Investors!$Q:$Q,Investors!$A:$A,$A93,Investors!$G:$G,$B93),0)</f>
        <v>0</v>
      </c>
      <c r="Q93" s="14">
        <f>IF(AND(SUMIFS(Investors!$P:$P,Investors!$A:$A,$A93,Investors!$G:$G,$B93)-$B$2&lt;=Q$4,SUMIFS(Investors!$P:$P,Investors!$A:$A,$A93,Investors!$G:$G,$B93)-$B$2&gt;P$4),SUMIFS(Investors!$Q:$Q,Investors!$A:$A,$A93,Investors!$G:$G,$B93),0)</f>
        <v>0</v>
      </c>
      <c r="R93" s="14">
        <f>IF(AND(SUMIFS(Investors!$P:$P,Investors!$A:$A,$A93,Investors!$G:$G,$B93)-$B$2&lt;=R$4,SUMIFS(Investors!$P:$P,Investors!$A:$A,$A93,Investors!$G:$G,$B93)-$B$2&gt;Q$4),SUMIFS(Investors!$Q:$Q,Investors!$A:$A,$A93,Investors!$G:$G,$B93),0)</f>
        <v>0</v>
      </c>
      <c r="S93" s="14">
        <f>IF(AND(SUMIFS(Investors!$P:$P,Investors!$A:$A,$A93,Investors!$G:$G,$B93)-$B$2&lt;=S$4,SUMIFS(Investors!$P:$P,Investors!$A:$A,$A93,Investors!$G:$G,$B93)-$B$2&gt;R$4),SUMIFS(Investors!$Q:$Q,Investors!$A:$A,$A93,Investors!$G:$G,$B93),0)</f>
        <v>0</v>
      </c>
      <c r="T93" s="14">
        <f>IF(AND(SUMIFS(Investors!$P:$P,Investors!$A:$A,$A93,Investors!$G:$G,$B93)-$B$2&lt;=T$4,SUMIFS(Investors!$P:$P,Investors!$A:$A,$A93,Investors!$G:$G,$B93)-$B$2&gt;S$4),SUMIFS(Investors!$Q:$Q,Investors!$A:$A,$A93,Investors!$G:$G,$B93),0)</f>
        <v>0</v>
      </c>
      <c r="U93" s="14">
        <f>IF(AND(SUMIFS(Investors!$P:$P,Investors!$A:$A,$A93,Investors!$G:$G,$B93)-$B$2&lt;=U$4,SUMIFS(Investors!$P:$P,Investors!$A:$A,$A93,Investors!$G:$G,$B93)-$B$2&gt;T$4),SUMIFS(Investors!$Q:$Q,Investors!$A:$A,$A93,Investors!$G:$G,$B93),0)</f>
        <v>0</v>
      </c>
      <c r="V93" s="14">
        <f>IF(AND(SUMIFS(Investors!$P:$P,Investors!$A:$A,$A93,Investors!$G:$G,$B93)-$B$2&lt;=V$4,SUMIFS(Investors!$P:$P,Investors!$A:$A,$A93,Investors!$G:$G,$B93)-$B$2&gt;U$4),SUMIFS(Investors!$Q:$Q,Investors!$A:$A,$A93,Investors!$G:$G,$B93),0)</f>
        <v>0</v>
      </c>
      <c r="W93" s="14">
        <f>IF(AND(SUMIFS(Investors!$P:$P,Investors!$A:$A,$A93,Investors!$G:$G,$B93)-$B$2&lt;=W$4,SUMIFS(Investors!$P:$P,Investors!$A:$A,$A93,Investors!$G:$G,$B93)-$B$2&gt;V$4),SUMIFS(Investors!$Q:$Q,Investors!$A:$A,$A93,Investors!$G:$G,$B93),0)</f>
        <v>0</v>
      </c>
      <c r="X93" s="14">
        <f>IF(AND(SUMIFS(Investors!$P:$P,Investors!$A:$A,$A93,Investors!$G:$G,$B93)-$B$2&lt;=X$4,SUMIFS(Investors!$P:$P,Investors!$A:$A,$A93,Investors!$G:$G,$B93)-$B$2&gt;W$4),SUMIFS(Investors!$Q:$Q,Investors!$A:$A,$A93,Investors!$G:$G,$B93),0)</f>
        <v>0</v>
      </c>
      <c r="Y93" s="14">
        <f>IF(AND(SUMIFS(Investors!$P:$P,Investors!$A:$A,$A93,Investors!$G:$G,$B93)-$B$2&lt;=Y$4,SUMIFS(Investors!$P:$P,Investors!$A:$A,$A93,Investors!$G:$G,$B93)-$B$2&gt;X$4),SUMIFS(Investors!$Q:$Q,Investors!$A:$A,$A93,Investors!$G:$G,$B93),0)</f>
        <v>0</v>
      </c>
      <c r="Z93" s="14">
        <f>IF(AND(SUMIFS(Investors!$P:$P,Investors!$A:$A,$A93,Investors!$G:$G,$B93)-$B$2&lt;=Z$4,SUMIFS(Investors!$P:$P,Investors!$A:$A,$A93,Investors!$G:$G,$B93)-$B$2&gt;Y$4),SUMIFS(Investors!$Q:$Q,Investors!$A:$A,$A93,Investors!$G:$G,$B93),0)</f>
        <v>0</v>
      </c>
      <c r="AA93" s="14">
        <f>IF(AND(SUMIFS(Investors!$P:$P,Investors!$A:$A,$A93,Investors!$G:$G,$B93)-$B$2&lt;=AA$4,SUMIFS(Investors!$P:$P,Investors!$A:$A,$A93,Investors!$G:$G,$B93)-$B$2&gt;Z$4),SUMIFS(Investors!$Q:$Q,Investors!$A:$A,$A93,Investors!$G:$G,$B93),0)</f>
        <v>0</v>
      </c>
      <c r="AB93" s="14">
        <f>IF(AND(SUMIFS(Investors!$P:$P,Investors!$A:$A,$A93,Investors!$G:$G,$B93)-$B$2&lt;=AB$4,SUMIFS(Investors!$P:$P,Investors!$A:$A,$A93,Investors!$G:$G,$B93)-$B$2&gt;AA$4),SUMIFS(Investors!$Q:$Q,Investors!$A:$A,$A93,Investors!$G:$G,$B93),0)</f>
        <v>0</v>
      </c>
      <c r="AC93" s="14">
        <f>IF(AND(SUMIFS(Investors!$P:$P,Investors!$A:$A,$A93,Investors!$G:$G,$B93)-$B$2&lt;=AC$4,SUMIFS(Investors!$P:$P,Investors!$A:$A,$A93,Investors!$G:$G,$B93)-$B$2&gt;AB$4),SUMIFS(Investors!$Q:$Q,Investors!$A:$A,$A93,Investors!$G:$G,$B93),0)</f>
        <v>0</v>
      </c>
    </row>
    <row r="94" spans="1:29">
      <c r="A94" s="13" t="s">
        <v>250</v>
      </c>
      <c r="B94" s="13" t="s">
        <v>101</v>
      </c>
      <c r="C94" s="14">
        <f t="shared" si="3"/>
        <v>614161.64383561641</v>
      </c>
      <c r="D94" s="13"/>
      <c r="E94" s="14">
        <f>IF(AND(SUMIFS(Investors!$P:$P,Investors!$A:$A,$A94,Investors!$G:$G,$B94)-$B$2&lt;=E$4,SUMIFS(Investors!$P:$P,Investors!$A:$A,$A94,Investors!$G:$G,$B94)-$B$2&gt;D$4),SUMIFS(Investors!$Q:$Q,Investors!$A:$A,$A94,Investors!$G:$G,$B94),0)</f>
        <v>0</v>
      </c>
      <c r="F94" s="14">
        <f>IF(AND(SUMIFS(Investors!$P:$P,Investors!$A:$A,$A94,Investors!$G:$G,$B94)-$B$2&lt;=F$4,SUMIFS(Investors!$P:$P,Investors!$A:$A,$A94,Investors!$G:$G,$B94)-$B$2&gt;E$4),SUMIFS(Investors!$Q:$Q,Investors!$A:$A,$A94,Investors!$G:$G,$B94),0)</f>
        <v>0</v>
      </c>
      <c r="G94" s="14">
        <f>IF(AND(SUMIFS(Investors!$P:$P,Investors!$A:$A,$A94,Investors!$G:$G,$B94)-$B$2&lt;=G$4,SUMIFS(Investors!$P:$P,Investors!$A:$A,$A94,Investors!$G:$G,$B94)-$B$2&gt;F$4),SUMIFS(Investors!$Q:$Q,Investors!$A:$A,$A94,Investors!$G:$G,$B94),0)</f>
        <v>614161.64383561641</v>
      </c>
      <c r="H94" s="14">
        <f>IF(AND(SUMIFS(Investors!$P:$P,Investors!$A:$A,$A94,Investors!$G:$G,$B94)-$B$2&lt;=H$4,SUMIFS(Investors!$P:$P,Investors!$A:$A,$A94,Investors!$G:$G,$B94)-$B$2&gt;G$4),SUMIFS(Investors!$Q:$Q,Investors!$A:$A,$A94,Investors!$G:$G,$B94),0)</f>
        <v>0</v>
      </c>
      <c r="I94" s="14">
        <f>IF(AND(SUMIFS(Investors!$P:$P,Investors!$A:$A,$A94,Investors!$G:$G,$B94)-$B$2&lt;=I$4,SUMIFS(Investors!$P:$P,Investors!$A:$A,$A94,Investors!$G:$G,$B94)-$B$2&gt;H$4),SUMIFS(Investors!$Q:$Q,Investors!$A:$A,$A94,Investors!$G:$G,$B94),0)</f>
        <v>0</v>
      </c>
      <c r="J94" s="14">
        <f>IF(AND(SUMIFS(Investors!$P:$P,Investors!$A:$A,$A94,Investors!$G:$G,$B94)-$B$2&lt;=J$4,SUMIFS(Investors!$P:$P,Investors!$A:$A,$A94,Investors!$G:$G,$B94)-$B$2&gt;I$4),SUMIFS(Investors!$Q:$Q,Investors!$A:$A,$A94,Investors!$G:$G,$B94),0)</f>
        <v>0</v>
      </c>
      <c r="K94" s="14">
        <f>IF(AND(SUMIFS(Investors!$P:$P,Investors!$A:$A,$A94,Investors!$G:$G,$B94)-$B$2&lt;=K$4,SUMIFS(Investors!$P:$P,Investors!$A:$A,$A94,Investors!$G:$G,$B94)-$B$2&gt;J$4),SUMIFS(Investors!$Q:$Q,Investors!$A:$A,$A94,Investors!$G:$G,$B94),0)</f>
        <v>0</v>
      </c>
      <c r="L94" s="14">
        <f>IF(AND(SUMIFS(Investors!$P:$P,Investors!$A:$A,$A94,Investors!$G:$G,$B94)-$B$2&lt;=L$4,SUMIFS(Investors!$P:$P,Investors!$A:$A,$A94,Investors!$G:$G,$B94)-$B$2&gt;K$4),SUMIFS(Investors!$Q:$Q,Investors!$A:$A,$A94,Investors!$G:$G,$B94),0)</f>
        <v>0</v>
      </c>
      <c r="M94" s="14">
        <f>IF(AND(SUMIFS(Investors!$P:$P,Investors!$A:$A,$A94,Investors!$G:$G,$B94)-$B$2&lt;=M$4,SUMIFS(Investors!$P:$P,Investors!$A:$A,$A94,Investors!$G:$G,$B94)-$B$2&gt;L$4),SUMIFS(Investors!$Q:$Q,Investors!$A:$A,$A94,Investors!$G:$G,$B94),0)</f>
        <v>0</v>
      </c>
      <c r="N94" s="14">
        <f>IF(AND(SUMIFS(Investors!$P:$P,Investors!$A:$A,$A94,Investors!$G:$G,$B94)-$B$2&lt;=N$4,SUMIFS(Investors!$P:$P,Investors!$A:$A,$A94,Investors!$G:$G,$B94)-$B$2&gt;M$4),SUMIFS(Investors!$Q:$Q,Investors!$A:$A,$A94,Investors!$G:$G,$B94),0)</f>
        <v>0</v>
      </c>
      <c r="O94" s="14">
        <f>IF(AND(SUMIFS(Investors!$P:$P,Investors!$A:$A,$A94,Investors!$G:$G,$B94)-$B$2&lt;=O$4,SUMIFS(Investors!$P:$P,Investors!$A:$A,$A94,Investors!$G:$G,$B94)-$B$2&gt;N$4),SUMIFS(Investors!$Q:$Q,Investors!$A:$A,$A94,Investors!$G:$G,$B94),0)</f>
        <v>0</v>
      </c>
      <c r="P94" s="14">
        <f>IF(AND(SUMIFS(Investors!$P:$P,Investors!$A:$A,$A94,Investors!$G:$G,$B94)-$B$2&lt;=P$4,SUMIFS(Investors!$P:$P,Investors!$A:$A,$A94,Investors!$G:$G,$B94)-$B$2&gt;O$4),SUMIFS(Investors!$Q:$Q,Investors!$A:$A,$A94,Investors!$G:$G,$B94),0)</f>
        <v>0</v>
      </c>
      <c r="Q94" s="14">
        <f>IF(AND(SUMIFS(Investors!$P:$P,Investors!$A:$A,$A94,Investors!$G:$G,$B94)-$B$2&lt;=Q$4,SUMIFS(Investors!$P:$P,Investors!$A:$A,$A94,Investors!$G:$G,$B94)-$B$2&gt;P$4),SUMIFS(Investors!$Q:$Q,Investors!$A:$A,$A94,Investors!$G:$G,$B94),0)</f>
        <v>0</v>
      </c>
      <c r="R94" s="14">
        <f>IF(AND(SUMIFS(Investors!$P:$P,Investors!$A:$A,$A94,Investors!$G:$G,$B94)-$B$2&lt;=R$4,SUMIFS(Investors!$P:$P,Investors!$A:$A,$A94,Investors!$G:$G,$B94)-$B$2&gt;Q$4),SUMIFS(Investors!$Q:$Q,Investors!$A:$A,$A94,Investors!$G:$G,$B94),0)</f>
        <v>0</v>
      </c>
      <c r="S94" s="14">
        <f>IF(AND(SUMIFS(Investors!$P:$P,Investors!$A:$A,$A94,Investors!$G:$G,$B94)-$B$2&lt;=S$4,SUMIFS(Investors!$P:$P,Investors!$A:$A,$A94,Investors!$G:$G,$B94)-$B$2&gt;R$4),SUMIFS(Investors!$Q:$Q,Investors!$A:$A,$A94,Investors!$G:$G,$B94),0)</f>
        <v>0</v>
      </c>
      <c r="T94" s="14">
        <f>IF(AND(SUMIFS(Investors!$P:$P,Investors!$A:$A,$A94,Investors!$G:$G,$B94)-$B$2&lt;=T$4,SUMIFS(Investors!$P:$P,Investors!$A:$A,$A94,Investors!$G:$G,$B94)-$B$2&gt;S$4),SUMIFS(Investors!$Q:$Q,Investors!$A:$A,$A94,Investors!$G:$G,$B94),0)</f>
        <v>0</v>
      </c>
      <c r="U94" s="14">
        <f>IF(AND(SUMIFS(Investors!$P:$P,Investors!$A:$A,$A94,Investors!$G:$G,$B94)-$B$2&lt;=U$4,SUMIFS(Investors!$P:$P,Investors!$A:$A,$A94,Investors!$G:$G,$B94)-$B$2&gt;T$4),SUMIFS(Investors!$Q:$Q,Investors!$A:$A,$A94,Investors!$G:$G,$B94),0)</f>
        <v>0</v>
      </c>
      <c r="V94" s="14">
        <f>IF(AND(SUMIFS(Investors!$P:$P,Investors!$A:$A,$A94,Investors!$G:$G,$B94)-$B$2&lt;=V$4,SUMIFS(Investors!$P:$P,Investors!$A:$A,$A94,Investors!$G:$G,$B94)-$B$2&gt;U$4),SUMIFS(Investors!$Q:$Q,Investors!$A:$A,$A94,Investors!$G:$G,$B94),0)</f>
        <v>0</v>
      </c>
      <c r="W94" s="14">
        <f>IF(AND(SUMIFS(Investors!$P:$P,Investors!$A:$A,$A94,Investors!$G:$G,$B94)-$B$2&lt;=W$4,SUMIFS(Investors!$P:$P,Investors!$A:$A,$A94,Investors!$G:$G,$B94)-$B$2&gt;V$4),SUMIFS(Investors!$Q:$Q,Investors!$A:$A,$A94,Investors!$G:$G,$B94),0)</f>
        <v>0</v>
      </c>
      <c r="X94" s="14">
        <f>IF(AND(SUMIFS(Investors!$P:$P,Investors!$A:$A,$A94,Investors!$G:$G,$B94)-$B$2&lt;=X$4,SUMIFS(Investors!$P:$P,Investors!$A:$A,$A94,Investors!$G:$G,$B94)-$B$2&gt;W$4),SUMIFS(Investors!$Q:$Q,Investors!$A:$A,$A94,Investors!$G:$G,$B94),0)</f>
        <v>0</v>
      </c>
      <c r="Y94" s="14">
        <f>IF(AND(SUMIFS(Investors!$P:$P,Investors!$A:$A,$A94,Investors!$G:$G,$B94)-$B$2&lt;=Y$4,SUMIFS(Investors!$P:$P,Investors!$A:$A,$A94,Investors!$G:$G,$B94)-$B$2&gt;X$4),SUMIFS(Investors!$Q:$Q,Investors!$A:$A,$A94,Investors!$G:$G,$B94),0)</f>
        <v>0</v>
      </c>
      <c r="Z94" s="14">
        <f>IF(AND(SUMIFS(Investors!$P:$P,Investors!$A:$A,$A94,Investors!$G:$G,$B94)-$B$2&lt;=Z$4,SUMIFS(Investors!$P:$P,Investors!$A:$A,$A94,Investors!$G:$G,$B94)-$B$2&gt;Y$4),SUMIFS(Investors!$Q:$Q,Investors!$A:$A,$A94,Investors!$G:$G,$B94),0)</f>
        <v>0</v>
      </c>
      <c r="AA94" s="14">
        <f>IF(AND(SUMIFS(Investors!$P:$P,Investors!$A:$A,$A94,Investors!$G:$G,$B94)-$B$2&lt;=AA$4,SUMIFS(Investors!$P:$P,Investors!$A:$A,$A94,Investors!$G:$G,$B94)-$B$2&gt;Z$4),SUMIFS(Investors!$Q:$Q,Investors!$A:$A,$A94,Investors!$G:$G,$B94),0)</f>
        <v>0</v>
      </c>
      <c r="AB94" s="14">
        <f>IF(AND(SUMIFS(Investors!$P:$P,Investors!$A:$A,$A94,Investors!$G:$G,$B94)-$B$2&lt;=AB$4,SUMIFS(Investors!$P:$P,Investors!$A:$A,$A94,Investors!$G:$G,$B94)-$B$2&gt;AA$4),SUMIFS(Investors!$Q:$Q,Investors!$A:$A,$A94,Investors!$G:$G,$B94),0)</f>
        <v>0</v>
      </c>
      <c r="AC94" s="14">
        <f>IF(AND(SUMIFS(Investors!$P:$P,Investors!$A:$A,$A94,Investors!$G:$G,$B94)-$B$2&lt;=AC$4,SUMIFS(Investors!$P:$P,Investors!$A:$A,$A94,Investors!$G:$G,$B94)-$B$2&gt;AB$4),SUMIFS(Investors!$Q:$Q,Investors!$A:$A,$A94,Investors!$G:$G,$B94),0)</f>
        <v>0</v>
      </c>
    </row>
    <row r="95" spans="1:29">
      <c r="A95" s="13" t="s">
        <v>252</v>
      </c>
      <c r="B95" s="13" t="s">
        <v>97</v>
      </c>
      <c r="C95" s="14">
        <f t="shared" si="3"/>
        <v>407421.36986301374</v>
      </c>
      <c r="D95" s="13"/>
      <c r="E95" s="14">
        <f>IF(AND(SUMIFS(Investors!$P:$P,Investors!$A:$A,$A95,Investors!$G:$G,$B95)-$B$2&lt;=E$4,SUMIFS(Investors!$P:$P,Investors!$A:$A,$A95,Investors!$G:$G,$B95)-$B$2&gt;D$4),SUMIFS(Investors!$Q:$Q,Investors!$A:$A,$A95,Investors!$G:$G,$B95),0)</f>
        <v>0</v>
      </c>
      <c r="F95" s="14">
        <f>IF(AND(SUMIFS(Investors!$P:$P,Investors!$A:$A,$A95,Investors!$G:$G,$B95)-$B$2&lt;=F$4,SUMIFS(Investors!$P:$P,Investors!$A:$A,$A95,Investors!$G:$G,$B95)-$B$2&gt;E$4),SUMIFS(Investors!$Q:$Q,Investors!$A:$A,$A95,Investors!$G:$G,$B95),0)</f>
        <v>0</v>
      </c>
      <c r="G95" s="14">
        <f>IF(AND(SUMIFS(Investors!$P:$P,Investors!$A:$A,$A95,Investors!$G:$G,$B95)-$B$2&lt;=G$4,SUMIFS(Investors!$P:$P,Investors!$A:$A,$A95,Investors!$G:$G,$B95)-$B$2&gt;F$4),SUMIFS(Investors!$Q:$Q,Investors!$A:$A,$A95,Investors!$G:$G,$B95),0)</f>
        <v>407421.36986301374</v>
      </c>
      <c r="H95" s="14">
        <f>IF(AND(SUMIFS(Investors!$P:$P,Investors!$A:$A,$A95,Investors!$G:$G,$B95)-$B$2&lt;=H$4,SUMIFS(Investors!$P:$P,Investors!$A:$A,$A95,Investors!$G:$G,$B95)-$B$2&gt;G$4),SUMIFS(Investors!$Q:$Q,Investors!$A:$A,$A95,Investors!$G:$G,$B95),0)</f>
        <v>0</v>
      </c>
      <c r="I95" s="14">
        <f>IF(AND(SUMIFS(Investors!$P:$P,Investors!$A:$A,$A95,Investors!$G:$G,$B95)-$B$2&lt;=I$4,SUMIFS(Investors!$P:$P,Investors!$A:$A,$A95,Investors!$G:$G,$B95)-$B$2&gt;H$4),SUMIFS(Investors!$Q:$Q,Investors!$A:$A,$A95,Investors!$G:$G,$B95),0)</f>
        <v>0</v>
      </c>
      <c r="J95" s="14">
        <f>IF(AND(SUMIFS(Investors!$P:$P,Investors!$A:$A,$A95,Investors!$G:$G,$B95)-$B$2&lt;=J$4,SUMIFS(Investors!$P:$P,Investors!$A:$A,$A95,Investors!$G:$G,$B95)-$B$2&gt;I$4),SUMIFS(Investors!$Q:$Q,Investors!$A:$A,$A95,Investors!$G:$G,$B95),0)</f>
        <v>0</v>
      </c>
      <c r="K95" s="14">
        <f>IF(AND(SUMIFS(Investors!$P:$P,Investors!$A:$A,$A95,Investors!$G:$G,$B95)-$B$2&lt;=K$4,SUMIFS(Investors!$P:$P,Investors!$A:$A,$A95,Investors!$G:$G,$B95)-$B$2&gt;J$4),SUMIFS(Investors!$Q:$Q,Investors!$A:$A,$A95,Investors!$G:$G,$B95),0)</f>
        <v>0</v>
      </c>
      <c r="L95" s="14">
        <f>IF(AND(SUMIFS(Investors!$P:$P,Investors!$A:$A,$A95,Investors!$G:$G,$B95)-$B$2&lt;=L$4,SUMIFS(Investors!$P:$P,Investors!$A:$A,$A95,Investors!$G:$G,$B95)-$B$2&gt;K$4),SUMIFS(Investors!$Q:$Q,Investors!$A:$A,$A95,Investors!$G:$G,$B95),0)</f>
        <v>0</v>
      </c>
      <c r="M95" s="14">
        <f>IF(AND(SUMIFS(Investors!$P:$P,Investors!$A:$A,$A95,Investors!$G:$G,$B95)-$B$2&lt;=M$4,SUMIFS(Investors!$P:$P,Investors!$A:$A,$A95,Investors!$G:$G,$B95)-$B$2&gt;L$4),SUMIFS(Investors!$Q:$Q,Investors!$A:$A,$A95,Investors!$G:$G,$B95),0)</f>
        <v>0</v>
      </c>
      <c r="N95" s="14">
        <f>IF(AND(SUMIFS(Investors!$P:$P,Investors!$A:$A,$A95,Investors!$G:$G,$B95)-$B$2&lt;=N$4,SUMIFS(Investors!$P:$P,Investors!$A:$A,$A95,Investors!$G:$G,$B95)-$B$2&gt;M$4),SUMIFS(Investors!$Q:$Q,Investors!$A:$A,$A95,Investors!$G:$G,$B95),0)</f>
        <v>0</v>
      </c>
      <c r="O95" s="14">
        <f>IF(AND(SUMIFS(Investors!$P:$P,Investors!$A:$A,$A95,Investors!$G:$G,$B95)-$B$2&lt;=O$4,SUMIFS(Investors!$P:$P,Investors!$A:$A,$A95,Investors!$G:$G,$B95)-$B$2&gt;N$4),SUMIFS(Investors!$Q:$Q,Investors!$A:$A,$A95,Investors!$G:$G,$B95),0)</f>
        <v>0</v>
      </c>
      <c r="P95" s="14">
        <f>IF(AND(SUMIFS(Investors!$P:$P,Investors!$A:$A,$A95,Investors!$G:$G,$B95)-$B$2&lt;=P$4,SUMIFS(Investors!$P:$P,Investors!$A:$A,$A95,Investors!$G:$G,$B95)-$B$2&gt;O$4),SUMIFS(Investors!$Q:$Q,Investors!$A:$A,$A95,Investors!$G:$G,$B95),0)</f>
        <v>0</v>
      </c>
      <c r="Q95" s="14">
        <f>IF(AND(SUMIFS(Investors!$P:$P,Investors!$A:$A,$A95,Investors!$G:$G,$B95)-$B$2&lt;=Q$4,SUMIFS(Investors!$P:$P,Investors!$A:$A,$A95,Investors!$G:$G,$B95)-$B$2&gt;P$4),SUMIFS(Investors!$Q:$Q,Investors!$A:$A,$A95,Investors!$G:$G,$B95),0)</f>
        <v>0</v>
      </c>
      <c r="R95" s="14">
        <f>IF(AND(SUMIFS(Investors!$P:$P,Investors!$A:$A,$A95,Investors!$G:$G,$B95)-$B$2&lt;=R$4,SUMIFS(Investors!$P:$P,Investors!$A:$A,$A95,Investors!$G:$G,$B95)-$B$2&gt;Q$4),SUMIFS(Investors!$Q:$Q,Investors!$A:$A,$A95,Investors!$G:$G,$B95),0)</f>
        <v>0</v>
      </c>
      <c r="S95" s="14">
        <f>IF(AND(SUMIFS(Investors!$P:$P,Investors!$A:$A,$A95,Investors!$G:$G,$B95)-$B$2&lt;=S$4,SUMIFS(Investors!$P:$P,Investors!$A:$A,$A95,Investors!$G:$G,$B95)-$B$2&gt;R$4),SUMIFS(Investors!$Q:$Q,Investors!$A:$A,$A95,Investors!$G:$G,$B95),0)</f>
        <v>0</v>
      </c>
      <c r="T95" s="14">
        <f>IF(AND(SUMIFS(Investors!$P:$P,Investors!$A:$A,$A95,Investors!$G:$G,$B95)-$B$2&lt;=T$4,SUMIFS(Investors!$P:$P,Investors!$A:$A,$A95,Investors!$G:$G,$B95)-$B$2&gt;S$4),SUMIFS(Investors!$Q:$Q,Investors!$A:$A,$A95,Investors!$G:$G,$B95),0)</f>
        <v>0</v>
      </c>
      <c r="U95" s="14">
        <f>IF(AND(SUMIFS(Investors!$P:$P,Investors!$A:$A,$A95,Investors!$G:$G,$B95)-$B$2&lt;=U$4,SUMIFS(Investors!$P:$P,Investors!$A:$A,$A95,Investors!$G:$G,$B95)-$B$2&gt;T$4),SUMIFS(Investors!$Q:$Q,Investors!$A:$A,$A95,Investors!$G:$G,$B95),0)</f>
        <v>0</v>
      </c>
      <c r="V95" s="14">
        <f>IF(AND(SUMIFS(Investors!$P:$P,Investors!$A:$A,$A95,Investors!$G:$G,$B95)-$B$2&lt;=V$4,SUMIFS(Investors!$P:$P,Investors!$A:$A,$A95,Investors!$G:$G,$B95)-$B$2&gt;U$4),SUMIFS(Investors!$Q:$Q,Investors!$A:$A,$A95,Investors!$G:$G,$B95),0)</f>
        <v>0</v>
      </c>
      <c r="W95" s="14">
        <f>IF(AND(SUMIFS(Investors!$P:$P,Investors!$A:$A,$A95,Investors!$G:$G,$B95)-$B$2&lt;=W$4,SUMIFS(Investors!$P:$P,Investors!$A:$A,$A95,Investors!$G:$G,$B95)-$B$2&gt;V$4),SUMIFS(Investors!$Q:$Q,Investors!$A:$A,$A95,Investors!$G:$G,$B95),0)</f>
        <v>0</v>
      </c>
      <c r="X95" s="14">
        <f>IF(AND(SUMIFS(Investors!$P:$P,Investors!$A:$A,$A95,Investors!$G:$G,$B95)-$B$2&lt;=X$4,SUMIFS(Investors!$P:$P,Investors!$A:$A,$A95,Investors!$G:$G,$B95)-$B$2&gt;W$4),SUMIFS(Investors!$Q:$Q,Investors!$A:$A,$A95,Investors!$G:$G,$B95),0)</f>
        <v>0</v>
      </c>
      <c r="Y95" s="14">
        <f>IF(AND(SUMIFS(Investors!$P:$P,Investors!$A:$A,$A95,Investors!$G:$G,$B95)-$B$2&lt;=Y$4,SUMIFS(Investors!$P:$P,Investors!$A:$A,$A95,Investors!$G:$G,$B95)-$B$2&gt;X$4),SUMIFS(Investors!$Q:$Q,Investors!$A:$A,$A95,Investors!$G:$G,$B95),0)</f>
        <v>0</v>
      </c>
      <c r="Z95" s="14">
        <f>IF(AND(SUMIFS(Investors!$P:$P,Investors!$A:$A,$A95,Investors!$G:$G,$B95)-$B$2&lt;=Z$4,SUMIFS(Investors!$P:$P,Investors!$A:$A,$A95,Investors!$G:$G,$B95)-$B$2&gt;Y$4),SUMIFS(Investors!$Q:$Q,Investors!$A:$A,$A95,Investors!$G:$G,$B95),0)</f>
        <v>0</v>
      </c>
      <c r="AA95" s="14">
        <f>IF(AND(SUMIFS(Investors!$P:$P,Investors!$A:$A,$A95,Investors!$G:$G,$B95)-$B$2&lt;=AA$4,SUMIFS(Investors!$P:$P,Investors!$A:$A,$A95,Investors!$G:$G,$B95)-$B$2&gt;Z$4),SUMIFS(Investors!$Q:$Q,Investors!$A:$A,$A95,Investors!$G:$G,$B95),0)</f>
        <v>0</v>
      </c>
      <c r="AB95" s="14">
        <f>IF(AND(SUMIFS(Investors!$P:$P,Investors!$A:$A,$A95,Investors!$G:$G,$B95)-$B$2&lt;=AB$4,SUMIFS(Investors!$P:$P,Investors!$A:$A,$A95,Investors!$G:$G,$B95)-$B$2&gt;AA$4),SUMIFS(Investors!$Q:$Q,Investors!$A:$A,$A95,Investors!$G:$G,$B95),0)</f>
        <v>0</v>
      </c>
      <c r="AC95" s="14">
        <f>IF(AND(SUMIFS(Investors!$P:$P,Investors!$A:$A,$A95,Investors!$G:$G,$B95)-$B$2&lt;=AC$4,SUMIFS(Investors!$P:$P,Investors!$A:$A,$A95,Investors!$G:$G,$B95)-$B$2&gt;AB$4),SUMIFS(Investors!$Q:$Q,Investors!$A:$A,$A95,Investors!$G:$G,$B95),0)</f>
        <v>0</v>
      </c>
    </row>
    <row r="96" spans="1:29">
      <c r="A96" s="13" t="s">
        <v>252</v>
      </c>
      <c r="B96" s="13" t="s">
        <v>102</v>
      </c>
      <c r="C96" s="14">
        <f t="shared" si="3"/>
        <v>283547.94520547945</v>
      </c>
      <c r="D96" s="13"/>
      <c r="E96" s="14">
        <f>IF(AND(SUMIFS(Investors!$P:$P,Investors!$A:$A,$A96,Investors!$G:$G,$B96)-$B$2&lt;=E$4,SUMIFS(Investors!$P:$P,Investors!$A:$A,$A96,Investors!$G:$G,$B96)-$B$2&gt;D$4),SUMIFS(Investors!$Q:$Q,Investors!$A:$A,$A96,Investors!$G:$G,$B96),0)</f>
        <v>0</v>
      </c>
      <c r="F96" s="14">
        <f>IF(AND(SUMIFS(Investors!$P:$P,Investors!$A:$A,$A96,Investors!$G:$G,$B96)-$B$2&lt;=F$4,SUMIFS(Investors!$P:$P,Investors!$A:$A,$A96,Investors!$G:$G,$B96)-$B$2&gt;E$4),SUMIFS(Investors!$Q:$Q,Investors!$A:$A,$A96,Investors!$G:$G,$B96),0)</f>
        <v>0</v>
      </c>
      <c r="G96" s="14">
        <f>IF(AND(SUMIFS(Investors!$P:$P,Investors!$A:$A,$A96,Investors!$G:$G,$B96)-$B$2&lt;=G$4,SUMIFS(Investors!$P:$P,Investors!$A:$A,$A96,Investors!$G:$G,$B96)-$B$2&gt;F$4),SUMIFS(Investors!$Q:$Q,Investors!$A:$A,$A96,Investors!$G:$G,$B96),0)</f>
        <v>283547.94520547945</v>
      </c>
      <c r="H96" s="14">
        <f>IF(AND(SUMIFS(Investors!$P:$P,Investors!$A:$A,$A96,Investors!$G:$G,$B96)-$B$2&lt;=H$4,SUMIFS(Investors!$P:$P,Investors!$A:$A,$A96,Investors!$G:$G,$B96)-$B$2&gt;G$4),SUMIFS(Investors!$Q:$Q,Investors!$A:$A,$A96,Investors!$G:$G,$B96),0)</f>
        <v>0</v>
      </c>
      <c r="I96" s="14">
        <f>IF(AND(SUMIFS(Investors!$P:$P,Investors!$A:$A,$A96,Investors!$G:$G,$B96)-$B$2&lt;=I$4,SUMIFS(Investors!$P:$P,Investors!$A:$A,$A96,Investors!$G:$G,$B96)-$B$2&gt;H$4),SUMIFS(Investors!$Q:$Q,Investors!$A:$A,$A96,Investors!$G:$G,$B96),0)</f>
        <v>0</v>
      </c>
      <c r="J96" s="14">
        <f>IF(AND(SUMIFS(Investors!$P:$P,Investors!$A:$A,$A96,Investors!$G:$G,$B96)-$B$2&lt;=J$4,SUMIFS(Investors!$P:$P,Investors!$A:$A,$A96,Investors!$G:$G,$B96)-$B$2&gt;I$4),SUMIFS(Investors!$Q:$Q,Investors!$A:$A,$A96,Investors!$G:$G,$B96),0)</f>
        <v>0</v>
      </c>
      <c r="K96" s="14">
        <f>IF(AND(SUMIFS(Investors!$P:$P,Investors!$A:$A,$A96,Investors!$G:$G,$B96)-$B$2&lt;=K$4,SUMIFS(Investors!$P:$P,Investors!$A:$A,$A96,Investors!$G:$G,$B96)-$B$2&gt;J$4),SUMIFS(Investors!$Q:$Q,Investors!$A:$A,$A96,Investors!$G:$G,$B96),0)</f>
        <v>0</v>
      </c>
      <c r="L96" s="14">
        <f>IF(AND(SUMIFS(Investors!$P:$P,Investors!$A:$A,$A96,Investors!$G:$G,$B96)-$B$2&lt;=L$4,SUMIFS(Investors!$P:$P,Investors!$A:$A,$A96,Investors!$G:$G,$B96)-$B$2&gt;K$4),SUMIFS(Investors!$Q:$Q,Investors!$A:$A,$A96,Investors!$G:$G,$B96),0)</f>
        <v>0</v>
      </c>
      <c r="M96" s="14">
        <f>IF(AND(SUMIFS(Investors!$P:$P,Investors!$A:$A,$A96,Investors!$G:$G,$B96)-$B$2&lt;=M$4,SUMIFS(Investors!$P:$P,Investors!$A:$A,$A96,Investors!$G:$G,$B96)-$B$2&gt;L$4),SUMIFS(Investors!$Q:$Q,Investors!$A:$A,$A96,Investors!$G:$G,$B96),0)</f>
        <v>0</v>
      </c>
      <c r="N96" s="14">
        <f>IF(AND(SUMIFS(Investors!$P:$P,Investors!$A:$A,$A96,Investors!$G:$G,$B96)-$B$2&lt;=N$4,SUMIFS(Investors!$P:$P,Investors!$A:$A,$A96,Investors!$G:$G,$B96)-$B$2&gt;M$4),SUMIFS(Investors!$Q:$Q,Investors!$A:$A,$A96,Investors!$G:$G,$B96),0)</f>
        <v>0</v>
      </c>
      <c r="O96" s="14">
        <f>IF(AND(SUMIFS(Investors!$P:$P,Investors!$A:$A,$A96,Investors!$G:$G,$B96)-$B$2&lt;=O$4,SUMIFS(Investors!$P:$P,Investors!$A:$A,$A96,Investors!$G:$G,$B96)-$B$2&gt;N$4),SUMIFS(Investors!$Q:$Q,Investors!$A:$A,$A96,Investors!$G:$G,$B96),0)</f>
        <v>0</v>
      </c>
      <c r="P96" s="14">
        <f>IF(AND(SUMIFS(Investors!$P:$P,Investors!$A:$A,$A96,Investors!$G:$G,$B96)-$B$2&lt;=P$4,SUMIFS(Investors!$P:$P,Investors!$A:$A,$A96,Investors!$G:$G,$B96)-$B$2&gt;O$4),SUMIFS(Investors!$Q:$Q,Investors!$A:$A,$A96,Investors!$G:$G,$B96),0)</f>
        <v>0</v>
      </c>
      <c r="Q96" s="14">
        <f>IF(AND(SUMIFS(Investors!$P:$P,Investors!$A:$A,$A96,Investors!$G:$G,$B96)-$B$2&lt;=Q$4,SUMIFS(Investors!$P:$P,Investors!$A:$A,$A96,Investors!$G:$G,$B96)-$B$2&gt;P$4),SUMIFS(Investors!$Q:$Q,Investors!$A:$A,$A96,Investors!$G:$G,$B96),0)</f>
        <v>0</v>
      </c>
      <c r="R96" s="14">
        <f>IF(AND(SUMIFS(Investors!$P:$P,Investors!$A:$A,$A96,Investors!$G:$G,$B96)-$B$2&lt;=R$4,SUMIFS(Investors!$P:$P,Investors!$A:$A,$A96,Investors!$G:$G,$B96)-$B$2&gt;Q$4),SUMIFS(Investors!$Q:$Q,Investors!$A:$A,$A96,Investors!$G:$G,$B96),0)</f>
        <v>0</v>
      </c>
      <c r="S96" s="14">
        <f>IF(AND(SUMIFS(Investors!$P:$P,Investors!$A:$A,$A96,Investors!$G:$G,$B96)-$B$2&lt;=S$4,SUMIFS(Investors!$P:$P,Investors!$A:$A,$A96,Investors!$G:$G,$B96)-$B$2&gt;R$4),SUMIFS(Investors!$Q:$Q,Investors!$A:$A,$A96,Investors!$G:$G,$B96),0)</f>
        <v>0</v>
      </c>
      <c r="T96" s="14">
        <f>IF(AND(SUMIFS(Investors!$P:$P,Investors!$A:$A,$A96,Investors!$G:$G,$B96)-$B$2&lt;=T$4,SUMIFS(Investors!$P:$P,Investors!$A:$A,$A96,Investors!$G:$G,$B96)-$B$2&gt;S$4),SUMIFS(Investors!$Q:$Q,Investors!$A:$A,$A96,Investors!$G:$G,$B96),0)</f>
        <v>0</v>
      </c>
      <c r="U96" s="14">
        <f>IF(AND(SUMIFS(Investors!$P:$P,Investors!$A:$A,$A96,Investors!$G:$G,$B96)-$B$2&lt;=U$4,SUMIFS(Investors!$P:$P,Investors!$A:$A,$A96,Investors!$G:$G,$B96)-$B$2&gt;T$4),SUMIFS(Investors!$Q:$Q,Investors!$A:$A,$A96,Investors!$G:$G,$B96),0)</f>
        <v>0</v>
      </c>
      <c r="V96" s="14">
        <f>IF(AND(SUMIFS(Investors!$P:$P,Investors!$A:$A,$A96,Investors!$G:$G,$B96)-$B$2&lt;=V$4,SUMIFS(Investors!$P:$P,Investors!$A:$A,$A96,Investors!$G:$G,$B96)-$B$2&gt;U$4),SUMIFS(Investors!$Q:$Q,Investors!$A:$A,$A96,Investors!$G:$G,$B96),0)</f>
        <v>0</v>
      </c>
      <c r="W96" s="14">
        <f>IF(AND(SUMIFS(Investors!$P:$P,Investors!$A:$A,$A96,Investors!$G:$G,$B96)-$B$2&lt;=W$4,SUMIFS(Investors!$P:$P,Investors!$A:$A,$A96,Investors!$G:$G,$B96)-$B$2&gt;V$4),SUMIFS(Investors!$Q:$Q,Investors!$A:$A,$A96,Investors!$G:$G,$B96),0)</f>
        <v>0</v>
      </c>
      <c r="X96" s="14">
        <f>IF(AND(SUMIFS(Investors!$P:$P,Investors!$A:$A,$A96,Investors!$G:$G,$B96)-$B$2&lt;=X$4,SUMIFS(Investors!$P:$P,Investors!$A:$A,$A96,Investors!$G:$G,$B96)-$B$2&gt;W$4),SUMIFS(Investors!$Q:$Q,Investors!$A:$A,$A96,Investors!$G:$G,$B96),0)</f>
        <v>0</v>
      </c>
      <c r="Y96" s="14">
        <f>IF(AND(SUMIFS(Investors!$P:$P,Investors!$A:$A,$A96,Investors!$G:$G,$B96)-$B$2&lt;=Y$4,SUMIFS(Investors!$P:$P,Investors!$A:$A,$A96,Investors!$G:$G,$B96)-$B$2&gt;X$4),SUMIFS(Investors!$Q:$Q,Investors!$A:$A,$A96,Investors!$G:$G,$B96),0)</f>
        <v>0</v>
      </c>
      <c r="Z96" s="14">
        <f>IF(AND(SUMIFS(Investors!$P:$P,Investors!$A:$A,$A96,Investors!$G:$G,$B96)-$B$2&lt;=Z$4,SUMIFS(Investors!$P:$P,Investors!$A:$A,$A96,Investors!$G:$G,$B96)-$B$2&gt;Y$4),SUMIFS(Investors!$Q:$Q,Investors!$A:$A,$A96,Investors!$G:$G,$B96),0)</f>
        <v>0</v>
      </c>
      <c r="AA96" s="14">
        <f>IF(AND(SUMIFS(Investors!$P:$P,Investors!$A:$A,$A96,Investors!$G:$G,$B96)-$B$2&lt;=AA$4,SUMIFS(Investors!$P:$P,Investors!$A:$A,$A96,Investors!$G:$G,$B96)-$B$2&gt;Z$4),SUMIFS(Investors!$Q:$Q,Investors!$A:$A,$A96,Investors!$G:$G,$B96),0)</f>
        <v>0</v>
      </c>
      <c r="AB96" s="14">
        <f>IF(AND(SUMIFS(Investors!$P:$P,Investors!$A:$A,$A96,Investors!$G:$G,$B96)-$B$2&lt;=AB$4,SUMIFS(Investors!$P:$P,Investors!$A:$A,$A96,Investors!$G:$G,$B96)-$B$2&gt;AA$4),SUMIFS(Investors!$Q:$Q,Investors!$A:$A,$A96,Investors!$G:$G,$B96),0)</f>
        <v>0</v>
      </c>
      <c r="AC96" s="14">
        <f>IF(AND(SUMIFS(Investors!$P:$P,Investors!$A:$A,$A96,Investors!$G:$G,$B96)-$B$2&lt;=AC$4,SUMIFS(Investors!$P:$P,Investors!$A:$A,$A96,Investors!$G:$G,$B96)-$B$2&gt;AB$4),SUMIFS(Investors!$Q:$Q,Investors!$A:$A,$A96,Investors!$G:$G,$B96),0)</f>
        <v>0</v>
      </c>
    </row>
    <row r="97" spans="1:29">
      <c r="A97" s="13" t="s">
        <v>255</v>
      </c>
      <c r="B97" s="13" t="s">
        <v>56</v>
      </c>
      <c r="C97" s="14">
        <f t="shared" si="3"/>
        <v>709545.20547945204</v>
      </c>
      <c r="D97" s="13"/>
      <c r="E97" s="14">
        <f>IF(AND(SUMIFS(Investors!$P:$P,Investors!$A:$A,$A97,Investors!$G:$G,$B97)-$B$2&lt;=E$4,SUMIFS(Investors!$P:$P,Investors!$A:$A,$A97,Investors!$G:$G,$B97)-$B$2&gt;D$4),SUMIFS(Investors!$Q:$Q,Investors!$A:$A,$A97,Investors!$G:$G,$B97),0)</f>
        <v>709545.20547945204</v>
      </c>
      <c r="F97" s="14">
        <f>IF(AND(SUMIFS(Investors!$P:$P,Investors!$A:$A,$A97,Investors!$G:$G,$B97)-$B$2&lt;=F$4,SUMIFS(Investors!$P:$P,Investors!$A:$A,$A97,Investors!$G:$G,$B97)-$B$2&gt;E$4),SUMIFS(Investors!$Q:$Q,Investors!$A:$A,$A97,Investors!$G:$G,$B97),0)</f>
        <v>0</v>
      </c>
      <c r="G97" s="14">
        <f>IF(AND(SUMIFS(Investors!$P:$P,Investors!$A:$A,$A97,Investors!$G:$G,$B97)-$B$2&lt;=G$4,SUMIFS(Investors!$P:$P,Investors!$A:$A,$A97,Investors!$G:$G,$B97)-$B$2&gt;F$4),SUMIFS(Investors!$Q:$Q,Investors!$A:$A,$A97,Investors!$G:$G,$B97),0)</f>
        <v>0</v>
      </c>
      <c r="H97" s="14">
        <f>IF(AND(SUMIFS(Investors!$P:$P,Investors!$A:$A,$A97,Investors!$G:$G,$B97)-$B$2&lt;=H$4,SUMIFS(Investors!$P:$P,Investors!$A:$A,$A97,Investors!$G:$G,$B97)-$B$2&gt;G$4),SUMIFS(Investors!$Q:$Q,Investors!$A:$A,$A97,Investors!$G:$G,$B97),0)</f>
        <v>0</v>
      </c>
      <c r="I97" s="14">
        <f>IF(AND(SUMIFS(Investors!$P:$P,Investors!$A:$A,$A97,Investors!$G:$G,$B97)-$B$2&lt;=I$4,SUMIFS(Investors!$P:$P,Investors!$A:$A,$A97,Investors!$G:$G,$B97)-$B$2&gt;H$4),SUMIFS(Investors!$Q:$Q,Investors!$A:$A,$A97,Investors!$G:$G,$B97),0)</f>
        <v>0</v>
      </c>
      <c r="J97" s="14">
        <f>IF(AND(SUMIFS(Investors!$P:$P,Investors!$A:$A,$A97,Investors!$G:$G,$B97)-$B$2&lt;=J$4,SUMIFS(Investors!$P:$P,Investors!$A:$A,$A97,Investors!$G:$G,$B97)-$B$2&gt;I$4),SUMIFS(Investors!$Q:$Q,Investors!$A:$A,$A97,Investors!$G:$G,$B97),0)</f>
        <v>0</v>
      </c>
      <c r="K97" s="14">
        <f>IF(AND(SUMIFS(Investors!$P:$P,Investors!$A:$A,$A97,Investors!$G:$G,$B97)-$B$2&lt;=K$4,SUMIFS(Investors!$P:$P,Investors!$A:$A,$A97,Investors!$G:$G,$B97)-$B$2&gt;J$4),SUMIFS(Investors!$Q:$Q,Investors!$A:$A,$A97,Investors!$G:$G,$B97),0)</f>
        <v>0</v>
      </c>
      <c r="L97" s="14">
        <f>IF(AND(SUMIFS(Investors!$P:$P,Investors!$A:$A,$A97,Investors!$G:$G,$B97)-$B$2&lt;=L$4,SUMIFS(Investors!$P:$P,Investors!$A:$A,$A97,Investors!$G:$G,$B97)-$B$2&gt;K$4),SUMIFS(Investors!$Q:$Q,Investors!$A:$A,$A97,Investors!$G:$G,$B97),0)</f>
        <v>0</v>
      </c>
      <c r="M97" s="14">
        <f>IF(AND(SUMIFS(Investors!$P:$P,Investors!$A:$A,$A97,Investors!$G:$G,$B97)-$B$2&lt;=M$4,SUMIFS(Investors!$P:$P,Investors!$A:$A,$A97,Investors!$G:$G,$B97)-$B$2&gt;L$4),SUMIFS(Investors!$Q:$Q,Investors!$A:$A,$A97,Investors!$G:$G,$B97),0)</f>
        <v>0</v>
      </c>
      <c r="N97" s="14">
        <f>IF(AND(SUMIFS(Investors!$P:$P,Investors!$A:$A,$A97,Investors!$G:$G,$B97)-$B$2&lt;=N$4,SUMIFS(Investors!$P:$P,Investors!$A:$A,$A97,Investors!$G:$G,$B97)-$B$2&gt;M$4),SUMIFS(Investors!$Q:$Q,Investors!$A:$A,$A97,Investors!$G:$G,$B97),0)</f>
        <v>0</v>
      </c>
      <c r="O97" s="14">
        <f>IF(AND(SUMIFS(Investors!$P:$P,Investors!$A:$A,$A97,Investors!$G:$G,$B97)-$B$2&lt;=O$4,SUMIFS(Investors!$P:$P,Investors!$A:$A,$A97,Investors!$G:$G,$B97)-$B$2&gt;N$4),SUMIFS(Investors!$Q:$Q,Investors!$A:$A,$A97,Investors!$G:$G,$B97),0)</f>
        <v>0</v>
      </c>
      <c r="P97" s="14">
        <f>IF(AND(SUMIFS(Investors!$P:$P,Investors!$A:$A,$A97,Investors!$G:$G,$B97)-$B$2&lt;=P$4,SUMIFS(Investors!$P:$P,Investors!$A:$A,$A97,Investors!$G:$G,$B97)-$B$2&gt;O$4),SUMIFS(Investors!$Q:$Q,Investors!$A:$A,$A97,Investors!$G:$G,$B97),0)</f>
        <v>0</v>
      </c>
      <c r="Q97" s="14">
        <f>IF(AND(SUMIFS(Investors!$P:$P,Investors!$A:$A,$A97,Investors!$G:$G,$B97)-$B$2&lt;=Q$4,SUMIFS(Investors!$P:$P,Investors!$A:$A,$A97,Investors!$G:$G,$B97)-$B$2&gt;P$4),SUMIFS(Investors!$Q:$Q,Investors!$A:$A,$A97,Investors!$G:$G,$B97),0)</f>
        <v>0</v>
      </c>
      <c r="R97" s="14">
        <f>IF(AND(SUMIFS(Investors!$P:$P,Investors!$A:$A,$A97,Investors!$G:$G,$B97)-$B$2&lt;=R$4,SUMIFS(Investors!$P:$P,Investors!$A:$A,$A97,Investors!$G:$G,$B97)-$B$2&gt;Q$4),SUMIFS(Investors!$Q:$Q,Investors!$A:$A,$A97,Investors!$G:$G,$B97),0)</f>
        <v>0</v>
      </c>
      <c r="S97" s="14">
        <f>IF(AND(SUMIFS(Investors!$P:$P,Investors!$A:$A,$A97,Investors!$G:$G,$B97)-$B$2&lt;=S$4,SUMIFS(Investors!$P:$P,Investors!$A:$A,$A97,Investors!$G:$G,$B97)-$B$2&gt;R$4),SUMIFS(Investors!$Q:$Q,Investors!$A:$A,$A97,Investors!$G:$G,$B97),0)</f>
        <v>0</v>
      </c>
      <c r="T97" s="14">
        <f>IF(AND(SUMIFS(Investors!$P:$P,Investors!$A:$A,$A97,Investors!$G:$G,$B97)-$B$2&lt;=T$4,SUMIFS(Investors!$P:$P,Investors!$A:$A,$A97,Investors!$G:$G,$B97)-$B$2&gt;S$4),SUMIFS(Investors!$Q:$Q,Investors!$A:$A,$A97,Investors!$G:$G,$B97),0)</f>
        <v>0</v>
      </c>
      <c r="U97" s="14">
        <f>IF(AND(SUMIFS(Investors!$P:$P,Investors!$A:$A,$A97,Investors!$G:$G,$B97)-$B$2&lt;=U$4,SUMIFS(Investors!$P:$P,Investors!$A:$A,$A97,Investors!$G:$G,$B97)-$B$2&gt;T$4),SUMIFS(Investors!$Q:$Q,Investors!$A:$A,$A97,Investors!$G:$G,$B97),0)</f>
        <v>0</v>
      </c>
      <c r="V97" s="14">
        <f>IF(AND(SUMIFS(Investors!$P:$P,Investors!$A:$A,$A97,Investors!$G:$G,$B97)-$B$2&lt;=V$4,SUMIFS(Investors!$P:$P,Investors!$A:$A,$A97,Investors!$G:$G,$B97)-$B$2&gt;U$4),SUMIFS(Investors!$Q:$Q,Investors!$A:$A,$A97,Investors!$G:$G,$B97),0)</f>
        <v>0</v>
      </c>
      <c r="W97" s="14">
        <f>IF(AND(SUMIFS(Investors!$P:$P,Investors!$A:$A,$A97,Investors!$G:$G,$B97)-$B$2&lt;=W$4,SUMIFS(Investors!$P:$P,Investors!$A:$A,$A97,Investors!$G:$G,$B97)-$B$2&gt;V$4),SUMIFS(Investors!$Q:$Q,Investors!$A:$A,$A97,Investors!$G:$G,$B97),0)</f>
        <v>0</v>
      </c>
      <c r="X97" s="14">
        <f>IF(AND(SUMIFS(Investors!$P:$P,Investors!$A:$A,$A97,Investors!$G:$G,$B97)-$B$2&lt;=X$4,SUMIFS(Investors!$P:$P,Investors!$A:$A,$A97,Investors!$G:$G,$B97)-$B$2&gt;W$4),SUMIFS(Investors!$Q:$Q,Investors!$A:$A,$A97,Investors!$G:$G,$B97),0)</f>
        <v>0</v>
      </c>
      <c r="Y97" s="14">
        <f>IF(AND(SUMIFS(Investors!$P:$P,Investors!$A:$A,$A97,Investors!$G:$G,$B97)-$B$2&lt;=Y$4,SUMIFS(Investors!$P:$P,Investors!$A:$A,$A97,Investors!$G:$G,$B97)-$B$2&gt;X$4),SUMIFS(Investors!$Q:$Q,Investors!$A:$A,$A97,Investors!$G:$G,$B97),0)</f>
        <v>0</v>
      </c>
      <c r="Z97" s="14">
        <f>IF(AND(SUMIFS(Investors!$P:$P,Investors!$A:$A,$A97,Investors!$G:$G,$B97)-$B$2&lt;=Z$4,SUMIFS(Investors!$P:$P,Investors!$A:$A,$A97,Investors!$G:$G,$B97)-$B$2&gt;Y$4),SUMIFS(Investors!$Q:$Q,Investors!$A:$A,$A97,Investors!$G:$G,$B97),0)</f>
        <v>0</v>
      </c>
      <c r="AA97" s="14">
        <f>IF(AND(SUMIFS(Investors!$P:$P,Investors!$A:$A,$A97,Investors!$G:$G,$B97)-$B$2&lt;=AA$4,SUMIFS(Investors!$P:$P,Investors!$A:$A,$A97,Investors!$G:$G,$B97)-$B$2&gt;Z$4),SUMIFS(Investors!$Q:$Q,Investors!$A:$A,$A97,Investors!$G:$G,$B97),0)</f>
        <v>0</v>
      </c>
      <c r="AB97" s="14">
        <f>IF(AND(SUMIFS(Investors!$P:$P,Investors!$A:$A,$A97,Investors!$G:$G,$B97)-$B$2&lt;=AB$4,SUMIFS(Investors!$P:$P,Investors!$A:$A,$A97,Investors!$G:$G,$B97)-$B$2&gt;AA$4),SUMIFS(Investors!$Q:$Q,Investors!$A:$A,$A97,Investors!$G:$G,$B97),0)</f>
        <v>0</v>
      </c>
      <c r="AC97" s="14">
        <f>IF(AND(SUMIFS(Investors!$P:$P,Investors!$A:$A,$A97,Investors!$G:$G,$B97)-$B$2&lt;=AC$4,SUMIFS(Investors!$P:$P,Investors!$A:$A,$A97,Investors!$G:$G,$B97)-$B$2&gt;AB$4),SUMIFS(Investors!$Q:$Q,Investors!$A:$A,$A97,Investors!$G:$G,$B97),0)</f>
        <v>0</v>
      </c>
    </row>
    <row r="98" spans="1:29">
      <c r="A98" s="13" t="s">
        <v>255</v>
      </c>
      <c r="B98" s="13" t="s">
        <v>67</v>
      </c>
      <c r="C98" s="14">
        <f t="shared" si="3"/>
        <v>685947.94520547939</v>
      </c>
      <c r="D98" s="13"/>
      <c r="E98" s="14">
        <f>IF(AND(SUMIFS(Investors!$P:$P,Investors!$A:$A,$A98,Investors!$G:$G,$B98)-$B$2&lt;=E$4,SUMIFS(Investors!$P:$P,Investors!$A:$A,$A98,Investors!$G:$G,$B98)-$B$2&gt;D$4),SUMIFS(Investors!$Q:$Q,Investors!$A:$A,$A98,Investors!$G:$G,$B98),0)</f>
        <v>0</v>
      </c>
      <c r="F98" s="14">
        <f>IF(AND(SUMIFS(Investors!$P:$P,Investors!$A:$A,$A98,Investors!$G:$G,$B98)-$B$2&lt;=F$4,SUMIFS(Investors!$P:$P,Investors!$A:$A,$A98,Investors!$G:$G,$B98)-$B$2&gt;E$4),SUMIFS(Investors!$Q:$Q,Investors!$A:$A,$A98,Investors!$G:$G,$B98),0)</f>
        <v>0</v>
      </c>
      <c r="G98" s="14">
        <f>IF(AND(SUMIFS(Investors!$P:$P,Investors!$A:$A,$A98,Investors!$G:$G,$B98)-$B$2&lt;=G$4,SUMIFS(Investors!$P:$P,Investors!$A:$A,$A98,Investors!$G:$G,$B98)-$B$2&gt;F$4),SUMIFS(Investors!$Q:$Q,Investors!$A:$A,$A98,Investors!$G:$G,$B98),0)</f>
        <v>0</v>
      </c>
      <c r="H98" s="14">
        <f>IF(AND(SUMIFS(Investors!$P:$P,Investors!$A:$A,$A98,Investors!$G:$G,$B98)-$B$2&lt;=H$4,SUMIFS(Investors!$P:$P,Investors!$A:$A,$A98,Investors!$G:$G,$B98)-$B$2&gt;G$4),SUMIFS(Investors!$Q:$Q,Investors!$A:$A,$A98,Investors!$G:$G,$B98),0)</f>
        <v>0</v>
      </c>
      <c r="I98" s="14">
        <f>IF(AND(SUMIFS(Investors!$P:$P,Investors!$A:$A,$A98,Investors!$G:$G,$B98)-$B$2&lt;=I$4,SUMIFS(Investors!$P:$P,Investors!$A:$A,$A98,Investors!$G:$G,$B98)-$B$2&gt;H$4),SUMIFS(Investors!$Q:$Q,Investors!$A:$A,$A98,Investors!$G:$G,$B98),0)</f>
        <v>0</v>
      </c>
      <c r="J98" s="14">
        <f>IF(AND(SUMIFS(Investors!$P:$P,Investors!$A:$A,$A98,Investors!$G:$G,$B98)-$B$2&lt;=J$4,SUMIFS(Investors!$P:$P,Investors!$A:$A,$A98,Investors!$G:$G,$B98)-$B$2&gt;I$4),SUMIFS(Investors!$Q:$Q,Investors!$A:$A,$A98,Investors!$G:$G,$B98),0)</f>
        <v>685947.94520547939</v>
      </c>
      <c r="K98" s="14">
        <f>IF(AND(SUMIFS(Investors!$P:$P,Investors!$A:$A,$A98,Investors!$G:$G,$B98)-$B$2&lt;=K$4,SUMIFS(Investors!$P:$P,Investors!$A:$A,$A98,Investors!$G:$G,$B98)-$B$2&gt;J$4),SUMIFS(Investors!$Q:$Q,Investors!$A:$A,$A98,Investors!$G:$G,$B98),0)</f>
        <v>0</v>
      </c>
      <c r="L98" s="14">
        <f>IF(AND(SUMIFS(Investors!$P:$P,Investors!$A:$A,$A98,Investors!$G:$G,$B98)-$B$2&lt;=L$4,SUMIFS(Investors!$P:$P,Investors!$A:$A,$A98,Investors!$G:$G,$B98)-$B$2&gt;K$4),SUMIFS(Investors!$Q:$Q,Investors!$A:$A,$A98,Investors!$G:$G,$B98),0)</f>
        <v>0</v>
      </c>
      <c r="M98" s="14">
        <f>IF(AND(SUMIFS(Investors!$P:$P,Investors!$A:$A,$A98,Investors!$G:$G,$B98)-$B$2&lt;=M$4,SUMIFS(Investors!$P:$P,Investors!$A:$A,$A98,Investors!$G:$G,$B98)-$B$2&gt;L$4),SUMIFS(Investors!$Q:$Q,Investors!$A:$A,$A98,Investors!$G:$G,$B98),0)</f>
        <v>0</v>
      </c>
      <c r="N98" s="14">
        <f>IF(AND(SUMIFS(Investors!$P:$P,Investors!$A:$A,$A98,Investors!$G:$G,$B98)-$B$2&lt;=N$4,SUMIFS(Investors!$P:$P,Investors!$A:$A,$A98,Investors!$G:$G,$B98)-$B$2&gt;M$4),SUMIFS(Investors!$Q:$Q,Investors!$A:$A,$A98,Investors!$G:$G,$B98),0)</f>
        <v>0</v>
      </c>
      <c r="O98" s="14">
        <f>IF(AND(SUMIFS(Investors!$P:$P,Investors!$A:$A,$A98,Investors!$G:$G,$B98)-$B$2&lt;=O$4,SUMIFS(Investors!$P:$P,Investors!$A:$A,$A98,Investors!$G:$G,$B98)-$B$2&gt;N$4),SUMIFS(Investors!$Q:$Q,Investors!$A:$A,$A98,Investors!$G:$G,$B98),0)</f>
        <v>0</v>
      </c>
      <c r="P98" s="14">
        <f>IF(AND(SUMIFS(Investors!$P:$P,Investors!$A:$A,$A98,Investors!$G:$G,$B98)-$B$2&lt;=P$4,SUMIFS(Investors!$P:$P,Investors!$A:$A,$A98,Investors!$G:$G,$B98)-$B$2&gt;O$4),SUMIFS(Investors!$Q:$Q,Investors!$A:$A,$A98,Investors!$G:$G,$B98),0)</f>
        <v>0</v>
      </c>
      <c r="Q98" s="14">
        <f>IF(AND(SUMIFS(Investors!$P:$P,Investors!$A:$A,$A98,Investors!$G:$G,$B98)-$B$2&lt;=Q$4,SUMIFS(Investors!$P:$P,Investors!$A:$A,$A98,Investors!$G:$G,$B98)-$B$2&gt;P$4),SUMIFS(Investors!$Q:$Q,Investors!$A:$A,$A98,Investors!$G:$G,$B98),0)</f>
        <v>0</v>
      </c>
      <c r="R98" s="14">
        <f>IF(AND(SUMIFS(Investors!$P:$P,Investors!$A:$A,$A98,Investors!$G:$G,$B98)-$B$2&lt;=R$4,SUMIFS(Investors!$P:$P,Investors!$A:$A,$A98,Investors!$G:$G,$B98)-$B$2&gt;Q$4),SUMIFS(Investors!$Q:$Q,Investors!$A:$A,$A98,Investors!$G:$G,$B98),0)</f>
        <v>0</v>
      </c>
      <c r="S98" s="14">
        <f>IF(AND(SUMIFS(Investors!$P:$P,Investors!$A:$A,$A98,Investors!$G:$G,$B98)-$B$2&lt;=S$4,SUMIFS(Investors!$P:$P,Investors!$A:$A,$A98,Investors!$G:$G,$B98)-$B$2&gt;R$4),SUMIFS(Investors!$Q:$Q,Investors!$A:$A,$A98,Investors!$G:$G,$B98),0)</f>
        <v>0</v>
      </c>
      <c r="T98" s="14">
        <f>IF(AND(SUMIFS(Investors!$P:$P,Investors!$A:$A,$A98,Investors!$G:$G,$B98)-$B$2&lt;=T$4,SUMIFS(Investors!$P:$P,Investors!$A:$A,$A98,Investors!$G:$G,$B98)-$B$2&gt;S$4),SUMIFS(Investors!$Q:$Q,Investors!$A:$A,$A98,Investors!$G:$G,$B98),0)</f>
        <v>0</v>
      </c>
      <c r="U98" s="14">
        <f>IF(AND(SUMIFS(Investors!$P:$P,Investors!$A:$A,$A98,Investors!$G:$G,$B98)-$B$2&lt;=U$4,SUMIFS(Investors!$P:$P,Investors!$A:$A,$A98,Investors!$G:$G,$B98)-$B$2&gt;T$4),SUMIFS(Investors!$Q:$Q,Investors!$A:$A,$A98,Investors!$G:$G,$B98),0)</f>
        <v>0</v>
      </c>
      <c r="V98" s="14">
        <f>IF(AND(SUMIFS(Investors!$P:$P,Investors!$A:$A,$A98,Investors!$G:$G,$B98)-$B$2&lt;=V$4,SUMIFS(Investors!$P:$P,Investors!$A:$A,$A98,Investors!$G:$G,$B98)-$B$2&gt;U$4),SUMIFS(Investors!$Q:$Q,Investors!$A:$A,$A98,Investors!$G:$G,$B98),0)</f>
        <v>0</v>
      </c>
      <c r="W98" s="14">
        <f>IF(AND(SUMIFS(Investors!$P:$P,Investors!$A:$A,$A98,Investors!$G:$G,$B98)-$B$2&lt;=W$4,SUMIFS(Investors!$P:$P,Investors!$A:$A,$A98,Investors!$G:$G,$B98)-$B$2&gt;V$4),SUMIFS(Investors!$Q:$Q,Investors!$A:$A,$A98,Investors!$G:$G,$B98),0)</f>
        <v>0</v>
      </c>
      <c r="X98" s="14">
        <f>IF(AND(SUMIFS(Investors!$P:$P,Investors!$A:$A,$A98,Investors!$G:$G,$B98)-$B$2&lt;=X$4,SUMIFS(Investors!$P:$P,Investors!$A:$A,$A98,Investors!$G:$G,$B98)-$B$2&gt;W$4),SUMIFS(Investors!$Q:$Q,Investors!$A:$A,$A98,Investors!$G:$G,$B98),0)</f>
        <v>0</v>
      </c>
      <c r="Y98" s="14">
        <f>IF(AND(SUMIFS(Investors!$P:$P,Investors!$A:$A,$A98,Investors!$G:$G,$B98)-$B$2&lt;=Y$4,SUMIFS(Investors!$P:$P,Investors!$A:$A,$A98,Investors!$G:$G,$B98)-$B$2&gt;X$4),SUMIFS(Investors!$Q:$Q,Investors!$A:$A,$A98,Investors!$G:$G,$B98),0)</f>
        <v>0</v>
      </c>
      <c r="Z98" s="14">
        <f>IF(AND(SUMIFS(Investors!$P:$P,Investors!$A:$A,$A98,Investors!$G:$G,$B98)-$B$2&lt;=Z$4,SUMIFS(Investors!$P:$P,Investors!$A:$A,$A98,Investors!$G:$G,$B98)-$B$2&gt;Y$4),SUMIFS(Investors!$Q:$Q,Investors!$A:$A,$A98,Investors!$G:$G,$B98),0)</f>
        <v>0</v>
      </c>
      <c r="AA98" s="14">
        <f>IF(AND(SUMIFS(Investors!$P:$P,Investors!$A:$A,$A98,Investors!$G:$G,$B98)-$B$2&lt;=AA$4,SUMIFS(Investors!$P:$P,Investors!$A:$A,$A98,Investors!$G:$G,$B98)-$B$2&gt;Z$4),SUMIFS(Investors!$Q:$Q,Investors!$A:$A,$A98,Investors!$G:$G,$B98),0)</f>
        <v>0</v>
      </c>
      <c r="AB98" s="14">
        <f>IF(AND(SUMIFS(Investors!$P:$P,Investors!$A:$A,$A98,Investors!$G:$G,$B98)-$B$2&lt;=AB$4,SUMIFS(Investors!$P:$P,Investors!$A:$A,$A98,Investors!$G:$G,$B98)-$B$2&gt;AA$4),SUMIFS(Investors!$Q:$Q,Investors!$A:$A,$A98,Investors!$G:$G,$B98),0)</f>
        <v>0</v>
      </c>
      <c r="AC98" s="14">
        <f>IF(AND(SUMIFS(Investors!$P:$P,Investors!$A:$A,$A98,Investors!$G:$G,$B98)-$B$2&lt;=AC$4,SUMIFS(Investors!$P:$P,Investors!$A:$A,$A98,Investors!$G:$G,$B98)-$B$2&gt;AB$4),SUMIFS(Investors!$Q:$Q,Investors!$A:$A,$A98,Investors!$G:$G,$B98),0)</f>
        <v>0</v>
      </c>
    </row>
    <row r="99" spans="1:29">
      <c r="A99" s="13" t="s">
        <v>255</v>
      </c>
      <c r="B99" s="13" t="s">
        <v>69</v>
      </c>
      <c r="C99" s="14">
        <f t="shared" si="3"/>
        <v>658553.42465753423</v>
      </c>
      <c r="D99" s="13"/>
      <c r="E99" s="14">
        <f>IF(AND(SUMIFS(Investors!$P:$P,Investors!$A:$A,$A99,Investors!$G:$G,$B99)-$B$2&lt;=E$4,SUMIFS(Investors!$P:$P,Investors!$A:$A,$A99,Investors!$G:$G,$B99)-$B$2&gt;D$4),SUMIFS(Investors!$Q:$Q,Investors!$A:$A,$A99,Investors!$G:$G,$B99),0)</f>
        <v>0</v>
      </c>
      <c r="F99" s="14">
        <f>IF(AND(SUMIFS(Investors!$P:$P,Investors!$A:$A,$A99,Investors!$G:$G,$B99)-$B$2&lt;=F$4,SUMIFS(Investors!$P:$P,Investors!$A:$A,$A99,Investors!$G:$G,$B99)-$B$2&gt;E$4),SUMIFS(Investors!$Q:$Q,Investors!$A:$A,$A99,Investors!$G:$G,$B99),0)</f>
        <v>658553.42465753423</v>
      </c>
      <c r="G99" s="14">
        <f>IF(AND(SUMIFS(Investors!$P:$P,Investors!$A:$A,$A99,Investors!$G:$G,$B99)-$B$2&lt;=G$4,SUMIFS(Investors!$P:$P,Investors!$A:$A,$A99,Investors!$G:$G,$B99)-$B$2&gt;F$4),SUMIFS(Investors!$Q:$Q,Investors!$A:$A,$A99,Investors!$G:$G,$B99),0)</f>
        <v>0</v>
      </c>
      <c r="H99" s="14">
        <f>IF(AND(SUMIFS(Investors!$P:$P,Investors!$A:$A,$A99,Investors!$G:$G,$B99)-$B$2&lt;=H$4,SUMIFS(Investors!$P:$P,Investors!$A:$A,$A99,Investors!$G:$G,$B99)-$B$2&gt;G$4),SUMIFS(Investors!$Q:$Q,Investors!$A:$A,$A99,Investors!$G:$G,$B99),0)</f>
        <v>0</v>
      </c>
      <c r="I99" s="14">
        <f>IF(AND(SUMIFS(Investors!$P:$P,Investors!$A:$A,$A99,Investors!$G:$G,$B99)-$B$2&lt;=I$4,SUMIFS(Investors!$P:$P,Investors!$A:$A,$A99,Investors!$G:$G,$B99)-$B$2&gt;H$4),SUMIFS(Investors!$Q:$Q,Investors!$A:$A,$A99,Investors!$G:$G,$B99),0)</f>
        <v>0</v>
      </c>
      <c r="J99" s="14">
        <f>IF(AND(SUMIFS(Investors!$P:$P,Investors!$A:$A,$A99,Investors!$G:$G,$B99)-$B$2&lt;=J$4,SUMIFS(Investors!$P:$P,Investors!$A:$A,$A99,Investors!$G:$G,$B99)-$B$2&gt;I$4),SUMIFS(Investors!$Q:$Q,Investors!$A:$A,$A99,Investors!$G:$G,$B99),0)</f>
        <v>0</v>
      </c>
      <c r="K99" s="14">
        <f>IF(AND(SUMIFS(Investors!$P:$P,Investors!$A:$A,$A99,Investors!$G:$G,$B99)-$B$2&lt;=K$4,SUMIFS(Investors!$P:$P,Investors!$A:$A,$A99,Investors!$G:$G,$B99)-$B$2&gt;J$4),SUMIFS(Investors!$Q:$Q,Investors!$A:$A,$A99,Investors!$G:$G,$B99),0)</f>
        <v>0</v>
      </c>
      <c r="L99" s="14">
        <f>IF(AND(SUMIFS(Investors!$P:$P,Investors!$A:$A,$A99,Investors!$G:$G,$B99)-$B$2&lt;=L$4,SUMIFS(Investors!$P:$P,Investors!$A:$A,$A99,Investors!$G:$G,$B99)-$B$2&gt;K$4),SUMIFS(Investors!$Q:$Q,Investors!$A:$A,$A99,Investors!$G:$G,$B99),0)</f>
        <v>0</v>
      </c>
      <c r="M99" s="14">
        <f>IF(AND(SUMIFS(Investors!$P:$P,Investors!$A:$A,$A99,Investors!$G:$G,$B99)-$B$2&lt;=M$4,SUMIFS(Investors!$P:$P,Investors!$A:$A,$A99,Investors!$G:$G,$B99)-$B$2&gt;L$4),SUMIFS(Investors!$Q:$Q,Investors!$A:$A,$A99,Investors!$G:$G,$B99),0)</f>
        <v>0</v>
      </c>
      <c r="N99" s="14">
        <f>IF(AND(SUMIFS(Investors!$P:$P,Investors!$A:$A,$A99,Investors!$G:$G,$B99)-$B$2&lt;=N$4,SUMIFS(Investors!$P:$P,Investors!$A:$A,$A99,Investors!$G:$G,$B99)-$B$2&gt;M$4),SUMIFS(Investors!$Q:$Q,Investors!$A:$A,$A99,Investors!$G:$G,$B99),0)</f>
        <v>0</v>
      </c>
      <c r="O99" s="14">
        <f>IF(AND(SUMIFS(Investors!$P:$P,Investors!$A:$A,$A99,Investors!$G:$G,$B99)-$B$2&lt;=O$4,SUMIFS(Investors!$P:$P,Investors!$A:$A,$A99,Investors!$G:$G,$B99)-$B$2&gt;N$4),SUMIFS(Investors!$Q:$Q,Investors!$A:$A,$A99,Investors!$G:$G,$B99),0)</f>
        <v>0</v>
      </c>
      <c r="P99" s="14">
        <f>IF(AND(SUMIFS(Investors!$P:$P,Investors!$A:$A,$A99,Investors!$G:$G,$B99)-$B$2&lt;=P$4,SUMIFS(Investors!$P:$P,Investors!$A:$A,$A99,Investors!$G:$G,$B99)-$B$2&gt;O$4),SUMIFS(Investors!$Q:$Q,Investors!$A:$A,$A99,Investors!$G:$G,$B99),0)</f>
        <v>0</v>
      </c>
      <c r="Q99" s="14">
        <f>IF(AND(SUMIFS(Investors!$P:$P,Investors!$A:$A,$A99,Investors!$G:$G,$B99)-$B$2&lt;=Q$4,SUMIFS(Investors!$P:$P,Investors!$A:$A,$A99,Investors!$G:$G,$B99)-$B$2&gt;P$4),SUMIFS(Investors!$Q:$Q,Investors!$A:$A,$A99,Investors!$G:$G,$B99),0)</f>
        <v>0</v>
      </c>
      <c r="R99" s="14">
        <f>IF(AND(SUMIFS(Investors!$P:$P,Investors!$A:$A,$A99,Investors!$G:$G,$B99)-$B$2&lt;=R$4,SUMIFS(Investors!$P:$P,Investors!$A:$A,$A99,Investors!$G:$G,$B99)-$B$2&gt;Q$4),SUMIFS(Investors!$Q:$Q,Investors!$A:$A,$A99,Investors!$G:$G,$B99),0)</f>
        <v>0</v>
      </c>
      <c r="S99" s="14">
        <f>IF(AND(SUMIFS(Investors!$P:$P,Investors!$A:$A,$A99,Investors!$G:$G,$B99)-$B$2&lt;=S$4,SUMIFS(Investors!$P:$P,Investors!$A:$A,$A99,Investors!$G:$G,$B99)-$B$2&gt;R$4),SUMIFS(Investors!$Q:$Q,Investors!$A:$A,$A99,Investors!$G:$G,$B99),0)</f>
        <v>0</v>
      </c>
      <c r="T99" s="14">
        <f>IF(AND(SUMIFS(Investors!$P:$P,Investors!$A:$A,$A99,Investors!$G:$G,$B99)-$B$2&lt;=T$4,SUMIFS(Investors!$P:$P,Investors!$A:$A,$A99,Investors!$G:$G,$B99)-$B$2&gt;S$4),SUMIFS(Investors!$Q:$Q,Investors!$A:$A,$A99,Investors!$G:$G,$B99),0)</f>
        <v>0</v>
      </c>
      <c r="U99" s="14">
        <f>IF(AND(SUMIFS(Investors!$P:$P,Investors!$A:$A,$A99,Investors!$G:$G,$B99)-$B$2&lt;=U$4,SUMIFS(Investors!$P:$P,Investors!$A:$A,$A99,Investors!$G:$G,$B99)-$B$2&gt;T$4),SUMIFS(Investors!$Q:$Q,Investors!$A:$A,$A99,Investors!$G:$G,$B99),0)</f>
        <v>0</v>
      </c>
      <c r="V99" s="14">
        <f>IF(AND(SUMIFS(Investors!$P:$P,Investors!$A:$A,$A99,Investors!$G:$G,$B99)-$B$2&lt;=V$4,SUMIFS(Investors!$P:$P,Investors!$A:$A,$A99,Investors!$G:$G,$B99)-$B$2&gt;U$4),SUMIFS(Investors!$Q:$Q,Investors!$A:$A,$A99,Investors!$G:$G,$B99),0)</f>
        <v>0</v>
      </c>
      <c r="W99" s="14">
        <f>IF(AND(SUMIFS(Investors!$P:$P,Investors!$A:$A,$A99,Investors!$G:$G,$B99)-$B$2&lt;=W$4,SUMIFS(Investors!$P:$P,Investors!$A:$A,$A99,Investors!$G:$G,$B99)-$B$2&gt;V$4),SUMIFS(Investors!$Q:$Q,Investors!$A:$A,$A99,Investors!$G:$G,$B99),0)</f>
        <v>0</v>
      </c>
      <c r="X99" s="14">
        <f>IF(AND(SUMIFS(Investors!$P:$P,Investors!$A:$A,$A99,Investors!$G:$G,$B99)-$B$2&lt;=X$4,SUMIFS(Investors!$P:$P,Investors!$A:$A,$A99,Investors!$G:$G,$B99)-$B$2&gt;W$4),SUMIFS(Investors!$Q:$Q,Investors!$A:$A,$A99,Investors!$G:$G,$B99),0)</f>
        <v>0</v>
      </c>
      <c r="Y99" s="14">
        <f>IF(AND(SUMIFS(Investors!$P:$P,Investors!$A:$A,$A99,Investors!$G:$G,$B99)-$B$2&lt;=Y$4,SUMIFS(Investors!$P:$P,Investors!$A:$A,$A99,Investors!$G:$G,$B99)-$B$2&gt;X$4),SUMIFS(Investors!$Q:$Q,Investors!$A:$A,$A99,Investors!$G:$G,$B99),0)</f>
        <v>0</v>
      </c>
      <c r="Z99" s="14">
        <f>IF(AND(SUMIFS(Investors!$P:$P,Investors!$A:$A,$A99,Investors!$G:$G,$B99)-$B$2&lt;=Z$4,SUMIFS(Investors!$P:$P,Investors!$A:$A,$A99,Investors!$G:$G,$B99)-$B$2&gt;Y$4),SUMIFS(Investors!$Q:$Q,Investors!$A:$A,$A99,Investors!$G:$G,$B99),0)</f>
        <v>0</v>
      </c>
      <c r="AA99" s="14">
        <f>IF(AND(SUMIFS(Investors!$P:$P,Investors!$A:$A,$A99,Investors!$G:$G,$B99)-$B$2&lt;=AA$4,SUMIFS(Investors!$P:$P,Investors!$A:$A,$A99,Investors!$G:$G,$B99)-$B$2&gt;Z$4),SUMIFS(Investors!$Q:$Q,Investors!$A:$A,$A99,Investors!$G:$G,$B99),0)</f>
        <v>0</v>
      </c>
      <c r="AB99" s="14">
        <f>IF(AND(SUMIFS(Investors!$P:$P,Investors!$A:$A,$A99,Investors!$G:$G,$B99)-$B$2&lt;=AB$4,SUMIFS(Investors!$P:$P,Investors!$A:$A,$A99,Investors!$G:$G,$B99)-$B$2&gt;AA$4),SUMIFS(Investors!$Q:$Q,Investors!$A:$A,$A99,Investors!$G:$G,$B99),0)</f>
        <v>0</v>
      </c>
      <c r="AC99" s="14">
        <f>IF(AND(SUMIFS(Investors!$P:$P,Investors!$A:$A,$A99,Investors!$G:$G,$B99)-$B$2&lt;=AC$4,SUMIFS(Investors!$P:$P,Investors!$A:$A,$A99,Investors!$G:$G,$B99)-$B$2&gt;AB$4),SUMIFS(Investors!$Q:$Q,Investors!$A:$A,$A99,Investors!$G:$G,$B99),0)</f>
        <v>0</v>
      </c>
    </row>
    <row r="100" spans="1:29">
      <c r="A100" s="13" t="s">
        <v>255</v>
      </c>
      <c r="B100" s="13" t="s">
        <v>73</v>
      </c>
      <c r="C100" s="14">
        <f t="shared" si="3"/>
        <v>655569.8630136986</v>
      </c>
      <c r="D100" s="13"/>
      <c r="E100" s="14">
        <f>IF(AND(SUMIFS(Investors!$P:$P,Investors!$A:$A,$A100,Investors!$G:$G,$B100)-$B$2&lt;=E$4,SUMIFS(Investors!$P:$P,Investors!$A:$A,$A100,Investors!$G:$G,$B100)-$B$2&gt;D$4),SUMIFS(Investors!$Q:$Q,Investors!$A:$A,$A100,Investors!$G:$G,$B100),0)</f>
        <v>0</v>
      </c>
      <c r="F100" s="14">
        <f>IF(AND(SUMIFS(Investors!$P:$P,Investors!$A:$A,$A100,Investors!$G:$G,$B100)-$B$2&lt;=F$4,SUMIFS(Investors!$P:$P,Investors!$A:$A,$A100,Investors!$G:$G,$B100)-$B$2&gt;E$4),SUMIFS(Investors!$Q:$Q,Investors!$A:$A,$A100,Investors!$G:$G,$B100),0)</f>
        <v>655569.8630136986</v>
      </c>
      <c r="G100" s="14">
        <f>IF(AND(SUMIFS(Investors!$P:$P,Investors!$A:$A,$A100,Investors!$G:$G,$B100)-$B$2&lt;=G$4,SUMIFS(Investors!$P:$P,Investors!$A:$A,$A100,Investors!$G:$G,$B100)-$B$2&gt;F$4),SUMIFS(Investors!$Q:$Q,Investors!$A:$A,$A100,Investors!$G:$G,$B100),0)</f>
        <v>0</v>
      </c>
      <c r="H100" s="14">
        <f>IF(AND(SUMIFS(Investors!$P:$P,Investors!$A:$A,$A100,Investors!$G:$G,$B100)-$B$2&lt;=H$4,SUMIFS(Investors!$P:$P,Investors!$A:$A,$A100,Investors!$G:$G,$B100)-$B$2&gt;G$4),SUMIFS(Investors!$Q:$Q,Investors!$A:$A,$A100,Investors!$G:$G,$B100),0)</f>
        <v>0</v>
      </c>
      <c r="I100" s="14">
        <f>IF(AND(SUMIFS(Investors!$P:$P,Investors!$A:$A,$A100,Investors!$G:$G,$B100)-$B$2&lt;=I$4,SUMIFS(Investors!$P:$P,Investors!$A:$A,$A100,Investors!$G:$G,$B100)-$B$2&gt;H$4),SUMIFS(Investors!$Q:$Q,Investors!$A:$A,$A100,Investors!$G:$G,$B100),0)</f>
        <v>0</v>
      </c>
      <c r="J100" s="14">
        <f>IF(AND(SUMIFS(Investors!$P:$P,Investors!$A:$A,$A100,Investors!$G:$G,$B100)-$B$2&lt;=J$4,SUMIFS(Investors!$P:$P,Investors!$A:$A,$A100,Investors!$G:$G,$B100)-$B$2&gt;I$4),SUMIFS(Investors!$Q:$Q,Investors!$A:$A,$A100,Investors!$G:$G,$B100),0)</f>
        <v>0</v>
      </c>
      <c r="K100" s="14">
        <f>IF(AND(SUMIFS(Investors!$P:$P,Investors!$A:$A,$A100,Investors!$G:$G,$B100)-$B$2&lt;=K$4,SUMIFS(Investors!$P:$P,Investors!$A:$A,$A100,Investors!$G:$G,$B100)-$B$2&gt;J$4),SUMIFS(Investors!$Q:$Q,Investors!$A:$A,$A100,Investors!$G:$G,$B100),0)</f>
        <v>0</v>
      </c>
      <c r="L100" s="14">
        <f>IF(AND(SUMIFS(Investors!$P:$P,Investors!$A:$A,$A100,Investors!$G:$G,$B100)-$B$2&lt;=L$4,SUMIFS(Investors!$P:$P,Investors!$A:$A,$A100,Investors!$G:$G,$B100)-$B$2&gt;K$4),SUMIFS(Investors!$Q:$Q,Investors!$A:$A,$A100,Investors!$G:$G,$B100),0)</f>
        <v>0</v>
      </c>
      <c r="M100" s="14">
        <f>IF(AND(SUMIFS(Investors!$P:$P,Investors!$A:$A,$A100,Investors!$G:$G,$B100)-$B$2&lt;=M$4,SUMIFS(Investors!$P:$P,Investors!$A:$A,$A100,Investors!$G:$G,$B100)-$B$2&gt;L$4),SUMIFS(Investors!$Q:$Q,Investors!$A:$A,$A100,Investors!$G:$G,$B100),0)</f>
        <v>0</v>
      </c>
      <c r="N100" s="14">
        <f>IF(AND(SUMIFS(Investors!$P:$P,Investors!$A:$A,$A100,Investors!$G:$G,$B100)-$B$2&lt;=N$4,SUMIFS(Investors!$P:$P,Investors!$A:$A,$A100,Investors!$G:$G,$B100)-$B$2&gt;M$4),SUMIFS(Investors!$Q:$Q,Investors!$A:$A,$A100,Investors!$G:$G,$B100),0)</f>
        <v>0</v>
      </c>
      <c r="O100" s="14">
        <f>IF(AND(SUMIFS(Investors!$P:$P,Investors!$A:$A,$A100,Investors!$G:$G,$B100)-$B$2&lt;=O$4,SUMIFS(Investors!$P:$P,Investors!$A:$A,$A100,Investors!$G:$G,$B100)-$B$2&gt;N$4),SUMIFS(Investors!$Q:$Q,Investors!$A:$A,$A100,Investors!$G:$G,$B100),0)</f>
        <v>0</v>
      </c>
      <c r="P100" s="14">
        <f>IF(AND(SUMIFS(Investors!$P:$P,Investors!$A:$A,$A100,Investors!$G:$G,$B100)-$B$2&lt;=P$4,SUMIFS(Investors!$P:$P,Investors!$A:$A,$A100,Investors!$G:$G,$B100)-$B$2&gt;O$4),SUMIFS(Investors!$Q:$Q,Investors!$A:$A,$A100,Investors!$G:$G,$B100),0)</f>
        <v>0</v>
      </c>
      <c r="Q100" s="14">
        <f>IF(AND(SUMIFS(Investors!$P:$P,Investors!$A:$A,$A100,Investors!$G:$G,$B100)-$B$2&lt;=Q$4,SUMIFS(Investors!$P:$P,Investors!$A:$A,$A100,Investors!$G:$G,$B100)-$B$2&gt;P$4),SUMIFS(Investors!$Q:$Q,Investors!$A:$A,$A100,Investors!$G:$G,$B100),0)</f>
        <v>0</v>
      </c>
      <c r="R100" s="14">
        <f>IF(AND(SUMIFS(Investors!$P:$P,Investors!$A:$A,$A100,Investors!$G:$G,$B100)-$B$2&lt;=R$4,SUMIFS(Investors!$P:$P,Investors!$A:$A,$A100,Investors!$G:$G,$B100)-$B$2&gt;Q$4),SUMIFS(Investors!$Q:$Q,Investors!$A:$A,$A100,Investors!$G:$G,$B100),0)</f>
        <v>0</v>
      </c>
      <c r="S100" s="14">
        <f>IF(AND(SUMIFS(Investors!$P:$P,Investors!$A:$A,$A100,Investors!$G:$G,$B100)-$B$2&lt;=S$4,SUMIFS(Investors!$P:$P,Investors!$A:$A,$A100,Investors!$G:$G,$B100)-$B$2&gt;R$4),SUMIFS(Investors!$Q:$Q,Investors!$A:$A,$A100,Investors!$G:$G,$B100),0)</f>
        <v>0</v>
      </c>
      <c r="T100" s="14">
        <f>IF(AND(SUMIFS(Investors!$P:$P,Investors!$A:$A,$A100,Investors!$G:$G,$B100)-$B$2&lt;=T$4,SUMIFS(Investors!$P:$P,Investors!$A:$A,$A100,Investors!$G:$G,$B100)-$B$2&gt;S$4),SUMIFS(Investors!$Q:$Q,Investors!$A:$A,$A100,Investors!$G:$G,$B100),0)</f>
        <v>0</v>
      </c>
      <c r="U100" s="14">
        <f>IF(AND(SUMIFS(Investors!$P:$P,Investors!$A:$A,$A100,Investors!$G:$G,$B100)-$B$2&lt;=U$4,SUMIFS(Investors!$P:$P,Investors!$A:$A,$A100,Investors!$G:$G,$B100)-$B$2&gt;T$4),SUMIFS(Investors!$Q:$Q,Investors!$A:$A,$A100,Investors!$G:$G,$B100),0)</f>
        <v>0</v>
      </c>
      <c r="V100" s="14">
        <f>IF(AND(SUMIFS(Investors!$P:$P,Investors!$A:$A,$A100,Investors!$G:$G,$B100)-$B$2&lt;=V$4,SUMIFS(Investors!$P:$P,Investors!$A:$A,$A100,Investors!$G:$G,$B100)-$B$2&gt;U$4),SUMIFS(Investors!$Q:$Q,Investors!$A:$A,$A100,Investors!$G:$G,$B100),0)</f>
        <v>0</v>
      </c>
      <c r="W100" s="14">
        <f>IF(AND(SUMIFS(Investors!$P:$P,Investors!$A:$A,$A100,Investors!$G:$G,$B100)-$B$2&lt;=W$4,SUMIFS(Investors!$P:$P,Investors!$A:$A,$A100,Investors!$G:$G,$B100)-$B$2&gt;V$4),SUMIFS(Investors!$Q:$Q,Investors!$A:$A,$A100,Investors!$G:$G,$B100),0)</f>
        <v>0</v>
      </c>
      <c r="X100" s="14">
        <f>IF(AND(SUMIFS(Investors!$P:$P,Investors!$A:$A,$A100,Investors!$G:$G,$B100)-$B$2&lt;=X$4,SUMIFS(Investors!$P:$P,Investors!$A:$A,$A100,Investors!$G:$G,$B100)-$B$2&gt;W$4),SUMIFS(Investors!$Q:$Q,Investors!$A:$A,$A100,Investors!$G:$G,$B100),0)</f>
        <v>0</v>
      </c>
      <c r="Y100" s="14">
        <f>IF(AND(SUMIFS(Investors!$P:$P,Investors!$A:$A,$A100,Investors!$G:$G,$B100)-$B$2&lt;=Y$4,SUMIFS(Investors!$P:$P,Investors!$A:$A,$A100,Investors!$G:$G,$B100)-$B$2&gt;X$4),SUMIFS(Investors!$Q:$Q,Investors!$A:$A,$A100,Investors!$G:$G,$B100),0)</f>
        <v>0</v>
      </c>
      <c r="Z100" s="14">
        <f>IF(AND(SUMIFS(Investors!$P:$P,Investors!$A:$A,$A100,Investors!$G:$G,$B100)-$B$2&lt;=Z$4,SUMIFS(Investors!$P:$P,Investors!$A:$A,$A100,Investors!$G:$G,$B100)-$B$2&gt;Y$4),SUMIFS(Investors!$Q:$Q,Investors!$A:$A,$A100,Investors!$G:$G,$B100),0)</f>
        <v>0</v>
      </c>
      <c r="AA100" s="14">
        <f>IF(AND(SUMIFS(Investors!$P:$P,Investors!$A:$A,$A100,Investors!$G:$G,$B100)-$B$2&lt;=AA$4,SUMIFS(Investors!$P:$P,Investors!$A:$A,$A100,Investors!$G:$G,$B100)-$B$2&gt;Z$4),SUMIFS(Investors!$Q:$Q,Investors!$A:$A,$A100,Investors!$G:$G,$B100),0)</f>
        <v>0</v>
      </c>
      <c r="AB100" s="14">
        <f>IF(AND(SUMIFS(Investors!$P:$P,Investors!$A:$A,$A100,Investors!$G:$G,$B100)-$B$2&lt;=AB$4,SUMIFS(Investors!$P:$P,Investors!$A:$A,$A100,Investors!$G:$G,$B100)-$B$2&gt;AA$4),SUMIFS(Investors!$Q:$Q,Investors!$A:$A,$A100,Investors!$G:$G,$B100),0)</f>
        <v>0</v>
      </c>
      <c r="AC100" s="14">
        <f>IF(AND(SUMIFS(Investors!$P:$P,Investors!$A:$A,$A100,Investors!$G:$G,$B100)-$B$2&lt;=AC$4,SUMIFS(Investors!$P:$P,Investors!$A:$A,$A100,Investors!$G:$G,$B100)-$B$2&gt;AB$4),SUMIFS(Investors!$Q:$Q,Investors!$A:$A,$A100,Investors!$G:$G,$B100),0)</f>
        <v>0</v>
      </c>
    </row>
    <row r="101" spans="1:29">
      <c r="A101" s="13" t="s">
        <v>255</v>
      </c>
      <c r="B101" s="13" t="s">
        <v>92</v>
      </c>
      <c r="C101" s="14">
        <f t="shared" ref="C101:C117" si="4">SUM(E101:AC101)</f>
        <v>646890.41095890407</v>
      </c>
      <c r="D101" s="13"/>
      <c r="E101" s="14">
        <f>IF(AND(SUMIFS(Investors!$P:$P,Investors!$A:$A,$A101,Investors!$G:$G,$B101)-$B$2&lt;=E$4,SUMIFS(Investors!$P:$P,Investors!$A:$A,$A101,Investors!$G:$G,$B101)-$B$2&gt;D$4),SUMIFS(Investors!$Q:$Q,Investors!$A:$A,$A101,Investors!$G:$G,$B101),0)</f>
        <v>646890.41095890407</v>
      </c>
      <c r="F101" s="14">
        <f>IF(AND(SUMIFS(Investors!$P:$P,Investors!$A:$A,$A101,Investors!$G:$G,$B101)-$B$2&lt;=F$4,SUMIFS(Investors!$P:$P,Investors!$A:$A,$A101,Investors!$G:$G,$B101)-$B$2&gt;E$4),SUMIFS(Investors!$Q:$Q,Investors!$A:$A,$A101,Investors!$G:$G,$B101),0)</f>
        <v>0</v>
      </c>
      <c r="G101" s="14">
        <f>IF(AND(SUMIFS(Investors!$P:$P,Investors!$A:$A,$A101,Investors!$G:$G,$B101)-$B$2&lt;=G$4,SUMIFS(Investors!$P:$P,Investors!$A:$A,$A101,Investors!$G:$G,$B101)-$B$2&gt;F$4),SUMIFS(Investors!$Q:$Q,Investors!$A:$A,$A101,Investors!$G:$G,$B101),0)</f>
        <v>0</v>
      </c>
      <c r="H101" s="14">
        <f>IF(AND(SUMIFS(Investors!$P:$P,Investors!$A:$A,$A101,Investors!$G:$G,$B101)-$B$2&lt;=H$4,SUMIFS(Investors!$P:$P,Investors!$A:$A,$A101,Investors!$G:$G,$B101)-$B$2&gt;G$4),SUMIFS(Investors!$Q:$Q,Investors!$A:$A,$A101,Investors!$G:$G,$B101),0)</f>
        <v>0</v>
      </c>
      <c r="I101" s="14">
        <f>IF(AND(SUMIFS(Investors!$P:$P,Investors!$A:$A,$A101,Investors!$G:$G,$B101)-$B$2&lt;=I$4,SUMIFS(Investors!$P:$P,Investors!$A:$A,$A101,Investors!$G:$G,$B101)-$B$2&gt;H$4),SUMIFS(Investors!$Q:$Q,Investors!$A:$A,$A101,Investors!$G:$G,$B101),0)</f>
        <v>0</v>
      </c>
      <c r="J101" s="14">
        <f>IF(AND(SUMIFS(Investors!$P:$P,Investors!$A:$A,$A101,Investors!$G:$G,$B101)-$B$2&lt;=J$4,SUMIFS(Investors!$P:$P,Investors!$A:$A,$A101,Investors!$G:$G,$B101)-$B$2&gt;I$4),SUMIFS(Investors!$Q:$Q,Investors!$A:$A,$A101,Investors!$G:$G,$B101),0)</f>
        <v>0</v>
      </c>
      <c r="K101" s="14">
        <f>IF(AND(SUMIFS(Investors!$P:$P,Investors!$A:$A,$A101,Investors!$G:$G,$B101)-$B$2&lt;=K$4,SUMIFS(Investors!$P:$P,Investors!$A:$A,$A101,Investors!$G:$G,$B101)-$B$2&gt;J$4),SUMIFS(Investors!$Q:$Q,Investors!$A:$A,$A101,Investors!$G:$G,$B101),0)</f>
        <v>0</v>
      </c>
      <c r="L101" s="14">
        <f>IF(AND(SUMIFS(Investors!$P:$P,Investors!$A:$A,$A101,Investors!$G:$G,$B101)-$B$2&lt;=L$4,SUMIFS(Investors!$P:$P,Investors!$A:$A,$A101,Investors!$G:$G,$B101)-$B$2&gt;K$4),SUMIFS(Investors!$Q:$Q,Investors!$A:$A,$A101,Investors!$G:$G,$B101),0)</f>
        <v>0</v>
      </c>
      <c r="M101" s="14">
        <f>IF(AND(SUMIFS(Investors!$P:$P,Investors!$A:$A,$A101,Investors!$G:$G,$B101)-$B$2&lt;=M$4,SUMIFS(Investors!$P:$P,Investors!$A:$A,$A101,Investors!$G:$G,$B101)-$B$2&gt;L$4),SUMIFS(Investors!$Q:$Q,Investors!$A:$A,$A101,Investors!$G:$G,$B101),0)</f>
        <v>0</v>
      </c>
      <c r="N101" s="14">
        <f>IF(AND(SUMIFS(Investors!$P:$P,Investors!$A:$A,$A101,Investors!$G:$G,$B101)-$B$2&lt;=N$4,SUMIFS(Investors!$P:$P,Investors!$A:$A,$A101,Investors!$G:$G,$B101)-$B$2&gt;M$4),SUMIFS(Investors!$Q:$Q,Investors!$A:$A,$A101,Investors!$G:$G,$B101),0)</f>
        <v>0</v>
      </c>
      <c r="O101" s="14">
        <f>IF(AND(SUMIFS(Investors!$P:$P,Investors!$A:$A,$A101,Investors!$G:$G,$B101)-$B$2&lt;=O$4,SUMIFS(Investors!$P:$P,Investors!$A:$A,$A101,Investors!$G:$G,$B101)-$B$2&gt;N$4),SUMIFS(Investors!$Q:$Q,Investors!$A:$A,$A101,Investors!$G:$G,$B101),0)</f>
        <v>0</v>
      </c>
      <c r="P101" s="14">
        <f>IF(AND(SUMIFS(Investors!$P:$P,Investors!$A:$A,$A101,Investors!$G:$G,$B101)-$B$2&lt;=P$4,SUMIFS(Investors!$P:$P,Investors!$A:$A,$A101,Investors!$G:$G,$B101)-$B$2&gt;O$4),SUMIFS(Investors!$Q:$Q,Investors!$A:$A,$A101,Investors!$G:$G,$B101),0)</f>
        <v>0</v>
      </c>
      <c r="Q101" s="14">
        <f>IF(AND(SUMIFS(Investors!$P:$P,Investors!$A:$A,$A101,Investors!$G:$G,$B101)-$B$2&lt;=Q$4,SUMIFS(Investors!$P:$P,Investors!$A:$A,$A101,Investors!$G:$G,$B101)-$B$2&gt;P$4),SUMIFS(Investors!$Q:$Q,Investors!$A:$A,$A101,Investors!$G:$G,$B101),0)</f>
        <v>0</v>
      </c>
      <c r="R101" s="14">
        <f>IF(AND(SUMIFS(Investors!$P:$P,Investors!$A:$A,$A101,Investors!$G:$G,$B101)-$B$2&lt;=R$4,SUMIFS(Investors!$P:$P,Investors!$A:$A,$A101,Investors!$G:$G,$B101)-$B$2&gt;Q$4),SUMIFS(Investors!$Q:$Q,Investors!$A:$A,$A101,Investors!$G:$G,$B101),0)</f>
        <v>0</v>
      </c>
      <c r="S101" s="14">
        <f>IF(AND(SUMIFS(Investors!$P:$P,Investors!$A:$A,$A101,Investors!$G:$G,$B101)-$B$2&lt;=S$4,SUMIFS(Investors!$P:$P,Investors!$A:$A,$A101,Investors!$G:$G,$B101)-$B$2&gt;R$4),SUMIFS(Investors!$Q:$Q,Investors!$A:$A,$A101,Investors!$G:$G,$B101),0)</f>
        <v>0</v>
      </c>
      <c r="T101" s="14">
        <f>IF(AND(SUMIFS(Investors!$P:$P,Investors!$A:$A,$A101,Investors!$G:$G,$B101)-$B$2&lt;=T$4,SUMIFS(Investors!$P:$P,Investors!$A:$A,$A101,Investors!$G:$G,$B101)-$B$2&gt;S$4),SUMIFS(Investors!$Q:$Q,Investors!$A:$A,$A101,Investors!$G:$G,$B101),0)</f>
        <v>0</v>
      </c>
      <c r="U101" s="14">
        <f>IF(AND(SUMIFS(Investors!$P:$P,Investors!$A:$A,$A101,Investors!$G:$G,$B101)-$B$2&lt;=U$4,SUMIFS(Investors!$P:$P,Investors!$A:$A,$A101,Investors!$G:$G,$B101)-$B$2&gt;T$4),SUMIFS(Investors!$Q:$Q,Investors!$A:$A,$A101,Investors!$G:$G,$B101),0)</f>
        <v>0</v>
      </c>
      <c r="V101" s="14">
        <f>IF(AND(SUMIFS(Investors!$P:$P,Investors!$A:$A,$A101,Investors!$G:$G,$B101)-$B$2&lt;=V$4,SUMIFS(Investors!$P:$P,Investors!$A:$A,$A101,Investors!$G:$G,$B101)-$B$2&gt;U$4),SUMIFS(Investors!$Q:$Q,Investors!$A:$A,$A101,Investors!$G:$G,$B101),0)</f>
        <v>0</v>
      </c>
      <c r="W101" s="14">
        <f>IF(AND(SUMIFS(Investors!$P:$P,Investors!$A:$A,$A101,Investors!$G:$G,$B101)-$B$2&lt;=W$4,SUMIFS(Investors!$P:$P,Investors!$A:$A,$A101,Investors!$G:$G,$B101)-$B$2&gt;V$4),SUMIFS(Investors!$Q:$Q,Investors!$A:$A,$A101,Investors!$G:$G,$B101),0)</f>
        <v>0</v>
      </c>
      <c r="X101" s="14">
        <f>IF(AND(SUMIFS(Investors!$P:$P,Investors!$A:$A,$A101,Investors!$G:$G,$B101)-$B$2&lt;=X$4,SUMIFS(Investors!$P:$P,Investors!$A:$A,$A101,Investors!$G:$G,$B101)-$B$2&gt;W$4),SUMIFS(Investors!$Q:$Q,Investors!$A:$A,$A101,Investors!$G:$G,$B101),0)</f>
        <v>0</v>
      </c>
      <c r="Y101" s="14">
        <f>IF(AND(SUMIFS(Investors!$P:$P,Investors!$A:$A,$A101,Investors!$G:$G,$B101)-$B$2&lt;=Y$4,SUMIFS(Investors!$P:$P,Investors!$A:$A,$A101,Investors!$G:$G,$B101)-$B$2&gt;X$4),SUMIFS(Investors!$Q:$Q,Investors!$A:$A,$A101,Investors!$G:$G,$B101),0)</f>
        <v>0</v>
      </c>
      <c r="Z101" s="14">
        <f>IF(AND(SUMIFS(Investors!$P:$P,Investors!$A:$A,$A101,Investors!$G:$G,$B101)-$B$2&lt;=Z$4,SUMIFS(Investors!$P:$P,Investors!$A:$A,$A101,Investors!$G:$G,$B101)-$B$2&gt;Y$4),SUMIFS(Investors!$Q:$Q,Investors!$A:$A,$A101,Investors!$G:$G,$B101),0)</f>
        <v>0</v>
      </c>
      <c r="AA101" s="14">
        <f>IF(AND(SUMIFS(Investors!$P:$P,Investors!$A:$A,$A101,Investors!$G:$G,$B101)-$B$2&lt;=AA$4,SUMIFS(Investors!$P:$P,Investors!$A:$A,$A101,Investors!$G:$G,$B101)-$B$2&gt;Z$4),SUMIFS(Investors!$Q:$Q,Investors!$A:$A,$A101,Investors!$G:$G,$B101),0)</f>
        <v>0</v>
      </c>
      <c r="AB101" s="14">
        <f>IF(AND(SUMIFS(Investors!$P:$P,Investors!$A:$A,$A101,Investors!$G:$G,$B101)-$B$2&lt;=AB$4,SUMIFS(Investors!$P:$P,Investors!$A:$A,$A101,Investors!$G:$G,$B101)-$B$2&gt;AA$4),SUMIFS(Investors!$Q:$Q,Investors!$A:$A,$A101,Investors!$G:$G,$B101),0)</f>
        <v>0</v>
      </c>
      <c r="AC101" s="14">
        <f>IF(AND(SUMIFS(Investors!$P:$P,Investors!$A:$A,$A101,Investors!$G:$G,$B101)-$B$2&lt;=AC$4,SUMIFS(Investors!$P:$P,Investors!$A:$A,$A101,Investors!$G:$G,$B101)-$B$2&gt;AB$4),SUMIFS(Investors!$Q:$Q,Investors!$A:$A,$A101,Investors!$G:$G,$B101),0)</f>
        <v>0</v>
      </c>
    </row>
    <row r="102" spans="1:29">
      <c r="A102" s="13" t="s">
        <v>258</v>
      </c>
      <c r="B102" s="13" t="s">
        <v>45</v>
      </c>
      <c r="C102" s="14">
        <f t="shared" si="4"/>
        <v>465687.67123287672</v>
      </c>
      <c r="D102" s="13"/>
      <c r="E102" s="14">
        <f>IF(AND(SUMIFS(Investors!$P:$P,Investors!$A:$A,$A102,Investors!$G:$G,$B102)-$B$2&lt;=E$4,SUMIFS(Investors!$P:$P,Investors!$A:$A,$A102,Investors!$G:$G,$B102)-$B$2&gt;D$4),SUMIFS(Investors!$Q:$Q,Investors!$A:$A,$A102,Investors!$G:$G,$B102),0)</f>
        <v>0</v>
      </c>
      <c r="F102" s="14">
        <f>IF(AND(SUMIFS(Investors!$P:$P,Investors!$A:$A,$A102,Investors!$G:$G,$B102)-$B$2&lt;=F$4,SUMIFS(Investors!$P:$P,Investors!$A:$A,$A102,Investors!$G:$G,$B102)-$B$2&gt;E$4),SUMIFS(Investors!$Q:$Q,Investors!$A:$A,$A102,Investors!$G:$G,$B102),0)</f>
        <v>465687.67123287672</v>
      </c>
      <c r="G102" s="14">
        <f>IF(AND(SUMIFS(Investors!$P:$P,Investors!$A:$A,$A102,Investors!$G:$G,$B102)-$B$2&lt;=G$4,SUMIFS(Investors!$P:$P,Investors!$A:$A,$A102,Investors!$G:$G,$B102)-$B$2&gt;F$4),SUMIFS(Investors!$Q:$Q,Investors!$A:$A,$A102,Investors!$G:$G,$B102),0)</f>
        <v>0</v>
      </c>
      <c r="H102" s="14">
        <f>IF(AND(SUMIFS(Investors!$P:$P,Investors!$A:$A,$A102,Investors!$G:$G,$B102)-$B$2&lt;=H$4,SUMIFS(Investors!$P:$P,Investors!$A:$A,$A102,Investors!$G:$G,$B102)-$B$2&gt;G$4),SUMIFS(Investors!$Q:$Q,Investors!$A:$A,$A102,Investors!$G:$G,$B102),0)</f>
        <v>0</v>
      </c>
      <c r="I102" s="14">
        <f>IF(AND(SUMIFS(Investors!$P:$P,Investors!$A:$A,$A102,Investors!$G:$G,$B102)-$B$2&lt;=I$4,SUMIFS(Investors!$P:$P,Investors!$A:$A,$A102,Investors!$G:$G,$B102)-$B$2&gt;H$4),SUMIFS(Investors!$Q:$Q,Investors!$A:$A,$A102,Investors!$G:$G,$B102),0)</f>
        <v>0</v>
      </c>
      <c r="J102" s="14">
        <f>IF(AND(SUMIFS(Investors!$P:$P,Investors!$A:$A,$A102,Investors!$G:$G,$B102)-$B$2&lt;=J$4,SUMIFS(Investors!$P:$P,Investors!$A:$A,$A102,Investors!$G:$G,$B102)-$B$2&gt;I$4),SUMIFS(Investors!$Q:$Q,Investors!$A:$A,$A102,Investors!$G:$G,$B102),0)</f>
        <v>0</v>
      </c>
      <c r="K102" s="14">
        <f>IF(AND(SUMIFS(Investors!$P:$P,Investors!$A:$A,$A102,Investors!$G:$G,$B102)-$B$2&lt;=K$4,SUMIFS(Investors!$P:$P,Investors!$A:$A,$A102,Investors!$G:$G,$B102)-$B$2&gt;J$4),SUMIFS(Investors!$Q:$Q,Investors!$A:$A,$A102,Investors!$G:$G,$B102),0)</f>
        <v>0</v>
      </c>
      <c r="L102" s="14">
        <f>IF(AND(SUMIFS(Investors!$P:$P,Investors!$A:$A,$A102,Investors!$G:$G,$B102)-$B$2&lt;=L$4,SUMIFS(Investors!$P:$P,Investors!$A:$A,$A102,Investors!$G:$G,$B102)-$B$2&gt;K$4),SUMIFS(Investors!$Q:$Q,Investors!$A:$A,$A102,Investors!$G:$G,$B102),0)</f>
        <v>0</v>
      </c>
      <c r="M102" s="14">
        <f>IF(AND(SUMIFS(Investors!$P:$P,Investors!$A:$A,$A102,Investors!$G:$G,$B102)-$B$2&lt;=M$4,SUMIFS(Investors!$P:$P,Investors!$A:$A,$A102,Investors!$G:$G,$B102)-$B$2&gt;L$4),SUMIFS(Investors!$Q:$Q,Investors!$A:$A,$A102,Investors!$G:$G,$B102),0)</f>
        <v>0</v>
      </c>
      <c r="N102" s="14">
        <f>IF(AND(SUMIFS(Investors!$P:$P,Investors!$A:$A,$A102,Investors!$G:$G,$B102)-$B$2&lt;=N$4,SUMIFS(Investors!$P:$P,Investors!$A:$A,$A102,Investors!$G:$G,$B102)-$B$2&gt;M$4),SUMIFS(Investors!$Q:$Q,Investors!$A:$A,$A102,Investors!$G:$G,$B102),0)</f>
        <v>0</v>
      </c>
      <c r="O102" s="14">
        <f>IF(AND(SUMIFS(Investors!$P:$P,Investors!$A:$A,$A102,Investors!$G:$G,$B102)-$B$2&lt;=O$4,SUMIFS(Investors!$P:$P,Investors!$A:$A,$A102,Investors!$G:$G,$B102)-$B$2&gt;N$4),SUMIFS(Investors!$Q:$Q,Investors!$A:$A,$A102,Investors!$G:$G,$B102),0)</f>
        <v>0</v>
      </c>
      <c r="P102" s="14">
        <f>IF(AND(SUMIFS(Investors!$P:$P,Investors!$A:$A,$A102,Investors!$G:$G,$B102)-$B$2&lt;=P$4,SUMIFS(Investors!$P:$P,Investors!$A:$A,$A102,Investors!$G:$G,$B102)-$B$2&gt;O$4),SUMIFS(Investors!$Q:$Q,Investors!$A:$A,$A102,Investors!$G:$G,$B102),0)</f>
        <v>0</v>
      </c>
      <c r="Q102" s="14">
        <f>IF(AND(SUMIFS(Investors!$P:$P,Investors!$A:$A,$A102,Investors!$G:$G,$B102)-$B$2&lt;=Q$4,SUMIFS(Investors!$P:$P,Investors!$A:$A,$A102,Investors!$G:$G,$B102)-$B$2&gt;P$4),SUMIFS(Investors!$Q:$Q,Investors!$A:$A,$A102,Investors!$G:$G,$B102),0)</f>
        <v>0</v>
      </c>
      <c r="R102" s="14">
        <f>IF(AND(SUMIFS(Investors!$P:$P,Investors!$A:$A,$A102,Investors!$G:$G,$B102)-$B$2&lt;=R$4,SUMIFS(Investors!$P:$P,Investors!$A:$A,$A102,Investors!$G:$G,$B102)-$B$2&gt;Q$4),SUMIFS(Investors!$Q:$Q,Investors!$A:$A,$A102,Investors!$G:$G,$B102),0)</f>
        <v>0</v>
      </c>
      <c r="S102" s="14">
        <f>IF(AND(SUMIFS(Investors!$P:$P,Investors!$A:$A,$A102,Investors!$G:$G,$B102)-$B$2&lt;=S$4,SUMIFS(Investors!$P:$P,Investors!$A:$A,$A102,Investors!$G:$G,$B102)-$B$2&gt;R$4),SUMIFS(Investors!$Q:$Q,Investors!$A:$A,$A102,Investors!$G:$G,$B102),0)</f>
        <v>0</v>
      </c>
      <c r="T102" s="14">
        <f>IF(AND(SUMIFS(Investors!$P:$P,Investors!$A:$A,$A102,Investors!$G:$G,$B102)-$B$2&lt;=T$4,SUMIFS(Investors!$P:$P,Investors!$A:$A,$A102,Investors!$G:$G,$B102)-$B$2&gt;S$4),SUMIFS(Investors!$Q:$Q,Investors!$A:$A,$A102,Investors!$G:$G,$B102),0)</f>
        <v>0</v>
      </c>
      <c r="U102" s="14">
        <f>IF(AND(SUMIFS(Investors!$P:$P,Investors!$A:$A,$A102,Investors!$G:$G,$B102)-$B$2&lt;=U$4,SUMIFS(Investors!$P:$P,Investors!$A:$A,$A102,Investors!$G:$G,$B102)-$B$2&gt;T$4),SUMIFS(Investors!$Q:$Q,Investors!$A:$A,$A102,Investors!$G:$G,$B102),0)</f>
        <v>0</v>
      </c>
      <c r="V102" s="14">
        <f>IF(AND(SUMIFS(Investors!$P:$P,Investors!$A:$A,$A102,Investors!$G:$G,$B102)-$B$2&lt;=V$4,SUMIFS(Investors!$P:$P,Investors!$A:$A,$A102,Investors!$G:$G,$B102)-$B$2&gt;U$4),SUMIFS(Investors!$Q:$Q,Investors!$A:$A,$A102,Investors!$G:$G,$B102),0)</f>
        <v>0</v>
      </c>
      <c r="W102" s="14">
        <f>IF(AND(SUMIFS(Investors!$P:$P,Investors!$A:$A,$A102,Investors!$G:$G,$B102)-$B$2&lt;=W$4,SUMIFS(Investors!$P:$P,Investors!$A:$A,$A102,Investors!$G:$G,$B102)-$B$2&gt;V$4),SUMIFS(Investors!$Q:$Q,Investors!$A:$A,$A102,Investors!$G:$G,$B102),0)</f>
        <v>0</v>
      </c>
      <c r="X102" s="14">
        <f>IF(AND(SUMIFS(Investors!$P:$P,Investors!$A:$A,$A102,Investors!$G:$G,$B102)-$B$2&lt;=X$4,SUMIFS(Investors!$P:$P,Investors!$A:$A,$A102,Investors!$G:$G,$B102)-$B$2&gt;W$4),SUMIFS(Investors!$Q:$Q,Investors!$A:$A,$A102,Investors!$G:$G,$B102),0)</f>
        <v>0</v>
      </c>
      <c r="Y102" s="14">
        <f>IF(AND(SUMIFS(Investors!$P:$P,Investors!$A:$A,$A102,Investors!$G:$G,$B102)-$B$2&lt;=Y$4,SUMIFS(Investors!$P:$P,Investors!$A:$A,$A102,Investors!$G:$G,$B102)-$B$2&gt;X$4),SUMIFS(Investors!$Q:$Q,Investors!$A:$A,$A102,Investors!$G:$G,$B102),0)</f>
        <v>0</v>
      </c>
      <c r="Z102" s="14">
        <f>IF(AND(SUMIFS(Investors!$P:$P,Investors!$A:$A,$A102,Investors!$G:$G,$B102)-$B$2&lt;=Z$4,SUMIFS(Investors!$P:$P,Investors!$A:$A,$A102,Investors!$G:$G,$B102)-$B$2&gt;Y$4),SUMIFS(Investors!$Q:$Q,Investors!$A:$A,$A102,Investors!$G:$G,$B102),0)</f>
        <v>0</v>
      </c>
      <c r="AA102" s="14">
        <f>IF(AND(SUMIFS(Investors!$P:$P,Investors!$A:$A,$A102,Investors!$G:$G,$B102)-$B$2&lt;=AA$4,SUMIFS(Investors!$P:$P,Investors!$A:$A,$A102,Investors!$G:$G,$B102)-$B$2&gt;Z$4),SUMIFS(Investors!$Q:$Q,Investors!$A:$A,$A102,Investors!$G:$G,$B102),0)</f>
        <v>0</v>
      </c>
      <c r="AB102" s="14">
        <f>IF(AND(SUMIFS(Investors!$P:$P,Investors!$A:$A,$A102,Investors!$G:$G,$B102)-$B$2&lt;=AB$4,SUMIFS(Investors!$P:$P,Investors!$A:$A,$A102,Investors!$G:$G,$B102)-$B$2&gt;AA$4),SUMIFS(Investors!$Q:$Q,Investors!$A:$A,$A102,Investors!$G:$G,$B102),0)</f>
        <v>0</v>
      </c>
      <c r="AC102" s="14">
        <f>IF(AND(SUMIFS(Investors!$P:$P,Investors!$A:$A,$A102,Investors!$G:$G,$B102)-$B$2&lt;=AC$4,SUMIFS(Investors!$P:$P,Investors!$A:$A,$A102,Investors!$G:$G,$B102)-$B$2&gt;AB$4),SUMIFS(Investors!$Q:$Q,Investors!$A:$A,$A102,Investors!$G:$G,$B102),0)</f>
        <v>0</v>
      </c>
    </row>
    <row r="103" spans="1:29">
      <c r="A103" s="13" t="s">
        <v>258</v>
      </c>
      <c r="B103" s="13" t="s">
        <v>60</v>
      </c>
      <c r="C103" s="14">
        <f t="shared" si="4"/>
        <v>712438.35616438359</v>
      </c>
      <c r="D103" s="13"/>
      <c r="E103" s="14">
        <f>IF(AND(SUMIFS(Investors!$P:$P,Investors!$A:$A,$A103,Investors!$G:$G,$B103)-$B$2&lt;=E$4,SUMIFS(Investors!$P:$P,Investors!$A:$A,$A103,Investors!$G:$G,$B103)-$B$2&gt;D$4),SUMIFS(Investors!$Q:$Q,Investors!$A:$A,$A103,Investors!$G:$G,$B103),0)</f>
        <v>0</v>
      </c>
      <c r="F103" s="14">
        <f>IF(AND(SUMIFS(Investors!$P:$P,Investors!$A:$A,$A103,Investors!$G:$G,$B103)-$B$2&lt;=F$4,SUMIFS(Investors!$P:$P,Investors!$A:$A,$A103,Investors!$G:$G,$B103)-$B$2&gt;E$4),SUMIFS(Investors!$Q:$Q,Investors!$A:$A,$A103,Investors!$G:$G,$B103),0)</f>
        <v>0</v>
      </c>
      <c r="G103" s="14">
        <f>IF(AND(SUMIFS(Investors!$P:$P,Investors!$A:$A,$A103,Investors!$G:$G,$B103)-$B$2&lt;=G$4,SUMIFS(Investors!$P:$P,Investors!$A:$A,$A103,Investors!$G:$G,$B103)-$B$2&gt;F$4),SUMIFS(Investors!$Q:$Q,Investors!$A:$A,$A103,Investors!$G:$G,$B103),0)</f>
        <v>0</v>
      </c>
      <c r="H103" s="14">
        <f>IF(AND(SUMIFS(Investors!$P:$P,Investors!$A:$A,$A103,Investors!$G:$G,$B103)-$B$2&lt;=H$4,SUMIFS(Investors!$P:$P,Investors!$A:$A,$A103,Investors!$G:$G,$B103)-$B$2&gt;G$4),SUMIFS(Investors!$Q:$Q,Investors!$A:$A,$A103,Investors!$G:$G,$B103),0)</f>
        <v>712438.35616438359</v>
      </c>
      <c r="I103" s="14">
        <f>IF(AND(SUMIFS(Investors!$P:$P,Investors!$A:$A,$A103,Investors!$G:$G,$B103)-$B$2&lt;=I$4,SUMIFS(Investors!$P:$P,Investors!$A:$A,$A103,Investors!$G:$G,$B103)-$B$2&gt;H$4),SUMIFS(Investors!$Q:$Q,Investors!$A:$A,$A103,Investors!$G:$G,$B103),0)</f>
        <v>0</v>
      </c>
      <c r="J103" s="14">
        <f>IF(AND(SUMIFS(Investors!$P:$P,Investors!$A:$A,$A103,Investors!$G:$G,$B103)-$B$2&lt;=J$4,SUMIFS(Investors!$P:$P,Investors!$A:$A,$A103,Investors!$G:$G,$B103)-$B$2&gt;I$4),SUMIFS(Investors!$Q:$Q,Investors!$A:$A,$A103,Investors!$G:$G,$B103),0)</f>
        <v>0</v>
      </c>
      <c r="K103" s="14">
        <f>IF(AND(SUMIFS(Investors!$P:$P,Investors!$A:$A,$A103,Investors!$G:$G,$B103)-$B$2&lt;=K$4,SUMIFS(Investors!$P:$P,Investors!$A:$A,$A103,Investors!$G:$G,$B103)-$B$2&gt;J$4),SUMIFS(Investors!$Q:$Q,Investors!$A:$A,$A103,Investors!$G:$G,$B103),0)</f>
        <v>0</v>
      </c>
      <c r="L103" s="14">
        <f>IF(AND(SUMIFS(Investors!$P:$P,Investors!$A:$A,$A103,Investors!$G:$G,$B103)-$B$2&lt;=L$4,SUMIFS(Investors!$P:$P,Investors!$A:$A,$A103,Investors!$G:$G,$B103)-$B$2&gt;K$4),SUMIFS(Investors!$Q:$Q,Investors!$A:$A,$A103,Investors!$G:$G,$B103),0)</f>
        <v>0</v>
      </c>
      <c r="M103" s="14">
        <f>IF(AND(SUMIFS(Investors!$P:$P,Investors!$A:$A,$A103,Investors!$G:$G,$B103)-$B$2&lt;=M$4,SUMIFS(Investors!$P:$P,Investors!$A:$A,$A103,Investors!$G:$G,$B103)-$B$2&gt;L$4),SUMIFS(Investors!$Q:$Q,Investors!$A:$A,$A103,Investors!$G:$G,$B103),0)</f>
        <v>0</v>
      </c>
      <c r="N103" s="14">
        <f>IF(AND(SUMIFS(Investors!$P:$P,Investors!$A:$A,$A103,Investors!$G:$G,$B103)-$B$2&lt;=N$4,SUMIFS(Investors!$P:$P,Investors!$A:$A,$A103,Investors!$G:$G,$B103)-$B$2&gt;M$4),SUMIFS(Investors!$Q:$Q,Investors!$A:$A,$A103,Investors!$G:$G,$B103),0)</f>
        <v>0</v>
      </c>
      <c r="O103" s="14">
        <f>IF(AND(SUMIFS(Investors!$P:$P,Investors!$A:$A,$A103,Investors!$G:$G,$B103)-$B$2&lt;=O$4,SUMIFS(Investors!$P:$P,Investors!$A:$A,$A103,Investors!$G:$G,$B103)-$B$2&gt;N$4),SUMIFS(Investors!$Q:$Q,Investors!$A:$A,$A103,Investors!$G:$G,$B103),0)</f>
        <v>0</v>
      </c>
      <c r="P103" s="14">
        <f>IF(AND(SUMIFS(Investors!$P:$P,Investors!$A:$A,$A103,Investors!$G:$G,$B103)-$B$2&lt;=P$4,SUMIFS(Investors!$P:$P,Investors!$A:$A,$A103,Investors!$G:$G,$B103)-$B$2&gt;O$4),SUMIFS(Investors!$Q:$Q,Investors!$A:$A,$A103,Investors!$G:$G,$B103),0)</f>
        <v>0</v>
      </c>
      <c r="Q103" s="14">
        <f>IF(AND(SUMIFS(Investors!$P:$P,Investors!$A:$A,$A103,Investors!$G:$G,$B103)-$B$2&lt;=Q$4,SUMIFS(Investors!$P:$P,Investors!$A:$A,$A103,Investors!$G:$G,$B103)-$B$2&gt;P$4),SUMIFS(Investors!$Q:$Q,Investors!$A:$A,$A103,Investors!$G:$G,$B103),0)</f>
        <v>0</v>
      </c>
      <c r="R103" s="14">
        <f>IF(AND(SUMIFS(Investors!$P:$P,Investors!$A:$A,$A103,Investors!$G:$G,$B103)-$B$2&lt;=R$4,SUMIFS(Investors!$P:$P,Investors!$A:$A,$A103,Investors!$G:$G,$B103)-$B$2&gt;Q$4),SUMIFS(Investors!$Q:$Q,Investors!$A:$A,$A103,Investors!$G:$G,$B103),0)</f>
        <v>0</v>
      </c>
      <c r="S103" s="14">
        <f>IF(AND(SUMIFS(Investors!$P:$P,Investors!$A:$A,$A103,Investors!$G:$G,$B103)-$B$2&lt;=S$4,SUMIFS(Investors!$P:$P,Investors!$A:$A,$A103,Investors!$G:$G,$B103)-$B$2&gt;R$4),SUMIFS(Investors!$Q:$Q,Investors!$A:$A,$A103,Investors!$G:$G,$B103),0)</f>
        <v>0</v>
      </c>
      <c r="T103" s="14">
        <f>IF(AND(SUMIFS(Investors!$P:$P,Investors!$A:$A,$A103,Investors!$G:$G,$B103)-$B$2&lt;=T$4,SUMIFS(Investors!$P:$P,Investors!$A:$A,$A103,Investors!$G:$G,$B103)-$B$2&gt;S$4),SUMIFS(Investors!$Q:$Q,Investors!$A:$A,$A103,Investors!$G:$G,$B103),0)</f>
        <v>0</v>
      </c>
      <c r="U103" s="14">
        <f>IF(AND(SUMIFS(Investors!$P:$P,Investors!$A:$A,$A103,Investors!$G:$G,$B103)-$B$2&lt;=U$4,SUMIFS(Investors!$P:$P,Investors!$A:$A,$A103,Investors!$G:$G,$B103)-$B$2&gt;T$4),SUMIFS(Investors!$Q:$Q,Investors!$A:$A,$A103,Investors!$G:$G,$B103),0)</f>
        <v>0</v>
      </c>
      <c r="V103" s="14">
        <f>IF(AND(SUMIFS(Investors!$P:$P,Investors!$A:$A,$A103,Investors!$G:$G,$B103)-$B$2&lt;=V$4,SUMIFS(Investors!$P:$P,Investors!$A:$A,$A103,Investors!$G:$G,$B103)-$B$2&gt;U$4),SUMIFS(Investors!$Q:$Q,Investors!$A:$A,$A103,Investors!$G:$G,$B103),0)</f>
        <v>0</v>
      </c>
      <c r="W103" s="14">
        <f>IF(AND(SUMIFS(Investors!$P:$P,Investors!$A:$A,$A103,Investors!$G:$G,$B103)-$B$2&lt;=W$4,SUMIFS(Investors!$P:$P,Investors!$A:$A,$A103,Investors!$G:$G,$B103)-$B$2&gt;V$4),SUMIFS(Investors!$Q:$Q,Investors!$A:$A,$A103,Investors!$G:$G,$B103),0)</f>
        <v>0</v>
      </c>
      <c r="X103" s="14">
        <f>IF(AND(SUMIFS(Investors!$P:$P,Investors!$A:$A,$A103,Investors!$G:$G,$B103)-$B$2&lt;=X$4,SUMIFS(Investors!$P:$P,Investors!$A:$A,$A103,Investors!$G:$G,$B103)-$B$2&gt;W$4),SUMIFS(Investors!$Q:$Q,Investors!$A:$A,$A103,Investors!$G:$G,$B103),0)</f>
        <v>0</v>
      </c>
      <c r="Y103" s="14">
        <f>IF(AND(SUMIFS(Investors!$P:$P,Investors!$A:$A,$A103,Investors!$G:$G,$B103)-$B$2&lt;=Y$4,SUMIFS(Investors!$P:$P,Investors!$A:$A,$A103,Investors!$G:$G,$B103)-$B$2&gt;X$4),SUMIFS(Investors!$Q:$Q,Investors!$A:$A,$A103,Investors!$G:$G,$B103),0)</f>
        <v>0</v>
      </c>
      <c r="Z103" s="14">
        <f>IF(AND(SUMIFS(Investors!$P:$P,Investors!$A:$A,$A103,Investors!$G:$G,$B103)-$B$2&lt;=Z$4,SUMIFS(Investors!$P:$P,Investors!$A:$A,$A103,Investors!$G:$G,$B103)-$B$2&gt;Y$4),SUMIFS(Investors!$Q:$Q,Investors!$A:$A,$A103,Investors!$G:$G,$B103),0)</f>
        <v>0</v>
      </c>
      <c r="AA103" s="14">
        <f>IF(AND(SUMIFS(Investors!$P:$P,Investors!$A:$A,$A103,Investors!$G:$G,$B103)-$B$2&lt;=AA$4,SUMIFS(Investors!$P:$P,Investors!$A:$A,$A103,Investors!$G:$G,$B103)-$B$2&gt;Z$4),SUMIFS(Investors!$Q:$Q,Investors!$A:$A,$A103,Investors!$G:$G,$B103),0)</f>
        <v>0</v>
      </c>
      <c r="AB103" s="14">
        <f>IF(AND(SUMIFS(Investors!$P:$P,Investors!$A:$A,$A103,Investors!$G:$G,$B103)-$B$2&lt;=AB$4,SUMIFS(Investors!$P:$P,Investors!$A:$A,$A103,Investors!$G:$G,$B103)-$B$2&gt;AA$4),SUMIFS(Investors!$Q:$Q,Investors!$A:$A,$A103,Investors!$G:$G,$B103),0)</f>
        <v>0</v>
      </c>
      <c r="AC103" s="14">
        <f>IF(AND(SUMIFS(Investors!$P:$P,Investors!$A:$A,$A103,Investors!$G:$G,$B103)-$B$2&lt;=AC$4,SUMIFS(Investors!$P:$P,Investors!$A:$A,$A103,Investors!$G:$G,$B103)-$B$2&gt;AB$4),SUMIFS(Investors!$Q:$Q,Investors!$A:$A,$A103,Investors!$G:$G,$B103),0)</f>
        <v>0</v>
      </c>
    </row>
    <row r="104" spans="1:29">
      <c r="A104" s="13" t="s">
        <v>261</v>
      </c>
      <c r="B104" s="13" t="s">
        <v>81</v>
      </c>
      <c r="C104" s="14">
        <f t="shared" si="4"/>
        <v>582630.1369863014</v>
      </c>
      <c r="D104" s="13"/>
      <c r="E104" s="14">
        <f>IF(AND(SUMIFS(Investors!$P:$P,Investors!$A:$A,$A104,Investors!$G:$G,$B104)-$B$2&lt;=E$4,SUMIFS(Investors!$P:$P,Investors!$A:$A,$A104,Investors!$G:$G,$B104)-$B$2&gt;D$4),SUMIFS(Investors!$Q:$Q,Investors!$A:$A,$A104,Investors!$G:$G,$B104),0)</f>
        <v>0</v>
      </c>
      <c r="F104" s="14">
        <f>IF(AND(SUMIFS(Investors!$P:$P,Investors!$A:$A,$A104,Investors!$G:$G,$B104)-$B$2&lt;=F$4,SUMIFS(Investors!$P:$P,Investors!$A:$A,$A104,Investors!$G:$G,$B104)-$B$2&gt;E$4),SUMIFS(Investors!$Q:$Q,Investors!$A:$A,$A104,Investors!$G:$G,$B104),0)</f>
        <v>0</v>
      </c>
      <c r="G104" s="14">
        <f>IF(AND(SUMIFS(Investors!$P:$P,Investors!$A:$A,$A104,Investors!$G:$G,$B104)-$B$2&lt;=G$4,SUMIFS(Investors!$P:$P,Investors!$A:$A,$A104,Investors!$G:$G,$B104)-$B$2&gt;F$4),SUMIFS(Investors!$Q:$Q,Investors!$A:$A,$A104,Investors!$G:$G,$B104),0)</f>
        <v>0</v>
      </c>
      <c r="H104" s="14">
        <f>IF(AND(SUMIFS(Investors!$P:$P,Investors!$A:$A,$A104,Investors!$G:$G,$B104)-$B$2&lt;=H$4,SUMIFS(Investors!$P:$P,Investors!$A:$A,$A104,Investors!$G:$G,$B104)-$B$2&gt;G$4),SUMIFS(Investors!$Q:$Q,Investors!$A:$A,$A104,Investors!$G:$G,$B104),0)</f>
        <v>582630.1369863014</v>
      </c>
      <c r="I104" s="14">
        <f>IF(AND(SUMIFS(Investors!$P:$P,Investors!$A:$A,$A104,Investors!$G:$G,$B104)-$B$2&lt;=I$4,SUMIFS(Investors!$P:$P,Investors!$A:$A,$A104,Investors!$G:$G,$B104)-$B$2&gt;H$4),SUMIFS(Investors!$Q:$Q,Investors!$A:$A,$A104,Investors!$G:$G,$B104),0)</f>
        <v>0</v>
      </c>
      <c r="J104" s="14">
        <f>IF(AND(SUMIFS(Investors!$P:$P,Investors!$A:$A,$A104,Investors!$G:$G,$B104)-$B$2&lt;=J$4,SUMIFS(Investors!$P:$P,Investors!$A:$A,$A104,Investors!$G:$G,$B104)-$B$2&gt;I$4),SUMIFS(Investors!$Q:$Q,Investors!$A:$A,$A104,Investors!$G:$G,$B104),0)</f>
        <v>0</v>
      </c>
      <c r="K104" s="14">
        <f>IF(AND(SUMIFS(Investors!$P:$P,Investors!$A:$A,$A104,Investors!$G:$G,$B104)-$B$2&lt;=K$4,SUMIFS(Investors!$P:$P,Investors!$A:$A,$A104,Investors!$G:$G,$B104)-$B$2&gt;J$4),SUMIFS(Investors!$Q:$Q,Investors!$A:$A,$A104,Investors!$G:$G,$B104),0)</f>
        <v>0</v>
      </c>
      <c r="L104" s="14">
        <f>IF(AND(SUMIFS(Investors!$P:$P,Investors!$A:$A,$A104,Investors!$G:$G,$B104)-$B$2&lt;=L$4,SUMIFS(Investors!$P:$P,Investors!$A:$A,$A104,Investors!$G:$G,$B104)-$B$2&gt;K$4),SUMIFS(Investors!$Q:$Q,Investors!$A:$A,$A104,Investors!$G:$G,$B104),0)</f>
        <v>0</v>
      </c>
      <c r="M104" s="14">
        <f>IF(AND(SUMIFS(Investors!$P:$P,Investors!$A:$A,$A104,Investors!$G:$G,$B104)-$B$2&lt;=M$4,SUMIFS(Investors!$P:$P,Investors!$A:$A,$A104,Investors!$G:$G,$B104)-$B$2&gt;L$4),SUMIFS(Investors!$Q:$Q,Investors!$A:$A,$A104,Investors!$G:$G,$B104),0)</f>
        <v>0</v>
      </c>
      <c r="N104" s="14">
        <f>IF(AND(SUMIFS(Investors!$P:$P,Investors!$A:$A,$A104,Investors!$G:$G,$B104)-$B$2&lt;=N$4,SUMIFS(Investors!$P:$P,Investors!$A:$A,$A104,Investors!$G:$G,$B104)-$B$2&gt;M$4),SUMIFS(Investors!$Q:$Q,Investors!$A:$A,$A104,Investors!$G:$G,$B104),0)</f>
        <v>0</v>
      </c>
      <c r="O104" s="14">
        <f>IF(AND(SUMIFS(Investors!$P:$P,Investors!$A:$A,$A104,Investors!$G:$G,$B104)-$B$2&lt;=O$4,SUMIFS(Investors!$P:$P,Investors!$A:$A,$A104,Investors!$G:$G,$B104)-$B$2&gt;N$4),SUMIFS(Investors!$Q:$Q,Investors!$A:$A,$A104,Investors!$G:$G,$B104),0)</f>
        <v>0</v>
      </c>
      <c r="P104" s="14">
        <f>IF(AND(SUMIFS(Investors!$P:$P,Investors!$A:$A,$A104,Investors!$G:$G,$B104)-$B$2&lt;=P$4,SUMIFS(Investors!$P:$P,Investors!$A:$A,$A104,Investors!$G:$G,$B104)-$B$2&gt;O$4),SUMIFS(Investors!$Q:$Q,Investors!$A:$A,$A104,Investors!$G:$G,$B104),0)</f>
        <v>0</v>
      </c>
      <c r="Q104" s="14">
        <f>IF(AND(SUMIFS(Investors!$P:$P,Investors!$A:$A,$A104,Investors!$G:$G,$B104)-$B$2&lt;=Q$4,SUMIFS(Investors!$P:$P,Investors!$A:$A,$A104,Investors!$G:$G,$B104)-$B$2&gt;P$4),SUMIFS(Investors!$Q:$Q,Investors!$A:$A,$A104,Investors!$G:$G,$B104),0)</f>
        <v>0</v>
      </c>
      <c r="R104" s="14">
        <f>IF(AND(SUMIFS(Investors!$P:$P,Investors!$A:$A,$A104,Investors!$G:$G,$B104)-$B$2&lt;=R$4,SUMIFS(Investors!$P:$P,Investors!$A:$A,$A104,Investors!$G:$G,$B104)-$B$2&gt;Q$4),SUMIFS(Investors!$Q:$Q,Investors!$A:$A,$A104,Investors!$G:$G,$B104),0)</f>
        <v>0</v>
      </c>
      <c r="S104" s="14">
        <f>IF(AND(SUMIFS(Investors!$P:$P,Investors!$A:$A,$A104,Investors!$G:$G,$B104)-$B$2&lt;=S$4,SUMIFS(Investors!$P:$P,Investors!$A:$A,$A104,Investors!$G:$G,$B104)-$B$2&gt;R$4),SUMIFS(Investors!$Q:$Q,Investors!$A:$A,$A104,Investors!$G:$G,$B104),0)</f>
        <v>0</v>
      </c>
      <c r="T104" s="14">
        <f>IF(AND(SUMIFS(Investors!$P:$P,Investors!$A:$A,$A104,Investors!$G:$G,$B104)-$B$2&lt;=T$4,SUMIFS(Investors!$P:$P,Investors!$A:$A,$A104,Investors!$G:$G,$B104)-$B$2&gt;S$4),SUMIFS(Investors!$Q:$Q,Investors!$A:$A,$A104,Investors!$G:$G,$B104),0)</f>
        <v>0</v>
      </c>
      <c r="U104" s="14">
        <f>IF(AND(SUMIFS(Investors!$P:$P,Investors!$A:$A,$A104,Investors!$G:$G,$B104)-$B$2&lt;=U$4,SUMIFS(Investors!$P:$P,Investors!$A:$A,$A104,Investors!$G:$G,$B104)-$B$2&gt;T$4),SUMIFS(Investors!$Q:$Q,Investors!$A:$A,$A104,Investors!$G:$G,$B104),0)</f>
        <v>0</v>
      </c>
      <c r="V104" s="14">
        <f>IF(AND(SUMIFS(Investors!$P:$P,Investors!$A:$A,$A104,Investors!$G:$G,$B104)-$B$2&lt;=V$4,SUMIFS(Investors!$P:$P,Investors!$A:$A,$A104,Investors!$G:$G,$B104)-$B$2&gt;U$4),SUMIFS(Investors!$Q:$Q,Investors!$A:$A,$A104,Investors!$G:$G,$B104),0)</f>
        <v>0</v>
      </c>
      <c r="W104" s="14">
        <f>IF(AND(SUMIFS(Investors!$P:$P,Investors!$A:$A,$A104,Investors!$G:$G,$B104)-$B$2&lt;=W$4,SUMIFS(Investors!$P:$P,Investors!$A:$A,$A104,Investors!$G:$G,$B104)-$B$2&gt;V$4),SUMIFS(Investors!$Q:$Q,Investors!$A:$A,$A104,Investors!$G:$G,$B104),0)</f>
        <v>0</v>
      </c>
      <c r="X104" s="14">
        <f>IF(AND(SUMIFS(Investors!$P:$P,Investors!$A:$A,$A104,Investors!$G:$G,$B104)-$B$2&lt;=X$4,SUMIFS(Investors!$P:$P,Investors!$A:$A,$A104,Investors!$G:$G,$B104)-$B$2&gt;W$4),SUMIFS(Investors!$Q:$Q,Investors!$A:$A,$A104,Investors!$G:$G,$B104),0)</f>
        <v>0</v>
      </c>
      <c r="Y104" s="14">
        <f>IF(AND(SUMIFS(Investors!$P:$P,Investors!$A:$A,$A104,Investors!$G:$G,$B104)-$B$2&lt;=Y$4,SUMIFS(Investors!$P:$P,Investors!$A:$A,$A104,Investors!$G:$G,$B104)-$B$2&gt;X$4),SUMIFS(Investors!$Q:$Q,Investors!$A:$A,$A104,Investors!$G:$G,$B104),0)</f>
        <v>0</v>
      </c>
      <c r="Z104" s="14">
        <f>IF(AND(SUMIFS(Investors!$P:$P,Investors!$A:$A,$A104,Investors!$G:$G,$B104)-$B$2&lt;=Z$4,SUMIFS(Investors!$P:$P,Investors!$A:$A,$A104,Investors!$G:$G,$B104)-$B$2&gt;Y$4),SUMIFS(Investors!$Q:$Q,Investors!$A:$A,$A104,Investors!$G:$G,$B104),0)</f>
        <v>0</v>
      </c>
      <c r="AA104" s="14">
        <f>IF(AND(SUMIFS(Investors!$P:$P,Investors!$A:$A,$A104,Investors!$G:$G,$B104)-$B$2&lt;=AA$4,SUMIFS(Investors!$P:$P,Investors!$A:$A,$A104,Investors!$G:$G,$B104)-$B$2&gt;Z$4),SUMIFS(Investors!$Q:$Q,Investors!$A:$A,$A104,Investors!$G:$G,$B104),0)</f>
        <v>0</v>
      </c>
      <c r="AB104" s="14">
        <f>IF(AND(SUMIFS(Investors!$P:$P,Investors!$A:$A,$A104,Investors!$G:$G,$B104)-$B$2&lt;=AB$4,SUMIFS(Investors!$P:$P,Investors!$A:$A,$A104,Investors!$G:$G,$B104)-$B$2&gt;AA$4),SUMIFS(Investors!$Q:$Q,Investors!$A:$A,$A104,Investors!$G:$G,$B104),0)</f>
        <v>0</v>
      </c>
      <c r="AC104" s="14">
        <f>IF(AND(SUMIFS(Investors!$P:$P,Investors!$A:$A,$A104,Investors!$G:$G,$B104)-$B$2&lt;=AC$4,SUMIFS(Investors!$P:$P,Investors!$A:$A,$A104,Investors!$G:$G,$B104)-$B$2&gt;AB$4),SUMIFS(Investors!$Q:$Q,Investors!$A:$A,$A104,Investors!$G:$G,$B104),0)</f>
        <v>0</v>
      </c>
    </row>
    <row r="105" spans="1:29">
      <c r="A105" s="13" t="s">
        <v>264</v>
      </c>
      <c r="B105" s="13" t="s">
        <v>32</v>
      </c>
      <c r="C105" s="14">
        <f t="shared" si="4"/>
        <v>680482.19178082189</v>
      </c>
      <c r="D105" s="13"/>
      <c r="E105" s="14">
        <f>IF(AND(SUMIFS(Investors!$P:$P,Investors!$A:$A,$A105,Investors!$G:$G,$B105)-$B$2&lt;=E$4,SUMIFS(Investors!$P:$P,Investors!$A:$A,$A105,Investors!$G:$G,$B105)-$B$2&gt;D$4),SUMIFS(Investors!$Q:$Q,Investors!$A:$A,$A105,Investors!$G:$G,$B105),0)</f>
        <v>0</v>
      </c>
      <c r="F105" s="14">
        <f>IF(AND(SUMIFS(Investors!$P:$P,Investors!$A:$A,$A105,Investors!$G:$G,$B105)-$B$2&lt;=F$4,SUMIFS(Investors!$P:$P,Investors!$A:$A,$A105,Investors!$G:$G,$B105)-$B$2&gt;E$4),SUMIFS(Investors!$Q:$Q,Investors!$A:$A,$A105,Investors!$G:$G,$B105),0)</f>
        <v>680482.19178082189</v>
      </c>
      <c r="G105" s="14">
        <f>IF(AND(SUMIFS(Investors!$P:$P,Investors!$A:$A,$A105,Investors!$G:$G,$B105)-$B$2&lt;=G$4,SUMIFS(Investors!$P:$P,Investors!$A:$A,$A105,Investors!$G:$G,$B105)-$B$2&gt;F$4),SUMIFS(Investors!$Q:$Q,Investors!$A:$A,$A105,Investors!$G:$G,$B105),0)</f>
        <v>0</v>
      </c>
      <c r="H105" s="14">
        <f>IF(AND(SUMIFS(Investors!$P:$P,Investors!$A:$A,$A105,Investors!$G:$G,$B105)-$B$2&lt;=H$4,SUMIFS(Investors!$P:$P,Investors!$A:$A,$A105,Investors!$G:$G,$B105)-$B$2&gt;G$4),SUMIFS(Investors!$Q:$Q,Investors!$A:$A,$A105,Investors!$G:$G,$B105),0)</f>
        <v>0</v>
      </c>
      <c r="I105" s="14">
        <f>IF(AND(SUMIFS(Investors!$P:$P,Investors!$A:$A,$A105,Investors!$G:$G,$B105)-$B$2&lt;=I$4,SUMIFS(Investors!$P:$P,Investors!$A:$A,$A105,Investors!$G:$G,$B105)-$B$2&gt;H$4),SUMIFS(Investors!$Q:$Q,Investors!$A:$A,$A105,Investors!$G:$G,$B105),0)</f>
        <v>0</v>
      </c>
      <c r="J105" s="14">
        <f>IF(AND(SUMIFS(Investors!$P:$P,Investors!$A:$A,$A105,Investors!$G:$G,$B105)-$B$2&lt;=J$4,SUMIFS(Investors!$P:$P,Investors!$A:$A,$A105,Investors!$G:$G,$B105)-$B$2&gt;I$4),SUMIFS(Investors!$Q:$Q,Investors!$A:$A,$A105,Investors!$G:$G,$B105),0)</f>
        <v>0</v>
      </c>
      <c r="K105" s="14">
        <f>IF(AND(SUMIFS(Investors!$P:$P,Investors!$A:$A,$A105,Investors!$G:$G,$B105)-$B$2&lt;=K$4,SUMIFS(Investors!$P:$P,Investors!$A:$A,$A105,Investors!$G:$G,$B105)-$B$2&gt;J$4),SUMIFS(Investors!$Q:$Q,Investors!$A:$A,$A105,Investors!$G:$G,$B105),0)</f>
        <v>0</v>
      </c>
      <c r="L105" s="14">
        <f>IF(AND(SUMIFS(Investors!$P:$P,Investors!$A:$A,$A105,Investors!$G:$G,$B105)-$B$2&lt;=L$4,SUMIFS(Investors!$P:$P,Investors!$A:$A,$A105,Investors!$G:$G,$B105)-$B$2&gt;K$4),SUMIFS(Investors!$Q:$Q,Investors!$A:$A,$A105,Investors!$G:$G,$B105),0)</f>
        <v>0</v>
      </c>
      <c r="M105" s="14">
        <f>IF(AND(SUMIFS(Investors!$P:$P,Investors!$A:$A,$A105,Investors!$G:$G,$B105)-$B$2&lt;=M$4,SUMIFS(Investors!$P:$P,Investors!$A:$A,$A105,Investors!$G:$G,$B105)-$B$2&gt;L$4),SUMIFS(Investors!$Q:$Q,Investors!$A:$A,$A105,Investors!$G:$G,$B105),0)</f>
        <v>0</v>
      </c>
      <c r="N105" s="14">
        <f>IF(AND(SUMIFS(Investors!$P:$P,Investors!$A:$A,$A105,Investors!$G:$G,$B105)-$B$2&lt;=N$4,SUMIFS(Investors!$P:$P,Investors!$A:$A,$A105,Investors!$G:$G,$B105)-$B$2&gt;M$4),SUMIFS(Investors!$Q:$Q,Investors!$A:$A,$A105,Investors!$G:$G,$B105),0)</f>
        <v>0</v>
      </c>
      <c r="O105" s="14">
        <f>IF(AND(SUMIFS(Investors!$P:$P,Investors!$A:$A,$A105,Investors!$G:$G,$B105)-$B$2&lt;=O$4,SUMIFS(Investors!$P:$P,Investors!$A:$A,$A105,Investors!$G:$G,$B105)-$B$2&gt;N$4),SUMIFS(Investors!$Q:$Q,Investors!$A:$A,$A105,Investors!$G:$G,$B105),0)</f>
        <v>0</v>
      </c>
      <c r="P105" s="14">
        <f>IF(AND(SUMIFS(Investors!$P:$P,Investors!$A:$A,$A105,Investors!$G:$G,$B105)-$B$2&lt;=P$4,SUMIFS(Investors!$P:$P,Investors!$A:$A,$A105,Investors!$G:$G,$B105)-$B$2&gt;O$4),SUMIFS(Investors!$Q:$Q,Investors!$A:$A,$A105,Investors!$G:$G,$B105),0)</f>
        <v>0</v>
      </c>
      <c r="Q105" s="14">
        <f>IF(AND(SUMIFS(Investors!$P:$P,Investors!$A:$A,$A105,Investors!$G:$G,$B105)-$B$2&lt;=Q$4,SUMIFS(Investors!$P:$P,Investors!$A:$A,$A105,Investors!$G:$G,$B105)-$B$2&gt;P$4),SUMIFS(Investors!$Q:$Q,Investors!$A:$A,$A105,Investors!$G:$G,$B105),0)</f>
        <v>0</v>
      </c>
      <c r="R105" s="14">
        <f>IF(AND(SUMIFS(Investors!$P:$P,Investors!$A:$A,$A105,Investors!$G:$G,$B105)-$B$2&lt;=R$4,SUMIFS(Investors!$P:$P,Investors!$A:$A,$A105,Investors!$G:$G,$B105)-$B$2&gt;Q$4),SUMIFS(Investors!$Q:$Q,Investors!$A:$A,$A105,Investors!$G:$G,$B105),0)</f>
        <v>0</v>
      </c>
      <c r="S105" s="14">
        <f>IF(AND(SUMIFS(Investors!$P:$P,Investors!$A:$A,$A105,Investors!$G:$G,$B105)-$B$2&lt;=S$4,SUMIFS(Investors!$P:$P,Investors!$A:$A,$A105,Investors!$G:$G,$B105)-$B$2&gt;R$4),SUMIFS(Investors!$Q:$Q,Investors!$A:$A,$A105,Investors!$G:$G,$B105),0)</f>
        <v>0</v>
      </c>
      <c r="T105" s="14">
        <f>IF(AND(SUMIFS(Investors!$P:$P,Investors!$A:$A,$A105,Investors!$G:$G,$B105)-$B$2&lt;=T$4,SUMIFS(Investors!$P:$P,Investors!$A:$A,$A105,Investors!$G:$G,$B105)-$B$2&gt;S$4),SUMIFS(Investors!$Q:$Q,Investors!$A:$A,$A105,Investors!$G:$G,$B105),0)</f>
        <v>0</v>
      </c>
      <c r="U105" s="14">
        <f>IF(AND(SUMIFS(Investors!$P:$P,Investors!$A:$A,$A105,Investors!$G:$G,$B105)-$B$2&lt;=U$4,SUMIFS(Investors!$P:$P,Investors!$A:$A,$A105,Investors!$G:$G,$B105)-$B$2&gt;T$4),SUMIFS(Investors!$Q:$Q,Investors!$A:$A,$A105,Investors!$G:$G,$B105),0)</f>
        <v>0</v>
      </c>
      <c r="V105" s="14">
        <f>IF(AND(SUMIFS(Investors!$P:$P,Investors!$A:$A,$A105,Investors!$G:$G,$B105)-$B$2&lt;=V$4,SUMIFS(Investors!$P:$P,Investors!$A:$A,$A105,Investors!$G:$G,$B105)-$B$2&gt;U$4),SUMIFS(Investors!$Q:$Q,Investors!$A:$A,$A105,Investors!$G:$G,$B105),0)</f>
        <v>0</v>
      </c>
      <c r="W105" s="14">
        <f>IF(AND(SUMIFS(Investors!$P:$P,Investors!$A:$A,$A105,Investors!$G:$G,$B105)-$B$2&lt;=W$4,SUMIFS(Investors!$P:$P,Investors!$A:$A,$A105,Investors!$G:$G,$B105)-$B$2&gt;V$4),SUMIFS(Investors!$Q:$Q,Investors!$A:$A,$A105,Investors!$G:$G,$B105),0)</f>
        <v>0</v>
      </c>
      <c r="X105" s="14">
        <f>IF(AND(SUMIFS(Investors!$P:$P,Investors!$A:$A,$A105,Investors!$G:$G,$B105)-$B$2&lt;=X$4,SUMIFS(Investors!$P:$P,Investors!$A:$A,$A105,Investors!$G:$G,$B105)-$B$2&gt;W$4),SUMIFS(Investors!$Q:$Q,Investors!$A:$A,$A105,Investors!$G:$G,$B105),0)</f>
        <v>0</v>
      </c>
      <c r="Y105" s="14">
        <f>IF(AND(SUMIFS(Investors!$P:$P,Investors!$A:$A,$A105,Investors!$G:$G,$B105)-$B$2&lt;=Y$4,SUMIFS(Investors!$P:$P,Investors!$A:$A,$A105,Investors!$G:$G,$B105)-$B$2&gt;X$4),SUMIFS(Investors!$Q:$Q,Investors!$A:$A,$A105,Investors!$G:$G,$B105),0)</f>
        <v>0</v>
      </c>
      <c r="Z105" s="14">
        <f>IF(AND(SUMIFS(Investors!$P:$P,Investors!$A:$A,$A105,Investors!$G:$G,$B105)-$B$2&lt;=Z$4,SUMIFS(Investors!$P:$P,Investors!$A:$A,$A105,Investors!$G:$G,$B105)-$B$2&gt;Y$4),SUMIFS(Investors!$Q:$Q,Investors!$A:$A,$A105,Investors!$G:$G,$B105),0)</f>
        <v>0</v>
      </c>
      <c r="AA105" s="14">
        <f>IF(AND(SUMIFS(Investors!$P:$P,Investors!$A:$A,$A105,Investors!$G:$G,$B105)-$B$2&lt;=AA$4,SUMIFS(Investors!$P:$P,Investors!$A:$A,$A105,Investors!$G:$G,$B105)-$B$2&gt;Z$4),SUMIFS(Investors!$Q:$Q,Investors!$A:$A,$A105,Investors!$G:$G,$B105),0)</f>
        <v>0</v>
      </c>
      <c r="AB105" s="14">
        <f>IF(AND(SUMIFS(Investors!$P:$P,Investors!$A:$A,$A105,Investors!$G:$G,$B105)-$B$2&lt;=AB$4,SUMIFS(Investors!$P:$P,Investors!$A:$A,$A105,Investors!$G:$G,$B105)-$B$2&gt;AA$4),SUMIFS(Investors!$Q:$Q,Investors!$A:$A,$A105,Investors!$G:$G,$B105),0)</f>
        <v>0</v>
      </c>
      <c r="AC105" s="14">
        <f>IF(AND(SUMIFS(Investors!$P:$P,Investors!$A:$A,$A105,Investors!$G:$G,$B105)-$B$2&lt;=AC$4,SUMIFS(Investors!$P:$P,Investors!$A:$A,$A105,Investors!$G:$G,$B105)-$B$2&gt;AB$4),SUMIFS(Investors!$Q:$Q,Investors!$A:$A,$A105,Investors!$G:$G,$B105),0)</f>
        <v>0</v>
      </c>
    </row>
    <row r="106" spans="1:29">
      <c r="A106" s="13" t="s">
        <v>267</v>
      </c>
      <c r="B106" s="13" t="s">
        <v>41</v>
      </c>
      <c r="C106" s="14">
        <f t="shared" si="4"/>
        <v>335934.24657534249</v>
      </c>
      <c r="D106" s="13"/>
      <c r="E106" s="14">
        <f>IF(AND(SUMIFS(Investors!$P:$P,Investors!$A:$A,$A106,Investors!$G:$G,$B106)-$B$2&lt;=E$4,SUMIFS(Investors!$P:$P,Investors!$A:$A,$A106,Investors!$G:$G,$B106)-$B$2&gt;D$4),SUMIFS(Investors!$Q:$Q,Investors!$A:$A,$A106,Investors!$G:$G,$B106),0)</f>
        <v>0</v>
      </c>
      <c r="F106" s="14">
        <f>IF(AND(SUMIFS(Investors!$P:$P,Investors!$A:$A,$A106,Investors!$G:$G,$B106)-$B$2&lt;=F$4,SUMIFS(Investors!$P:$P,Investors!$A:$A,$A106,Investors!$G:$G,$B106)-$B$2&gt;E$4),SUMIFS(Investors!$Q:$Q,Investors!$A:$A,$A106,Investors!$G:$G,$B106),0)</f>
        <v>335934.24657534249</v>
      </c>
      <c r="G106" s="14">
        <f>IF(AND(SUMIFS(Investors!$P:$P,Investors!$A:$A,$A106,Investors!$G:$G,$B106)-$B$2&lt;=G$4,SUMIFS(Investors!$P:$P,Investors!$A:$A,$A106,Investors!$G:$G,$B106)-$B$2&gt;F$4),SUMIFS(Investors!$Q:$Q,Investors!$A:$A,$A106,Investors!$G:$G,$B106),0)</f>
        <v>0</v>
      </c>
      <c r="H106" s="14">
        <f>IF(AND(SUMIFS(Investors!$P:$P,Investors!$A:$A,$A106,Investors!$G:$G,$B106)-$B$2&lt;=H$4,SUMIFS(Investors!$P:$P,Investors!$A:$A,$A106,Investors!$G:$G,$B106)-$B$2&gt;G$4),SUMIFS(Investors!$Q:$Q,Investors!$A:$A,$A106,Investors!$G:$G,$B106),0)</f>
        <v>0</v>
      </c>
      <c r="I106" s="14">
        <f>IF(AND(SUMIFS(Investors!$P:$P,Investors!$A:$A,$A106,Investors!$G:$G,$B106)-$B$2&lt;=I$4,SUMIFS(Investors!$P:$P,Investors!$A:$A,$A106,Investors!$G:$G,$B106)-$B$2&gt;H$4),SUMIFS(Investors!$Q:$Q,Investors!$A:$A,$A106,Investors!$G:$G,$B106),0)</f>
        <v>0</v>
      </c>
      <c r="J106" s="14">
        <f>IF(AND(SUMIFS(Investors!$P:$P,Investors!$A:$A,$A106,Investors!$G:$G,$B106)-$B$2&lt;=J$4,SUMIFS(Investors!$P:$P,Investors!$A:$A,$A106,Investors!$G:$G,$B106)-$B$2&gt;I$4),SUMIFS(Investors!$Q:$Q,Investors!$A:$A,$A106,Investors!$G:$G,$B106),0)</f>
        <v>0</v>
      </c>
      <c r="K106" s="14">
        <f>IF(AND(SUMIFS(Investors!$P:$P,Investors!$A:$A,$A106,Investors!$G:$G,$B106)-$B$2&lt;=K$4,SUMIFS(Investors!$P:$P,Investors!$A:$A,$A106,Investors!$G:$G,$B106)-$B$2&gt;J$4),SUMIFS(Investors!$Q:$Q,Investors!$A:$A,$A106,Investors!$G:$G,$B106),0)</f>
        <v>0</v>
      </c>
      <c r="L106" s="14">
        <f>IF(AND(SUMIFS(Investors!$P:$P,Investors!$A:$A,$A106,Investors!$G:$G,$B106)-$B$2&lt;=L$4,SUMIFS(Investors!$P:$P,Investors!$A:$A,$A106,Investors!$G:$G,$B106)-$B$2&gt;K$4),SUMIFS(Investors!$Q:$Q,Investors!$A:$A,$A106,Investors!$G:$G,$B106),0)</f>
        <v>0</v>
      </c>
      <c r="M106" s="14">
        <f>IF(AND(SUMIFS(Investors!$P:$P,Investors!$A:$A,$A106,Investors!$G:$G,$B106)-$B$2&lt;=M$4,SUMIFS(Investors!$P:$P,Investors!$A:$A,$A106,Investors!$G:$G,$B106)-$B$2&gt;L$4),SUMIFS(Investors!$Q:$Q,Investors!$A:$A,$A106,Investors!$G:$G,$B106),0)</f>
        <v>0</v>
      </c>
      <c r="N106" s="14">
        <f>IF(AND(SUMIFS(Investors!$P:$P,Investors!$A:$A,$A106,Investors!$G:$G,$B106)-$B$2&lt;=N$4,SUMIFS(Investors!$P:$P,Investors!$A:$A,$A106,Investors!$G:$G,$B106)-$B$2&gt;M$4),SUMIFS(Investors!$Q:$Q,Investors!$A:$A,$A106,Investors!$G:$G,$B106),0)</f>
        <v>0</v>
      </c>
      <c r="O106" s="14">
        <f>IF(AND(SUMIFS(Investors!$P:$P,Investors!$A:$A,$A106,Investors!$G:$G,$B106)-$B$2&lt;=O$4,SUMIFS(Investors!$P:$P,Investors!$A:$A,$A106,Investors!$G:$G,$B106)-$B$2&gt;N$4),SUMIFS(Investors!$Q:$Q,Investors!$A:$A,$A106,Investors!$G:$G,$B106),0)</f>
        <v>0</v>
      </c>
      <c r="P106" s="14">
        <f>IF(AND(SUMIFS(Investors!$P:$P,Investors!$A:$A,$A106,Investors!$G:$G,$B106)-$B$2&lt;=P$4,SUMIFS(Investors!$P:$P,Investors!$A:$A,$A106,Investors!$G:$G,$B106)-$B$2&gt;O$4),SUMIFS(Investors!$Q:$Q,Investors!$A:$A,$A106,Investors!$G:$G,$B106),0)</f>
        <v>0</v>
      </c>
      <c r="Q106" s="14">
        <f>IF(AND(SUMIFS(Investors!$P:$P,Investors!$A:$A,$A106,Investors!$G:$G,$B106)-$B$2&lt;=Q$4,SUMIFS(Investors!$P:$P,Investors!$A:$A,$A106,Investors!$G:$G,$B106)-$B$2&gt;P$4),SUMIFS(Investors!$Q:$Q,Investors!$A:$A,$A106,Investors!$G:$G,$B106),0)</f>
        <v>0</v>
      </c>
      <c r="R106" s="14">
        <f>IF(AND(SUMIFS(Investors!$P:$P,Investors!$A:$A,$A106,Investors!$G:$G,$B106)-$B$2&lt;=R$4,SUMIFS(Investors!$P:$P,Investors!$A:$A,$A106,Investors!$G:$G,$B106)-$B$2&gt;Q$4),SUMIFS(Investors!$Q:$Q,Investors!$A:$A,$A106,Investors!$G:$G,$B106),0)</f>
        <v>0</v>
      </c>
      <c r="S106" s="14">
        <f>IF(AND(SUMIFS(Investors!$P:$P,Investors!$A:$A,$A106,Investors!$G:$G,$B106)-$B$2&lt;=S$4,SUMIFS(Investors!$P:$P,Investors!$A:$A,$A106,Investors!$G:$G,$B106)-$B$2&gt;R$4),SUMIFS(Investors!$Q:$Q,Investors!$A:$A,$A106,Investors!$G:$G,$B106),0)</f>
        <v>0</v>
      </c>
      <c r="T106" s="14">
        <f>IF(AND(SUMIFS(Investors!$P:$P,Investors!$A:$A,$A106,Investors!$G:$G,$B106)-$B$2&lt;=T$4,SUMIFS(Investors!$P:$P,Investors!$A:$A,$A106,Investors!$G:$G,$B106)-$B$2&gt;S$4),SUMIFS(Investors!$Q:$Q,Investors!$A:$A,$A106,Investors!$G:$G,$B106),0)</f>
        <v>0</v>
      </c>
      <c r="U106" s="14">
        <f>IF(AND(SUMIFS(Investors!$P:$P,Investors!$A:$A,$A106,Investors!$G:$G,$B106)-$B$2&lt;=U$4,SUMIFS(Investors!$P:$P,Investors!$A:$A,$A106,Investors!$G:$G,$B106)-$B$2&gt;T$4),SUMIFS(Investors!$Q:$Q,Investors!$A:$A,$A106,Investors!$G:$G,$B106),0)</f>
        <v>0</v>
      </c>
      <c r="V106" s="14">
        <f>IF(AND(SUMIFS(Investors!$P:$P,Investors!$A:$A,$A106,Investors!$G:$G,$B106)-$B$2&lt;=V$4,SUMIFS(Investors!$P:$P,Investors!$A:$A,$A106,Investors!$G:$G,$B106)-$B$2&gt;U$4),SUMIFS(Investors!$Q:$Q,Investors!$A:$A,$A106,Investors!$G:$G,$B106),0)</f>
        <v>0</v>
      </c>
      <c r="W106" s="14">
        <f>IF(AND(SUMIFS(Investors!$P:$P,Investors!$A:$A,$A106,Investors!$G:$G,$B106)-$B$2&lt;=W$4,SUMIFS(Investors!$P:$P,Investors!$A:$A,$A106,Investors!$G:$G,$B106)-$B$2&gt;V$4),SUMIFS(Investors!$Q:$Q,Investors!$A:$A,$A106,Investors!$G:$G,$B106),0)</f>
        <v>0</v>
      </c>
      <c r="X106" s="14">
        <f>IF(AND(SUMIFS(Investors!$P:$P,Investors!$A:$A,$A106,Investors!$G:$G,$B106)-$B$2&lt;=X$4,SUMIFS(Investors!$P:$P,Investors!$A:$A,$A106,Investors!$G:$G,$B106)-$B$2&gt;W$4),SUMIFS(Investors!$Q:$Q,Investors!$A:$A,$A106,Investors!$G:$G,$B106),0)</f>
        <v>0</v>
      </c>
      <c r="Y106" s="14">
        <f>IF(AND(SUMIFS(Investors!$P:$P,Investors!$A:$A,$A106,Investors!$G:$G,$B106)-$B$2&lt;=Y$4,SUMIFS(Investors!$P:$P,Investors!$A:$A,$A106,Investors!$G:$G,$B106)-$B$2&gt;X$4),SUMIFS(Investors!$Q:$Q,Investors!$A:$A,$A106,Investors!$G:$G,$B106),0)</f>
        <v>0</v>
      </c>
      <c r="Z106" s="14">
        <f>IF(AND(SUMIFS(Investors!$P:$P,Investors!$A:$A,$A106,Investors!$G:$G,$B106)-$B$2&lt;=Z$4,SUMIFS(Investors!$P:$P,Investors!$A:$A,$A106,Investors!$G:$G,$B106)-$B$2&gt;Y$4),SUMIFS(Investors!$Q:$Q,Investors!$A:$A,$A106,Investors!$G:$G,$B106),0)</f>
        <v>0</v>
      </c>
      <c r="AA106" s="14">
        <f>IF(AND(SUMIFS(Investors!$P:$P,Investors!$A:$A,$A106,Investors!$G:$G,$B106)-$B$2&lt;=AA$4,SUMIFS(Investors!$P:$P,Investors!$A:$A,$A106,Investors!$G:$G,$B106)-$B$2&gt;Z$4),SUMIFS(Investors!$Q:$Q,Investors!$A:$A,$A106,Investors!$G:$G,$B106),0)</f>
        <v>0</v>
      </c>
      <c r="AB106" s="14">
        <f>IF(AND(SUMIFS(Investors!$P:$P,Investors!$A:$A,$A106,Investors!$G:$G,$B106)-$B$2&lt;=AB$4,SUMIFS(Investors!$P:$P,Investors!$A:$A,$A106,Investors!$G:$G,$B106)-$B$2&gt;AA$4),SUMIFS(Investors!$Q:$Q,Investors!$A:$A,$A106,Investors!$G:$G,$B106),0)</f>
        <v>0</v>
      </c>
      <c r="AC106" s="14">
        <f>IF(AND(SUMIFS(Investors!$P:$P,Investors!$A:$A,$A106,Investors!$G:$G,$B106)-$B$2&lt;=AC$4,SUMIFS(Investors!$P:$P,Investors!$A:$A,$A106,Investors!$G:$G,$B106)-$B$2&gt;AB$4),SUMIFS(Investors!$Q:$Q,Investors!$A:$A,$A106,Investors!$G:$G,$B106),0)</f>
        <v>0</v>
      </c>
    </row>
    <row r="107" spans="1:29">
      <c r="A107" s="13" t="s">
        <v>270</v>
      </c>
      <c r="B107" s="13" t="s">
        <v>80</v>
      </c>
      <c r="C107" s="14">
        <f t="shared" si="4"/>
        <v>125641.09589041096</v>
      </c>
      <c r="D107" s="13"/>
      <c r="E107" s="14">
        <f>IF(AND(SUMIFS(Investors!$P:$P,Investors!$A:$A,$A107,Investors!$G:$G,$B107)-$B$2&lt;=E$4,SUMIFS(Investors!$P:$P,Investors!$A:$A,$A107,Investors!$G:$G,$B107)-$B$2&gt;D$4),SUMIFS(Investors!$Q:$Q,Investors!$A:$A,$A107,Investors!$G:$G,$B107),0)</f>
        <v>0</v>
      </c>
      <c r="F107" s="14">
        <f>IF(AND(SUMIFS(Investors!$P:$P,Investors!$A:$A,$A107,Investors!$G:$G,$B107)-$B$2&lt;=F$4,SUMIFS(Investors!$P:$P,Investors!$A:$A,$A107,Investors!$G:$G,$B107)-$B$2&gt;E$4),SUMIFS(Investors!$Q:$Q,Investors!$A:$A,$A107,Investors!$G:$G,$B107),0)</f>
        <v>0</v>
      </c>
      <c r="G107" s="14">
        <f>IF(AND(SUMIFS(Investors!$P:$P,Investors!$A:$A,$A107,Investors!$G:$G,$B107)-$B$2&lt;=G$4,SUMIFS(Investors!$P:$P,Investors!$A:$A,$A107,Investors!$G:$G,$B107)-$B$2&gt;F$4),SUMIFS(Investors!$Q:$Q,Investors!$A:$A,$A107,Investors!$G:$G,$B107),0)</f>
        <v>0</v>
      </c>
      <c r="H107" s="14">
        <f>IF(AND(SUMIFS(Investors!$P:$P,Investors!$A:$A,$A107,Investors!$G:$G,$B107)-$B$2&lt;=H$4,SUMIFS(Investors!$P:$P,Investors!$A:$A,$A107,Investors!$G:$G,$B107)-$B$2&gt;G$4),SUMIFS(Investors!$Q:$Q,Investors!$A:$A,$A107,Investors!$G:$G,$B107),0)</f>
        <v>0</v>
      </c>
      <c r="I107" s="14">
        <f>IF(AND(SUMIFS(Investors!$P:$P,Investors!$A:$A,$A107,Investors!$G:$G,$B107)-$B$2&lt;=I$4,SUMIFS(Investors!$P:$P,Investors!$A:$A,$A107,Investors!$G:$G,$B107)-$B$2&gt;H$4),SUMIFS(Investors!$Q:$Q,Investors!$A:$A,$A107,Investors!$G:$G,$B107),0)</f>
        <v>125641.09589041096</v>
      </c>
      <c r="J107" s="14">
        <f>IF(AND(SUMIFS(Investors!$P:$P,Investors!$A:$A,$A107,Investors!$G:$G,$B107)-$B$2&lt;=J$4,SUMIFS(Investors!$P:$P,Investors!$A:$A,$A107,Investors!$G:$G,$B107)-$B$2&gt;I$4),SUMIFS(Investors!$Q:$Q,Investors!$A:$A,$A107,Investors!$G:$G,$B107),0)</f>
        <v>0</v>
      </c>
      <c r="K107" s="14">
        <f>IF(AND(SUMIFS(Investors!$P:$P,Investors!$A:$A,$A107,Investors!$G:$G,$B107)-$B$2&lt;=K$4,SUMIFS(Investors!$P:$P,Investors!$A:$A,$A107,Investors!$G:$G,$B107)-$B$2&gt;J$4),SUMIFS(Investors!$Q:$Q,Investors!$A:$A,$A107,Investors!$G:$G,$B107),0)</f>
        <v>0</v>
      </c>
      <c r="L107" s="14">
        <f>IF(AND(SUMIFS(Investors!$P:$P,Investors!$A:$A,$A107,Investors!$G:$G,$B107)-$B$2&lt;=L$4,SUMIFS(Investors!$P:$P,Investors!$A:$A,$A107,Investors!$G:$G,$B107)-$B$2&gt;K$4),SUMIFS(Investors!$Q:$Q,Investors!$A:$A,$A107,Investors!$G:$G,$B107),0)</f>
        <v>0</v>
      </c>
      <c r="M107" s="14">
        <f>IF(AND(SUMIFS(Investors!$P:$P,Investors!$A:$A,$A107,Investors!$G:$G,$B107)-$B$2&lt;=M$4,SUMIFS(Investors!$P:$P,Investors!$A:$A,$A107,Investors!$G:$G,$B107)-$B$2&gt;L$4),SUMIFS(Investors!$Q:$Q,Investors!$A:$A,$A107,Investors!$G:$G,$B107),0)</f>
        <v>0</v>
      </c>
      <c r="N107" s="14">
        <f>IF(AND(SUMIFS(Investors!$P:$P,Investors!$A:$A,$A107,Investors!$G:$G,$B107)-$B$2&lt;=N$4,SUMIFS(Investors!$P:$P,Investors!$A:$A,$A107,Investors!$G:$G,$B107)-$B$2&gt;M$4),SUMIFS(Investors!$Q:$Q,Investors!$A:$A,$A107,Investors!$G:$G,$B107),0)</f>
        <v>0</v>
      </c>
      <c r="O107" s="14">
        <f>IF(AND(SUMIFS(Investors!$P:$P,Investors!$A:$A,$A107,Investors!$G:$G,$B107)-$B$2&lt;=O$4,SUMIFS(Investors!$P:$P,Investors!$A:$A,$A107,Investors!$G:$G,$B107)-$B$2&gt;N$4),SUMIFS(Investors!$Q:$Q,Investors!$A:$A,$A107,Investors!$G:$G,$B107),0)</f>
        <v>0</v>
      </c>
      <c r="P107" s="14">
        <f>IF(AND(SUMIFS(Investors!$P:$P,Investors!$A:$A,$A107,Investors!$G:$G,$B107)-$B$2&lt;=P$4,SUMIFS(Investors!$P:$P,Investors!$A:$A,$A107,Investors!$G:$G,$B107)-$B$2&gt;O$4),SUMIFS(Investors!$Q:$Q,Investors!$A:$A,$A107,Investors!$G:$G,$B107),0)</f>
        <v>0</v>
      </c>
      <c r="Q107" s="14">
        <f>IF(AND(SUMIFS(Investors!$P:$P,Investors!$A:$A,$A107,Investors!$G:$G,$B107)-$B$2&lt;=Q$4,SUMIFS(Investors!$P:$P,Investors!$A:$A,$A107,Investors!$G:$G,$B107)-$B$2&gt;P$4),SUMIFS(Investors!$Q:$Q,Investors!$A:$A,$A107,Investors!$G:$G,$B107),0)</f>
        <v>0</v>
      </c>
      <c r="R107" s="14">
        <f>IF(AND(SUMIFS(Investors!$P:$P,Investors!$A:$A,$A107,Investors!$G:$G,$B107)-$B$2&lt;=R$4,SUMIFS(Investors!$P:$P,Investors!$A:$A,$A107,Investors!$G:$G,$B107)-$B$2&gt;Q$4),SUMIFS(Investors!$Q:$Q,Investors!$A:$A,$A107,Investors!$G:$G,$B107),0)</f>
        <v>0</v>
      </c>
      <c r="S107" s="14">
        <f>IF(AND(SUMIFS(Investors!$P:$P,Investors!$A:$A,$A107,Investors!$G:$G,$B107)-$B$2&lt;=S$4,SUMIFS(Investors!$P:$P,Investors!$A:$A,$A107,Investors!$G:$G,$B107)-$B$2&gt;R$4),SUMIFS(Investors!$Q:$Q,Investors!$A:$A,$A107,Investors!$G:$G,$B107),0)</f>
        <v>0</v>
      </c>
      <c r="T107" s="14">
        <f>IF(AND(SUMIFS(Investors!$P:$P,Investors!$A:$A,$A107,Investors!$G:$G,$B107)-$B$2&lt;=T$4,SUMIFS(Investors!$P:$P,Investors!$A:$A,$A107,Investors!$G:$G,$B107)-$B$2&gt;S$4),SUMIFS(Investors!$Q:$Q,Investors!$A:$A,$A107,Investors!$G:$G,$B107),0)</f>
        <v>0</v>
      </c>
      <c r="U107" s="14">
        <f>IF(AND(SUMIFS(Investors!$P:$P,Investors!$A:$A,$A107,Investors!$G:$G,$B107)-$B$2&lt;=U$4,SUMIFS(Investors!$P:$P,Investors!$A:$A,$A107,Investors!$G:$G,$B107)-$B$2&gt;T$4),SUMIFS(Investors!$Q:$Q,Investors!$A:$A,$A107,Investors!$G:$G,$B107),0)</f>
        <v>0</v>
      </c>
      <c r="V107" s="14">
        <f>IF(AND(SUMIFS(Investors!$P:$P,Investors!$A:$A,$A107,Investors!$G:$G,$B107)-$B$2&lt;=V$4,SUMIFS(Investors!$P:$P,Investors!$A:$A,$A107,Investors!$G:$G,$B107)-$B$2&gt;U$4),SUMIFS(Investors!$Q:$Q,Investors!$A:$A,$A107,Investors!$G:$G,$B107),0)</f>
        <v>0</v>
      </c>
      <c r="W107" s="14">
        <f>IF(AND(SUMIFS(Investors!$P:$P,Investors!$A:$A,$A107,Investors!$G:$G,$B107)-$B$2&lt;=W$4,SUMIFS(Investors!$P:$P,Investors!$A:$A,$A107,Investors!$G:$G,$B107)-$B$2&gt;V$4),SUMIFS(Investors!$Q:$Q,Investors!$A:$A,$A107,Investors!$G:$G,$B107),0)</f>
        <v>0</v>
      </c>
      <c r="X107" s="14">
        <f>IF(AND(SUMIFS(Investors!$P:$P,Investors!$A:$A,$A107,Investors!$G:$G,$B107)-$B$2&lt;=X$4,SUMIFS(Investors!$P:$P,Investors!$A:$A,$A107,Investors!$G:$G,$B107)-$B$2&gt;W$4),SUMIFS(Investors!$Q:$Q,Investors!$A:$A,$A107,Investors!$G:$G,$B107),0)</f>
        <v>0</v>
      </c>
      <c r="Y107" s="14">
        <f>IF(AND(SUMIFS(Investors!$P:$P,Investors!$A:$A,$A107,Investors!$G:$G,$B107)-$B$2&lt;=Y$4,SUMIFS(Investors!$P:$P,Investors!$A:$A,$A107,Investors!$G:$G,$B107)-$B$2&gt;X$4),SUMIFS(Investors!$Q:$Q,Investors!$A:$A,$A107,Investors!$G:$G,$B107),0)</f>
        <v>0</v>
      </c>
      <c r="Z107" s="14">
        <f>IF(AND(SUMIFS(Investors!$P:$P,Investors!$A:$A,$A107,Investors!$G:$G,$B107)-$B$2&lt;=Z$4,SUMIFS(Investors!$P:$P,Investors!$A:$A,$A107,Investors!$G:$G,$B107)-$B$2&gt;Y$4),SUMIFS(Investors!$Q:$Q,Investors!$A:$A,$A107,Investors!$G:$G,$B107),0)</f>
        <v>0</v>
      </c>
      <c r="AA107" s="14">
        <f>IF(AND(SUMIFS(Investors!$P:$P,Investors!$A:$A,$A107,Investors!$G:$G,$B107)-$B$2&lt;=AA$4,SUMIFS(Investors!$P:$P,Investors!$A:$A,$A107,Investors!$G:$G,$B107)-$B$2&gt;Z$4),SUMIFS(Investors!$Q:$Q,Investors!$A:$A,$A107,Investors!$G:$G,$B107),0)</f>
        <v>0</v>
      </c>
      <c r="AB107" s="14">
        <f>IF(AND(SUMIFS(Investors!$P:$P,Investors!$A:$A,$A107,Investors!$G:$G,$B107)-$B$2&lt;=AB$4,SUMIFS(Investors!$P:$P,Investors!$A:$A,$A107,Investors!$G:$G,$B107)-$B$2&gt;AA$4),SUMIFS(Investors!$Q:$Q,Investors!$A:$A,$A107,Investors!$G:$G,$B107),0)</f>
        <v>0</v>
      </c>
      <c r="AC107" s="14">
        <f>IF(AND(SUMIFS(Investors!$P:$P,Investors!$A:$A,$A107,Investors!$G:$G,$B107)-$B$2&lt;=AC$4,SUMIFS(Investors!$P:$P,Investors!$A:$A,$A107,Investors!$G:$G,$B107)-$B$2&gt;AB$4),SUMIFS(Investors!$Q:$Q,Investors!$A:$A,$A107,Investors!$G:$G,$B107),0)</f>
        <v>0</v>
      </c>
    </row>
    <row r="108" spans="1:29">
      <c r="A108" s="13" t="s">
        <v>273</v>
      </c>
      <c r="B108" s="13" t="s">
        <v>42</v>
      </c>
      <c r="C108" s="14">
        <f t="shared" si="4"/>
        <v>644961.64383561641</v>
      </c>
      <c r="D108" s="13"/>
      <c r="E108" s="14">
        <f>IF(AND(SUMIFS(Investors!$P:$P,Investors!$A:$A,$A108,Investors!$G:$G,$B108)-$B$2&lt;=E$4,SUMIFS(Investors!$P:$P,Investors!$A:$A,$A108,Investors!$G:$G,$B108)-$B$2&gt;D$4),SUMIFS(Investors!$Q:$Q,Investors!$A:$A,$A108,Investors!$G:$G,$B108),0)</f>
        <v>0</v>
      </c>
      <c r="F108" s="14">
        <f>IF(AND(SUMIFS(Investors!$P:$P,Investors!$A:$A,$A108,Investors!$G:$G,$B108)-$B$2&lt;=F$4,SUMIFS(Investors!$P:$P,Investors!$A:$A,$A108,Investors!$G:$G,$B108)-$B$2&gt;E$4),SUMIFS(Investors!$Q:$Q,Investors!$A:$A,$A108,Investors!$G:$G,$B108),0)</f>
        <v>0</v>
      </c>
      <c r="G108" s="14">
        <f>IF(AND(SUMIFS(Investors!$P:$P,Investors!$A:$A,$A108,Investors!$G:$G,$B108)-$B$2&lt;=G$4,SUMIFS(Investors!$P:$P,Investors!$A:$A,$A108,Investors!$G:$G,$B108)-$B$2&gt;F$4),SUMIFS(Investors!$Q:$Q,Investors!$A:$A,$A108,Investors!$G:$G,$B108),0)</f>
        <v>0</v>
      </c>
      <c r="H108" s="14">
        <f>IF(AND(SUMIFS(Investors!$P:$P,Investors!$A:$A,$A108,Investors!$G:$G,$B108)-$B$2&lt;=H$4,SUMIFS(Investors!$P:$P,Investors!$A:$A,$A108,Investors!$G:$G,$B108)-$B$2&gt;G$4),SUMIFS(Investors!$Q:$Q,Investors!$A:$A,$A108,Investors!$G:$G,$B108),0)</f>
        <v>0</v>
      </c>
      <c r="I108" s="14">
        <f>IF(AND(SUMIFS(Investors!$P:$P,Investors!$A:$A,$A108,Investors!$G:$G,$B108)-$B$2&lt;=I$4,SUMIFS(Investors!$P:$P,Investors!$A:$A,$A108,Investors!$G:$G,$B108)-$B$2&gt;H$4),SUMIFS(Investors!$Q:$Q,Investors!$A:$A,$A108,Investors!$G:$G,$B108),0)</f>
        <v>644961.64383561641</v>
      </c>
      <c r="J108" s="14">
        <f>IF(AND(SUMIFS(Investors!$P:$P,Investors!$A:$A,$A108,Investors!$G:$G,$B108)-$B$2&lt;=J$4,SUMIFS(Investors!$P:$P,Investors!$A:$A,$A108,Investors!$G:$G,$B108)-$B$2&gt;I$4),SUMIFS(Investors!$Q:$Q,Investors!$A:$A,$A108,Investors!$G:$G,$B108),0)</f>
        <v>0</v>
      </c>
      <c r="K108" s="14">
        <f>IF(AND(SUMIFS(Investors!$P:$P,Investors!$A:$A,$A108,Investors!$G:$G,$B108)-$B$2&lt;=K$4,SUMIFS(Investors!$P:$P,Investors!$A:$A,$A108,Investors!$G:$G,$B108)-$B$2&gt;J$4),SUMIFS(Investors!$Q:$Q,Investors!$A:$A,$A108,Investors!$G:$G,$B108),0)</f>
        <v>0</v>
      </c>
      <c r="L108" s="14">
        <f>IF(AND(SUMIFS(Investors!$P:$P,Investors!$A:$A,$A108,Investors!$G:$G,$B108)-$B$2&lt;=L$4,SUMIFS(Investors!$P:$P,Investors!$A:$A,$A108,Investors!$G:$G,$B108)-$B$2&gt;K$4),SUMIFS(Investors!$Q:$Q,Investors!$A:$A,$A108,Investors!$G:$G,$B108),0)</f>
        <v>0</v>
      </c>
      <c r="M108" s="14">
        <f>IF(AND(SUMIFS(Investors!$P:$P,Investors!$A:$A,$A108,Investors!$G:$G,$B108)-$B$2&lt;=M$4,SUMIFS(Investors!$P:$P,Investors!$A:$A,$A108,Investors!$G:$G,$B108)-$B$2&gt;L$4),SUMIFS(Investors!$Q:$Q,Investors!$A:$A,$A108,Investors!$G:$G,$B108),0)</f>
        <v>0</v>
      </c>
      <c r="N108" s="14">
        <f>IF(AND(SUMIFS(Investors!$P:$P,Investors!$A:$A,$A108,Investors!$G:$G,$B108)-$B$2&lt;=N$4,SUMIFS(Investors!$P:$P,Investors!$A:$A,$A108,Investors!$G:$G,$B108)-$B$2&gt;M$4),SUMIFS(Investors!$Q:$Q,Investors!$A:$A,$A108,Investors!$G:$G,$B108),0)</f>
        <v>0</v>
      </c>
      <c r="O108" s="14">
        <f>IF(AND(SUMIFS(Investors!$P:$P,Investors!$A:$A,$A108,Investors!$G:$G,$B108)-$B$2&lt;=O$4,SUMIFS(Investors!$P:$P,Investors!$A:$A,$A108,Investors!$G:$G,$B108)-$B$2&gt;N$4),SUMIFS(Investors!$Q:$Q,Investors!$A:$A,$A108,Investors!$G:$G,$B108),0)</f>
        <v>0</v>
      </c>
      <c r="P108" s="14">
        <f>IF(AND(SUMIFS(Investors!$P:$P,Investors!$A:$A,$A108,Investors!$G:$G,$B108)-$B$2&lt;=P$4,SUMIFS(Investors!$P:$P,Investors!$A:$A,$A108,Investors!$G:$G,$B108)-$B$2&gt;O$4),SUMIFS(Investors!$Q:$Q,Investors!$A:$A,$A108,Investors!$G:$G,$B108),0)</f>
        <v>0</v>
      </c>
      <c r="Q108" s="14">
        <f>IF(AND(SUMIFS(Investors!$P:$P,Investors!$A:$A,$A108,Investors!$G:$G,$B108)-$B$2&lt;=Q$4,SUMIFS(Investors!$P:$P,Investors!$A:$A,$A108,Investors!$G:$G,$B108)-$B$2&gt;P$4),SUMIFS(Investors!$Q:$Q,Investors!$A:$A,$A108,Investors!$G:$G,$B108),0)</f>
        <v>0</v>
      </c>
      <c r="R108" s="14">
        <f>IF(AND(SUMIFS(Investors!$P:$P,Investors!$A:$A,$A108,Investors!$G:$G,$B108)-$B$2&lt;=R$4,SUMIFS(Investors!$P:$P,Investors!$A:$A,$A108,Investors!$G:$G,$B108)-$B$2&gt;Q$4),SUMIFS(Investors!$Q:$Q,Investors!$A:$A,$A108,Investors!$G:$G,$B108),0)</f>
        <v>0</v>
      </c>
      <c r="S108" s="14">
        <f>IF(AND(SUMIFS(Investors!$P:$P,Investors!$A:$A,$A108,Investors!$G:$G,$B108)-$B$2&lt;=S$4,SUMIFS(Investors!$P:$P,Investors!$A:$A,$A108,Investors!$G:$G,$B108)-$B$2&gt;R$4),SUMIFS(Investors!$Q:$Q,Investors!$A:$A,$A108,Investors!$G:$G,$B108),0)</f>
        <v>0</v>
      </c>
      <c r="T108" s="14">
        <f>IF(AND(SUMIFS(Investors!$P:$P,Investors!$A:$A,$A108,Investors!$G:$G,$B108)-$B$2&lt;=T$4,SUMIFS(Investors!$P:$P,Investors!$A:$A,$A108,Investors!$G:$G,$B108)-$B$2&gt;S$4),SUMIFS(Investors!$Q:$Q,Investors!$A:$A,$A108,Investors!$G:$G,$B108),0)</f>
        <v>0</v>
      </c>
      <c r="U108" s="14">
        <f>IF(AND(SUMIFS(Investors!$P:$P,Investors!$A:$A,$A108,Investors!$G:$G,$B108)-$B$2&lt;=U$4,SUMIFS(Investors!$P:$P,Investors!$A:$A,$A108,Investors!$G:$G,$B108)-$B$2&gt;T$4),SUMIFS(Investors!$Q:$Q,Investors!$A:$A,$A108,Investors!$G:$G,$B108),0)</f>
        <v>0</v>
      </c>
      <c r="V108" s="14">
        <f>IF(AND(SUMIFS(Investors!$P:$P,Investors!$A:$A,$A108,Investors!$G:$G,$B108)-$B$2&lt;=V$4,SUMIFS(Investors!$P:$P,Investors!$A:$A,$A108,Investors!$G:$G,$B108)-$B$2&gt;U$4),SUMIFS(Investors!$Q:$Q,Investors!$A:$A,$A108,Investors!$G:$G,$B108),0)</f>
        <v>0</v>
      </c>
      <c r="W108" s="14">
        <f>IF(AND(SUMIFS(Investors!$P:$P,Investors!$A:$A,$A108,Investors!$G:$G,$B108)-$B$2&lt;=W$4,SUMIFS(Investors!$P:$P,Investors!$A:$A,$A108,Investors!$G:$G,$B108)-$B$2&gt;V$4),SUMIFS(Investors!$Q:$Q,Investors!$A:$A,$A108,Investors!$G:$G,$B108),0)</f>
        <v>0</v>
      </c>
      <c r="X108" s="14">
        <f>IF(AND(SUMIFS(Investors!$P:$P,Investors!$A:$A,$A108,Investors!$G:$G,$B108)-$B$2&lt;=X$4,SUMIFS(Investors!$P:$P,Investors!$A:$A,$A108,Investors!$G:$G,$B108)-$B$2&gt;W$4),SUMIFS(Investors!$Q:$Q,Investors!$A:$A,$A108,Investors!$G:$G,$B108),0)</f>
        <v>0</v>
      </c>
      <c r="Y108" s="14">
        <f>IF(AND(SUMIFS(Investors!$P:$P,Investors!$A:$A,$A108,Investors!$G:$G,$B108)-$B$2&lt;=Y$4,SUMIFS(Investors!$P:$P,Investors!$A:$A,$A108,Investors!$G:$G,$B108)-$B$2&gt;X$4),SUMIFS(Investors!$Q:$Q,Investors!$A:$A,$A108,Investors!$G:$G,$B108),0)</f>
        <v>0</v>
      </c>
      <c r="Z108" s="14">
        <f>IF(AND(SUMIFS(Investors!$P:$P,Investors!$A:$A,$A108,Investors!$G:$G,$B108)-$B$2&lt;=Z$4,SUMIFS(Investors!$P:$P,Investors!$A:$A,$A108,Investors!$G:$G,$B108)-$B$2&gt;Y$4),SUMIFS(Investors!$Q:$Q,Investors!$A:$A,$A108,Investors!$G:$G,$B108),0)</f>
        <v>0</v>
      </c>
      <c r="AA108" s="14">
        <f>IF(AND(SUMIFS(Investors!$P:$P,Investors!$A:$A,$A108,Investors!$G:$G,$B108)-$B$2&lt;=AA$4,SUMIFS(Investors!$P:$P,Investors!$A:$A,$A108,Investors!$G:$G,$B108)-$B$2&gt;Z$4),SUMIFS(Investors!$Q:$Q,Investors!$A:$A,$A108,Investors!$G:$G,$B108),0)</f>
        <v>0</v>
      </c>
      <c r="AB108" s="14">
        <f>IF(AND(SUMIFS(Investors!$P:$P,Investors!$A:$A,$A108,Investors!$G:$G,$B108)-$B$2&lt;=AB$4,SUMIFS(Investors!$P:$P,Investors!$A:$A,$A108,Investors!$G:$G,$B108)-$B$2&gt;AA$4),SUMIFS(Investors!$Q:$Q,Investors!$A:$A,$A108,Investors!$G:$G,$B108),0)</f>
        <v>0</v>
      </c>
      <c r="AC108" s="14">
        <f>IF(AND(SUMIFS(Investors!$P:$P,Investors!$A:$A,$A108,Investors!$G:$G,$B108)-$B$2&lt;=AC$4,SUMIFS(Investors!$P:$P,Investors!$A:$A,$A108,Investors!$G:$G,$B108)-$B$2&gt;AB$4),SUMIFS(Investors!$Q:$Q,Investors!$A:$A,$A108,Investors!$G:$G,$B108),0)</f>
        <v>0</v>
      </c>
    </row>
    <row r="109" spans="1:29">
      <c r="A109" s="13" t="s">
        <v>273</v>
      </c>
      <c r="B109" s="13" t="s">
        <v>43</v>
      </c>
      <c r="C109" s="14">
        <f t="shared" si="4"/>
        <v>237293.15068493149</v>
      </c>
      <c r="D109" s="13"/>
      <c r="E109" s="14">
        <f>IF(AND(SUMIFS(Investors!$P:$P,Investors!$A:$A,$A109,Investors!$G:$G,$B109)-$B$2&lt;=E$4,SUMIFS(Investors!$P:$P,Investors!$A:$A,$A109,Investors!$G:$G,$B109)-$B$2&gt;D$4),SUMIFS(Investors!$Q:$Q,Investors!$A:$A,$A109,Investors!$G:$G,$B109),0)</f>
        <v>0</v>
      </c>
      <c r="F109" s="14">
        <f>IF(AND(SUMIFS(Investors!$P:$P,Investors!$A:$A,$A109,Investors!$G:$G,$B109)-$B$2&lt;=F$4,SUMIFS(Investors!$P:$P,Investors!$A:$A,$A109,Investors!$G:$G,$B109)-$B$2&gt;E$4),SUMIFS(Investors!$Q:$Q,Investors!$A:$A,$A109,Investors!$G:$G,$B109),0)</f>
        <v>0</v>
      </c>
      <c r="G109" s="14">
        <f>IF(AND(SUMIFS(Investors!$P:$P,Investors!$A:$A,$A109,Investors!$G:$G,$B109)-$B$2&lt;=G$4,SUMIFS(Investors!$P:$P,Investors!$A:$A,$A109,Investors!$G:$G,$B109)-$B$2&gt;F$4),SUMIFS(Investors!$Q:$Q,Investors!$A:$A,$A109,Investors!$G:$G,$B109),0)</f>
        <v>0</v>
      </c>
      <c r="H109" s="14">
        <f>IF(AND(SUMIFS(Investors!$P:$P,Investors!$A:$A,$A109,Investors!$G:$G,$B109)-$B$2&lt;=H$4,SUMIFS(Investors!$P:$P,Investors!$A:$A,$A109,Investors!$G:$G,$B109)-$B$2&gt;G$4),SUMIFS(Investors!$Q:$Q,Investors!$A:$A,$A109,Investors!$G:$G,$B109),0)</f>
        <v>0</v>
      </c>
      <c r="I109" s="14">
        <f>IF(AND(SUMIFS(Investors!$P:$P,Investors!$A:$A,$A109,Investors!$G:$G,$B109)-$B$2&lt;=I$4,SUMIFS(Investors!$P:$P,Investors!$A:$A,$A109,Investors!$G:$G,$B109)-$B$2&gt;H$4),SUMIFS(Investors!$Q:$Q,Investors!$A:$A,$A109,Investors!$G:$G,$B109),0)</f>
        <v>0</v>
      </c>
      <c r="J109" s="14">
        <f>IF(AND(SUMIFS(Investors!$P:$P,Investors!$A:$A,$A109,Investors!$G:$G,$B109)-$B$2&lt;=J$4,SUMIFS(Investors!$P:$P,Investors!$A:$A,$A109,Investors!$G:$G,$B109)-$B$2&gt;I$4),SUMIFS(Investors!$Q:$Q,Investors!$A:$A,$A109,Investors!$G:$G,$B109),0)</f>
        <v>237293.15068493149</v>
      </c>
      <c r="K109" s="14">
        <f>IF(AND(SUMIFS(Investors!$P:$P,Investors!$A:$A,$A109,Investors!$G:$G,$B109)-$B$2&lt;=K$4,SUMIFS(Investors!$P:$P,Investors!$A:$A,$A109,Investors!$G:$G,$B109)-$B$2&gt;J$4),SUMIFS(Investors!$Q:$Q,Investors!$A:$A,$A109,Investors!$G:$G,$B109),0)</f>
        <v>0</v>
      </c>
      <c r="L109" s="14">
        <f>IF(AND(SUMIFS(Investors!$P:$P,Investors!$A:$A,$A109,Investors!$G:$G,$B109)-$B$2&lt;=L$4,SUMIFS(Investors!$P:$P,Investors!$A:$A,$A109,Investors!$G:$G,$B109)-$B$2&gt;K$4),SUMIFS(Investors!$Q:$Q,Investors!$A:$A,$A109,Investors!$G:$G,$B109),0)</f>
        <v>0</v>
      </c>
      <c r="M109" s="14">
        <f>IF(AND(SUMIFS(Investors!$P:$P,Investors!$A:$A,$A109,Investors!$G:$G,$B109)-$B$2&lt;=M$4,SUMIFS(Investors!$P:$P,Investors!$A:$A,$A109,Investors!$G:$G,$B109)-$B$2&gt;L$4),SUMIFS(Investors!$Q:$Q,Investors!$A:$A,$A109,Investors!$G:$G,$B109),0)</f>
        <v>0</v>
      </c>
      <c r="N109" s="14">
        <f>IF(AND(SUMIFS(Investors!$P:$P,Investors!$A:$A,$A109,Investors!$G:$G,$B109)-$B$2&lt;=N$4,SUMIFS(Investors!$P:$P,Investors!$A:$A,$A109,Investors!$G:$G,$B109)-$B$2&gt;M$4),SUMIFS(Investors!$Q:$Q,Investors!$A:$A,$A109,Investors!$G:$G,$B109),0)</f>
        <v>0</v>
      </c>
      <c r="O109" s="14">
        <f>IF(AND(SUMIFS(Investors!$P:$P,Investors!$A:$A,$A109,Investors!$G:$G,$B109)-$B$2&lt;=O$4,SUMIFS(Investors!$P:$P,Investors!$A:$A,$A109,Investors!$G:$G,$B109)-$B$2&gt;N$4),SUMIFS(Investors!$Q:$Q,Investors!$A:$A,$A109,Investors!$G:$G,$B109),0)</f>
        <v>0</v>
      </c>
      <c r="P109" s="14">
        <f>IF(AND(SUMIFS(Investors!$P:$P,Investors!$A:$A,$A109,Investors!$G:$G,$B109)-$B$2&lt;=P$4,SUMIFS(Investors!$P:$P,Investors!$A:$A,$A109,Investors!$G:$G,$B109)-$B$2&gt;O$4),SUMIFS(Investors!$Q:$Q,Investors!$A:$A,$A109,Investors!$G:$G,$B109),0)</f>
        <v>0</v>
      </c>
      <c r="Q109" s="14">
        <f>IF(AND(SUMIFS(Investors!$P:$P,Investors!$A:$A,$A109,Investors!$G:$G,$B109)-$B$2&lt;=Q$4,SUMIFS(Investors!$P:$P,Investors!$A:$A,$A109,Investors!$G:$G,$B109)-$B$2&gt;P$4),SUMIFS(Investors!$Q:$Q,Investors!$A:$A,$A109,Investors!$G:$G,$B109),0)</f>
        <v>0</v>
      </c>
      <c r="R109" s="14">
        <f>IF(AND(SUMIFS(Investors!$P:$P,Investors!$A:$A,$A109,Investors!$G:$G,$B109)-$B$2&lt;=R$4,SUMIFS(Investors!$P:$P,Investors!$A:$A,$A109,Investors!$G:$G,$B109)-$B$2&gt;Q$4),SUMIFS(Investors!$Q:$Q,Investors!$A:$A,$A109,Investors!$G:$G,$B109),0)</f>
        <v>0</v>
      </c>
      <c r="S109" s="14">
        <f>IF(AND(SUMIFS(Investors!$P:$P,Investors!$A:$A,$A109,Investors!$G:$G,$B109)-$B$2&lt;=S$4,SUMIFS(Investors!$P:$P,Investors!$A:$A,$A109,Investors!$G:$G,$B109)-$B$2&gt;R$4),SUMIFS(Investors!$Q:$Q,Investors!$A:$A,$A109,Investors!$G:$G,$B109),0)</f>
        <v>0</v>
      </c>
      <c r="T109" s="14">
        <f>IF(AND(SUMIFS(Investors!$P:$P,Investors!$A:$A,$A109,Investors!$G:$G,$B109)-$B$2&lt;=T$4,SUMIFS(Investors!$P:$P,Investors!$A:$A,$A109,Investors!$G:$G,$B109)-$B$2&gt;S$4),SUMIFS(Investors!$Q:$Q,Investors!$A:$A,$A109,Investors!$G:$G,$B109),0)</f>
        <v>0</v>
      </c>
      <c r="U109" s="14">
        <f>IF(AND(SUMIFS(Investors!$P:$P,Investors!$A:$A,$A109,Investors!$G:$G,$B109)-$B$2&lt;=U$4,SUMIFS(Investors!$P:$P,Investors!$A:$A,$A109,Investors!$G:$G,$B109)-$B$2&gt;T$4),SUMIFS(Investors!$Q:$Q,Investors!$A:$A,$A109,Investors!$G:$G,$B109),0)</f>
        <v>0</v>
      </c>
      <c r="V109" s="14">
        <f>IF(AND(SUMIFS(Investors!$P:$P,Investors!$A:$A,$A109,Investors!$G:$G,$B109)-$B$2&lt;=V$4,SUMIFS(Investors!$P:$P,Investors!$A:$A,$A109,Investors!$G:$G,$B109)-$B$2&gt;U$4),SUMIFS(Investors!$Q:$Q,Investors!$A:$A,$A109,Investors!$G:$G,$B109),0)</f>
        <v>0</v>
      </c>
      <c r="W109" s="14">
        <f>IF(AND(SUMIFS(Investors!$P:$P,Investors!$A:$A,$A109,Investors!$G:$G,$B109)-$B$2&lt;=W$4,SUMIFS(Investors!$P:$P,Investors!$A:$A,$A109,Investors!$G:$G,$B109)-$B$2&gt;V$4),SUMIFS(Investors!$Q:$Q,Investors!$A:$A,$A109,Investors!$G:$G,$B109),0)</f>
        <v>0</v>
      </c>
      <c r="X109" s="14">
        <f>IF(AND(SUMIFS(Investors!$P:$P,Investors!$A:$A,$A109,Investors!$G:$G,$B109)-$B$2&lt;=X$4,SUMIFS(Investors!$P:$P,Investors!$A:$A,$A109,Investors!$G:$G,$B109)-$B$2&gt;W$4),SUMIFS(Investors!$Q:$Q,Investors!$A:$A,$A109,Investors!$G:$G,$B109),0)</f>
        <v>0</v>
      </c>
      <c r="Y109" s="14">
        <f>IF(AND(SUMIFS(Investors!$P:$P,Investors!$A:$A,$A109,Investors!$G:$G,$B109)-$B$2&lt;=Y$4,SUMIFS(Investors!$P:$P,Investors!$A:$A,$A109,Investors!$G:$G,$B109)-$B$2&gt;X$4),SUMIFS(Investors!$Q:$Q,Investors!$A:$A,$A109,Investors!$G:$G,$B109),0)</f>
        <v>0</v>
      </c>
      <c r="Z109" s="14">
        <f>IF(AND(SUMIFS(Investors!$P:$P,Investors!$A:$A,$A109,Investors!$G:$G,$B109)-$B$2&lt;=Z$4,SUMIFS(Investors!$P:$P,Investors!$A:$A,$A109,Investors!$G:$G,$B109)-$B$2&gt;Y$4),SUMIFS(Investors!$Q:$Q,Investors!$A:$A,$A109,Investors!$G:$G,$B109),0)</f>
        <v>0</v>
      </c>
      <c r="AA109" s="14">
        <f>IF(AND(SUMIFS(Investors!$P:$P,Investors!$A:$A,$A109,Investors!$G:$G,$B109)-$B$2&lt;=AA$4,SUMIFS(Investors!$P:$P,Investors!$A:$A,$A109,Investors!$G:$G,$B109)-$B$2&gt;Z$4),SUMIFS(Investors!$Q:$Q,Investors!$A:$A,$A109,Investors!$G:$G,$B109),0)</f>
        <v>0</v>
      </c>
      <c r="AB109" s="14">
        <f>IF(AND(SUMIFS(Investors!$P:$P,Investors!$A:$A,$A109,Investors!$G:$G,$B109)-$B$2&lt;=AB$4,SUMIFS(Investors!$P:$P,Investors!$A:$A,$A109,Investors!$G:$G,$B109)-$B$2&gt;AA$4),SUMIFS(Investors!$Q:$Q,Investors!$A:$A,$A109,Investors!$G:$G,$B109),0)</f>
        <v>0</v>
      </c>
      <c r="AC109" s="14">
        <f>IF(AND(SUMIFS(Investors!$P:$P,Investors!$A:$A,$A109,Investors!$G:$G,$B109)-$B$2&lt;=AC$4,SUMIFS(Investors!$P:$P,Investors!$A:$A,$A109,Investors!$G:$G,$B109)-$B$2&gt;AB$4),SUMIFS(Investors!$Q:$Q,Investors!$A:$A,$A109,Investors!$G:$G,$B109),0)</f>
        <v>0</v>
      </c>
    </row>
    <row r="110" spans="1:29">
      <c r="A110" s="13" t="s">
        <v>273</v>
      </c>
      <c r="B110" s="13" t="s">
        <v>48</v>
      </c>
      <c r="C110" s="14">
        <f t="shared" si="4"/>
        <v>632484.93150684936</v>
      </c>
      <c r="D110" s="13"/>
      <c r="E110" s="14">
        <f>IF(AND(SUMIFS(Investors!$P:$P,Investors!$A:$A,$A110,Investors!$G:$G,$B110)-$B$2&lt;=E$4,SUMIFS(Investors!$P:$P,Investors!$A:$A,$A110,Investors!$G:$G,$B110)-$B$2&gt;D$4),SUMIFS(Investors!$Q:$Q,Investors!$A:$A,$A110,Investors!$G:$G,$B110),0)</f>
        <v>0</v>
      </c>
      <c r="F110" s="14">
        <f>IF(AND(SUMIFS(Investors!$P:$P,Investors!$A:$A,$A110,Investors!$G:$G,$B110)-$B$2&lt;=F$4,SUMIFS(Investors!$P:$P,Investors!$A:$A,$A110,Investors!$G:$G,$B110)-$B$2&gt;E$4),SUMIFS(Investors!$Q:$Q,Investors!$A:$A,$A110,Investors!$G:$G,$B110),0)</f>
        <v>0</v>
      </c>
      <c r="G110" s="14">
        <f>IF(AND(SUMIFS(Investors!$P:$P,Investors!$A:$A,$A110,Investors!$G:$G,$B110)-$B$2&lt;=G$4,SUMIFS(Investors!$P:$P,Investors!$A:$A,$A110,Investors!$G:$G,$B110)-$B$2&gt;F$4),SUMIFS(Investors!$Q:$Q,Investors!$A:$A,$A110,Investors!$G:$G,$B110),0)</f>
        <v>632484.93150684936</v>
      </c>
      <c r="H110" s="14">
        <f>IF(AND(SUMIFS(Investors!$P:$P,Investors!$A:$A,$A110,Investors!$G:$G,$B110)-$B$2&lt;=H$4,SUMIFS(Investors!$P:$P,Investors!$A:$A,$A110,Investors!$G:$G,$B110)-$B$2&gt;G$4),SUMIFS(Investors!$Q:$Q,Investors!$A:$A,$A110,Investors!$G:$G,$B110),0)</f>
        <v>0</v>
      </c>
      <c r="I110" s="14">
        <f>IF(AND(SUMIFS(Investors!$P:$P,Investors!$A:$A,$A110,Investors!$G:$G,$B110)-$B$2&lt;=I$4,SUMIFS(Investors!$P:$P,Investors!$A:$A,$A110,Investors!$G:$G,$B110)-$B$2&gt;H$4),SUMIFS(Investors!$Q:$Q,Investors!$A:$A,$A110,Investors!$G:$G,$B110),0)</f>
        <v>0</v>
      </c>
      <c r="J110" s="14">
        <f>IF(AND(SUMIFS(Investors!$P:$P,Investors!$A:$A,$A110,Investors!$G:$G,$B110)-$B$2&lt;=J$4,SUMIFS(Investors!$P:$P,Investors!$A:$A,$A110,Investors!$G:$G,$B110)-$B$2&gt;I$4),SUMIFS(Investors!$Q:$Q,Investors!$A:$A,$A110,Investors!$G:$G,$B110),0)</f>
        <v>0</v>
      </c>
      <c r="K110" s="14">
        <f>IF(AND(SUMIFS(Investors!$P:$P,Investors!$A:$A,$A110,Investors!$G:$G,$B110)-$B$2&lt;=K$4,SUMIFS(Investors!$P:$P,Investors!$A:$A,$A110,Investors!$G:$G,$B110)-$B$2&gt;J$4),SUMIFS(Investors!$Q:$Q,Investors!$A:$A,$A110,Investors!$G:$G,$B110),0)</f>
        <v>0</v>
      </c>
      <c r="L110" s="14">
        <f>IF(AND(SUMIFS(Investors!$P:$P,Investors!$A:$A,$A110,Investors!$G:$G,$B110)-$B$2&lt;=L$4,SUMIFS(Investors!$P:$P,Investors!$A:$A,$A110,Investors!$G:$G,$B110)-$B$2&gt;K$4),SUMIFS(Investors!$Q:$Q,Investors!$A:$A,$A110,Investors!$G:$G,$B110),0)</f>
        <v>0</v>
      </c>
      <c r="M110" s="14">
        <f>IF(AND(SUMIFS(Investors!$P:$P,Investors!$A:$A,$A110,Investors!$G:$G,$B110)-$B$2&lt;=M$4,SUMIFS(Investors!$P:$P,Investors!$A:$A,$A110,Investors!$G:$G,$B110)-$B$2&gt;L$4),SUMIFS(Investors!$Q:$Q,Investors!$A:$A,$A110,Investors!$G:$G,$B110),0)</f>
        <v>0</v>
      </c>
      <c r="N110" s="14">
        <f>IF(AND(SUMIFS(Investors!$P:$P,Investors!$A:$A,$A110,Investors!$G:$G,$B110)-$B$2&lt;=N$4,SUMIFS(Investors!$P:$P,Investors!$A:$A,$A110,Investors!$G:$G,$B110)-$B$2&gt;M$4),SUMIFS(Investors!$Q:$Q,Investors!$A:$A,$A110,Investors!$G:$G,$B110),0)</f>
        <v>0</v>
      </c>
      <c r="O110" s="14">
        <f>IF(AND(SUMIFS(Investors!$P:$P,Investors!$A:$A,$A110,Investors!$G:$G,$B110)-$B$2&lt;=O$4,SUMIFS(Investors!$P:$P,Investors!$A:$A,$A110,Investors!$G:$G,$B110)-$B$2&gt;N$4),SUMIFS(Investors!$Q:$Q,Investors!$A:$A,$A110,Investors!$G:$G,$B110),0)</f>
        <v>0</v>
      </c>
      <c r="P110" s="14">
        <f>IF(AND(SUMIFS(Investors!$P:$P,Investors!$A:$A,$A110,Investors!$G:$G,$B110)-$B$2&lt;=P$4,SUMIFS(Investors!$P:$P,Investors!$A:$A,$A110,Investors!$G:$G,$B110)-$B$2&gt;O$4),SUMIFS(Investors!$Q:$Q,Investors!$A:$A,$A110,Investors!$G:$G,$B110),0)</f>
        <v>0</v>
      </c>
      <c r="Q110" s="14">
        <f>IF(AND(SUMIFS(Investors!$P:$P,Investors!$A:$A,$A110,Investors!$G:$G,$B110)-$B$2&lt;=Q$4,SUMIFS(Investors!$P:$P,Investors!$A:$A,$A110,Investors!$G:$G,$B110)-$B$2&gt;P$4),SUMIFS(Investors!$Q:$Q,Investors!$A:$A,$A110,Investors!$G:$G,$B110),0)</f>
        <v>0</v>
      </c>
      <c r="R110" s="14">
        <f>IF(AND(SUMIFS(Investors!$P:$P,Investors!$A:$A,$A110,Investors!$G:$G,$B110)-$B$2&lt;=R$4,SUMIFS(Investors!$P:$P,Investors!$A:$A,$A110,Investors!$G:$G,$B110)-$B$2&gt;Q$4),SUMIFS(Investors!$Q:$Q,Investors!$A:$A,$A110,Investors!$G:$G,$B110),0)</f>
        <v>0</v>
      </c>
      <c r="S110" s="14">
        <f>IF(AND(SUMIFS(Investors!$P:$P,Investors!$A:$A,$A110,Investors!$G:$G,$B110)-$B$2&lt;=S$4,SUMIFS(Investors!$P:$P,Investors!$A:$A,$A110,Investors!$G:$G,$B110)-$B$2&gt;R$4),SUMIFS(Investors!$Q:$Q,Investors!$A:$A,$A110,Investors!$G:$G,$B110),0)</f>
        <v>0</v>
      </c>
      <c r="T110" s="14">
        <f>IF(AND(SUMIFS(Investors!$P:$P,Investors!$A:$A,$A110,Investors!$G:$G,$B110)-$B$2&lt;=T$4,SUMIFS(Investors!$P:$P,Investors!$A:$A,$A110,Investors!$G:$G,$B110)-$B$2&gt;S$4),SUMIFS(Investors!$Q:$Q,Investors!$A:$A,$A110,Investors!$G:$G,$B110),0)</f>
        <v>0</v>
      </c>
      <c r="U110" s="14">
        <f>IF(AND(SUMIFS(Investors!$P:$P,Investors!$A:$A,$A110,Investors!$G:$G,$B110)-$B$2&lt;=U$4,SUMIFS(Investors!$P:$P,Investors!$A:$A,$A110,Investors!$G:$G,$B110)-$B$2&gt;T$4),SUMIFS(Investors!$Q:$Q,Investors!$A:$A,$A110,Investors!$G:$G,$B110),0)</f>
        <v>0</v>
      </c>
      <c r="V110" s="14">
        <f>IF(AND(SUMIFS(Investors!$P:$P,Investors!$A:$A,$A110,Investors!$G:$G,$B110)-$B$2&lt;=V$4,SUMIFS(Investors!$P:$P,Investors!$A:$A,$A110,Investors!$G:$G,$B110)-$B$2&gt;U$4),SUMIFS(Investors!$Q:$Q,Investors!$A:$A,$A110,Investors!$G:$G,$B110),0)</f>
        <v>0</v>
      </c>
      <c r="W110" s="14">
        <f>IF(AND(SUMIFS(Investors!$P:$P,Investors!$A:$A,$A110,Investors!$G:$G,$B110)-$B$2&lt;=W$4,SUMIFS(Investors!$P:$P,Investors!$A:$A,$A110,Investors!$G:$G,$B110)-$B$2&gt;V$4),SUMIFS(Investors!$Q:$Q,Investors!$A:$A,$A110,Investors!$G:$G,$B110),0)</f>
        <v>0</v>
      </c>
      <c r="X110" s="14">
        <f>IF(AND(SUMIFS(Investors!$P:$P,Investors!$A:$A,$A110,Investors!$G:$G,$B110)-$B$2&lt;=X$4,SUMIFS(Investors!$P:$P,Investors!$A:$A,$A110,Investors!$G:$G,$B110)-$B$2&gt;W$4),SUMIFS(Investors!$Q:$Q,Investors!$A:$A,$A110,Investors!$G:$G,$B110),0)</f>
        <v>0</v>
      </c>
      <c r="Y110" s="14">
        <f>IF(AND(SUMIFS(Investors!$P:$P,Investors!$A:$A,$A110,Investors!$G:$G,$B110)-$B$2&lt;=Y$4,SUMIFS(Investors!$P:$P,Investors!$A:$A,$A110,Investors!$G:$G,$B110)-$B$2&gt;X$4),SUMIFS(Investors!$Q:$Q,Investors!$A:$A,$A110,Investors!$G:$G,$B110),0)</f>
        <v>0</v>
      </c>
      <c r="Z110" s="14">
        <f>IF(AND(SUMIFS(Investors!$P:$P,Investors!$A:$A,$A110,Investors!$G:$G,$B110)-$B$2&lt;=Z$4,SUMIFS(Investors!$P:$P,Investors!$A:$A,$A110,Investors!$G:$G,$B110)-$B$2&gt;Y$4),SUMIFS(Investors!$Q:$Q,Investors!$A:$A,$A110,Investors!$G:$G,$B110),0)</f>
        <v>0</v>
      </c>
      <c r="AA110" s="14">
        <f>IF(AND(SUMIFS(Investors!$P:$P,Investors!$A:$A,$A110,Investors!$G:$G,$B110)-$B$2&lt;=AA$4,SUMIFS(Investors!$P:$P,Investors!$A:$A,$A110,Investors!$G:$G,$B110)-$B$2&gt;Z$4),SUMIFS(Investors!$Q:$Q,Investors!$A:$A,$A110,Investors!$G:$G,$B110),0)</f>
        <v>0</v>
      </c>
      <c r="AB110" s="14">
        <f>IF(AND(SUMIFS(Investors!$P:$P,Investors!$A:$A,$A110,Investors!$G:$G,$B110)-$B$2&lt;=AB$4,SUMIFS(Investors!$P:$P,Investors!$A:$A,$A110,Investors!$G:$G,$B110)-$B$2&gt;AA$4),SUMIFS(Investors!$Q:$Q,Investors!$A:$A,$A110,Investors!$G:$G,$B110),0)</f>
        <v>0</v>
      </c>
      <c r="AC110" s="14">
        <f>IF(AND(SUMIFS(Investors!$P:$P,Investors!$A:$A,$A110,Investors!$G:$G,$B110)-$B$2&lt;=AC$4,SUMIFS(Investors!$P:$P,Investors!$A:$A,$A110,Investors!$G:$G,$B110)-$B$2&gt;AB$4),SUMIFS(Investors!$Q:$Q,Investors!$A:$A,$A110,Investors!$G:$G,$B110),0)</f>
        <v>0</v>
      </c>
    </row>
    <row r="111" spans="1:29">
      <c r="A111" s="13" t="s">
        <v>273</v>
      </c>
      <c r="B111" s="13" t="s">
        <v>55</v>
      </c>
      <c r="C111" s="14">
        <f t="shared" si="4"/>
        <v>632484.93150684936</v>
      </c>
      <c r="D111" s="13"/>
      <c r="E111" s="14">
        <f>IF(AND(SUMIFS(Investors!$P:$P,Investors!$A:$A,$A111,Investors!$G:$G,$B111)-$B$2&lt;=E$4,SUMIFS(Investors!$P:$P,Investors!$A:$A,$A111,Investors!$G:$G,$B111)-$B$2&gt;D$4),SUMIFS(Investors!$Q:$Q,Investors!$A:$A,$A111,Investors!$G:$G,$B111),0)</f>
        <v>0</v>
      </c>
      <c r="F111" s="14">
        <f>IF(AND(SUMIFS(Investors!$P:$P,Investors!$A:$A,$A111,Investors!$G:$G,$B111)-$B$2&lt;=F$4,SUMIFS(Investors!$P:$P,Investors!$A:$A,$A111,Investors!$G:$G,$B111)-$B$2&gt;E$4),SUMIFS(Investors!$Q:$Q,Investors!$A:$A,$A111,Investors!$G:$G,$B111),0)</f>
        <v>0</v>
      </c>
      <c r="G111" s="14">
        <f>IF(AND(SUMIFS(Investors!$P:$P,Investors!$A:$A,$A111,Investors!$G:$G,$B111)-$B$2&lt;=G$4,SUMIFS(Investors!$P:$P,Investors!$A:$A,$A111,Investors!$G:$G,$B111)-$B$2&gt;F$4),SUMIFS(Investors!$Q:$Q,Investors!$A:$A,$A111,Investors!$G:$G,$B111),0)</f>
        <v>632484.93150684936</v>
      </c>
      <c r="H111" s="14">
        <f>IF(AND(SUMIFS(Investors!$P:$P,Investors!$A:$A,$A111,Investors!$G:$G,$B111)-$B$2&lt;=H$4,SUMIFS(Investors!$P:$P,Investors!$A:$A,$A111,Investors!$G:$G,$B111)-$B$2&gt;G$4),SUMIFS(Investors!$Q:$Q,Investors!$A:$A,$A111,Investors!$G:$G,$B111),0)</f>
        <v>0</v>
      </c>
      <c r="I111" s="14">
        <f>IF(AND(SUMIFS(Investors!$P:$P,Investors!$A:$A,$A111,Investors!$G:$G,$B111)-$B$2&lt;=I$4,SUMIFS(Investors!$P:$P,Investors!$A:$A,$A111,Investors!$G:$G,$B111)-$B$2&gt;H$4),SUMIFS(Investors!$Q:$Q,Investors!$A:$A,$A111,Investors!$G:$G,$B111),0)</f>
        <v>0</v>
      </c>
      <c r="J111" s="14">
        <f>IF(AND(SUMIFS(Investors!$P:$P,Investors!$A:$A,$A111,Investors!$G:$G,$B111)-$B$2&lt;=J$4,SUMIFS(Investors!$P:$P,Investors!$A:$A,$A111,Investors!$G:$G,$B111)-$B$2&gt;I$4),SUMIFS(Investors!$Q:$Q,Investors!$A:$A,$A111,Investors!$G:$G,$B111),0)</f>
        <v>0</v>
      </c>
      <c r="K111" s="14">
        <f>IF(AND(SUMIFS(Investors!$P:$P,Investors!$A:$A,$A111,Investors!$G:$G,$B111)-$B$2&lt;=K$4,SUMIFS(Investors!$P:$P,Investors!$A:$A,$A111,Investors!$G:$G,$B111)-$B$2&gt;J$4),SUMIFS(Investors!$Q:$Q,Investors!$A:$A,$A111,Investors!$G:$G,$B111),0)</f>
        <v>0</v>
      </c>
      <c r="L111" s="14">
        <f>IF(AND(SUMIFS(Investors!$P:$P,Investors!$A:$A,$A111,Investors!$G:$G,$B111)-$B$2&lt;=L$4,SUMIFS(Investors!$P:$P,Investors!$A:$A,$A111,Investors!$G:$G,$B111)-$B$2&gt;K$4),SUMIFS(Investors!$Q:$Q,Investors!$A:$A,$A111,Investors!$G:$G,$B111),0)</f>
        <v>0</v>
      </c>
      <c r="M111" s="14">
        <f>IF(AND(SUMIFS(Investors!$P:$P,Investors!$A:$A,$A111,Investors!$G:$G,$B111)-$B$2&lt;=M$4,SUMIFS(Investors!$P:$P,Investors!$A:$A,$A111,Investors!$G:$G,$B111)-$B$2&gt;L$4),SUMIFS(Investors!$Q:$Q,Investors!$A:$A,$A111,Investors!$G:$G,$B111),0)</f>
        <v>0</v>
      </c>
      <c r="N111" s="14">
        <f>IF(AND(SUMIFS(Investors!$P:$P,Investors!$A:$A,$A111,Investors!$G:$G,$B111)-$B$2&lt;=N$4,SUMIFS(Investors!$P:$P,Investors!$A:$A,$A111,Investors!$G:$G,$B111)-$B$2&gt;M$4),SUMIFS(Investors!$Q:$Q,Investors!$A:$A,$A111,Investors!$G:$G,$B111),0)</f>
        <v>0</v>
      </c>
      <c r="O111" s="14">
        <f>IF(AND(SUMIFS(Investors!$P:$P,Investors!$A:$A,$A111,Investors!$G:$G,$B111)-$B$2&lt;=O$4,SUMIFS(Investors!$P:$P,Investors!$A:$A,$A111,Investors!$G:$G,$B111)-$B$2&gt;N$4),SUMIFS(Investors!$Q:$Q,Investors!$A:$A,$A111,Investors!$G:$G,$B111),0)</f>
        <v>0</v>
      </c>
      <c r="P111" s="14">
        <f>IF(AND(SUMIFS(Investors!$P:$P,Investors!$A:$A,$A111,Investors!$G:$G,$B111)-$B$2&lt;=P$4,SUMIFS(Investors!$P:$P,Investors!$A:$A,$A111,Investors!$G:$G,$B111)-$B$2&gt;O$4),SUMIFS(Investors!$Q:$Q,Investors!$A:$A,$A111,Investors!$G:$G,$B111),0)</f>
        <v>0</v>
      </c>
      <c r="Q111" s="14">
        <f>IF(AND(SUMIFS(Investors!$P:$P,Investors!$A:$A,$A111,Investors!$G:$G,$B111)-$B$2&lt;=Q$4,SUMIFS(Investors!$P:$P,Investors!$A:$A,$A111,Investors!$G:$G,$B111)-$B$2&gt;P$4),SUMIFS(Investors!$Q:$Q,Investors!$A:$A,$A111,Investors!$G:$G,$B111),0)</f>
        <v>0</v>
      </c>
      <c r="R111" s="14">
        <f>IF(AND(SUMIFS(Investors!$P:$P,Investors!$A:$A,$A111,Investors!$G:$G,$B111)-$B$2&lt;=R$4,SUMIFS(Investors!$P:$P,Investors!$A:$A,$A111,Investors!$G:$G,$B111)-$B$2&gt;Q$4),SUMIFS(Investors!$Q:$Q,Investors!$A:$A,$A111,Investors!$G:$G,$B111),0)</f>
        <v>0</v>
      </c>
      <c r="S111" s="14">
        <f>IF(AND(SUMIFS(Investors!$P:$P,Investors!$A:$A,$A111,Investors!$G:$G,$B111)-$B$2&lt;=S$4,SUMIFS(Investors!$P:$P,Investors!$A:$A,$A111,Investors!$G:$G,$B111)-$B$2&gt;R$4),SUMIFS(Investors!$Q:$Q,Investors!$A:$A,$A111,Investors!$G:$G,$B111),0)</f>
        <v>0</v>
      </c>
      <c r="T111" s="14">
        <f>IF(AND(SUMIFS(Investors!$P:$P,Investors!$A:$A,$A111,Investors!$G:$G,$B111)-$B$2&lt;=T$4,SUMIFS(Investors!$P:$P,Investors!$A:$A,$A111,Investors!$G:$G,$B111)-$B$2&gt;S$4),SUMIFS(Investors!$Q:$Q,Investors!$A:$A,$A111,Investors!$G:$G,$B111),0)</f>
        <v>0</v>
      </c>
      <c r="U111" s="14">
        <f>IF(AND(SUMIFS(Investors!$P:$P,Investors!$A:$A,$A111,Investors!$G:$G,$B111)-$B$2&lt;=U$4,SUMIFS(Investors!$P:$P,Investors!$A:$A,$A111,Investors!$G:$G,$B111)-$B$2&gt;T$4),SUMIFS(Investors!$Q:$Q,Investors!$A:$A,$A111,Investors!$G:$G,$B111),0)</f>
        <v>0</v>
      </c>
      <c r="V111" s="14">
        <f>IF(AND(SUMIFS(Investors!$P:$P,Investors!$A:$A,$A111,Investors!$G:$G,$B111)-$B$2&lt;=V$4,SUMIFS(Investors!$P:$P,Investors!$A:$A,$A111,Investors!$G:$G,$B111)-$B$2&gt;U$4),SUMIFS(Investors!$Q:$Q,Investors!$A:$A,$A111,Investors!$G:$G,$B111),0)</f>
        <v>0</v>
      </c>
      <c r="W111" s="14">
        <f>IF(AND(SUMIFS(Investors!$P:$P,Investors!$A:$A,$A111,Investors!$G:$G,$B111)-$B$2&lt;=W$4,SUMIFS(Investors!$P:$P,Investors!$A:$A,$A111,Investors!$G:$G,$B111)-$B$2&gt;V$4),SUMIFS(Investors!$Q:$Q,Investors!$A:$A,$A111,Investors!$G:$G,$B111),0)</f>
        <v>0</v>
      </c>
      <c r="X111" s="14">
        <f>IF(AND(SUMIFS(Investors!$P:$P,Investors!$A:$A,$A111,Investors!$G:$G,$B111)-$B$2&lt;=X$4,SUMIFS(Investors!$P:$P,Investors!$A:$A,$A111,Investors!$G:$G,$B111)-$B$2&gt;W$4),SUMIFS(Investors!$Q:$Q,Investors!$A:$A,$A111,Investors!$G:$G,$B111),0)</f>
        <v>0</v>
      </c>
      <c r="Y111" s="14">
        <f>IF(AND(SUMIFS(Investors!$P:$P,Investors!$A:$A,$A111,Investors!$G:$G,$B111)-$B$2&lt;=Y$4,SUMIFS(Investors!$P:$P,Investors!$A:$A,$A111,Investors!$G:$G,$B111)-$B$2&gt;X$4),SUMIFS(Investors!$Q:$Q,Investors!$A:$A,$A111,Investors!$G:$G,$B111),0)</f>
        <v>0</v>
      </c>
      <c r="Z111" s="14">
        <f>IF(AND(SUMIFS(Investors!$P:$P,Investors!$A:$A,$A111,Investors!$G:$G,$B111)-$B$2&lt;=Z$4,SUMIFS(Investors!$P:$P,Investors!$A:$A,$A111,Investors!$G:$G,$B111)-$B$2&gt;Y$4),SUMIFS(Investors!$Q:$Q,Investors!$A:$A,$A111,Investors!$G:$G,$B111),0)</f>
        <v>0</v>
      </c>
      <c r="AA111" s="14">
        <f>IF(AND(SUMIFS(Investors!$P:$P,Investors!$A:$A,$A111,Investors!$G:$G,$B111)-$B$2&lt;=AA$4,SUMIFS(Investors!$P:$P,Investors!$A:$A,$A111,Investors!$G:$G,$B111)-$B$2&gt;Z$4),SUMIFS(Investors!$Q:$Q,Investors!$A:$A,$A111,Investors!$G:$G,$B111),0)</f>
        <v>0</v>
      </c>
      <c r="AB111" s="14">
        <f>IF(AND(SUMIFS(Investors!$P:$P,Investors!$A:$A,$A111,Investors!$G:$G,$B111)-$B$2&lt;=AB$4,SUMIFS(Investors!$P:$P,Investors!$A:$A,$A111,Investors!$G:$G,$B111)-$B$2&gt;AA$4),SUMIFS(Investors!$Q:$Q,Investors!$A:$A,$A111,Investors!$G:$G,$B111),0)</f>
        <v>0</v>
      </c>
      <c r="AC111" s="14">
        <f>IF(AND(SUMIFS(Investors!$P:$P,Investors!$A:$A,$A111,Investors!$G:$G,$B111)-$B$2&lt;=AC$4,SUMIFS(Investors!$P:$P,Investors!$A:$A,$A111,Investors!$G:$G,$B111)-$B$2&gt;AB$4),SUMIFS(Investors!$Q:$Q,Investors!$A:$A,$A111,Investors!$G:$G,$B111),0)</f>
        <v>0</v>
      </c>
    </row>
    <row r="112" spans="1:29">
      <c r="A112" s="13" t="s">
        <v>273</v>
      </c>
      <c r="B112" s="13" t="s">
        <v>59</v>
      </c>
      <c r="C112" s="14">
        <f t="shared" si="4"/>
        <v>0</v>
      </c>
      <c r="D112" s="13"/>
      <c r="E112" s="14">
        <f>IF(AND(SUMIFS(Investors!$P:$P,Investors!$A:$A,$A112,Investors!$G:$G,$B112)-$B$2&lt;=E$4,SUMIFS(Investors!$P:$P,Investors!$A:$A,$A112,Investors!$G:$G,$B112)-$B$2&gt;D$4),SUMIFS(Investors!$Q:$Q,Investors!$A:$A,$A112,Investors!$G:$G,$B112),0)</f>
        <v>0</v>
      </c>
      <c r="F112" s="14">
        <f>IF(AND(SUMIFS(Investors!$P:$P,Investors!$A:$A,$A112,Investors!$G:$G,$B112)-$B$2&lt;=F$4,SUMIFS(Investors!$P:$P,Investors!$A:$A,$A112,Investors!$G:$G,$B112)-$B$2&gt;E$4),SUMIFS(Investors!$Q:$Q,Investors!$A:$A,$A112,Investors!$G:$G,$B112),0)</f>
        <v>0</v>
      </c>
      <c r="G112" s="14">
        <f>IF(AND(SUMIFS(Investors!$P:$P,Investors!$A:$A,$A112,Investors!$G:$G,$B112)-$B$2&lt;=G$4,SUMIFS(Investors!$P:$P,Investors!$A:$A,$A112,Investors!$G:$G,$B112)-$B$2&gt;F$4),SUMIFS(Investors!$Q:$Q,Investors!$A:$A,$A112,Investors!$G:$G,$B112),0)</f>
        <v>0</v>
      </c>
      <c r="H112" s="14">
        <f>IF(AND(SUMIFS(Investors!$P:$P,Investors!$A:$A,$A112,Investors!$G:$G,$B112)-$B$2&lt;=H$4,SUMIFS(Investors!$P:$P,Investors!$A:$A,$A112,Investors!$G:$G,$B112)-$B$2&gt;G$4),SUMIFS(Investors!$Q:$Q,Investors!$A:$A,$A112,Investors!$G:$G,$B112),0)</f>
        <v>0</v>
      </c>
      <c r="I112" s="14">
        <f>IF(AND(SUMIFS(Investors!$P:$P,Investors!$A:$A,$A112,Investors!$G:$G,$B112)-$B$2&lt;=I$4,SUMIFS(Investors!$P:$P,Investors!$A:$A,$A112,Investors!$G:$G,$B112)-$B$2&gt;H$4),SUMIFS(Investors!$Q:$Q,Investors!$A:$A,$A112,Investors!$G:$G,$B112),0)</f>
        <v>0</v>
      </c>
      <c r="J112" s="14">
        <f>IF(AND(SUMIFS(Investors!$P:$P,Investors!$A:$A,$A112,Investors!$G:$G,$B112)-$B$2&lt;=J$4,SUMIFS(Investors!$P:$P,Investors!$A:$A,$A112,Investors!$G:$G,$B112)-$B$2&gt;I$4),SUMIFS(Investors!$Q:$Q,Investors!$A:$A,$A112,Investors!$G:$G,$B112),0)</f>
        <v>0</v>
      </c>
      <c r="K112" s="14">
        <f>IF(AND(SUMIFS(Investors!$P:$P,Investors!$A:$A,$A112,Investors!$G:$G,$B112)-$B$2&lt;=K$4,SUMIFS(Investors!$P:$P,Investors!$A:$A,$A112,Investors!$G:$G,$B112)-$B$2&gt;J$4),SUMIFS(Investors!$Q:$Q,Investors!$A:$A,$A112,Investors!$G:$G,$B112),0)</f>
        <v>0</v>
      </c>
      <c r="L112" s="14">
        <f>IF(AND(SUMIFS(Investors!$P:$P,Investors!$A:$A,$A112,Investors!$G:$G,$B112)-$B$2&lt;=L$4,SUMIFS(Investors!$P:$P,Investors!$A:$A,$A112,Investors!$G:$G,$B112)-$B$2&gt;K$4),SUMIFS(Investors!$Q:$Q,Investors!$A:$A,$A112,Investors!$G:$G,$B112),0)</f>
        <v>0</v>
      </c>
      <c r="M112" s="14">
        <f>IF(AND(SUMIFS(Investors!$P:$P,Investors!$A:$A,$A112,Investors!$G:$G,$B112)-$B$2&lt;=M$4,SUMIFS(Investors!$P:$P,Investors!$A:$A,$A112,Investors!$G:$G,$B112)-$B$2&gt;L$4),SUMIFS(Investors!$Q:$Q,Investors!$A:$A,$A112,Investors!$G:$G,$B112),0)</f>
        <v>0</v>
      </c>
      <c r="N112" s="14">
        <f>IF(AND(SUMIFS(Investors!$P:$P,Investors!$A:$A,$A112,Investors!$G:$G,$B112)-$B$2&lt;=N$4,SUMIFS(Investors!$P:$P,Investors!$A:$A,$A112,Investors!$G:$G,$B112)-$B$2&gt;M$4),SUMIFS(Investors!$Q:$Q,Investors!$A:$A,$A112,Investors!$G:$G,$B112),0)</f>
        <v>0</v>
      </c>
      <c r="O112" s="14">
        <f>IF(AND(SUMIFS(Investors!$P:$P,Investors!$A:$A,$A112,Investors!$G:$G,$B112)-$B$2&lt;=O$4,SUMIFS(Investors!$P:$P,Investors!$A:$A,$A112,Investors!$G:$G,$B112)-$B$2&gt;N$4),SUMIFS(Investors!$Q:$Q,Investors!$A:$A,$A112,Investors!$G:$G,$B112),0)</f>
        <v>0</v>
      </c>
      <c r="P112" s="14">
        <f>IF(AND(SUMIFS(Investors!$P:$P,Investors!$A:$A,$A112,Investors!$G:$G,$B112)-$B$2&lt;=P$4,SUMIFS(Investors!$P:$P,Investors!$A:$A,$A112,Investors!$G:$G,$B112)-$B$2&gt;O$4),SUMIFS(Investors!$Q:$Q,Investors!$A:$A,$A112,Investors!$G:$G,$B112),0)</f>
        <v>0</v>
      </c>
      <c r="Q112" s="14">
        <f>IF(AND(SUMIFS(Investors!$P:$P,Investors!$A:$A,$A112,Investors!$G:$G,$B112)-$B$2&lt;=Q$4,SUMIFS(Investors!$P:$P,Investors!$A:$A,$A112,Investors!$G:$G,$B112)-$B$2&gt;P$4),SUMIFS(Investors!$Q:$Q,Investors!$A:$A,$A112,Investors!$G:$G,$B112),0)</f>
        <v>0</v>
      </c>
      <c r="R112" s="14">
        <f>IF(AND(SUMIFS(Investors!$P:$P,Investors!$A:$A,$A112,Investors!$G:$G,$B112)-$B$2&lt;=R$4,SUMIFS(Investors!$P:$P,Investors!$A:$A,$A112,Investors!$G:$G,$B112)-$B$2&gt;Q$4),SUMIFS(Investors!$Q:$Q,Investors!$A:$A,$A112,Investors!$G:$G,$B112),0)</f>
        <v>0</v>
      </c>
      <c r="S112" s="14">
        <f>IF(AND(SUMIFS(Investors!$P:$P,Investors!$A:$A,$A112,Investors!$G:$G,$B112)-$B$2&lt;=S$4,SUMIFS(Investors!$P:$P,Investors!$A:$A,$A112,Investors!$G:$G,$B112)-$B$2&gt;R$4),SUMIFS(Investors!$Q:$Q,Investors!$A:$A,$A112,Investors!$G:$G,$B112),0)</f>
        <v>0</v>
      </c>
      <c r="T112" s="14">
        <f>IF(AND(SUMIFS(Investors!$P:$P,Investors!$A:$A,$A112,Investors!$G:$G,$B112)-$B$2&lt;=T$4,SUMIFS(Investors!$P:$P,Investors!$A:$A,$A112,Investors!$G:$G,$B112)-$B$2&gt;S$4),SUMIFS(Investors!$Q:$Q,Investors!$A:$A,$A112,Investors!$G:$G,$B112),0)</f>
        <v>0</v>
      </c>
      <c r="U112" s="14">
        <f>IF(AND(SUMIFS(Investors!$P:$P,Investors!$A:$A,$A112,Investors!$G:$G,$B112)-$B$2&lt;=U$4,SUMIFS(Investors!$P:$P,Investors!$A:$A,$A112,Investors!$G:$G,$B112)-$B$2&gt;T$4),SUMIFS(Investors!$Q:$Q,Investors!$A:$A,$A112,Investors!$G:$G,$B112),0)</f>
        <v>0</v>
      </c>
      <c r="V112" s="14">
        <f>IF(AND(SUMIFS(Investors!$P:$P,Investors!$A:$A,$A112,Investors!$G:$G,$B112)-$B$2&lt;=V$4,SUMIFS(Investors!$P:$P,Investors!$A:$A,$A112,Investors!$G:$G,$B112)-$B$2&gt;U$4),SUMIFS(Investors!$Q:$Q,Investors!$A:$A,$A112,Investors!$G:$G,$B112),0)</f>
        <v>0</v>
      </c>
      <c r="W112" s="14">
        <f>IF(AND(SUMIFS(Investors!$P:$P,Investors!$A:$A,$A112,Investors!$G:$G,$B112)-$B$2&lt;=W$4,SUMIFS(Investors!$P:$P,Investors!$A:$A,$A112,Investors!$G:$G,$B112)-$B$2&gt;V$4),SUMIFS(Investors!$Q:$Q,Investors!$A:$A,$A112,Investors!$G:$G,$B112),0)</f>
        <v>0</v>
      </c>
      <c r="X112" s="14">
        <f>IF(AND(SUMIFS(Investors!$P:$P,Investors!$A:$A,$A112,Investors!$G:$G,$B112)-$B$2&lt;=X$4,SUMIFS(Investors!$P:$P,Investors!$A:$A,$A112,Investors!$G:$G,$B112)-$B$2&gt;W$4),SUMIFS(Investors!$Q:$Q,Investors!$A:$A,$A112,Investors!$G:$G,$B112),0)</f>
        <v>0</v>
      </c>
      <c r="Y112" s="14">
        <f>IF(AND(SUMIFS(Investors!$P:$P,Investors!$A:$A,$A112,Investors!$G:$G,$B112)-$B$2&lt;=Y$4,SUMIFS(Investors!$P:$P,Investors!$A:$A,$A112,Investors!$G:$G,$B112)-$B$2&gt;X$4),SUMIFS(Investors!$Q:$Q,Investors!$A:$A,$A112,Investors!$G:$G,$B112),0)</f>
        <v>0</v>
      </c>
      <c r="Z112" s="14">
        <f>IF(AND(SUMIFS(Investors!$P:$P,Investors!$A:$A,$A112,Investors!$G:$G,$B112)-$B$2&lt;=Z$4,SUMIFS(Investors!$P:$P,Investors!$A:$A,$A112,Investors!$G:$G,$B112)-$B$2&gt;Y$4),SUMIFS(Investors!$Q:$Q,Investors!$A:$A,$A112,Investors!$G:$G,$B112),0)</f>
        <v>0</v>
      </c>
      <c r="AA112" s="14">
        <f>IF(AND(SUMIFS(Investors!$P:$P,Investors!$A:$A,$A112,Investors!$G:$G,$B112)-$B$2&lt;=AA$4,SUMIFS(Investors!$P:$P,Investors!$A:$A,$A112,Investors!$G:$G,$B112)-$B$2&gt;Z$4),SUMIFS(Investors!$Q:$Q,Investors!$A:$A,$A112,Investors!$G:$G,$B112),0)</f>
        <v>0</v>
      </c>
      <c r="AB112" s="14">
        <f>IF(AND(SUMIFS(Investors!$P:$P,Investors!$A:$A,$A112,Investors!$G:$G,$B112)-$B$2&lt;=AB$4,SUMIFS(Investors!$P:$P,Investors!$A:$A,$A112,Investors!$G:$G,$B112)-$B$2&gt;AA$4),SUMIFS(Investors!$Q:$Q,Investors!$A:$A,$A112,Investors!$G:$G,$B112),0)</f>
        <v>0</v>
      </c>
      <c r="AC112" s="14">
        <f>IF(AND(SUMIFS(Investors!$P:$P,Investors!$A:$A,$A112,Investors!$G:$G,$B112)-$B$2&lt;=AC$4,SUMIFS(Investors!$P:$P,Investors!$A:$A,$A112,Investors!$G:$G,$B112)-$B$2&gt;AB$4),SUMIFS(Investors!$Q:$Q,Investors!$A:$A,$A112,Investors!$G:$G,$B112),0)</f>
        <v>0</v>
      </c>
    </row>
    <row r="113" spans="1:29">
      <c r="A113" s="13" t="s">
        <v>273</v>
      </c>
      <c r="B113" s="13" t="s">
        <v>70</v>
      </c>
      <c r="C113" s="14">
        <f t="shared" si="4"/>
        <v>652556.1643835617</v>
      </c>
      <c r="D113" s="13"/>
      <c r="E113" s="14">
        <f>IF(AND(SUMIFS(Investors!$P:$P,Investors!$A:$A,$A113,Investors!$G:$G,$B113)-$B$2&lt;=E$4,SUMIFS(Investors!$P:$P,Investors!$A:$A,$A113,Investors!$G:$G,$B113)-$B$2&gt;D$4),SUMIFS(Investors!$Q:$Q,Investors!$A:$A,$A113,Investors!$G:$G,$B113),0)</f>
        <v>0</v>
      </c>
      <c r="F113" s="14">
        <f>IF(AND(SUMIFS(Investors!$P:$P,Investors!$A:$A,$A113,Investors!$G:$G,$B113)-$B$2&lt;=F$4,SUMIFS(Investors!$P:$P,Investors!$A:$A,$A113,Investors!$G:$G,$B113)-$B$2&gt;E$4),SUMIFS(Investors!$Q:$Q,Investors!$A:$A,$A113,Investors!$G:$G,$B113),0)</f>
        <v>0</v>
      </c>
      <c r="G113" s="14">
        <f>IF(AND(SUMIFS(Investors!$P:$P,Investors!$A:$A,$A113,Investors!$G:$G,$B113)-$B$2&lt;=G$4,SUMIFS(Investors!$P:$P,Investors!$A:$A,$A113,Investors!$G:$G,$B113)-$B$2&gt;F$4),SUMIFS(Investors!$Q:$Q,Investors!$A:$A,$A113,Investors!$G:$G,$B113),0)</f>
        <v>0</v>
      </c>
      <c r="H113" s="14">
        <f>IF(AND(SUMIFS(Investors!$P:$P,Investors!$A:$A,$A113,Investors!$G:$G,$B113)-$B$2&lt;=H$4,SUMIFS(Investors!$P:$P,Investors!$A:$A,$A113,Investors!$G:$G,$B113)-$B$2&gt;G$4),SUMIFS(Investors!$Q:$Q,Investors!$A:$A,$A113,Investors!$G:$G,$B113),0)</f>
        <v>0</v>
      </c>
      <c r="I113" s="14">
        <f>IF(AND(SUMIFS(Investors!$P:$P,Investors!$A:$A,$A113,Investors!$G:$G,$B113)-$B$2&lt;=I$4,SUMIFS(Investors!$P:$P,Investors!$A:$A,$A113,Investors!$G:$G,$B113)-$B$2&gt;H$4),SUMIFS(Investors!$Q:$Q,Investors!$A:$A,$A113,Investors!$G:$G,$B113),0)</f>
        <v>0</v>
      </c>
      <c r="J113" s="14">
        <f>IF(AND(SUMIFS(Investors!$P:$P,Investors!$A:$A,$A113,Investors!$G:$G,$B113)-$B$2&lt;=J$4,SUMIFS(Investors!$P:$P,Investors!$A:$A,$A113,Investors!$G:$G,$B113)-$B$2&gt;I$4),SUMIFS(Investors!$Q:$Q,Investors!$A:$A,$A113,Investors!$G:$G,$B113),0)</f>
        <v>652556.1643835617</v>
      </c>
      <c r="K113" s="14">
        <f>IF(AND(SUMIFS(Investors!$P:$P,Investors!$A:$A,$A113,Investors!$G:$G,$B113)-$B$2&lt;=K$4,SUMIFS(Investors!$P:$P,Investors!$A:$A,$A113,Investors!$G:$G,$B113)-$B$2&gt;J$4),SUMIFS(Investors!$Q:$Q,Investors!$A:$A,$A113,Investors!$G:$G,$B113),0)</f>
        <v>0</v>
      </c>
      <c r="L113" s="14">
        <f>IF(AND(SUMIFS(Investors!$P:$P,Investors!$A:$A,$A113,Investors!$G:$G,$B113)-$B$2&lt;=L$4,SUMIFS(Investors!$P:$P,Investors!$A:$A,$A113,Investors!$G:$G,$B113)-$B$2&gt;K$4),SUMIFS(Investors!$Q:$Q,Investors!$A:$A,$A113,Investors!$G:$G,$B113),0)</f>
        <v>0</v>
      </c>
      <c r="M113" s="14">
        <f>IF(AND(SUMIFS(Investors!$P:$P,Investors!$A:$A,$A113,Investors!$G:$G,$B113)-$B$2&lt;=M$4,SUMIFS(Investors!$P:$P,Investors!$A:$A,$A113,Investors!$G:$G,$B113)-$B$2&gt;L$4),SUMIFS(Investors!$Q:$Q,Investors!$A:$A,$A113,Investors!$G:$G,$B113),0)</f>
        <v>0</v>
      </c>
      <c r="N113" s="14">
        <f>IF(AND(SUMIFS(Investors!$P:$P,Investors!$A:$A,$A113,Investors!$G:$G,$B113)-$B$2&lt;=N$4,SUMIFS(Investors!$P:$P,Investors!$A:$A,$A113,Investors!$G:$G,$B113)-$B$2&gt;M$4),SUMIFS(Investors!$Q:$Q,Investors!$A:$A,$A113,Investors!$G:$G,$B113),0)</f>
        <v>0</v>
      </c>
      <c r="O113" s="14">
        <f>IF(AND(SUMIFS(Investors!$P:$P,Investors!$A:$A,$A113,Investors!$G:$G,$B113)-$B$2&lt;=O$4,SUMIFS(Investors!$P:$P,Investors!$A:$A,$A113,Investors!$G:$G,$B113)-$B$2&gt;N$4),SUMIFS(Investors!$Q:$Q,Investors!$A:$A,$A113,Investors!$G:$G,$B113),0)</f>
        <v>0</v>
      </c>
      <c r="P113" s="14">
        <f>IF(AND(SUMIFS(Investors!$P:$P,Investors!$A:$A,$A113,Investors!$G:$G,$B113)-$B$2&lt;=P$4,SUMIFS(Investors!$P:$P,Investors!$A:$A,$A113,Investors!$G:$G,$B113)-$B$2&gt;O$4),SUMIFS(Investors!$Q:$Q,Investors!$A:$A,$A113,Investors!$G:$G,$B113),0)</f>
        <v>0</v>
      </c>
      <c r="Q113" s="14">
        <f>IF(AND(SUMIFS(Investors!$P:$P,Investors!$A:$A,$A113,Investors!$G:$G,$B113)-$B$2&lt;=Q$4,SUMIFS(Investors!$P:$P,Investors!$A:$A,$A113,Investors!$G:$G,$B113)-$B$2&gt;P$4),SUMIFS(Investors!$Q:$Q,Investors!$A:$A,$A113,Investors!$G:$G,$B113),0)</f>
        <v>0</v>
      </c>
      <c r="R113" s="14">
        <f>IF(AND(SUMIFS(Investors!$P:$P,Investors!$A:$A,$A113,Investors!$G:$G,$B113)-$B$2&lt;=R$4,SUMIFS(Investors!$P:$P,Investors!$A:$A,$A113,Investors!$G:$G,$B113)-$B$2&gt;Q$4),SUMIFS(Investors!$Q:$Q,Investors!$A:$A,$A113,Investors!$G:$G,$B113),0)</f>
        <v>0</v>
      </c>
      <c r="S113" s="14">
        <f>IF(AND(SUMIFS(Investors!$P:$P,Investors!$A:$A,$A113,Investors!$G:$G,$B113)-$B$2&lt;=S$4,SUMIFS(Investors!$P:$P,Investors!$A:$A,$A113,Investors!$G:$G,$B113)-$B$2&gt;R$4),SUMIFS(Investors!$Q:$Q,Investors!$A:$A,$A113,Investors!$G:$G,$B113),0)</f>
        <v>0</v>
      </c>
      <c r="T113" s="14">
        <f>IF(AND(SUMIFS(Investors!$P:$P,Investors!$A:$A,$A113,Investors!$G:$G,$B113)-$B$2&lt;=T$4,SUMIFS(Investors!$P:$P,Investors!$A:$A,$A113,Investors!$G:$G,$B113)-$B$2&gt;S$4),SUMIFS(Investors!$Q:$Q,Investors!$A:$A,$A113,Investors!$G:$G,$B113),0)</f>
        <v>0</v>
      </c>
      <c r="U113" s="14">
        <f>IF(AND(SUMIFS(Investors!$P:$P,Investors!$A:$A,$A113,Investors!$G:$G,$B113)-$B$2&lt;=U$4,SUMIFS(Investors!$P:$P,Investors!$A:$A,$A113,Investors!$G:$G,$B113)-$B$2&gt;T$4),SUMIFS(Investors!$Q:$Q,Investors!$A:$A,$A113,Investors!$G:$G,$B113),0)</f>
        <v>0</v>
      </c>
      <c r="V113" s="14">
        <f>IF(AND(SUMIFS(Investors!$P:$P,Investors!$A:$A,$A113,Investors!$G:$G,$B113)-$B$2&lt;=V$4,SUMIFS(Investors!$P:$P,Investors!$A:$A,$A113,Investors!$G:$G,$B113)-$B$2&gt;U$4),SUMIFS(Investors!$Q:$Q,Investors!$A:$A,$A113,Investors!$G:$G,$B113),0)</f>
        <v>0</v>
      </c>
      <c r="W113" s="14">
        <f>IF(AND(SUMIFS(Investors!$P:$P,Investors!$A:$A,$A113,Investors!$G:$G,$B113)-$B$2&lt;=W$4,SUMIFS(Investors!$P:$P,Investors!$A:$A,$A113,Investors!$G:$G,$B113)-$B$2&gt;V$4),SUMIFS(Investors!$Q:$Q,Investors!$A:$A,$A113,Investors!$G:$G,$B113),0)</f>
        <v>0</v>
      </c>
      <c r="X113" s="14">
        <f>IF(AND(SUMIFS(Investors!$P:$P,Investors!$A:$A,$A113,Investors!$G:$G,$B113)-$B$2&lt;=X$4,SUMIFS(Investors!$P:$P,Investors!$A:$A,$A113,Investors!$G:$G,$B113)-$B$2&gt;W$4),SUMIFS(Investors!$Q:$Q,Investors!$A:$A,$A113,Investors!$G:$G,$B113),0)</f>
        <v>0</v>
      </c>
      <c r="Y113" s="14">
        <f>IF(AND(SUMIFS(Investors!$P:$P,Investors!$A:$A,$A113,Investors!$G:$G,$B113)-$B$2&lt;=Y$4,SUMIFS(Investors!$P:$P,Investors!$A:$A,$A113,Investors!$G:$G,$B113)-$B$2&gt;X$4),SUMIFS(Investors!$Q:$Q,Investors!$A:$A,$A113,Investors!$G:$G,$B113),0)</f>
        <v>0</v>
      </c>
      <c r="Z113" s="14">
        <f>IF(AND(SUMIFS(Investors!$P:$P,Investors!$A:$A,$A113,Investors!$G:$G,$B113)-$B$2&lt;=Z$4,SUMIFS(Investors!$P:$P,Investors!$A:$A,$A113,Investors!$G:$G,$B113)-$B$2&gt;Y$4),SUMIFS(Investors!$Q:$Q,Investors!$A:$A,$A113,Investors!$G:$G,$B113),0)</f>
        <v>0</v>
      </c>
      <c r="AA113" s="14">
        <f>IF(AND(SUMIFS(Investors!$P:$P,Investors!$A:$A,$A113,Investors!$G:$G,$B113)-$B$2&lt;=AA$4,SUMIFS(Investors!$P:$P,Investors!$A:$A,$A113,Investors!$G:$G,$B113)-$B$2&gt;Z$4),SUMIFS(Investors!$Q:$Q,Investors!$A:$A,$A113,Investors!$G:$G,$B113),0)</f>
        <v>0</v>
      </c>
      <c r="AB113" s="14">
        <f>IF(AND(SUMIFS(Investors!$P:$P,Investors!$A:$A,$A113,Investors!$G:$G,$B113)-$B$2&lt;=AB$4,SUMIFS(Investors!$P:$P,Investors!$A:$A,$A113,Investors!$G:$G,$B113)-$B$2&gt;AA$4),SUMIFS(Investors!$Q:$Q,Investors!$A:$A,$A113,Investors!$G:$G,$B113),0)</f>
        <v>0</v>
      </c>
      <c r="AC113" s="14">
        <f>IF(AND(SUMIFS(Investors!$P:$P,Investors!$A:$A,$A113,Investors!$G:$G,$B113)-$B$2&lt;=AC$4,SUMIFS(Investors!$P:$P,Investors!$A:$A,$A113,Investors!$G:$G,$B113)-$B$2&gt;AB$4),SUMIFS(Investors!$Q:$Q,Investors!$A:$A,$A113,Investors!$G:$G,$B113),0)</f>
        <v>0</v>
      </c>
    </row>
    <row r="114" spans="1:29">
      <c r="A114" s="13" t="s">
        <v>273</v>
      </c>
      <c r="B114" s="13" t="s">
        <v>104</v>
      </c>
      <c r="C114" s="14">
        <f t="shared" si="4"/>
        <v>632484.93150684936</v>
      </c>
      <c r="D114" s="13"/>
      <c r="E114" s="14">
        <f>IF(AND(SUMIFS(Investors!$P:$P,Investors!$A:$A,$A114,Investors!$G:$G,$B114)-$B$2&lt;=E$4,SUMIFS(Investors!$P:$P,Investors!$A:$A,$A114,Investors!$G:$G,$B114)-$B$2&gt;D$4),SUMIFS(Investors!$Q:$Q,Investors!$A:$A,$A114,Investors!$G:$G,$B114),0)</f>
        <v>0</v>
      </c>
      <c r="F114" s="14">
        <f>IF(AND(SUMIFS(Investors!$P:$P,Investors!$A:$A,$A114,Investors!$G:$G,$B114)-$B$2&lt;=F$4,SUMIFS(Investors!$P:$P,Investors!$A:$A,$A114,Investors!$G:$G,$B114)-$B$2&gt;E$4),SUMIFS(Investors!$Q:$Q,Investors!$A:$A,$A114,Investors!$G:$G,$B114),0)</f>
        <v>0</v>
      </c>
      <c r="G114" s="14">
        <f>IF(AND(SUMIFS(Investors!$P:$P,Investors!$A:$A,$A114,Investors!$G:$G,$B114)-$B$2&lt;=G$4,SUMIFS(Investors!$P:$P,Investors!$A:$A,$A114,Investors!$G:$G,$B114)-$B$2&gt;F$4),SUMIFS(Investors!$Q:$Q,Investors!$A:$A,$A114,Investors!$G:$G,$B114),0)</f>
        <v>632484.93150684936</v>
      </c>
      <c r="H114" s="14">
        <f>IF(AND(SUMIFS(Investors!$P:$P,Investors!$A:$A,$A114,Investors!$G:$G,$B114)-$B$2&lt;=H$4,SUMIFS(Investors!$P:$P,Investors!$A:$A,$A114,Investors!$G:$G,$B114)-$B$2&gt;G$4),SUMIFS(Investors!$Q:$Q,Investors!$A:$A,$A114,Investors!$G:$G,$B114),0)</f>
        <v>0</v>
      </c>
      <c r="I114" s="14">
        <f>IF(AND(SUMIFS(Investors!$P:$P,Investors!$A:$A,$A114,Investors!$G:$G,$B114)-$B$2&lt;=I$4,SUMIFS(Investors!$P:$P,Investors!$A:$A,$A114,Investors!$G:$G,$B114)-$B$2&gt;H$4),SUMIFS(Investors!$Q:$Q,Investors!$A:$A,$A114,Investors!$G:$G,$B114),0)</f>
        <v>0</v>
      </c>
      <c r="J114" s="14">
        <f>IF(AND(SUMIFS(Investors!$P:$P,Investors!$A:$A,$A114,Investors!$G:$G,$B114)-$B$2&lt;=J$4,SUMIFS(Investors!$P:$P,Investors!$A:$A,$A114,Investors!$G:$G,$B114)-$B$2&gt;I$4),SUMIFS(Investors!$Q:$Q,Investors!$A:$A,$A114,Investors!$G:$G,$B114),0)</f>
        <v>0</v>
      </c>
      <c r="K114" s="14">
        <f>IF(AND(SUMIFS(Investors!$P:$P,Investors!$A:$A,$A114,Investors!$G:$G,$B114)-$B$2&lt;=K$4,SUMIFS(Investors!$P:$P,Investors!$A:$A,$A114,Investors!$G:$G,$B114)-$B$2&gt;J$4),SUMIFS(Investors!$Q:$Q,Investors!$A:$A,$A114,Investors!$G:$G,$B114),0)</f>
        <v>0</v>
      </c>
      <c r="L114" s="14">
        <f>IF(AND(SUMIFS(Investors!$P:$P,Investors!$A:$A,$A114,Investors!$G:$G,$B114)-$B$2&lt;=L$4,SUMIFS(Investors!$P:$P,Investors!$A:$A,$A114,Investors!$G:$G,$B114)-$B$2&gt;K$4),SUMIFS(Investors!$Q:$Q,Investors!$A:$A,$A114,Investors!$G:$G,$B114),0)</f>
        <v>0</v>
      </c>
      <c r="M114" s="14">
        <f>IF(AND(SUMIFS(Investors!$P:$P,Investors!$A:$A,$A114,Investors!$G:$G,$B114)-$B$2&lt;=M$4,SUMIFS(Investors!$P:$P,Investors!$A:$A,$A114,Investors!$G:$G,$B114)-$B$2&gt;L$4),SUMIFS(Investors!$Q:$Q,Investors!$A:$A,$A114,Investors!$G:$G,$B114),0)</f>
        <v>0</v>
      </c>
      <c r="N114" s="14">
        <f>IF(AND(SUMIFS(Investors!$P:$P,Investors!$A:$A,$A114,Investors!$G:$G,$B114)-$B$2&lt;=N$4,SUMIFS(Investors!$P:$P,Investors!$A:$A,$A114,Investors!$G:$G,$B114)-$B$2&gt;M$4),SUMIFS(Investors!$Q:$Q,Investors!$A:$A,$A114,Investors!$G:$G,$B114),0)</f>
        <v>0</v>
      </c>
      <c r="O114" s="14">
        <f>IF(AND(SUMIFS(Investors!$P:$P,Investors!$A:$A,$A114,Investors!$G:$G,$B114)-$B$2&lt;=O$4,SUMIFS(Investors!$P:$P,Investors!$A:$A,$A114,Investors!$G:$G,$B114)-$B$2&gt;N$4),SUMIFS(Investors!$Q:$Q,Investors!$A:$A,$A114,Investors!$G:$G,$B114),0)</f>
        <v>0</v>
      </c>
      <c r="P114" s="14">
        <f>IF(AND(SUMIFS(Investors!$P:$P,Investors!$A:$A,$A114,Investors!$G:$G,$B114)-$B$2&lt;=P$4,SUMIFS(Investors!$P:$P,Investors!$A:$A,$A114,Investors!$G:$G,$B114)-$B$2&gt;O$4),SUMIFS(Investors!$Q:$Q,Investors!$A:$A,$A114,Investors!$G:$G,$B114),0)</f>
        <v>0</v>
      </c>
      <c r="Q114" s="14">
        <f>IF(AND(SUMIFS(Investors!$P:$P,Investors!$A:$A,$A114,Investors!$G:$G,$B114)-$B$2&lt;=Q$4,SUMIFS(Investors!$P:$P,Investors!$A:$A,$A114,Investors!$G:$G,$B114)-$B$2&gt;P$4),SUMIFS(Investors!$Q:$Q,Investors!$A:$A,$A114,Investors!$G:$G,$B114),0)</f>
        <v>0</v>
      </c>
      <c r="R114" s="14">
        <f>IF(AND(SUMIFS(Investors!$P:$P,Investors!$A:$A,$A114,Investors!$G:$G,$B114)-$B$2&lt;=R$4,SUMIFS(Investors!$P:$P,Investors!$A:$A,$A114,Investors!$G:$G,$B114)-$B$2&gt;Q$4),SUMIFS(Investors!$Q:$Q,Investors!$A:$A,$A114,Investors!$G:$G,$B114),0)</f>
        <v>0</v>
      </c>
      <c r="S114" s="14">
        <f>IF(AND(SUMIFS(Investors!$P:$P,Investors!$A:$A,$A114,Investors!$G:$G,$B114)-$B$2&lt;=S$4,SUMIFS(Investors!$P:$P,Investors!$A:$A,$A114,Investors!$G:$G,$B114)-$B$2&gt;R$4),SUMIFS(Investors!$Q:$Q,Investors!$A:$A,$A114,Investors!$G:$G,$B114),0)</f>
        <v>0</v>
      </c>
      <c r="T114" s="14">
        <f>IF(AND(SUMIFS(Investors!$P:$P,Investors!$A:$A,$A114,Investors!$G:$G,$B114)-$B$2&lt;=T$4,SUMIFS(Investors!$P:$P,Investors!$A:$A,$A114,Investors!$G:$G,$B114)-$B$2&gt;S$4),SUMIFS(Investors!$Q:$Q,Investors!$A:$A,$A114,Investors!$G:$G,$B114),0)</f>
        <v>0</v>
      </c>
      <c r="U114" s="14">
        <f>IF(AND(SUMIFS(Investors!$P:$P,Investors!$A:$A,$A114,Investors!$G:$G,$B114)-$B$2&lt;=U$4,SUMIFS(Investors!$P:$P,Investors!$A:$A,$A114,Investors!$G:$G,$B114)-$B$2&gt;T$4),SUMIFS(Investors!$Q:$Q,Investors!$A:$A,$A114,Investors!$G:$G,$B114),0)</f>
        <v>0</v>
      </c>
      <c r="V114" s="14">
        <f>IF(AND(SUMIFS(Investors!$P:$P,Investors!$A:$A,$A114,Investors!$G:$G,$B114)-$B$2&lt;=V$4,SUMIFS(Investors!$P:$P,Investors!$A:$A,$A114,Investors!$G:$G,$B114)-$B$2&gt;U$4),SUMIFS(Investors!$Q:$Q,Investors!$A:$A,$A114,Investors!$G:$G,$B114),0)</f>
        <v>0</v>
      </c>
      <c r="W114" s="14">
        <f>IF(AND(SUMIFS(Investors!$P:$P,Investors!$A:$A,$A114,Investors!$G:$G,$B114)-$B$2&lt;=W$4,SUMIFS(Investors!$P:$P,Investors!$A:$A,$A114,Investors!$G:$G,$B114)-$B$2&gt;V$4),SUMIFS(Investors!$Q:$Q,Investors!$A:$A,$A114,Investors!$G:$G,$B114),0)</f>
        <v>0</v>
      </c>
      <c r="X114" s="14">
        <f>IF(AND(SUMIFS(Investors!$P:$P,Investors!$A:$A,$A114,Investors!$G:$G,$B114)-$B$2&lt;=X$4,SUMIFS(Investors!$P:$P,Investors!$A:$A,$A114,Investors!$G:$G,$B114)-$B$2&gt;W$4),SUMIFS(Investors!$Q:$Q,Investors!$A:$A,$A114,Investors!$G:$G,$B114),0)</f>
        <v>0</v>
      </c>
      <c r="Y114" s="14">
        <f>IF(AND(SUMIFS(Investors!$P:$P,Investors!$A:$A,$A114,Investors!$G:$G,$B114)-$B$2&lt;=Y$4,SUMIFS(Investors!$P:$P,Investors!$A:$A,$A114,Investors!$G:$G,$B114)-$B$2&gt;X$4),SUMIFS(Investors!$Q:$Q,Investors!$A:$A,$A114,Investors!$G:$G,$B114),0)</f>
        <v>0</v>
      </c>
      <c r="Z114" s="14">
        <f>IF(AND(SUMIFS(Investors!$P:$P,Investors!$A:$A,$A114,Investors!$G:$G,$B114)-$B$2&lt;=Z$4,SUMIFS(Investors!$P:$P,Investors!$A:$A,$A114,Investors!$G:$G,$B114)-$B$2&gt;Y$4),SUMIFS(Investors!$Q:$Q,Investors!$A:$A,$A114,Investors!$G:$G,$B114),0)</f>
        <v>0</v>
      </c>
      <c r="AA114" s="14">
        <f>IF(AND(SUMIFS(Investors!$P:$P,Investors!$A:$A,$A114,Investors!$G:$G,$B114)-$B$2&lt;=AA$4,SUMIFS(Investors!$P:$P,Investors!$A:$A,$A114,Investors!$G:$G,$B114)-$B$2&gt;Z$4),SUMIFS(Investors!$Q:$Q,Investors!$A:$A,$A114,Investors!$G:$G,$B114),0)</f>
        <v>0</v>
      </c>
      <c r="AB114" s="14">
        <f>IF(AND(SUMIFS(Investors!$P:$P,Investors!$A:$A,$A114,Investors!$G:$G,$B114)-$B$2&lt;=AB$4,SUMIFS(Investors!$P:$P,Investors!$A:$A,$A114,Investors!$G:$G,$B114)-$B$2&gt;AA$4),SUMIFS(Investors!$Q:$Q,Investors!$A:$A,$A114,Investors!$G:$G,$B114),0)</f>
        <v>0</v>
      </c>
      <c r="AC114" s="14">
        <f>IF(AND(SUMIFS(Investors!$P:$P,Investors!$A:$A,$A114,Investors!$G:$G,$B114)-$B$2&lt;=AC$4,SUMIFS(Investors!$P:$P,Investors!$A:$A,$A114,Investors!$G:$G,$B114)-$B$2&gt;AB$4),SUMIFS(Investors!$Q:$Q,Investors!$A:$A,$A114,Investors!$G:$G,$B114),0)</f>
        <v>0</v>
      </c>
    </row>
    <row r="115" spans="1:29">
      <c r="A115" s="13" t="s">
        <v>276</v>
      </c>
      <c r="B115" s="13" t="s">
        <v>28</v>
      </c>
      <c r="C115" s="14">
        <f t="shared" si="4"/>
        <v>277191.78082191781</v>
      </c>
      <c r="D115" s="13"/>
      <c r="E115" s="14">
        <f>IF(AND(SUMIFS(Investors!$P:$P,Investors!$A:$A,$A115,Investors!$G:$G,$B115)-$B$2&lt;=E$4,SUMIFS(Investors!$P:$P,Investors!$A:$A,$A115,Investors!$G:$G,$B115)-$B$2&gt;D$4),SUMIFS(Investors!$Q:$Q,Investors!$A:$A,$A115,Investors!$G:$G,$B115),0)</f>
        <v>0</v>
      </c>
      <c r="F115" s="14">
        <f>IF(AND(SUMIFS(Investors!$P:$P,Investors!$A:$A,$A115,Investors!$G:$G,$B115)-$B$2&lt;=F$4,SUMIFS(Investors!$P:$P,Investors!$A:$A,$A115,Investors!$G:$G,$B115)-$B$2&gt;E$4),SUMIFS(Investors!$Q:$Q,Investors!$A:$A,$A115,Investors!$G:$G,$B115),0)</f>
        <v>0</v>
      </c>
      <c r="G115" s="14">
        <f>IF(AND(SUMIFS(Investors!$P:$P,Investors!$A:$A,$A115,Investors!$G:$G,$B115)-$B$2&lt;=G$4,SUMIFS(Investors!$P:$P,Investors!$A:$A,$A115,Investors!$G:$G,$B115)-$B$2&gt;F$4),SUMIFS(Investors!$Q:$Q,Investors!$A:$A,$A115,Investors!$G:$G,$B115),0)</f>
        <v>0</v>
      </c>
      <c r="H115" s="14">
        <f>IF(AND(SUMIFS(Investors!$P:$P,Investors!$A:$A,$A115,Investors!$G:$G,$B115)-$B$2&lt;=H$4,SUMIFS(Investors!$P:$P,Investors!$A:$A,$A115,Investors!$G:$G,$B115)-$B$2&gt;G$4),SUMIFS(Investors!$Q:$Q,Investors!$A:$A,$A115,Investors!$G:$G,$B115),0)</f>
        <v>277191.78082191781</v>
      </c>
      <c r="I115" s="14">
        <f>IF(AND(SUMIFS(Investors!$P:$P,Investors!$A:$A,$A115,Investors!$G:$G,$B115)-$B$2&lt;=I$4,SUMIFS(Investors!$P:$P,Investors!$A:$A,$A115,Investors!$G:$G,$B115)-$B$2&gt;H$4),SUMIFS(Investors!$Q:$Q,Investors!$A:$A,$A115,Investors!$G:$G,$B115),0)</f>
        <v>0</v>
      </c>
      <c r="J115" s="14">
        <f>IF(AND(SUMIFS(Investors!$P:$P,Investors!$A:$A,$A115,Investors!$G:$G,$B115)-$B$2&lt;=J$4,SUMIFS(Investors!$P:$P,Investors!$A:$A,$A115,Investors!$G:$G,$B115)-$B$2&gt;I$4),SUMIFS(Investors!$Q:$Q,Investors!$A:$A,$A115,Investors!$G:$G,$B115),0)</f>
        <v>0</v>
      </c>
      <c r="K115" s="14">
        <f>IF(AND(SUMIFS(Investors!$P:$P,Investors!$A:$A,$A115,Investors!$G:$G,$B115)-$B$2&lt;=K$4,SUMIFS(Investors!$P:$P,Investors!$A:$A,$A115,Investors!$G:$G,$B115)-$B$2&gt;J$4),SUMIFS(Investors!$Q:$Q,Investors!$A:$A,$A115,Investors!$G:$G,$B115),0)</f>
        <v>0</v>
      </c>
      <c r="L115" s="14">
        <f>IF(AND(SUMIFS(Investors!$P:$P,Investors!$A:$A,$A115,Investors!$G:$G,$B115)-$B$2&lt;=L$4,SUMIFS(Investors!$P:$P,Investors!$A:$A,$A115,Investors!$G:$G,$B115)-$B$2&gt;K$4),SUMIFS(Investors!$Q:$Q,Investors!$A:$A,$A115,Investors!$G:$G,$B115),0)</f>
        <v>0</v>
      </c>
      <c r="M115" s="14">
        <f>IF(AND(SUMIFS(Investors!$P:$P,Investors!$A:$A,$A115,Investors!$G:$G,$B115)-$B$2&lt;=M$4,SUMIFS(Investors!$P:$P,Investors!$A:$A,$A115,Investors!$G:$G,$B115)-$B$2&gt;L$4),SUMIFS(Investors!$Q:$Q,Investors!$A:$A,$A115,Investors!$G:$G,$B115),0)</f>
        <v>0</v>
      </c>
      <c r="N115" s="14">
        <f>IF(AND(SUMIFS(Investors!$P:$P,Investors!$A:$A,$A115,Investors!$G:$G,$B115)-$B$2&lt;=N$4,SUMIFS(Investors!$P:$P,Investors!$A:$A,$A115,Investors!$G:$G,$B115)-$B$2&gt;M$4),SUMIFS(Investors!$Q:$Q,Investors!$A:$A,$A115,Investors!$G:$G,$B115),0)</f>
        <v>0</v>
      </c>
      <c r="O115" s="14">
        <f>IF(AND(SUMIFS(Investors!$P:$P,Investors!$A:$A,$A115,Investors!$G:$G,$B115)-$B$2&lt;=O$4,SUMIFS(Investors!$P:$P,Investors!$A:$A,$A115,Investors!$G:$G,$B115)-$B$2&gt;N$4),SUMIFS(Investors!$Q:$Q,Investors!$A:$A,$A115,Investors!$G:$G,$B115),0)</f>
        <v>0</v>
      </c>
      <c r="P115" s="14">
        <f>IF(AND(SUMIFS(Investors!$P:$P,Investors!$A:$A,$A115,Investors!$G:$G,$B115)-$B$2&lt;=P$4,SUMIFS(Investors!$P:$P,Investors!$A:$A,$A115,Investors!$G:$G,$B115)-$B$2&gt;O$4),SUMIFS(Investors!$Q:$Q,Investors!$A:$A,$A115,Investors!$G:$G,$B115),0)</f>
        <v>0</v>
      </c>
      <c r="Q115" s="14">
        <f>IF(AND(SUMIFS(Investors!$P:$P,Investors!$A:$A,$A115,Investors!$G:$G,$B115)-$B$2&lt;=Q$4,SUMIFS(Investors!$P:$P,Investors!$A:$A,$A115,Investors!$G:$G,$B115)-$B$2&gt;P$4),SUMIFS(Investors!$Q:$Q,Investors!$A:$A,$A115,Investors!$G:$G,$B115),0)</f>
        <v>0</v>
      </c>
      <c r="R115" s="14">
        <f>IF(AND(SUMIFS(Investors!$P:$P,Investors!$A:$A,$A115,Investors!$G:$G,$B115)-$B$2&lt;=R$4,SUMIFS(Investors!$P:$P,Investors!$A:$A,$A115,Investors!$G:$G,$B115)-$B$2&gt;Q$4),SUMIFS(Investors!$Q:$Q,Investors!$A:$A,$A115,Investors!$G:$G,$B115),0)</f>
        <v>0</v>
      </c>
      <c r="S115" s="14">
        <f>IF(AND(SUMIFS(Investors!$P:$P,Investors!$A:$A,$A115,Investors!$G:$G,$B115)-$B$2&lt;=S$4,SUMIFS(Investors!$P:$P,Investors!$A:$A,$A115,Investors!$G:$G,$B115)-$B$2&gt;R$4),SUMIFS(Investors!$Q:$Q,Investors!$A:$A,$A115,Investors!$G:$G,$B115),0)</f>
        <v>0</v>
      </c>
      <c r="T115" s="14">
        <f>IF(AND(SUMIFS(Investors!$P:$P,Investors!$A:$A,$A115,Investors!$G:$G,$B115)-$B$2&lt;=T$4,SUMIFS(Investors!$P:$P,Investors!$A:$A,$A115,Investors!$G:$G,$B115)-$B$2&gt;S$4),SUMIFS(Investors!$Q:$Q,Investors!$A:$A,$A115,Investors!$G:$G,$B115),0)</f>
        <v>0</v>
      </c>
      <c r="U115" s="14">
        <f>IF(AND(SUMIFS(Investors!$P:$P,Investors!$A:$A,$A115,Investors!$G:$G,$B115)-$B$2&lt;=U$4,SUMIFS(Investors!$P:$P,Investors!$A:$A,$A115,Investors!$G:$G,$B115)-$B$2&gt;T$4),SUMIFS(Investors!$Q:$Q,Investors!$A:$A,$A115,Investors!$G:$G,$B115),0)</f>
        <v>0</v>
      </c>
      <c r="V115" s="14">
        <f>IF(AND(SUMIFS(Investors!$P:$P,Investors!$A:$A,$A115,Investors!$G:$G,$B115)-$B$2&lt;=V$4,SUMIFS(Investors!$P:$P,Investors!$A:$A,$A115,Investors!$G:$G,$B115)-$B$2&gt;U$4),SUMIFS(Investors!$Q:$Q,Investors!$A:$A,$A115,Investors!$G:$G,$B115),0)</f>
        <v>0</v>
      </c>
      <c r="W115" s="14">
        <f>IF(AND(SUMIFS(Investors!$P:$P,Investors!$A:$A,$A115,Investors!$G:$G,$B115)-$B$2&lt;=W$4,SUMIFS(Investors!$P:$P,Investors!$A:$A,$A115,Investors!$G:$G,$B115)-$B$2&gt;V$4),SUMIFS(Investors!$Q:$Q,Investors!$A:$A,$A115,Investors!$G:$G,$B115),0)</f>
        <v>0</v>
      </c>
      <c r="X115" s="14">
        <f>IF(AND(SUMIFS(Investors!$P:$P,Investors!$A:$A,$A115,Investors!$G:$G,$B115)-$B$2&lt;=X$4,SUMIFS(Investors!$P:$P,Investors!$A:$A,$A115,Investors!$G:$G,$B115)-$B$2&gt;W$4),SUMIFS(Investors!$Q:$Q,Investors!$A:$A,$A115,Investors!$G:$G,$B115),0)</f>
        <v>0</v>
      </c>
      <c r="Y115" s="14">
        <f>IF(AND(SUMIFS(Investors!$P:$P,Investors!$A:$A,$A115,Investors!$G:$G,$B115)-$B$2&lt;=Y$4,SUMIFS(Investors!$P:$P,Investors!$A:$A,$A115,Investors!$G:$G,$B115)-$B$2&gt;X$4),SUMIFS(Investors!$Q:$Q,Investors!$A:$A,$A115,Investors!$G:$G,$B115),0)</f>
        <v>0</v>
      </c>
      <c r="Z115" s="14">
        <f>IF(AND(SUMIFS(Investors!$P:$P,Investors!$A:$A,$A115,Investors!$G:$G,$B115)-$B$2&lt;=Z$4,SUMIFS(Investors!$P:$P,Investors!$A:$A,$A115,Investors!$G:$G,$B115)-$B$2&gt;Y$4),SUMIFS(Investors!$Q:$Q,Investors!$A:$A,$A115,Investors!$G:$G,$B115),0)</f>
        <v>0</v>
      </c>
      <c r="AA115" s="14">
        <f>IF(AND(SUMIFS(Investors!$P:$P,Investors!$A:$A,$A115,Investors!$G:$G,$B115)-$B$2&lt;=AA$4,SUMIFS(Investors!$P:$P,Investors!$A:$A,$A115,Investors!$G:$G,$B115)-$B$2&gt;Z$4),SUMIFS(Investors!$Q:$Q,Investors!$A:$A,$A115,Investors!$G:$G,$B115),0)</f>
        <v>0</v>
      </c>
      <c r="AB115" s="14">
        <f>IF(AND(SUMIFS(Investors!$P:$P,Investors!$A:$A,$A115,Investors!$G:$G,$B115)-$B$2&lt;=AB$4,SUMIFS(Investors!$P:$P,Investors!$A:$A,$A115,Investors!$G:$G,$B115)-$B$2&gt;AA$4),SUMIFS(Investors!$Q:$Q,Investors!$A:$A,$A115,Investors!$G:$G,$B115),0)</f>
        <v>0</v>
      </c>
      <c r="AC115" s="14">
        <f>IF(AND(SUMIFS(Investors!$P:$P,Investors!$A:$A,$A115,Investors!$G:$G,$B115)-$B$2&lt;=AC$4,SUMIFS(Investors!$P:$P,Investors!$A:$A,$A115,Investors!$G:$G,$B115)-$B$2&gt;AB$4),SUMIFS(Investors!$Q:$Q,Investors!$A:$A,$A115,Investors!$G:$G,$B115),0)</f>
        <v>0</v>
      </c>
    </row>
    <row r="116" spans="1:29">
      <c r="A116" s="13" t="s">
        <v>279</v>
      </c>
      <c r="B116" s="13" t="s">
        <v>44</v>
      </c>
      <c r="C116" s="14">
        <f t="shared" si="4"/>
        <v>0</v>
      </c>
      <c r="D116" s="13"/>
      <c r="E116" s="14">
        <f>IF(AND(SUMIFS(Investors!$P:$P,Investors!$A:$A,$A116,Investors!$G:$G,$B116)-$B$2&lt;=E$4,SUMIFS(Investors!$P:$P,Investors!$A:$A,$A116,Investors!$G:$G,$B116)-$B$2&gt;D$4),SUMIFS(Investors!$Q:$Q,Investors!$A:$A,$A116,Investors!$G:$G,$B116),0)</f>
        <v>0</v>
      </c>
      <c r="F116" s="14">
        <f>IF(AND(SUMIFS(Investors!$P:$P,Investors!$A:$A,$A116,Investors!$G:$G,$B116)-$B$2&lt;=F$4,SUMIFS(Investors!$P:$P,Investors!$A:$A,$A116,Investors!$G:$G,$B116)-$B$2&gt;E$4),SUMIFS(Investors!$Q:$Q,Investors!$A:$A,$A116,Investors!$G:$G,$B116),0)</f>
        <v>0</v>
      </c>
      <c r="G116" s="14">
        <f>IF(AND(SUMIFS(Investors!$P:$P,Investors!$A:$A,$A116,Investors!$G:$G,$B116)-$B$2&lt;=G$4,SUMIFS(Investors!$P:$P,Investors!$A:$A,$A116,Investors!$G:$G,$B116)-$B$2&gt;F$4),SUMIFS(Investors!$Q:$Q,Investors!$A:$A,$A116,Investors!$G:$G,$B116),0)</f>
        <v>0</v>
      </c>
      <c r="H116" s="14">
        <f>IF(AND(SUMIFS(Investors!$P:$P,Investors!$A:$A,$A116,Investors!$G:$G,$B116)-$B$2&lt;=H$4,SUMIFS(Investors!$P:$P,Investors!$A:$A,$A116,Investors!$G:$G,$B116)-$B$2&gt;G$4),SUMIFS(Investors!$Q:$Q,Investors!$A:$A,$A116,Investors!$G:$G,$B116),0)</f>
        <v>0</v>
      </c>
      <c r="I116" s="14">
        <f>IF(AND(SUMIFS(Investors!$P:$P,Investors!$A:$A,$A116,Investors!$G:$G,$B116)-$B$2&lt;=I$4,SUMIFS(Investors!$P:$P,Investors!$A:$A,$A116,Investors!$G:$G,$B116)-$B$2&gt;H$4),SUMIFS(Investors!$Q:$Q,Investors!$A:$A,$A116,Investors!$G:$G,$B116),0)</f>
        <v>0</v>
      </c>
      <c r="J116" s="14">
        <f>IF(AND(SUMIFS(Investors!$P:$P,Investors!$A:$A,$A116,Investors!$G:$G,$B116)-$B$2&lt;=J$4,SUMIFS(Investors!$P:$P,Investors!$A:$A,$A116,Investors!$G:$G,$B116)-$B$2&gt;I$4),SUMIFS(Investors!$Q:$Q,Investors!$A:$A,$A116,Investors!$G:$G,$B116),0)</f>
        <v>0</v>
      </c>
      <c r="K116" s="14">
        <f>IF(AND(SUMIFS(Investors!$P:$P,Investors!$A:$A,$A116,Investors!$G:$G,$B116)-$B$2&lt;=K$4,SUMIFS(Investors!$P:$P,Investors!$A:$A,$A116,Investors!$G:$G,$B116)-$B$2&gt;J$4),SUMIFS(Investors!$Q:$Q,Investors!$A:$A,$A116,Investors!$G:$G,$B116),0)</f>
        <v>0</v>
      </c>
      <c r="L116" s="14">
        <f>IF(AND(SUMIFS(Investors!$P:$P,Investors!$A:$A,$A116,Investors!$G:$G,$B116)-$B$2&lt;=L$4,SUMIFS(Investors!$P:$P,Investors!$A:$A,$A116,Investors!$G:$G,$B116)-$B$2&gt;K$4),SUMIFS(Investors!$Q:$Q,Investors!$A:$A,$A116,Investors!$G:$G,$B116),0)</f>
        <v>0</v>
      </c>
      <c r="M116" s="14">
        <f>IF(AND(SUMIFS(Investors!$P:$P,Investors!$A:$A,$A116,Investors!$G:$G,$B116)-$B$2&lt;=M$4,SUMIFS(Investors!$P:$P,Investors!$A:$A,$A116,Investors!$G:$G,$B116)-$B$2&gt;L$4),SUMIFS(Investors!$Q:$Q,Investors!$A:$A,$A116,Investors!$G:$G,$B116),0)</f>
        <v>0</v>
      </c>
      <c r="N116" s="14">
        <f>IF(AND(SUMIFS(Investors!$P:$P,Investors!$A:$A,$A116,Investors!$G:$G,$B116)-$B$2&lt;=N$4,SUMIFS(Investors!$P:$P,Investors!$A:$A,$A116,Investors!$G:$G,$B116)-$B$2&gt;M$4),SUMIFS(Investors!$Q:$Q,Investors!$A:$A,$A116,Investors!$G:$G,$B116),0)</f>
        <v>0</v>
      </c>
      <c r="O116" s="14">
        <f>IF(AND(SUMIFS(Investors!$P:$P,Investors!$A:$A,$A116,Investors!$G:$G,$B116)-$B$2&lt;=O$4,SUMIFS(Investors!$P:$P,Investors!$A:$A,$A116,Investors!$G:$G,$B116)-$B$2&gt;N$4),SUMIFS(Investors!$Q:$Q,Investors!$A:$A,$A116,Investors!$G:$G,$B116),0)</f>
        <v>0</v>
      </c>
      <c r="P116" s="14">
        <f>IF(AND(SUMIFS(Investors!$P:$P,Investors!$A:$A,$A116,Investors!$G:$G,$B116)-$B$2&lt;=P$4,SUMIFS(Investors!$P:$P,Investors!$A:$A,$A116,Investors!$G:$G,$B116)-$B$2&gt;O$4),SUMIFS(Investors!$Q:$Q,Investors!$A:$A,$A116,Investors!$G:$G,$B116),0)</f>
        <v>0</v>
      </c>
      <c r="Q116" s="14">
        <f>IF(AND(SUMIFS(Investors!$P:$P,Investors!$A:$A,$A116,Investors!$G:$G,$B116)-$B$2&lt;=Q$4,SUMIFS(Investors!$P:$P,Investors!$A:$A,$A116,Investors!$G:$G,$B116)-$B$2&gt;P$4),SUMIFS(Investors!$Q:$Q,Investors!$A:$A,$A116,Investors!$G:$G,$B116),0)</f>
        <v>0</v>
      </c>
      <c r="R116" s="14">
        <f>IF(AND(SUMIFS(Investors!$P:$P,Investors!$A:$A,$A116,Investors!$G:$G,$B116)-$B$2&lt;=R$4,SUMIFS(Investors!$P:$P,Investors!$A:$A,$A116,Investors!$G:$G,$B116)-$B$2&gt;Q$4),SUMIFS(Investors!$Q:$Q,Investors!$A:$A,$A116,Investors!$G:$G,$B116),0)</f>
        <v>0</v>
      </c>
      <c r="S116" s="14">
        <f>IF(AND(SUMIFS(Investors!$P:$P,Investors!$A:$A,$A116,Investors!$G:$G,$B116)-$B$2&lt;=S$4,SUMIFS(Investors!$P:$P,Investors!$A:$A,$A116,Investors!$G:$G,$B116)-$B$2&gt;R$4),SUMIFS(Investors!$Q:$Q,Investors!$A:$A,$A116,Investors!$G:$G,$B116),0)</f>
        <v>0</v>
      </c>
      <c r="T116" s="14">
        <f>IF(AND(SUMIFS(Investors!$P:$P,Investors!$A:$A,$A116,Investors!$G:$G,$B116)-$B$2&lt;=T$4,SUMIFS(Investors!$P:$P,Investors!$A:$A,$A116,Investors!$G:$G,$B116)-$B$2&gt;S$4),SUMIFS(Investors!$Q:$Q,Investors!$A:$A,$A116,Investors!$G:$G,$B116),0)</f>
        <v>0</v>
      </c>
      <c r="U116" s="14">
        <f>IF(AND(SUMIFS(Investors!$P:$P,Investors!$A:$A,$A116,Investors!$G:$G,$B116)-$B$2&lt;=U$4,SUMIFS(Investors!$P:$P,Investors!$A:$A,$A116,Investors!$G:$G,$B116)-$B$2&gt;T$4),SUMIFS(Investors!$Q:$Q,Investors!$A:$A,$A116,Investors!$G:$G,$B116),0)</f>
        <v>0</v>
      </c>
      <c r="V116" s="14">
        <f>IF(AND(SUMIFS(Investors!$P:$P,Investors!$A:$A,$A116,Investors!$G:$G,$B116)-$B$2&lt;=V$4,SUMIFS(Investors!$P:$P,Investors!$A:$A,$A116,Investors!$G:$G,$B116)-$B$2&gt;U$4),SUMIFS(Investors!$Q:$Q,Investors!$A:$A,$A116,Investors!$G:$G,$B116),0)</f>
        <v>0</v>
      </c>
      <c r="W116" s="14">
        <f>IF(AND(SUMIFS(Investors!$P:$P,Investors!$A:$A,$A116,Investors!$G:$G,$B116)-$B$2&lt;=W$4,SUMIFS(Investors!$P:$P,Investors!$A:$A,$A116,Investors!$G:$G,$B116)-$B$2&gt;V$4),SUMIFS(Investors!$Q:$Q,Investors!$A:$A,$A116,Investors!$G:$G,$B116),0)</f>
        <v>0</v>
      </c>
      <c r="X116" s="14">
        <f>IF(AND(SUMIFS(Investors!$P:$P,Investors!$A:$A,$A116,Investors!$G:$G,$B116)-$B$2&lt;=X$4,SUMIFS(Investors!$P:$P,Investors!$A:$A,$A116,Investors!$G:$G,$B116)-$B$2&gt;W$4),SUMIFS(Investors!$Q:$Q,Investors!$A:$A,$A116,Investors!$G:$G,$B116),0)</f>
        <v>0</v>
      </c>
      <c r="Y116" s="14">
        <f>IF(AND(SUMIFS(Investors!$P:$P,Investors!$A:$A,$A116,Investors!$G:$G,$B116)-$B$2&lt;=Y$4,SUMIFS(Investors!$P:$P,Investors!$A:$A,$A116,Investors!$G:$G,$B116)-$B$2&gt;X$4),SUMIFS(Investors!$Q:$Q,Investors!$A:$A,$A116,Investors!$G:$G,$B116),0)</f>
        <v>0</v>
      </c>
      <c r="Z116" s="14">
        <f>IF(AND(SUMIFS(Investors!$P:$P,Investors!$A:$A,$A116,Investors!$G:$G,$B116)-$B$2&lt;=Z$4,SUMIFS(Investors!$P:$P,Investors!$A:$A,$A116,Investors!$G:$G,$B116)-$B$2&gt;Y$4),SUMIFS(Investors!$Q:$Q,Investors!$A:$A,$A116,Investors!$G:$G,$B116),0)</f>
        <v>0</v>
      </c>
      <c r="AA116" s="14">
        <f>IF(AND(SUMIFS(Investors!$P:$P,Investors!$A:$A,$A116,Investors!$G:$G,$B116)-$B$2&lt;=AA$4,SUMIFS(Investors!$P:$P,Investors!$A:$A,$A116,Investors!$G:$G,$B116)-$B$2&gt;Z$4),SUMIFS(Investors!$Q:$Q,Investors!$A:$A,$A116,Investors!$G:$G,$B116),0)</f>
        <v>0</v>
      </c>
      <c r="AB116" s="14">
        <f>IF(AND(SUMIFS(Investors!$P:$P,Investors!$A:$A,$A116,Investors!$G:$G,$B116)-$B$2&lt;=AB$4,SUMIFS(Investors!$P:$P,Investors!$A:$A,$A116,Investors!$G:$G,$B116)-$B$2&gt;AA$4),SUMIFS(Investors!$Q:$Q,Investors!$A:$A,$A116,Investors!$G:$G,$B116),0)</f>
        <v>0</v>
      </c>
      <c r="AC116" s="14">
        <f>IF(AND(SUMIFS(Investors!$P:$P,Investors!$A:$A,$A116,Investors!$G:$G,$B116)-$B$2&lt;=AC$4,SUMIFS(Investors!$P:$P,Investors!$A:$A,$A116,Investors!$G:$G,$B116)-$B$2&gt;AB$4),SUMIFS(Investors!$Q:$Q,Investors!$A:$A,$A116,Investors!$G:$G,$B116),0)</f>
        <v>0</v>
      </c>
    </row>
    <row r="117" spans="1:29">
      <c r="A117" s="13" t="s">
        <v>279</v>
      </c>
      <c r="B117" s="13" t="s">
        <v>30</v>
      </c>
      <c r="C117" s="14">
        <f t="shared" si="4"/>
        <v>0</v>
      </c>
      <c r="D117" s="13"/>
      <c r="E117" s="14">
        <f>IF(AND(SUMIFS(Investors!$P:$P,Investors!$A:$A,$A117,Investors!$G:$G,$B117)-$B$2&lt;=E$4,SUMIFS(Investors!$P:$P,Investors!$A:$A,$A117,Investors!$G:$G,$B117)-$B$2&gt;D$4),SUMIFS(Investors!$Q:$Q,Investors!$A:$A,$A117,Investors!$G:$G,$B117),0)</f>
        <v>0</v>
      </c>
      <c r="F117" s="14">
        <f>IF(AND(SUMIFS(Investors!$P:$P,Investors!$A:$A,$A117,Investors!$G:$G,$B117)-$B$2&lt;=F$4,SUMIFS(Investors!$P:$P,Investors!$A:$A,$A117,Investors!$G:$G,$B117)-$B$2&gt;E$4),SUMIFS(Investors!$Q:$Q,Investors!$A:$A,$A117,Investors!$G:$G,$B117),0)</f>
        <v>0</v>
      </c>
      <c r="G117" s="14">
        <f>IF(AND(SUMIFS(Investors!$P:$P,Investors!$A:$A,$A117,Investors!$G:$G,$B117)-$B$2&lt;=G$4,SUMIFS(Investors!$P:$P,Investors!$A:$A,$A117,Investors!$G:$G,$B117)-$B$2&gt;F$4),SUMIFS(Investors!$Q:$Q,Investors!$A:$A,$A117,Investors!$G:$G,$B117),0)</f>
        <v>0</v>
      </c>
      <c r="H117" s="14">
        <f>IF(AND(SUMIFS(Investors!$P:$P,Investors!$A:$A,$A117,Investors!$G:$G,$B117)-$B$2&lt;=H$4,SUMIFS(Investors!$P:$P,Investors!$A:$A,$A117,Investors!$G:$G,$B117)-$B$2&gt;G$4),SUMIFS(Investors!$Q:$Q,Investors!$A:$A,$A117,Investors!$G:$G,$B117),0)</f>
        <v>0</v>
      </c>
      <c r="I117" s="14">
        <f>IF(AND(SUMIFS(Investors!$P:$P,Investors!$A:$A,$A117,Investors!$G:$G,$B117)-$B$2&lt;=I$4,SUMIFS(Investors!$P:$P,Investors!$A:$A,$A117,Investors!$G:$G,$B117)-$B$2&gt;H$4),SUMIFS(Investors!$Q:$Q,Investors!$A:$A,$A117,Investors!$G:$G,$B117),0)</f>
        <v>0</v>
      </c>
      <c r="J117" s="14">
        <f>IF(AND(SUMIFS(Investors!$P:$P,Investors!$A:$A,$A117,Investors!$G:$G,$B117)-$B$2&lt;=J$4,SUMIFS(Investors!$P:$P,Investors!$A:$A,$A117,Investors!$G:$G,$B117)-$B$2&gt;I$4),SUMIFS(Investors!$Q:$Q,Investors!$A:$A,$A117,Investors!$G:$G,$B117),0)</f>
        <v>0</v>
      </c>
      <c r="K117" s="14">
        <f>IF(AND(SUMIFS(Investors!$P:$P,Investors!$A:$A,$A117,Investors!$G:$G,$B117)-$B$2&lt;=K$4,SUMIFS(Investors!$P:$P,Investors!$A:$A,$A117,Investors!$G:$G,$B117)-$B$2&gt;J$4),SUMIFS(Investors!$Q:$Q,Investors!$A:$A,$A117,Investors!$G:$G,$B117),0)</f>
        <v>0</v>
      </c>
      <c r="L117" s="14">
        <f>IF(AND(SUMIFS(Investors!$P:$P,Investors!$A:$A,$A117,Investors!$G:$G,$B117)-$B$2&lt;=L$4,SUMIFS(Investors!$P:$P,Investors!$A:$A,$A117,Investors!$G:$G,$B117)-$B$2&gt;K$4),SUMIFS(Investors!$Q:$Q,Investors!$A:$A,$A117,Investors!$G:$G,$B117),0)</f>
        <v>0</v>
      </c>
      <c r="M117" s="14">
        <f>IF(AND(SUMIFS(Investors!$P:$P,Investors!$A:$A,$A117,Investors!$G:$G,$B117)-$B$2&lt;=M$4,SUMIFS(Investors!$P:$P,Investors!$A:$A,$A117,Investors!$G:$G,$B117)-$B$2&gt;L$4),SUMIFS(Investors!$Q:$Q,Investors!$A:$A,$A117,Investors!$G:$G,$B117),0)</f>
        <v>0</v>
      </c>
      <c r="N117" s="14">
        <f>IF(AND(SUMIFS(Investors!$P:$P,Investors!$A:$A,$A117,Investors!$G:$G,$B117)-$B$2&lt;=N$4,SUMIFS(Investors!$P:$P,Investors!$A:$A,$A117,Investors!$G:$G,$B117)-$B$2&gt;M$4),SUMIFS(Investors!$Q:$Q,Investors!$A:$A,$A117,Investors!$G:$G,$B117),0)</f>
        <v>0</v>
      </c>
      <c r="O117" s="14">
        <f>IF(AND(SUMIFS(Investors!$P:$P,Investors!$A:$A,$A117,Investors!$G:$G,$B117)-$B$2&lt;=O$4,SUMIFS(Investors!$P:$P,Investors!$A:$A,$A117,Investors!$G:$G,$B117)-$B$2&gt;N$4),SUMIFS(Investors!$Q:$Q,Investors!$A:$A,$A117,Investors!$G:$G,$B117),0)</f>
        <v>0</v>
      </c>
      <c r="P117" s="14">
        <f>IF(AND(SUMIFS(Investors!$P:$P,Investors!$A:$A,$A117,Investors!$G:$G,$B117)-$B$2&lt;=P$4,SUMIFS(Investors!$P:$P,Investors!$A:$A,$A117,Investors!$G:$G,$B117)-$B$2&gt;O$4),SUMIFS(Investors!$Q:$Q,Investors!$A:$A,$A117,Investors!$G:$G,$B117),0)</f>
        <v>0</v>
      </c>
      <c r="Q117" s="14">
        <f>IF(AND(SUMIFS(Investors!$P:$P,Investors!$A:$A,$A117,Investors!$G:$G,$B117)-$B$2&lt;=Q$4,SUMIFS(Investors!$P:$P,Investors!$A:$A,$A117,Investors!$G:$G,$B117)-$B$2&gt;P$4),SUMIFS(Investors!$Q:$Q,Investors!$A:$A,$A117,Investors!$G:$G,$B117),0)</f>
        <v>0</v>
      </c>
      <c r="R117" s="14">
        <f>IF(AND(SUMIFS(Investors!$P:$P,Investors!$A:$A,$A117,Investors!$G:$G,$B117)-$B$2&lt;=R$4,SUMIFS(Investors!$P:$P,Investors!$A:$A,$A117,Investors!$G:$G,$B117)-$B$2&gt;Q$4),SUMIFS(Investors!$Q:$Q,Investors!$A:$A,$A117,Investors!$G:$G,$B117),0)</f>
        <v>0</v>
      </c>
      <c r="S117" s="14">
        <f>IF(AND(SUMIFS(Investors!$P:$P,Investors!$A:$A,$A117,Investors!$G:$G,$B117)-$B$2&lt;=S$4,SUMIFS(Investors!$P:$P,Investors!$A:$A,$A117,Investors!$G:$G,$B117)-$B$2&gt;R$4),SUMIFS(Investors!$Q:$Q,Investors!$A:$A,$A117,Investors!$G:$G,$B117),0)</f>
        <v>0</v>
      </c>
      <c r="T117" s="14">
        <f>IF(AND(SUMIFS(Investors!$P:$P,Investors!$A:$A,$A117,Investors!$G:$G,$B117)-$B$2&lt;=T$4,SUMIFS(Investors!$P:$P,Investors!$A:$A,$A117,Investors!$G:$G,$B117)-$B$2&gt;S$4),SUMIFS(Investors!$Q:$Q,Investors!$A:$A,$A117,Investors!$G:$G,$B117),0)</f>
        <v>0</v>
      </c>
      <c r="U117" s="14">
        <f>IF(AND(SUMIFS(Investors!$P:$P,Investors!$A:$A,$A117,Investors!$G:$G,$B117)-$B$2&lt;=U$4,SUMIFS(Investors!$P:$P,Investors!$A:$A,$A117,Investors!$G:$G,$B117)-$B$2&gt;T$4),SUMIFS(Investors!$Q:$Q,Investors!$A:$A,$A117,Investors!$G:$G,$B117),0)</f>
        <v>0</v>
      </c>
      <c r="V117" s="14">
        <f>IF(AND(SUMIFS(Investors!$P:$P,Investors!$A:$A,$A117,Investors!$G:$G,$B117)-$B$2&lt;=V$4,SUMIFS(Investors!$P:$P,Investors!$A:$A,$A117,Investors!$G:$G,$B117)-$B$2&gt;U$4),SUMIFS(Investors!$Q:$Q,Investors!$A:$A,$A117,Investors!$G:$G,$B117),0)</f>
        <v>0</v>
      </c>
      <c r="W117" s="14">
        <f>IF(AND(SUMIFS(Investors!$P:$P,Investors!$A:$A,$A117,Investors!$G:$G,$B117)-$B$2&lt;=W$4,SUMIFS(Investors!$P:$P,Investors!$A:$A,$A117,Investors!$G:$G,$B117)-$B$2&gt;V$4),SUMIFS(Investors!$Q:$Q,Investors!$A:$A,$A117,Investors!$G:$G,$B117),0)</f>
        <v>0</v>
      </c>
      <c r="X117" s="14">
        <f>IF(AND(SUMIFS(Investors!$P:$P,Investors!$A:$A,$A117,Investors!$G:$G,$B117)-$B$2&lt;=X$4,SUMIFS(Investors!$P:$P,Investors!$A:$A,$A117,Investors!$G:$G,$B117)-$B$2&gt;W$4),SUMIFS(Investors!$Q:$Q,Investors!$A:$A,$A117,Investors!$G:$G,$B117),0)</f>
        <v>0</v>
      </c>
      <c r="Y117" s="14">
        <f>IF(AND(SUMIFS(Investors!$P:$P,Investors!$A:$A,$A117,Investors!$G:$G,$B117)-$B$2&lt;=Y$4,SUMIFS(Investors!$P:$P,Investors!$A:$A,$A117,Investors!$G:$G,$B117)-$B$2&gt;X$4),SUMIFS(Investors!$Q:$Q,Investors!$A:$A,$A117,Investors!$G:$G,$B117),0)</f>
        <v>0</v>
      </c>
      <c r="Z117" s="14">
        <f>IF(AND(SUMIFS(Investors!$P:$P,Investors!$A:$A,$A117,Investors!$G:$G,$B117)-$B$2&lt;=Z$4,SUMIFS(Investors!$P:$P,Investors!$A:$A,$A117,Investors!$G:$G,$B117)-$B$2&gt;Y$4),SUMIFS(Investors!$Q:$Q,Investors!$A:$A,$A117,Investors!$G:$G,$B117),0)</f>
        <v>0</v>
      </c>
      <c r="AA117" s="14">
        <f>IF(AND(SUMIFS(Investors!$P:$P,Investors!$A:$A,$A117,Investors!$G:$G,$B117)-$B$2&lt;=AA$4,SUMIFS(Investors!$P:$P,Investors!$A:$A,$A117,Investors!$G:$G,$B117)-$B$2&gt;Z$4),SUMIFS(Investors!$Q:$Q,Investors!$A:$A,$A117,Investors!$G:$G,$B117),0)</f>
        <v>0</v>
      </c>
      <c r="AB117" s="14">
        <f>IF(AND(SUMIFS(Investors!$P:$P,Investors!$A:$A,$A117,Investors!$G:$G,$B117)-$B$2&lt;=AB$4,SUMIFS(Investors!$P:$P,Investors!$A:$A,$A117,Investors!$G:$G,$B117)-$B$2&gt;AA$4),SUMIFS(Investors!$Q:$Q,Investors!$A:$A,$A117,Investors!$G:$G,$B117),0)</f>
        <v>0</v>
      </c>
      <c r="AC117" s="14">
        <f>IF(AND(SUMIFS(Investors!$P:$P,Investors!$A:$A,$A117,Investors!$G:$G,$B117)-$B$2&lt;=AC$4,SUMIFS(Investors!$P:$P,Investors!$A:$A,$A117,Investors!$G:$G,$B117)-$B$2&gt;AB$4),SUMIFS(Investors!$Q:$Q,Investors!$A:$A,$A117,Investors!$G:$G,$B117),0)</f>
        <v>0</v>
      </c>
    </row>
  </sheetData>
  <autoFilter ref="A4:AC117" xr:uid="{00000000-0009-0000-0000-000002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9"/>
  <sheetViews>
    <sheetView workbookViewId="0"/>
  </sheetViews>
  <sheetFormatPr baseColWidth="10" defaultColWidth="8.83203125" defaultRowHeight="15"/>
  <cols>
    <col min="1" max="3" width="20" customWidth="1"/>
  </cols>
  <sheetData>
    <row r="1" spans="1:3" ht="26">
      <c r="A1" s="1" t="s">
        <v>285</v>
      </c>
    </row>
    <row r="2" spans="1:3">
      <c r="A2" s="3" t="s">
        <v>1</v>
      </c>
      <c r="B2" s="3" t="s">
        <v>286</v>
      </c>
      <c r="C2" s="3" t="s">
        <v>287</v>
      </c>
    </row>
    <row r="3" spans="1:3">
      <c r="A3" s="5"/>
      <c r="C3" s="4"/>
    </row>
    <row r="4" spans="1:3">
      <c r="A4" s="5"/>
      <c r="C4" s="4"/>
    </row>
    <row r="5" spans="1:3">
      <c r="A5" s="5"/>
      <c r="C5" s="4"/>
    </row>
    <row r="6" spans="1:3">
      <c r="A6" s="5"/>
      <c r="C6" s="4"/>
    </row>
    <row r="7" spans="1:3">
      <c r="A7" s="5"/>
      <c r="C7" s="4"/>
    </row>
    <row r="8" spans="1:3">
      <c r="A8" s="5"/>
      <c r="C8" s="4"/>
    </row>
    <row r="9" spans="1:3">
      <c r="A9" s="5"/>
      <c r="C9" s="4"/>
    </row>
    <row r="10" spans="1:3">
      <c r="A10" s="5"/>
      <c r="C10" s="4"/>
    </row>
    <row r="11" spans="1:3">
      <c r="A11" s="5"/>
      <c r="C11" s="4"/>
    </row>
    <row r="12" spans="1:3">
      <c r="A12" s="5"/>
      <c r="C12" s="4"/>
    </row>
    <row r="13" spans="1:3">
      <c r="A13" s="5"/>
      <c r="C13" s="4"/>
    </row>
    <row r="14" spans="1:3">
      <c r="A14" s="5"/>
      <c r="C14" s="4"/>
    </row>
    <row r="15" spans="1:3">
      <c r="A15" s="5"/>
      <c r="C15" s="4"/>
    </row>
    <row r="16" spans="1:3">
      <c r="A16" s="5"/>
      <c r="C16" s="4"/>
    </row>
    <row r="17" spans="1:3">
      <c r="A17" s="5"/>
      <c r="C17" s="4"/>
    </row>
    <row r="18" spans="1:3">
      <c r="A18" s="5"/>
      <c r="C18" s="4"/>
    </row>
    <row r="19" spans="1:3">
      <c r="A19" s="5"/>
      <c r="C19" s="4"/>
    </row>
    <row r="20" spans="1:3">
      <c r="A20" s="5"/>
      <c r="C20" s="4"/>
    </row>
    <row r="21" spans="1:3">
      <c r="A21" s="5"/>
      <c r="C21" s="4"/>
    </row>
    <row r="22" spans="1:3">
      <c r="A22" s="5"/>
      <c r="C22" s="4"/>
    </row>
    <row r="23" spans="1:3">
      <c r="A23" s="5"/>
      <c r="C23" s="4"/>
    </row>
    <row r="24" spans="1:3">
      <c r="A24" s="5"/>
      <c r="C24" s="4"/>
    </row>
    <row r="25" spans="1:3">
      <c r="A25" s="5"/>
      <c r="C25" s="4"/>
    </row>
    <row r="26" spans="1:3">
      <c r="A26" s="5"/>
      <c r="C26" s="4"/>
    </row>
    <row r="27" spans="1:3">
      <c r="A27" s="5"/>
      <c r="C27" s="4"/>
    </row>
    <row r="28" spans="1:3">
      <c r="A28" s="5"/>
      <c r="C28" s="4"/>
    </row>
    <row r="29" spans="1:3">
      <c r="A29" s="5"/>
      <c r="C29" s="4"/>
    </row>
    <row r="30" spans="1:3">
      <c r="A30" s="5"/>
      <c r="C30" s="4"/>
    </row>
    <row r="31" spans="1:3">
      <c r="A31" s="5"/>
      <c r="C31" s="4"/>
    </row>
    <row r="32" spans="1:3">
      <c r="A32" s="5"/>
      <c r="C32" s="4"/>
    </row>
    <row r="33" spans="1:3">
      <c r="A33" s="5"/>
      <c r="C33" s="4"/>
    </row>
    <row r="34" spans="1:3">
      <c r="A34" s="5"/>
      <c r="C34" s="4"/>
    </row>
    <row r="35" spans="1:3">
      <c r="A35" s="5"/>
      <c r="C35" s="4"/>
    </row>
    <row r="36" spans="1:3">
      <c r="A36" s="5"/>
      <c r="C36" s="4"/>
    </row>
    <row r="37" spans="1:3">
      <c r="A37" s="5"/>
      <c r="C37" s="4"/>
    </row>
    <row r="38" spans="1:3">
      <c r="A38" s="5"/>
      <c r="C38" s="4"/>
    </row>
    <row r="39" spans="1:3">
      <c r="A39" s="5"/>
      <c r="C39" s="4"/>
    </row>
    <row r="40" spans="1:3">
      <c r="A40" s="5"/>
      <c r="C40" s="4"/>
    </row>
    <row r="41" spans="1:3">
      <c r="A41" s="5"/>
      <c r="C41" s="4"/>
    </row>
    <row r="42" spans="1:3">
      <c r="A42" s="5"/>
      <c r="C42" s="4"/>
    </row>
    <row r="43" spans="1:3">
      <c r="A43" s="5"/>
      <c r="C43" s="4"/>
    </row>
    <row r="44" spans="1:3">
      <c r="A44" s="5"/>
      <c r="C44" s="4"/>
    </row>
    <row r="45" spans="1:3">
      <c r="A45" s="5"/>
      <c r="C45" s="4"/>
    </row>
    <row r="46" spans="1:3">
      <c r="A46" s="5"/>
      <c r="C46" s="4"/>
    </row>
    <row r="47" spans="1:3">
      <c r="A47" s="5"/>
      <c r="C47" s="4"/>
    </row>
    <row r="48" spans="1:3">
      <c r="A48" s="5"/>
      <c r="C48" s="4"/>
    </row>
    <row r="49" spans="1:3">
      <c r="A49" s="5"/>
      <c r="C49" s="4"/>
    </row>
    <row r="50" spans="1:3">
      <c r="A50" s="5"/>
      <c r="C50" s="4"/>
    </row>
    <row r="51" spans="1:3">
      <c r="A51" s="5"/>
      <c r="C51" s="4"/>
    </row>
    <row r="52" spans="1:3">
      <c r="A52" s="5"/>
      <c r="C52" s="4"/>
    </row>
    <row r="53" spans="1:3">
      <c r="A53" s="5"/>
      <c r="C53" s="4"/>
    </row>
    <row r="54" spans="1:3">
      <c r="A54" s="5"/>
      <c r="C54" s="4"/>
    </row>
    <row r="55" spans="1:3">
      <c r="A55" s="5"/>
      <c r="C55" s="4"/>
    </row>
    <row r="56" spans="1:3">
      <c r="A56" s="5"/>
      <c r="C56" s="4"/>
    </row>
    <row r="57" spans="1:3">
      <c r="A57" s="5"/>
      <c r="C57" s="4"/>
    </row>
    <row r="58" spans="1:3">
      <c r="A58" s="5"/>
      <c r="C58" s="4"/>
    </row>
    <row r="59" spans="1:3">
      <c r="A59" s="5"/>
      <c r="C59" s="4"/>
    </row>
    <row r="60" spans="1:3">
      <c r="A60" s="5"/>
      <c r="C60" s="4"/>
    </row>
    <row r="61" spans="1:3">
      <c r="A61" s="5"/>
      <c r="C61" s="4"/>
    </row>
    <row r="62" spans="1:3">
      <c r="A62" s="5"/>
      <c r="C62" s="4"/>
    </row>
    <row r="63" spans="1:3">
      <c r="A63" s="5"/>
      <c r="C63" s="4"/>
    </row>
    <row r="64" spans="1:3">
      <c r="A64" s="5"/>
      <c r="C64" s="4"/>
    </row>
    <row r="65" spans="1:3">
      <c r="A65" s="5"/>
      <c r="C65" s="4"/>
    </row>
    <row r="66" spans="1:3">
      <c r="A66" s="5"/>
      <c r="C66" s="4"/>
    </row>
    <row r="67" spans="1:3">
      <c r="A67" s="5"/>
      <c r="C67" s="4"/>
    </row>
    <row r="68" spans="1:3">
      <c r="A68" s="5"/>
      <c r="C68" s="4"/>
    </row>
    <row r="69" spans="1:3">
      <c r="A69" s="5"/>
      <c r="C69" s="4"/>
    </row>
    <row r="70" spans="1:3">
      <c r="A70" s="5"/>
      <c r="C70" s="4"/>
    </row>
    <row r="71" spans="1:3">
      <c r="A71" s="5"/>
      <c r="C71" s="4"/>
    </row>
    <row r="72" spans="1:3">
      <c r="A72" s="5"/>
      <c r="C72" s="4"/>
    </row>
    <row r="73" spans="1:3">
      <c r="A73" s="5"/>
      <c r="C73" s="4"/>
    </row>
    <row r="74" spans="1:3">
      <c r="A74" s="5"/>
      <c r="C74" s="4"/>
    </row>
    <row r="75" spans="1:3">
      <c r="A75" s="5"/>
      <c r="C75" s="4"/>
    </row>
    <row r="76" spans="1:3">
      <c r="A76" s="5"/>
      <c r="C76" s="4"/>
    </row>
    <row r="77" spans="1:3">
      <c r="A77" s="5"/>
      <c r="C77" s="4"/>
    </row>
    <row r="78" spans="1:3">
      <c r="A78" s="5"/>
      <c r="C78" s="4"/>
    </row>
    <row r="79" spans="1:3">
      <c r="A79" s="5"/>
      <c r="C79" s="4"/>
    </row>
    <row r="80" spans="1:3">
      <c r="A80" s="5"/>
      <c r="C80" s="4"/>
    </row>
    <row r="81" spans="1:3">
      <c r="A81" s="5"/>
      <c r="C81" s="4"/>
    </row>
    <row r="82" spans="1:3">
      <c r="A82" s="5"/>
      <c r="C82" s="4"/>
    </row>
    <row r="83" spans="1:3">
      <c r="A83" s="5"/>
      <c r="C83" s="4"/>
    </row>
    <row r="84" spans="1:3">
      <c r="A84" s="5"/>
      <c r="C84" s="4"/>
    </row>
    <row r="85" spans="1:3">
      <c r="A85" s="5"/>
      <c r="C85" s="4"/>
    </row>
    <row r="86" spans="1:3">
      <c r="A86" s="5"/>
      <c r="C86" s="4"/>
    </row>
    <row r="87" spans="1:3">
      <c r="A87" s="5"/>
      <c r="C87" s="4"/>
    </row>
    <row r="88" spans="1:3">
      <c r="A88" s="5"/>
      <c r="C88" s="4"/>
    </row>
    <row r="89" spans="1:3">
      <c r="A89" s="5"/>
      <c r="C89" s="4"/>
    </row>
    <row r="90" spans="1:3">
      <c r="A90" s="5"/>
      <c r="C90" s="4"/>
    </row>
    <row r="91" spans="1:3">
      <c r="A91" s="5"/>
      <c r="C91" s="4"/>
    </row>
    <row r="92" spans="1:3">
      <c r="A92" s="5"/>
      <c r="C92" s="4"/>
    </row>
    <row r="93" spans="1:3">
      <c r="A93" s="5"/>
      <c r="C93" s="4"/>
    </row>
    <row r="94" spans="1:3">
      <c r="A94" s="5"/>
      <c r="C94" s="4"/>
    </row>
    <row r="95" spans="1:3">
      <c r="A95" s="5"/>
      <c r="C95" s="4"/>
    </row>
    <row r="96" spans="1:3">
      <c r="A96" s="5"/>
      <c r="C96" s="4"/>
    </row>
    <row r="97" spans="1:3">
      <c r="A97" s="5"/>
      <c r="C97" s="4"/>
    </row>
    <row r="98" spans="1:3">
      <c r="A98" s="5"/>
      <c r="C98" s="4"/>
    </row>
    <row r="99" spans="1:3">
      <c r="A99" s="5"/>
      <c r="C99" s="4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30"/>
  <sheetViews>
    <sheetView workbookViewId="0">
      <pane ySplit="2" topLeftCell="A3" activePane="bottomLeft" state="frozen"/>
      <selection pane="bottomLeft" activeCell="C5" sqref="C5"/>
    </sheetView>
  </sheetViews>
  <sheetFormatPr baseColWidth="10" defaultColWidth="8.83203125" defaultRowHeight="15"/>
  <cols>
    <col min="1" max="8" width="20" customWidth="1"/>
  </cols>
  <sheetData>
    <row r="1" spans="1:8" ht="26">
      <c r="A1" s="1" t="s">
        <v>288</v>
      </c>
      <c r="C1" s="4">
        <f>SUBTOTAL(9,C3:C730)</f>
        <v>18037893.649312057</v>
      </c>
      <c r="D1" s="4">
        <f>SUBTOTAL(9,D3:D730)</f>
        <v>0</v>
      </c>
      <c r="E1" s="4">
        <f>SUBTOTAL(9,E3:E730)</f>
        <v>0</v>
      </c>
      <c r="F1" s="4">
        <f>SUBTOTAL(9,F3:F730)</f>
        <v>0</v>
      </c>
      <c r="G1" s="4">
        <f>SUBTOTAL(9,G3:G730)</f>
        <v>19715429.429312058</v>
      </c>
    </row>
    <row r="2" spans="1:8">
      <c r="A2" s="3" t="s">
        <v>1</v>
      </c>
      <c r="B2" s="3" t="s">
        <v>289</v>
      </c>
      <c r="C2" s="3" t="s">
        <v>290</v>
      </c>
      <c r="D2" s="3" t="s">
        <v>291</v>
      </c>
      <c r="E2" s="3" t="s">
        <v>292</v>
      </c>
      <c r="F2" s="3" t="s">
        <v>285</v>
      </c>
      <c r="G2" s="3" t="s">
        <v>293</v>
      </c>
      <c r="H2" s="3" t="s">
        <v>294</v>
      </c>
    </row>
    <row r="3" spans="1:8">
      <c r="A3" s="15">
        <v>45550</v>
      </c>
      <c r="B3" s="16">
        <v>1677535.78</v>
      </c>
      <c r="C3" s="4">
        <f>SUMIFS(Sales!$S:$S,Sales!$H:$H,A3)+SUMIFS(Sales!$J:$J,Sales!$H:$H,A3)</f>
        <v>0</v>
      </c>
      <c r="D3" s="4">
        <f>SUMIFS(Sales!$J:$J,Sales!$U:$U,A3)</f>
        <v>0</v>
      </c>
      <c r="E3" s="4">
        <f>SUMIFS(Investors!$Q:$Q,Investors!$T:$T,"Exit",Investors!$J:$J,Daily!A3)</f>
        <v>0</v>
      </c>
      <c r="F3" s="4">
        <f>SUMIFS(Adjustments!$C:$C,Adjustments!$A:$A,A3)</f>
        <v>0</v>
      </c>
      <c r="G3" s="4">
        <f t="shared" ref="G3:G66" si="0">B3+C3-D3-E3+F3</f>
        <v>1677535.78</v>
      </c>
      <c r="H3" s="4">
        <f>G3</f>
        <v>1677535.78</v>
      </c>
    </row>
    <row r="4" spans="1:8">
      <c r="A4" s="17">
        <f t="shared" ref="A4:A67" si="1">A3+1</f>
        <v>45551</v>
      </c>
      <c r="B4" s="4"/>
      <c r="C4" s="4">
        <f>SUMIFS(Sales!$S:$S,Sales!$H:$H,A4)+SUMIFS(Sales!$J:$J,Sales!$H:$H,A4)</f>
        <v>0</v>
      </c>
      <c r="D4" s="4">
        <f>SUMIFS(Sales!$J:$J,Sales!$U:$U,A4)</f>
        <v>0</v>
      </c>
      <c r="E4" s="4">
        <f>SUMIFS(Investors!$Q:$Q,Investors!$T:$T,"Exit",Investors!$J:$J,Daily!A4)</f>
        <v>0</v>
      </c>
      <c r="F4" s="4">
        <f>SUMIFS(Adjustments!$C:$C,Adjustments!$A:$A,A4)</f>
        <v>0</v>
      </c>
      <c r="G4" s="4">
        <f t="shared" si="0"/>
        <v>0</v>
      </c>
      <c r="H4" s="4">
        <f t="shared" ref="H4:H67" si="2">H3+G4</f>
        <v>1677535.78</v>
      </c>
    </row>
    <row r="5" spans="1:8">
      <c r="A5" s="17">
        <f t="shared" si="1"/>
        <v>45552</v>
      </c>
      <c r="B5" s="4"/>
      <c r="C5" s="4">
        <f>SUMIFS(Sales!$S:$S,Sales!$H:$H,A5)+SUMIFS(Sales!$J:$J,Sales!$H:$H,A5)</f>
        <v>238172</v>
      </c>
      <c r="D5" s="4">
        <f>SUMIFS(Sales!$J:$J,Sales!$U:$U,A5)</f>
        <v>0</v>
      </c>
      <c r="E5" s="4">
        <f>SUMIFS(Investors!$Q:$Q,Investors!$T:$T,"Exit",Investors!$J:$J,Daily!A5)</f>
        <v>0</v>
      </c>
      <c r="F5" s="4">
        <f>SUMIFS(Adjustments!$C:$C,Adjustments!$A:$A,A5)</f>
        <v>0</v>
      </c>
      <c r="G5" s="4">
        <f t="shared" si="0"/>
        <v>238172</v>
      </c>
      <c r="H5" s="4">
        <f t="shared" si="2"/>
        <v>1915707.78</v>
      </c>
    </row>
    <row r="6" spans="1:8">
      <c r="A6" s="17">
        <f t="shared" si="1"/>
        <v>45553</v>
      </c>
      <c r="B6" s="4"/>
      <c r="C6" s="4">
        <f>SUMIFS(Sales!$S:$S,Sales!$H:$H,A6)+SUMIFS(Sales!$J:$J,Sales!$H:$H,A6)</f>
        <v>0</v>
      </c>
      <c r="D6" s="4">
        <f>SUMIFS(Sales!$J:$J,Sales!$U:$U,A6)</f>
        <v>0</v>
      </c>
      <c r="E6" s="4">
        <f>SUMIFS(Investors!$Q:$Q,Investors!$T:$T,"Exit",Investors!$J:$J,Daily!A6)</f>
        <v>0</v>
      </c>
      <c r="F6" s="4">
        <f>SUMIFS(Adjustments!$C:$C,Adjustments!$A:$A,A6)</f>
        <v>0</v>
      </c>
      <c r="G6" s="4">
        <f t="shared" si="0"/>
        <v>0</v>
      </c>
      <c r="H6" s="4">
        <f t="shared" si="2"/>
        <v>1915707.78</v>
      </c>
    </row>
    <row r="7" spans="1:8">
      <c r="A7" s="17">
        <f t="shared" si="1"/>
        <v>45554</v>
      </c>
      <c r="B7" s="4"/>
      <c r="C7" s="4">
        <f>SUMIFS(Sales!$S:$S,Sales!$H:$H,A7)+SUMIFS(Sales!$J:$J,Sales!$H:$H,A7)</f>
        <v>0</v>
      </c>
      <c r="D7" s="4">
        <f>SUMIFS(Sales!$J:$J,Sales!$U:$U,A7)</f>
        <v>0</v>
      </c>
      <c r="E7" s="4">
        <f>SUMIFS(Investors!$Q:$Q,Investors!$T:$T,"Exit",Investors!$J:$J,Daily!A7)</f>
        <v>0</v>
      </c>
      <c r="F7" s="4">
        <f>SUMIFS(Adjustments!$C:$C,Adjustments!$A:$A,A7)</f>
        <v>0</v>
      </c>
      <c r="G7" s="4">
        <f t="shared" si="0"/>
        <v>0</v>
      </c>
      <c r="H7" s="4">
        <f t="shared" si="2"/>
        <v>1915707.78</v>
      </c>
    </row>
    <row r="8" spans="1:8">
      <c r="A8" s="17">
        <f t="shared" si="1"/>
        <v>45555</v>
      </c>
      <c r="B8" s="4"/>
      <c r="C8" s="4">
        <f>SUMIFS(Sales!$S:$S,Sales!$H:$H,A8)+SUMIFS(Sales!$J:$J,Sales!$H:$H,A8)</f>
        <v>0</v>
      </c>
      <c r="D8" s="4">
        <f>SUMIFS(Sales!$J:$J,Sales!$U:$U,A8)</f>
        <v>0</v>
      </c>
      <c r="E8" s="4">
        <f>SUMIFS(Investors!$Q:$Q,Investors!$T:$T,"Exit",Investors!$J:$J,Daily!A8)</f>
        <v>0</v>
      </c>
      <c r="F8" s="4">
        <f>SUMIFS(Adjustments!$C:$C,Adjustments!$A:$A,A8)</f>
        <v>0</v>
      </c>
      <c r="G8" s="4">
        <f t="shared" si="0"/>
        <v>0</v>
      </c>
      <c r="H8" s="4">
        <f t="shared" si="2"/>
        <v>1915707.78</v>
      </c>
    </row>
    <row r="9" spans="1:8">
      <c r="A9" s="17">
        <f t="shared" si="1"/>
        <v>45556</v>
      </c>
      <c r="B9" s="4"/>
      <c r="C9" s="4">
        <f>SUMIFS(Sales!$S:$S,Sales!$H:$H,A9)+SUMIFS(Sales!$J:$J,Sales!$H:$H,A9)</f>
        <v>0</v>
      </c>
      <c r="D9" s="4">
        <f>SUMIFS(Sales!$J:$J,Sales!$U:$U,A9)</f>
        <v>0</v>
      </c>
      <c r="E9" s="4">
        <f>SUMIFS(Investors!$Q:$Q,Investors!$T:$T,"Exit",Investors!$J:$J,Daily!A9)</f>
        <v>0</v>
      </c>
      <c r="F9" s="4">
        <f>SUMIFS(Adjustments!$C:$C,Adjustments!$A:$A,A9)</f>
        <v>0</v>
      </c>
      <c r="G9" s="4">
        <f t="shared" si="0"/>
        <v>0</v>
      </c>
      <c r="H9" s="4">
        <f t="shared" si="2"/>
        <v>1915707.78</v>
      </c>
    </row>
    <row r="10" spans="1:8">
      <c r="A10" s="17">
        <f t="shared" si="1"/>
        <v>45557</v>
      </c>
      <c r="B10" s="4"/>
      <c r="C10" s="4">
        <f>SUMIFS(Sales!$S:$S,Sales!$H:$H,A10)+SUMIFS(Sales!$J:$J,Sales!$H:$H,A10)</f>
        <v>0</v>
      </c>
      <c r="D10" s="4">
        <f>SUMIFS(Sales!$J:$J,Sales!$U:$U,A10)</f>
        <v>0</v>
      </c>
      <c r="E10" s="4">
        <f>SUMIFS(Investors!$Q:$Q,Investors!$T:$T,"Exit",Investors!$J:$J,Daily!A10)</f>
        <v>0</v>
      </c>
      <c r="F10" s="4">
        <f>SUMIFS(Adjustments!$C:$C,Adjustments!$A:$A,A10)</f>
        <v>0</v>
      </c>
      <c r="G10" s="4">
        <f t="shared" si="0"/>
        <v>0</v>
      </c>
      <c r="H10" s="4">
        <f t="shared" si="2"/>
        <v>1915707.78</v>
      </c>
    </row>
    <row r="11" spans="1:8">
      <c r="A11" s="17">
        <f t="shared" si="1"/>
        <v>45558</v>
      </c>
      <c r="B11" s="4"/>
      <c r="C11" s="4">
        <f>SUMIFS(Sales!$S:$S,Sales!$H:$H,A11)+SUMIFS(Sales!$J:$J,Sales!$H:$H,A11)</f>
        <v>0</v>
      </c>
      <c r="D11" s="4">
        <f>SUMIFS(Sales!$J:$J,Sales!$U:$U,A11)</f>
        <v>0</v>
      </c>
      <c r="E11" s="4">
        <f>SUMIFS(Investors!$Q:$Q,Investors!$T:$T,"Exit",Investors!$J:$J,Daily!A11)</f>
        <v>0</v>
      </c>
      <c r="F11" s="4">
        <f>SUMIFS(Adjustments!$C:$C,Adjustments!$A:$A,A11)</f>
        <v>0</v>
      </c>
      <c r="G11" s="4">
        <f t="shared" si="0"/>
        <v>0</v>
      </c>
      <c r="H11" s="4">
        <f t="shared" si="2"/>
        <v>1915707.78</v>
      </c>
    </row>
    <row r="12" spans="1:8">
      <c r="A12" s="17">
        <f t="shared" si="1"/>
        <v>45559</v>
      </c>
      <c r="B12" s="4"/>
      <c r="C12" s="4">
        <f>SUMIFS(Sales!$S:$S,Sales!$H:$H,A12)+SUMIFS(Sales!$J:$J,Sales!$H:$H,A12)</f>
        <v>0</v>
      </c>
      <c r="D12" s="4">
        <f>SUMIFS(Sales!$J:$J,Sales!$U:$U,A12)</f>
        <v>0</v>
      </c>
      <c r="E12" s="4">
        <f>SUMIFS(Investors!$Q:$Q,Investors!$T:$T,"Exit",Investors!$J:$J,Daily!A12)</f>
        <v>0</v>
      </c>
      <c r="F12" s="4">
        <f>SUMIFS(Adjustments!$C:$C,Adjustments!$A:$A,A12)</f>
        <v>0</v>
      </c>
      <c r="G12" s="4">
        <f t="shared" si="0"/>
        <v>0</v>
      </c>
      <c r="H12" s="4">
        <f t="shared" si="2"/>
        <v>1915707.78</v>
      </c>
    </row>
    <row r="13" spans="1:8">
      <c r="A13" s="17">
        <f t="shared" si="1"/>
        <v>45560</v>
      </c>
      <c r="B13" s="4"/>
      <c r="C13" s="4">
        <f>SUMIFS(Sales!$S:$S,Sales!$H:$H,A13)+SUMIFS(Sales!$J:$J,Sales!$H:$H,A13)</f>
        <v>0</v>
      </c>
      <c r="D13" s="4">
        <f>SUMIFS(Sales!$J:$J,Sales!$U:$U,A13)</f>
        <v>0</v>
      </c>
      <c r="E13" s="4">
        <f>SUMIFS(Investors!$Q:$Q,Investors!$T:$T,"Exit",Investors!$J:$J,Daily!A13)</f>
        <v>0</v>
      </c>
      <c r="F13" s="4">
        <f>SUMIFS(Adjustments!$C:$C,Adjustments!$A:$A,A13)</f>
        <v>0</v>
      </c>
      <c r="G13" s="4">
        <f t="shared" si="0"/>
        <v>0</v>
      </c>
      <c r="H13" s="4">
        <f t="shared" si="2"/>
        <v>1915707.78</v>
      </c>
    </row>
    <row r="14" spans="1:8">
      <c r="A14" s="17">
        <f t="shared" si="1"/>
        <v>45561</v>
      </c>
      <c r="B14" s="4"/>
      <c r="C14" s="4">
        <f>SUMIFS(Sales!$S:$S,Sales!$H:$H,A14)+SUMIFS(Sales!$J:$J,Sales!$H:$H,A14)</f>
        <v>0</v>
      </c>
      <c r="D14" s="4">
        <f>SUMIFS(Sales!$J:$J,Sales!$U:$U,A14)</f>
        <v>0</v>
      </c>
      <c r="E14" s="4">
        <f>SUMIFS(Investors!$Q:$Q,Investors!$T:$T,"Exit",Investors!$J:$J,Daily!A14)</f>
        <v>0</v>
      </c>
      <c r="F14" s="4">
        <f>SUMIFS(Adjustments!$C:$C,Adjustments!$A:$A,A14)</f>
        <v>0</v>
      </c>
      <c r="G14" s="4">
        <f t="shared" si="0"/>
        <v>0</v>
      </c>
      <c r="H14" s="4">
        <f t="shared" si="2"/>
        <v>1915707.78</v>
      </c>
    </row>
    <row r="15" spans="1:8">
      <c r="A15" s="17">
        <f t="shared" si="1"/>
        <v>45562</v>
      </c>
      <c r="B15" s="4"/>
      <c r="C15" s="4">
        <f>SUMIFS(Sales!$S:$S,Sales!$H:$H,A15)+SUMIFS(Sales!$J:$J,Sales!$H:$H,A15)</f>
        <v>0</v>
      </c>
      <c r="D15" s="4">
        <f>SUMIFS(Sales!$J:$J,Sales!$U:$U,A15)</f>
        <v>0</v>
      </c>
      <c r="E15" s="4">
        <f>SUMIFS(Investors!$Q:$Q,Investors!$T:$T,"Exit",Investors!$J:$J,Daily!A15)</f>
        <v>0</v>
      </c>
      <c r="F15" s="4">
        <f>SUMIFS(Adjustments!$C:$C,Adjustments!$A:$A,A15)</f>
        <v>0</v>
      </c>
      <c r="G15" s="4">
        <f t="shared" si="0"/>
        <v>0</v>
      </c>
      <c r="H15" s="4">
        <f t="shared" si="2"/>
        <v>1915707.78</v>
      </c>
    </row>
    <row r="16" spans="1:8">
      <c r="A16" s="17">
        <f t="shared" si="1"/>
        <v>45563</v>
      </c>
      <c r="B16" s="4"/>
      <c r="C16" s="4">
        <f>SUMIFS(Sales!$S:$S,Sales!$H:$H,A16)+SUMIFS(Sales!$J:$J,Sales!$H:$H,A16)</f>
        <v>0</v>
      </c>
      <c r="D16" s="4">
        <f>SUMIFS(Sales!$J:$J,Sales!$U:$U,A16)</f>
        <v>0</v>
      </c>
      <c r="E16" s="4">
        <f>SUMIFS(Investors!$Q:$Q,Investors!$T:$T,"Exit",Investors!$J:$J,Daily!A16)</f>
        <v>0</v>
      </c>
      <c r="F16" s="4">
        <f>SUMIFS(Adjustments!$C:$C,Adjustments!$A:$A,A16)</f>
        <v>0</v>
      </c>
      <c r="G16" s="4">
        <f t="shared" si="0"/>
        <v>0</v>
      </c>
      <c r="H16" s="4">
        <f t="shared" si="2"/>
        <v>1915707.78</v>
      </c>
    </row>
    <row r="17" spans="1:8">
      <c r="A17" s="17">
        <f t="shared" si="1"/>
        <v>45564</v>
      </c>
      <c r="B17" s="4"/>
      <c r="C17" s="4">
        <f>SUMIFS(Sales!$S:$S,Sales!$H:$H,A17)+SUMIFS(Sales!$J:$J,Sales!$H:$H,A17)</f>
        <v>0</v>
      </c>
      <c r="D17" s="4">
        <f>SUMIFS(Sales!$J:$J,Sales!$U:$U,A17)</f>
        <v>0</v>
      </c>
      <c r="E17" s="4">
        <f>SUMIFS(Investors!$Q:$Q,Investors!$T:$T,"Exit",Investors!$J:$J,Daily!A17)</f>
        <v>0</v>
      </c>
      <c r="F17" s="4">
        <f>SUMIFS(Adjustments!$C:$C,Adjustments!$A:$A,A17)</f>
        <v>0</v>
      </c>
      <c r="G17" s="4">
        <f t="shared" si="0"/>
        <v>0</v>
      </c>
      <c r="H17" s="4">
        <f t="shared" si="2"/>
        <v>1915707.78</v>
      </c>
    </row>
    <row r="18" spans="1:8">
      <c r="A18" s="17">
        <f t="shared" si="1"/>
        <v>45565</v>
      </c>
      <c r="B18" s="4"/>
      <c r="C18" s="4">
        <f>SUMIFS(Sales!$S:$S,Sales!$H:$H,A18)+SUMIFS(Sales!$J:$J,Sales!$H:$H,A18)</f>
        <v>0</v>
      </c>
      <c r="D18" s="4">
        <f>SUMIFS(Sales!$J:$J,Sales!$U:$U,A18)</f>
        <v>0</v>
      </c>
      <c r="E18" s="4">
        <f>SUMIFS(Investors!$Q:$Q,Investors!$T:$T,"Exit",Investors!$J:$J,Daily!A18)</f>
        <v>0</v>
      </c>
      <c r="F18" s="4">
        <f>SUMIFS(Adjustments!$C:$C,Adjustments!$A:$A,A18)</f>
        <v>0</v>
      </c>
      <c r="G18" s="4">
        <f t="shared" si="0"/>
        <v>0</v>
      </c>
      <c r="H18" s="4">
        <f t="shared" si="2"/>
        <v>1915707.78</v>
      </c>
    </row>
    <row r="19" spans="1:8">
      <c r="A19" s="17">
        <f t="shared" si="1"/>
        <v>45566</v>
      </c>
      <c r="B19" s="4"/>
      <c r="C19" s="4">
        <f>SUMIFS(Sales!$S:$S,Sales!$H:$H,A19)+SUMIFS(Sales!$J:$J,Sales!$H:$H,A19)</f>
        <v>0</v>
      </c>
      <c r="D19" s="4">
        <f>SUMIFS(Sales!$J:$J,Sales!$U:$U,A19)</f>
        <v>0</v>
      </c>
      <c r="E19" s="4">
        <f>SUMIFS(Investors!$Q:$Q,Investors!$T:$T,"Exit",Investors!$J:$J,Daily!A19)</f>
        <v>0</v>
      </c>
      <c r="F19" s="4">
        <f>SUMIFS(Adjustments!$C:$C,Adjustments!$A:$A,A19)</f>
        <v>0</v>
      </c>
      <c r="G19" s="4">
        <f t="shared" si="0"/>
        <v>0</v>
      </c>
      <c r="H19" s="4">
        <f t="shared" si="2"/>
        <v>1915707.78</v>
      </c>
    </row>
    <row r="20" spans="1:8">
      <c r="A20" s="17">
        <f t="shared" si="1"/>
        <v>45567</v>
      </c>
      <c r="B20" s="4"/>
      <c r="C20" s="4">
        <f>SUMIFS(Sales!$S:$S,Sales!$H:$H,A20)+SUMIFS(Sales!$J:$J,Sales!$H:$H,A20)</f>
        <v>0</v>
      </c>
      <c r="D20" s="4">
        <f>SUMIFS(Sales!$J:$J,Sales!$U:$U,A20)</f>
        <v>0</v>
      </c>
      <c r="E20" s="4">
        <f>SUMIFS(Investors!$Q:$Q,Investors!$T:$T,"Exit",Investors!$J:$J,Daily!A20)</f>
        <v>0</v>
      </c>
      <c r="F20" s="4">
        <f>SUMIFS(Adjustments!$C:$C,Adjustments!$A:$A,A20)</f>
        <v>0</v>
      </c>
      <c r="G20" s="4">
        <f t="shared" si="0"/>
        <v>0</v>
      </c>
      <c r="H20" s="4">
        <f t="shared" si="2"/>
        <v>1915707.78</v>
      </c>
    </row>
    <row r="21" spans="1:8">
      <c r="A21" s="17">
        <f t="shared" si="1"/>
        <v>45568</v>
      </c>
      <c r="B21" s="4"/>
      <c r="C21" s="4">
        <f>SUMIFS(Sales!$S:$S,Sales!$H:$H,A21)+SUMIFS(Sales!$J:$J,Sales!$H:$H,A21)</f>
        <v>151070.58904109593</v>
      </c>
      <c r="D21" s="4">
        <f>SUMIFS(Sales!$J:$J,Sales!$U:$U,A21)</f>
        <v>0</v>
      </c>
      <c r="E21" s="4">
        <f>SUMIFS(Investors!$Q:$Q,Investors!$T:$T,"Exit",Investors!$J:$J,Daily!A21)</f>
        <v>0</v>
      </c>
      <c r="F21" s="4">
        <f>SUMIFS(Adjustments!$C:$C,Adjustments!$A:$A,A21)</f>
        <v>0</v>
      </c>
      <c r="G21" s="4">
        <f t="shared" si="0"/>
        <v>151070.58904109593</v>
      </c>
      <c r="H21" s="4">
        <f t="shared" si="2"/>
        <v>2066778.369041096</v>
      </c>
    </row>
    <row r="22" spans="1:8">
      <c r="A22" s="17">
        <f t="shared" si="1"/>
        <v>45569</v>
      </c>
      <c r="B22" s="4"/>
      <c r="C22" s="4">
        <f>SUMIFS(Sales!$S:$S,Sales!$H:$H,A22)+SUMIFS(Sales!$J:$J,Sales!$H:$H,A22)</f>
        <v>0</v>
      </c>
      <c r="D22" s="4">
        <f>SUMIFS(Sales!$J:$J,Sales!$U:$U,A22)</f>
        <v>0</v>
      </c>
      <c r="E22" s="4">
        <f>SUMIFS(Investors!$Q:$Q,Investors!$T:$T,"Exit",Investors!$J:$J,Daily!A22)</f>
        <v>0</v>
      </c>
      <c r="F22" s="4">
        <f>SUMIFS(Adjustments!$C:$C,Adjustments!$A:$A,A22)</f>
        <v>0</v>
      </c>
      <c r="G22" s="4">
        <f t="shared" si="0"/>
        <v>0</v>
      </c>
      <c r="H22" s="4">
        <f t="shared" si="2"/>
        <v>2066778.369041096</v>
      </c>
    </row>
    <row r="23" spans="1:8">
      <c r="A23" s="17">
        <f t="shared" si="1"/>
        <v>45570</v>
      </c>
      <c r="B23" s="4"/>
      <c r="C23" s="4">
        <f>SUMIFS(Sales!$S:$S,Sales!$H:$H,A23)+SUMIFS(Sales!$J:$J,Sales!$H:$H,A23)</f>
        <v>0</v>
      </c>
      <c r="D23" s="4">
        <f>SUMIFS(Sales!$J:$J,Sales!$U:$U,A23)</f>
        <v>0</v>
      </c>
      <c r="E23" s="4">
        <f>SUMIFS(Investors!$Q:$Q,Investors!$T:$T,"Exit",Investors!$J:$J,Daily!A23)</f>
        <v>0</v>
      </c>
      <c r="F23" s="4">
        <f>SUMIFS(Adjustments!$C:$C,Adjustments!$A:$A,A23)</f>
        <v>0</v>
      </c>
      <c r="G23" s="4">
        <f t="shared" si="0"/>
        <v>0</v>
      </c>
      <c r="H23" s="4">
        <f t="shared" si="2"/>
        <v>2066778.369041096</v>
      </c>
    </row>
    <row r="24" spans="1:8">
      <c r="A24" s="17">
        <f t="shared" si="1"/>
        <v>45571</v>
      </c>
      <c r="B24" s="4"/>
      <c r="C24" s="4">
        <f>SUMIFS(Sales!$S:$S,Sales!$H:$H,A24)+SUMIFS(Sales!$J:$J,Sales!$H:$H,A24)</f>
        <v>0</v>
      </c>
      <c r="D24" s="4">
        <f>SUMIFS(Sales!$J:$J,Sales!$U:$U,A24)</f>
        <v>0</v>
      </c>
      <c r="E24" s="4">
        <f>SUMIFS(Investors!$Q:$Q,Investors!$T:$T,"Exit",Investors!$J:$J,Daily!A24)</f>
        <v>0</v>
      </c>
      <c r="F24" s="4">
        <f>SUMIFS(Adjustments!$C:$C,Adjustments!$A:$A,A24)</f>
        <v>0</v>
      </c>
      <c r="G24" s="4">
        <f t="shared" si="0"/>
        <v>0</v>
      </c>
      <c r="H24" s="4">
        <f t="shared" si="2"/>
        <v>2066778.369041096</v>
      </c>
    </row>
    <row r="25" spans="1:8">
      <c r="A25" s="17">
        <f t="shared" si="1"/>
        <v>45572</v>
      </c>
      <c r="B25" s="4"/>
      <c r="C25" s="4">
        <f>SUMIFS(Sales!$S:$S,Sales!$H:$H,A25)+SUMIFS(Sales!$J:$J,Sales!$H:$H,A25)</f>
        <v>0</v>
      </c>
      <c r="D25" s="4">
        <f>SUMIFS(Sales!$J:$J,Sales!$U:$U,A25)</f>
        <v>0</v>
      </c>
      <c r="E25" s="4">
        <f>SUMIFS(Investors!$Q:$Q,Investors!$T:$T,"Exit",Investors!$J:$J,Daily!A25)</f>
        <v>0</v>
      </c>
      <c r="F25" s="4">
        <f>SUMIFS(Adjustments!$C:$C,Adjustments!$A:$A,A25)</f>
        <v>0</v>
      </c>
      <c r="G25" s="4">
        <f t="shared" si="0"/>
        <v>0</v>
      </c>
      <c r="H25" s="4">
        <f t="shared" si="2"/>
        <v>2066778.369041096</v>
      </c>
    </row>
    <row r="26" spans="1:8">
      <c r="A26" s="17">
        <f t="shared" si="1"/>
        <v>45573</v>
      </c>
      <c r="B26" s="4"/>
      <c r="C26" s="4">
        <f>SUMIFS(Sales!$S:$S,Sales!$H:$H,A26)+SUMIFS(Sales!$J:$J,Sales!$H:$H,A26)</f>
        <v>0</v>
      </c>
      <c r="D26" s="4">
        <f>SUMIFS(Sales!$J:$J,Sales!$U:$U,A26)</f>
        <v>0</v>
      </c>
      <c r="E26" s="4">
        <f>SUMIFS(Investors!$Q:$Q,Investors!$T:$T,"Exit",Investors!$J:$J,Daily!A26)</f>
        <v>0</v>
      </c>
      <c r="F26" s="4">
        <f>SUMIFS(Adjustments!$C:$C,Adjustments!$A:$A,A26)</f>
        <v>0</v>
      </c>
      <c r="G26" s="4">
        <f t="shared" si="0"/>
        <v>0</v>
      </c>
      <c r="H26" s="4">
        <f t="shared" si="2"/>
        <v>2066778.369041096</v>
      </c>
    </row>
    <row r="27" spans="1:8">
      <c r="A27" s="17">
        <f t="shared" si="1"/>
        <v>45574</v>
      </c>
      <c r="B27" s="4"/>
      <c r="C27" s="4">
        <f>SUMIFS(Sales!$S:$S,Sales!$H:$H,A27)+SUMIFS(Sales!$J:$J,Sales!$H:$H,A27)</f>
        <v>0</v>
      </c>
      <c r="D27" s="4">
        <f>SUMIFS(Sales!$J:$J,Sales!$U:$U,A27)</f>
        <v>0</v>
      </c>
      <c r="E27" s="4">
        <f>SUMIFS(Investors!$Q:$Q,Investors!$T:$T,"Exit",Investors!$J:$J,Daily!A27)</f>
        <v>0</v>
      </c>
      <c r="F27" s="4">
        <f>SUMIFS(Adjustments!$C:$C,Adjustments!$A:$A,A27)</f>
        <v>0</v>
      </c>
      <c r="G27" s="4">
        <f t="shared" si="0"/>
        <v>0</v>
      </c>
      <c r="H27" s="4">
        <f t="shared" si="2"/>
        <v>2066778.369041096</v>
      </c>
    </row>
    <row r="28" spans="1:8">
      <c r="A28" s="17">
        <f t="shared" si="1"/>
        <v>45575</v>
      </c>
      <c r="B28" s="4"/>
      <c r="C28" s="4">
        <f>SUMIFS(Sales!$S:$S,Sales!$H:$H,A28)+SUMIFS(Sales!$J:$J,Sales!$H:$H,A28)</f>
        <v>0</v>
      </c>
      <c r="D28" s="4">
        <f>SUMIFS(Sales!$J:$J,Sales!$U:$U,A28)</f>
        <v>0</v>
      </c>
      <c r="E28" s="4">
        <f>SUMIFS(Investors!$Q:$Q,Investors!$T:$T,"Exit",Investors!$J:$J,Daily!A28)</f>
        <v>0</v>
      </c>
      <c r="F28" s="4">
        <f>SUMIFS(Adjustments!$C:$C,Adjustments!$A:$A,A28)</f>
        <v>0</v>
      </c>
      <c r="G28" s="4">
        <f t="shared" si="0"/>
        <v>0</v>
      </c>
      <c r="H28" s="4">
        <f t="shared" si="2"/>
        <v>2066778.369041096</v>
      </c>
    </row>
    <row r="29" spans="1:8">
      <c r="A29" s="17">
        <f t="shared" si="1"/>
        <v>45576</v>
      </c>
      <c r="B29" s="4"/>
      <c r="C29" s="4">
        <f>SUMIFS(Sales!$S:$S,Sales!$H:$H,A29)+SUMIFS(Sales!$J:$J,Sales!$H:$H,A29)</f>
        <v>0</v>
      </c>
      <c r="D29" s="4">
        <f>SUMIFS(Sales!$J:$J,Sales!$U:$U,A29)</f>
        <v>0</v>
      </c>
      <c r="E29" s="4">
        <f>SUMIFS(Investors!$Q:$Q,Investors!$T:$T,"Exit",Investors!$J:$J,Daily!A29)</f>
        <v>0</v>
      </c>
      <c r="F29" s="4">
        <f>SUMIFS(Adjustments!$C:$C,Adjustments!$A:$A,A29)</f>
        <v>0</v>
      </c>
      <c r="G29" s="4">
        <f t="shared" si="0"/>
        <v>0</v>
      </c>
      <c r="H29" s="4">
        <f t="shared" si="2"/>
        <v>2066778.369041096</v>
      </c>
    </row>
    <row r="30" spans="1:8">
      <c r="A30" s="17">
        <f t="shared" si="1"/>
        <v>45577</v>
      </c>
      <c r="B30" s="4"/>
      <c r="C30" s="4">
        <f>SUMIFS(Sales!$S:$S,Sales!$H:$H,A30)+SUMIFS(Sales!$J:$J,Sales!$H:$H,A30)</f>
        <v>0</v>
      </c>
      <c r="D30" s="4">
        <f>SUMIFS(Sales!$J:$J,Sales!$U:$U,A30)</f>
        <v>0</v>
      </c>
      <c r="E30" s="4">
        <f>SUMIFS(Investors!$Q:$Q,Investors!$T:$T,"Exit",Investors!$J:$J,Daily!A30)</f>
        <v>0</v>
      </c>
      <c r="F30" s="4">
        <f>SUMIFS(Adjustments!$C:$C,Adjustments!$A:$A,A30)</f>
        <v>0</v>
      </c>
      <c r="G30" s="4">
        <f t="shared" si="0"/>
        <v>0</v>
      </c>
      <c r="H30" s="4">
        <f t="shared" si="2"/>
        <v>2066778.369041096</v>
      </c>
    </row>
    <row r="31" spans="1:8">
      <c r="A31" s="17">
        <f t="shared" si="1"/>
        <v>45578</v>
      </c>
      <c r="B31" s="4"/>
      <c r="C31" s="4">
        <f>SUMIFS(Sales!$S:$S,Sales!$H:$H,A31)+SUMIFS(Sales!$J:$J,Sales!$H:$H,A31)</f>
        <v>0</v>
      </c>
      <c r="D31" s="4">
        <f>SUMIFS(Sales!$J:$J,Sales!$U:$U,A31)</f>
        <v>0</v>
      </c>
      <c r="E31" s="4">
        <f>SUMIFS(Investors!$Q:$Q,Investors!$T:$T,"Exit",Investors!$J:$J,Daily!A31)</f>
        <v>0</v>
      </c>
      <c r="F31" s="4">
        <f>SUMIFS(Adjustments!$C:$C,Adjustments!$A:$A,A31)</f>
        <v>0</v>
      </c>
      <c r="G31" s="4">
        <f t="shared" si="0"/>
        <v>0</v>
      </c>
      <c r="H31" s="4">
        <f t="shared" si="2"/>
        <v>2066778.369041096</v>
      </c>
    </row>
    <row r="32" spans="1:8">
      <c r="A32" s="17">
        <f t="shared" si="1"/>
        <v>45579</v>
      </c>
      <c r="B32" s="4"/>
      <c r="C32" s="4">
        <f>SUMIFS(Sales!$S:$S,Sales!$H:$H,A32)+SUMIFS(Sales!$J:$J,Sales!$H:$H,A32)</f>
        <v>88753.53424657532</v>
      </c>
      <c r="D32" s="4">
        <f>SUMIFS(Sales!$J:$J,Sales!$U:$U,A32)</f>
        <v>0</v>
      </c>
      <c r="E32" s="4">
        <f>SUMIFS(Investors!$Q:$Q,Investors!$T:$T,"Exit",Investors!$J:$J,Daily!A32)</f>
        <v>0</v>
      </c>
      <c r="F32" s="4">
        <f>SUMIFS(Adjustments!$C:$C,Adjustments!$A:$A,A32)</f>
        <v>0</v>
      </c>
      <c r="G32" s="4">
        <f t="shared" si="0"/>
        <v>88753.53424657532</v>
      </c>
      <c r="H32" s="4">
        <f t="shared" si="2"/>
        <v>2155531.9032876715</v>
      </c>
    </row>
    <row r="33" spans="1:8">
      <c r="A33" s="17">
        <f t="shared" si="1"/>
        <v>45580</v>
      </c>
      <c r="B33" s="4"/>
      <c r="C33" s="4">
        <f>SUMIFS(Sales!$S:$S,Sales!$H:$H,A33)+SUMIFS(Sales!$J:$J,Sales!$H:$H,A33)</f>
        <v>0</v>
      </c>
      <c r="D33" s="4">
        <f>SUMIFS(Sales!$J:$J,Sales!$U:$U,A33)</f>
        <v>0</v>
      </c>
      <c r="E33" s="4">
        <f>SUMIFS(Investors!$Q:$Q,Investors!$T:$T,"Exit",Investors!$J:$J,Daily!A33)</f>
        <v>0</v>
      </c>
      <c r="F33" s="4">
        <f>SUMIFS(Adjustments!$C:$C,Adjustments!$A:$A,A33)</f>
        <v>0</v>
      </c>
      <c r="G33" s="4">
        <f t="shared" si="0"/>
        <v>0</v>
      </c>
      <c r="H33" s="4">
        <f t="shared" si="2"/>
        <v>2155531.9032876715</v>
      </c>
    </row>
    <row r="34" spans="1:8">
      <c r="A34" s="17">
        <f t="shared" si="1"/>
        <v>45581</v>
      </c>
      <c r="B34" s="4"/>
      <c r="C34" s="4">
        <f>SUMIFS(Sales!$S:$S,Sales!$H:$H,A34)+SUMIFS(Sales!$J:$J,Sales!$H:$H,A34)</f>
        <v>88415.794520547963</v>
      </c>
      <c r="D34" s="4">
        <f>SUMIFS(Sales!$J:$J,Sales!$U:$U,A34)</f>
        <v>0</v>
      </c>
      <c r="E34" s="4">
        <f>SUMIFS(Investors!$Q:$Q,Investors!$T:$T,"Exit",Investors!$J:$J,Daily!A34)</f>
        <v>0</v>
      </c>
      <c r="F34" s="4">
        <f>SUMIFS(Adjustments!$C:$C,Adjustments!$A:$A,A34)</f>
        <v>0</v>
      </c>
      <c r="G34" s="4">
        <f t="shared" si="0"/>
        <v>88415.794520547963</v>
      </c>
      <c r="H34" s="4">
        <f t="shared" si="2"/>
        <v>2243947.6978082196</v>
      </c>
    </row>
    <row r="35" spans="1:8">
      <c r="A35" s="17">
        <f t="shared" si="1"/>
        <v>45582</v>
      </c>
      <c r="B35" s="4"/>
      <c r="C35" s="4">
        <f>SUMIFS(Sales!$S:$S,Sales!$H:$H,A35)+SUMIFS(Sales!$J:$J,Sales!$H:$H,A35)</f>
        <v>0</v>
      </c>
      <c r="D35" s="4">
        <f>SUMIFS(Sales!$J:$J,Sales!$U:$U,A35)</f>
        <v>0</v>
      </c>
      <c r="E35" s="4">
        <f>SUMIFS(Investors!$Q:$Q,Investors!$T:$T,"Exit",Investors!$J:$J,Daily!A35)</f>
        <v>0</v>
      </c>
      <c r="F35" s="4">
        <f>SUMIFS(Adjustments!$C:$C,Adjustments!$A:$A,A35)</f>
        <v>0</v>
      </c>
      <c r="G35" s="4">
        <f t="shared" si="0"/>
        <v>0</v>
      </c>
      <c r="H35" s="4">
        <f t="shared" si="2"/>
        <v>2243947.6978082196</v>
      </c>
    </row>
    <row r="36" spans="1:8">
      <c r="A36" s="17">
        <f t="shared" si="1"/>
        <v>45583</v>
      </c>
      <c r="B36" s="4"/>
      <c r="C36" s="4">
        <f>SUMIFS(Sales!$S:$S,Sales!$H:$H,A36)+SUMIFS(Sales!$J:$J,Sales!$H:$H,A36)</f>
        <v>0</v>
      </c>
      <c r="D36" s="4">
        <f>SUMIFS(Sales!$J:$J,Sales!$U:$U,A36)</f>
        <v>0</v>
      </c>
      <c r="E36" s="4">
        <f>SUMIFS(Investors!$Q:$Q,Investors!$T:$T,"Exit",Investors!$J:$J,Daily!A36)</f>
        <v>0</v>
      </c>
      <c r="F36" s="4">
        <f>SUMIFS(Adjustments!$C:$C,Adjustments!$A:$A,A36)</f>
        <v>0</v>
      </c>
      <c r="G36" s="4">
        <f t="shared" si="0"/>
        <v>0</v>
      </c>
      <c r="H36" s="4">
        <f t="shared" si="2"/>
        <v>2243947.6978082196</v>
      </c>
    </row>
    <row r="37" spans="1:8">
      <c r="A37" s="17">
        <f t="shared" si="1"/>
        <v>45584</v>
      </c>
      <c r="B37" s="4"/>
      <c r="C37" s="4">
        <f>SUMIFS(Sales!$S:$S,Sales!$H:$H,A37)+SUMIFS(Sales!$J:$J,Sales!$H:$H,A37)</f>
        <v>0</v>
      </c>
      <c r="D37" s="4">
        <f>SUMIFS(Sales!$J:$J,Sales!$U:$U,A37)</f>
        <v>0</v>
      </c>
      <c r="E37" s="4">
        <f>SUMIFS(Investors!$Q:$Q,Investors!$T:$T,"Exit",Investors!$J:$J,Daily!A37)</f>
        <v>0</v>
      </c>
      <c r="F37" s="4">
        <f>SUMIFS(Adjustments!$C:$C,Adjustments!$A:$A,A37)</f>
        <v>0</v>
      </c>
      <c r="G37" s="4">
        <f t="shared" si="0"/>
        <v>0</v>
      </c>
      <c r="H37" s="4">
        <f t="shared" si="2"/>
        <v>2243947.6978082196</v>
      </c>
    </row>
    <row r="38" spans="1:8">
      <c r="A38" s="17">
        <f t="shared" si="1"/>
        <v>45585</v>
      </c>
      <c r="B38" s="4"/>
      <c r="C38" s="4">
        <f>SUMIFS(Sales!$S:$S,Sales!$H:$H,A38)+SUMIFS(Sales!$J:$J,Sales!$H:$H,A38)</f>
        <v>0</v>
      </c>
      <c r="D38" s="4">
        <f>SUMIFS(Sales!$J:$J,Sales!$U:$U,A38)</f>
        <v>0</v>
      </c>
      <c r="E38" s="4">
        <f>SUMIFS(Investors!$Q:$Q,Investors!$T:$T,"Exit",Investors!$J:$J,Daily!A38)</f>
        <v>0</v>
      </c>
      <c r="F38" s="4">
        <f>SUMIFS(Adjustments!$C:$C,Adjustments!$A:$A,A38)</f>
        <v>0</v>
      </c>
      <c r="G38" s="4">
        <f t="shared" si="0"/>
        <v>0</v>
      </c>
      <c r="H38" s="4">
        <f t="shared" si="2"/>
        <v>2243947.6978082196</v>
      </c>
    </row>
    <row r="39" spans="1:8">
      <c r="A39" s="17">
        <f t="shared" si="1"/>
        <v>45586</v>
      </c>
      <c r="B39" s="4"/>
      <c r="C39" s="4">
        <f>SUMIFS(Sales!$S:$S,Sales!$H:$H,A39)+SUMIFS(Sales!$J:$J,Sales!$H:$H,A39)</f>
        <v>0</v>
      </c>
      <c r="D39" s="4">
        <f>SUMIFS(Sales!$J:$J,Sales!$U:$U,A39)</f>
        <v>0</v>
      </c>
      <c r="E39" s="4">
        <f>SUMIFS(Investors!$Q:$Q,Investors!$T:$T,"Exit",Investors!$J:$J,Daily!A39)</f>
        <v>0</v>
      </c>
      <c r="F39" s="4">
        <f>SUMIFS(Adjustments!$C:$C,Adjustments!$A:$A,A39)</f>
        <v>0</v>
      </c>
      <c r="G39" s="4">
        <f t="shared" si="0"/>
        <v>0</v>
      </c>
      <c r="H39" s="4">
        <f t="shared" si="2"/>
        <v>2243947.6978082196</v>
      </c>
    </row>
    <row r="40" spans="1:8">
      <c r="A40" s="17">
        <f t="shared" si="1"/>
        <v>45587</v>
      </c>
      <c r="B40" s="4"/>
      <c r="C40" s="4">
        <f>SUMIFS(Sales!$S:$S,Sales!$H:$H,A40)+SUMIFS(Sales!$J:$J,Sales!$H:$H,A40)</f>
        <v>0</v>
      </c>
      <c r="D40" s="4">
        <f>SUMIFS(Sales!$J:$J,Sales!$U:$U,A40)</f>
        <v>0</v>
      </c>
      <c r="E40" s="4">
        <f>SUMIFS(Investors!$Q:$Q,Investors!$T:$T,"Exit",Investors!$J:$J,Daily!A40)</f>
        <v>0</v>
      </c>
      <c r="F40" s="4">
        <f>SUMIFS(Adjustments!$C:$C,Adjustments!$A:$A,A40)</f>
        <v>0</v>
      </c>
      <c r="G40" s="4">
        <f t="shared" si="0"/>
        <v>0</v>
      </c>
      <c r="H40" s="4">
        <f t="shared" si="2"/>
        <v>2243947.6978082196</v>
      </c>
    </row>
    <row r="41" spans="1:8">
      <c r="A41" s="17">
        <f t="shared" si="1"/>
        <v>45588</v>
      </c>
      <c r="B41" s="4"/>
      <c r="C41" s="4">
        <f>SUMIFS(Sales!$S:$S,Sales!$H:$H,A41)+SUMIFS(Sales!$J:$J,Sales!$H:$H,A41)</f>
        <v>0</v>
      </c>
      <c r="D41" s="4">
        <f>SUMIFS(Sales!$J:$J,Sales!$U:$U,A41)</f>
        <v>0</v>
      </c>
      <c r="E41" s="4">
        <f>SUMIFS(Investors!$Q:$Q,Investors!$T:$T,"Exit",Investors!$J:$J,Daily!A41)</f>
        <v>0</v>
      </c>
      <c r="F41" s="4">
        <f>SUMIFS(Adjustments!$C:$C,Adjustments!$A:$A,A41)</f>
        <v>0</v>
      </c>
      <c r="G41" s="4">
        <f t="shared" si="0"/>
        <v>0</v>
      </c>
      <c r="H41" s="4">
        <f t="shared" si="2"/>
        <v>2243947.6978082196</v>
      </c>
    </row>
    <row r="42" spans="1:8">
      <c r="A42" s="17">
        <f t="shared" si="1"/>
        <v>45589</v>
      </c>
      <c r="B42" s="4"/>
      <c r="C42" s="4">
        <f>SUMIFS(Sales!$S:$S,Sales!$H:$H,A42)+SUMIFS(Sales!$J:$J,Sales!$H:$H,A42)</f>
        <v>0</v>
      </c>
      <c r="D42" s="4">
        <f>SUMIFS(Sales!$J:$J,Sales!$U:$U,A42)</f>
        <v>0</v>
      </c>
      <c r="E42" s="4">
        <f>SUMIFS(Investors!$Q:$Q,Investors!$T:$T,"Exit",Investors!$J:$J,Daily!A42)</f>
        <v>0</v>
      </c>
      <c r="F42" s="4">
        <f>SUMIFS(Adjustments!$C:$C,Adjustments!$A:$A,A42)</f>
        <v>0</v>
      </c>
      <c r="G42" s="4">
        <f t="shared" si="0"/>
        <v>0</v>
      </c>
      <c r="H42" s="4">
        <f t="shared" si="2"/>
        <v>2243947.6978082196</v>
      </c>
    </row>
    <row r="43" spans="1:8">
      <c r="A43" s="17">
        <f t="shared" si="1"/>
        <v>45590</v>
      </c>
      <c r="B43" s="4"/>
      <c r="C43" s="4">
        <f>SUMIFS(Sales!$S:$S,Sales!$H:$H,A43)+SUMIFS(Sales!$J:$J,Sales!$H:$H,A43)</f>
        <v>0</v>
      </c>
      <c r="D43" s="4">
        <f>SUMIFS(Sales!$J:$J,Sales!$U:$U,A43)</f>
        <v>0</v>
      </c>
      <c r="E43" s="4">
        <f>SUMIFS(Investors!$Q:$Q,Investors!$T:$T,"Exit",Investors!$J:$J,Daily!A43)</f>
        <v>0</v>
      </c>
      <c r="F43" s="4">
        <f>SUMIFS(Adjustments!$C:$C,Adjustments!$A:$A,A43)</f>
        <v>0</v>
      </c>
      <c r="G43" s="4">
        <f t="shared" si="0"/>
        <v>0</v>
      </c>
      <c r="H43" s="4">
        <f t="shared" si="2"/>
        <v>2243947.6978082196</v>
      </c>
    </row>
    <row r="44" spans="1:8">
      <c r="A44" s="17">
        <f t="shared" si="1"/>
        <v>45591</v>
      </c>
      <c r="B44" s="4"/>
      <c r="C44" s="4">
        <f>SUMIFS(Sales!$S:$S,Sales!$H:$H,A44)+SUMIFS(Sales!$J:$J,Sales!$H:$H,A44)</f>
        <v>0</v>
      </c>
      <c r="D44" s="4">
        <f>SUMIFS(Sales!$J:$J,Sales!$U:$U,A44)</f>
        <v>0</v>
      </c>
      <c r="E44" s="4">
        <f>SUMIFS(Investors!$Q:$Q,Investors!$T:$T,"Exit",Investors!$J:$J,Daily!A44)</f>
        <v>0</v>
      </c>
      <c r="F44" s="4">
        <f>SUMIFS(Adjustments!$C:$C,Adjustments!$A:$A,A44)</f>
        <v>0</v>
      </c>
      <c r="G44" s="4">
        <f t="shared" si="0"/>
        <v>0</v>
      </c>
      <c r="H44" s="4">
        <f t="shared" si="2"/>
        <v>2243947.6978082196</v>
      </c>
    </row>
    <row r="45" spans="1:8">
      <c r="A45" s="17">
        <f t="shared" si="1"/>
        <v>45592</v>
      </c>
      <c r="B45" s="4"/>
      <c r="C45" s="4">
        <f>SUMIFS(Sales!$S:$S,Sales!$H:$H,A45)+SUMIFS(Sales!$J:$J,Sales!$H:$H,A45)</f>
        <v>0</v>
      </c>
      <c r="D45" s="4">
        <f>SUMIFS(Sales!$J:$J,Sales!$U:$U,A45)</f>
        <v>0</v>
      </c>
      <c r="E45" s="4">
        <f>SUMIFS(Investors!$Q:$Q,Investors!$T:$T,"Exit",Investors!$J:$J,Daily!A45)</f>
        <v>0</v>
      </c>
      <c r="F45" s="4">
        <f>SUMIFS(Adjustments!$C:$C,Adjustments!$A:$A,A45)</f>
        <v>0</v>
      </c>
      <c r="G45" s="4">
        <f t="shared" si="0"/>
        <v>0</v>
      </c>
      <c r="H45" s="4">
        <f t="shared" si="2"/>
        <v>2243947.6978082196</v>
      </c>
    </row>
    <row r="46" spans="1:8">
      <c r="A46" s="17">
        <f t="shared" si="1"/>
        <v>45593</v>
      </c>
      <c r="B46" s="4"/>
      <c r="C46" s="4">
        <f>SUMIFS(Sales!$S:$S,Sales!$H:$H,A46)+SUMIFS(Sales!$J:$J,Sales!$H:$H,A46)</f>
        <v>0</v>
      </c>
      <c r="D46" s="4">
        <f>SUMIFS(Sales!$J:$J,Sales!$U:$U,A46)</f>
        <v>0</v>
      </c>
      <c r="E46" s="4">
        <f>SUMIFS(Investors!$Q:$Q,Investors!$T:$T,"Exit",Investors!$J:$J,Daily!A46)</f>
        <v>0</v>
      </c>
      <c r="F46" s="4">
        <f>SUMIFS(Adjustments!$C:$C,Adjustments!$A:$A,A46)</f>
        <v>0</v>
      </c>
      <c r="G46" s="4">
        <f t="shared" si="0"/>
        <v>0</v>
      </c>
      <c r="H46" s="4">
        <f t="shared" si="2"/>
        <v>2243947.6978082196</v>
      </c>
    </row>
    <row r="47" spans="1:8">
      <c r="A47" s="17">
        <f t="shared" si="1"/>
        <v>45594</v>
      </c>
      <c r="B47" s="4"/>
      <c r="C47" s="4">
        <f>SUMIFS(Sales!$S:$S,Sales!$H:$H,A47)+SUMIFS(Sales!$J:$J,Sales!$H:$H,A47)</f>
        <v>0</v>
      </c>
      <c r="D47" s="4">
        <f>SUMIFS(Sales!$J:$J,Sales!$U:$U,A47)</f>
        <v>0</v>
      </c>
      <c r="E47" s="4">
        <f>SUMIFS(Investors!$Q:$Q,Investors!$T:$T,"Exit",Investors!$J:$J,Daily!A47)</f>
        <v>0</v>
      </c>
      <c r="F47" s="4">
        <f>SUMIFS(Adjustments!$C:$C,Adjustments!$A:$A,A47)</f>
        <v>0</v>
      </c>
      <c r="G47" s="4">
        <f t="shared" si="0"/>
        <v>0</v>
      </c>
      <c r="H47" s="4">
        <f t="shared" si="2"/>
        <v>2243947.6978082196</v>
      </c>
    </row>
    <row r="48" spans="1:8">
      <c r="A48" s="17">
        <f t="shared" si="1"/>
        <v>45595</v>
      </c>
      <c r="B48" s="4"/>
      <c r="C48" s="4">
        <f>SUMIFS(Sales!$S:$S,Sales!$H:$H,A48)+SUMIFS(Sales!$J:$J,Sales!$H:$H,A48)</f>
        <v>0</v>
      </c>
      <c r="D48" s="4">
        <f>SUMIFS(Sales!$J:$J,Sales!$U:$U,A48)</f>
        <v>0</v>
      </c>
      <c r="E48" s="4">
        <f>SUMIFS(Investors!$Q:$Q,Investors!$T:$T,"Exit",Investors!$J:$J,Daily!A48)</f>
        <v>0</v>
      </c>
      <c r="F48" s="4">
        <f>SUMIFS(Adjustments!$C:$C,Adjustments!$A:$A,A48)</f>
        <v>0</v>
      </c>
      <c r="G48" s="4">
        <f t="shared" si="0"/>
        <v>0</v>
      </c>
      <c r="H48" s="4">
        <f t="shared" si="2"/>
        <v>2243947.6978082196</v>
      </c>
    </row>
    <row r="49" spans="1:8">
      <c r="A49" s="17">
        <f t="shared" si="1"/>
        <v>45596</v>
      </c>
      <c r="B49" s="4"/>
      <c r="C49" s="4">
        <f>SUMIFS(Sales!$S:$S,Sales!$H:$H,A49)+SUMIFS(Sales!$J:$J,Sales!$H:$H,A49)</f>
        <v>0</v>
      </c>
      <c r="D49" s="4">
        <f>SUMIFS(Sales!$J:$J,Sales!$U:$U,A49)</f>
        <v>0</v>
      </c>
      <c r="E49" s="4">
        <f>SUMIFS(Investors!$Q:$Q,Investors!$T:$T,"Exit",Investors!$J:$J,Daily!A49)</f>
        <v>0</v>
      </c>
      <c r="F49" s="4">
        <f>SUMIFS(Adjustments!$C:$C,Adjustments!$A:$A,A49)</f>
        <v>0</v>
      </c>
      <c r="G49" s="4">
        <f t="shared" si="0"/>
        <v>0</v>
      </c>
      <c r="H49" s="4">
        <f t="shared" si="2"/>
        <v>2243947.6978082196</v>
      </c>
    </row>
    <row r="50" spans="1:8">
      <c r="A50" s="17">
        <f t="shared" si="1"/>
        <v>45597</v>
      </c>
      <c r="B50" s="4"/>
      <c r="C50" s="4">
        <f>SUMIFS(Sales!$S:$S,Sales!$H:$H,A50)+SUMIFS(Sales!$J:$J,Sales!$H:$H,A50)</f>
        <v>0</v>
      </c>
      <c r="D50" s="4">
        <f>SUMIFS(Sales!$J:$J,Sales!$U:$U,A50)</f>
        <v>0</v>
      </c>
      <c r="E50" s="4">
        <f>SUMIFS(Investors!$Q:$Q,Investors!$T:$T,"Exit",Investors!$J:$J,Daily!A50)</f>
        <v>0</v>
      </c>
      <c r="F50" s="4">
        <f>SUMIFS(Adjustments!$C:$C,Adjustments!$A:$A,A50)</f>
        <v>0</v>
      </c>
      <c r="G50" s="4">
        <f t="shared" si="0"/>
        <v>0</v>
      </c>
      <c r="H50" s="4">
        <f t="shared" si="2"/>
        <v>2243947.6978082196</v>
      </c>
    </row>
    <row r="51" spans="1:8">
      <c r="A51" s="17">
        <f t="shared" si="1"/>
        <v>45598</v>
      </c>
      <c r="B51" s="4"/>
      <c r="C51" s="4">
        <f>SUMIFS(Sales!$S:$S,Sales!$H:$H,A51)+SUMIFS(Sales!$J:$J,Sales!$H:$H,A51)</f>
        <v>0</v>
      </c>
      <c r="D51" s="4">
        <f>SUMIFS(Sales!$J:$J,Sales!$U:$U,A51)</f>
        <v>0</v>
      </c>
      <c r="E51" s="4">
        <f>SUMIFS(Investors!$Q:$Q,Investors!$T:$T,"Exit",Investors!$J:$J,Daily!A51)</f>
        <v>0</v>
      </c>
      <c r="F51" s="4">
        <f>SUMIFS(Adjustments!$C:$C,Adjustments!$A:$A,A51)</f>
        <v>0</v>
      </c>
      <c r="G51" s="4">
        <f t="shared" si="0"/>
        <v>0</v>
      </c>
      <c r="H51" s="4">
        <f t="shared" si="2"/>
        <v>2243947.6978082196</v>
      </c>
    </row>
    <row r="52" spans="1:8">
      <c r="A52" s="17">
        <f t="shared" si="1"/>
        <v>45599</v>
      </c>
      <c r="B52" s="4"/>
      <c r="C52" s="4">
        <f>SUMIFS(Sales!$S:$S,Sales!$H:$H,A52)+SUMIFS(Sales!$J:$J,Sales!$H:$H,A52)</f>
        <v>0</v>
      </c>
      <c r="D52" s="4">
        <f>SUMIFS(Sales!$J:$J,Sales!$U:$U,A52)</f>
        <v>0</v>
      </c>
      <c r="E52" s="4">
        <f>SUMIFS(Investors!$Q:$Q,Investors!$T:$T,"Exit",Investors!$J:$J,Daily!A52)</f>
        <v>0</v>
      </c>
      <c r="F52" s="4">
        <f>SUMIFS(Adjustments!$C:$C,Adjustments!$A:$A,A52)</f>
        <v>0</v>
      </c>
      <c r="G52" s="4">
        <f t="shared" si="0"/>
        <v>0</v>
      </c>
      <c r="H52" s="4">
        <f t="shared" si="2"/>
        <v>2243947.6978082196</v>
      </c>
    </row>
    <row r="53" spans="1:8">
      <c r="A53" s="17">
        <f t="shared" si="1"/>
        <v>45600</v>
      </c>
      <c r="B53" s="4"/>
      <c r="C53" s="4">
        <f>SUMIFS(Sales!$S:$S,Sales!$H:$H,A53)+SUMIFS(Sales!$J:$J,Sales!$H:$H,A53)</f>
        <v>949998.80556739727</v>
      </c>
      <c r="D53" s="4">
        <f>SUMIFS(Sales!$J:$J,Sales!$U:$U,A53)</f>
        <v>0</v>
      </c>
      <c r="E53" s="4">
        <f>SUMIFS(Investors!$Q:$Q,Investors!$T:$T,"Exit",Investors!$J:$J,Daily!A53)</f>
        <v>0</v>
      </c>
      <c r="F53" s="4">
        <f>SUMIFS(Adjustments!$C:$C,Adjustments!$A:$A,A53)</f>
        <v>0</v>
      </c>
      <c r="G53" s="4">
        <f t="shared" si="0"/>
        <v>949998.80556739727</v>
      </c>
      <c r="H53" s="4">
        <f t="shared" si="2"/>
        <v>3193946.5033756169</v>
      </c>
    </row>
    <row r="54" spans="1:8">
      <c r="A54" s="17">
        <f t="shared" si="1"/>
        <v>45601</v>
      </c>
      <c r="B54" s="4"/>
      <c r="C54" s="4">
        <f>SUMIFS(Sales!$S:$S,Sales!$H:$H,A54)+SUMIFS(Sales!$J:$J,Sales!$H:$H,A54)</f>
        <v>0</v>
      </c>
      <c r="D54" s="4">
        <f>SUMIFS(Sales!$J:$J,Sales!$U:$U,A54)</f>
        <v>0</v>
      </c>
      <c r="E54" s="4">
        <f>SUMIFS(Investors!$Q:$Q,Investors!$T:$T,"Exit",Investors!$J:$J,Daily!A54)</f>
        <v>0</v>
      </c>
      <c r="F54" s="4">
        <f>SUMIFS(Adjustments!$C:$C,Adjustments!$A:$A,A54)</f>
        <v>0</v>
      </c>
      <c r="G54" s="4">
        <f t="shared" si="0"/>
        <v>0</v>
      </c>
      <c r="H54" s="4">
        <f t="shared" si="2"/>
        <v>3193946.5033756169</v>
      </c>
    </row>
    <row r="55" spans="1:8">
      <c r="A55" s="17">
        <f t="shared" si="1"/>
        <v>45602</v>
      </c>
      <c r="B55" s="4"/>
      <c r="C55" s="4">
        <f>SUMIFS(Sales!$S:$S,Sales!$H:$H,A55)+SUMIFS(Sales!$J:$J,Sales!$H:$H,A55)</f>
        <v>0</v>
      </c>
      <c r="D55" s="4">
        <f>SUMIFS(Sales!$J:$J,Sales!$U:$U,A55)</f>
        <v>0</v>
      </c>
      <c r="E55" s="4">
        <f>SUMIFS(Investors!$Q:$Q,Investors!$T:$T,"Exit",Investors!$J:$J,Daily!A55)</f>
        <v>0</v>
      </c>
      <c r="F55" s="4">
        <f>SUMIFS(Adjustments!$C:$C,Adjustments!$A:$A,A55)</f>
        <v>0</v>
      </c>
      <c r="G55" s="4">
        <f t="shared" si="0"/>
        <v>0</v>
      </c>
      <c r="H55" s="4">
        <f t="shared" si="2"/>
        <v>3193946.5033756169</v>
      </c>
    </row>
    <row r="56" spans="1:8">
      <c r="A56" s="17">
        <f t="shared" si="1"/>
        <v>45603</v>
      </c>
      <c r="B56" s="4"/>
      <c r="C56" s="4">
        <f>SUMIFS(Sales!$S:$S,Sales!$H:$H,A56)+SUMIFS(Sales!$J:$J,Sales!$H:$H,A56)</f>
        <v>0</v>
      </c>
      <c r="D56" s="4">
        <f>SUMIFS(Sales!$J:$J,Sales!$U:$U,A56)</f>
        <v>0</v>
      </c>
      <c r="E56" s="4">
        <f>SUMIFS(Investors!$Q:$Q,Investors!$T:$T,"Exit",Investors!$J:$J,Daily!A56)</f>
        <v>0</v>
      </c>
      <c r="F56" s="4">
        <f>SUMIFS(Adjustments!$C:$C,Adjustments!$A:$A,A56)</f>
        <v>0</v>
      </c>
      <c r="G56" s="4">
        <f t="shared" si="0"/>
        <v>0</v>
      </c>
      <c r="H56" s="4">
        <f t="shared" si="2"/>
        <v>3193946.5033756169</v>
      </c>
    </row>
    <row r="57" spans="1:8">
      <c r="A57" s="17">
        <f t="shared" si="1"/>
        <v>45604</v>
      </c>
      <c r="B57" s="4"/>
      <c r="C57" s="4">
        <f>SUMIFS(Sales!$S:$S,Sales!$H:$H,A57)+SUMIFS(Sales!$J:$J,Sales!$H:$H,A57)</f>
        <v>0</v>
      </c>
      <c r="D57" s="4">
        <f>SUMIFS(Sales!$J:$J,Sales!$U:$U,A57)</f>
        <v>0</v>
      </c>
      <c r="E57" s="4">
        <f>SUMIFS(Investors!$Q:$Q,Investors!$T:$T,"Exit",Investors!$J:$J,Daily!A57)</f>
        <v>0</v>
      </c>
      <c r="F57" s="4">
        <f>SUMIFS(Adjustments!$C:$C,Adjustments!$A:$A,A57)</f>
        <v>0</v>
      </c>
      <c r="G57" s="4">
        <f t="shared" si="0"/>
        <v>0</v>
      </c>
      <c r="H57" s="4">
        <f t="shared" si="2"/>
        <v>3193946.5033756169</v>
      </c>
    </row>
    <row r="58" spans="1:8">
      <c r="A58" s="17">
        <f t="shared" si="1"/>
        <v>45605</v>
      </c>
      <c r="B58" s="4"/>
      <c r="C58" s="4">
        <f>SUMIFS(Sales!$S:$S,Sales!$H:$H,A58)+SUMIFS(Sales!$J:$J,Sales!$H:$H,A58)</f>
        <v>0</v>
      </c>
      <c r="D58" s="4">
        <f>SUMIFS(Sales!$J:$J,Sales!$U:$U,A58)</f>
        <v>0</v>
      </c>
      <c r="E58" s="4">
        <f>SUMIFS(Investors!$Q:$Q,Investors!$T:$T,"Exit",Investors!$J:$J,Daily!A58)</f>
        <v>0</v>
      </c>
      <c r="F58" s="4">
        <f>SUMIFS(Adjustments!$C:$C,Adjustments!$A:$A,A58)</f>
        <v>0</v>
      </c>
      <c r="G58" s="4">
        <f t="shared" si="0"/>
        <v>0</v>
      </c>
      <c r="H58" s="4">
        <f t="shared" si="2"/>
        <v>3193946.5033756169</v>
      </c>
    </row>
    <row r="59" spans="1:8">
      <c r="A59" s="17">
        <f t="shared" si="1"/>
        <v>45606</v>
      </c>
      <c r="B59" s="4"/>
      <c r="C59" s="4">
        <f>SUMIFS(Sales!$S:$S,Sales!$H:$H,A59)+SUMIFS(Sales!$J:$J,Sales!$H:$H,A59)</f>
        <v>1767513.0458630137</v>
      </c>
      <c r="D59" s="4">
        <f>SUMIFS(Sales!$J:$J,Sales!$U:$U,A59)</f>
        <v>0</v>
      </c>
      <c r="E59" s="4">
        <f>SUMIFS(Investors!$Q:$Q,Investors!$T:$T,"Exit",Investors!$J:$J,Daily!A59)</f>
        <v>0</v>
      </c>
      <c r="F59" s="4">
        <f>SUMIFS(Adjustments!$C:$C,Adjustments!$A:$A,A59)</f>
        <v>0</v>
      </c>
      <c r="G59" s="4">
        <f t="shared" si="0"/>
        <v>1767513.0458630137</v>
      </c>
      <c r="H59" s="4">
        <f t="shared" si="2"/>
        <v>4961459.5492386306</v>
      </c>
    </row>
    <row r="60" spans="1:8">
      <c r="A60" s="17">
        <f t="shared" si="1"/>
        <v>45607</v>
      </c>
      <c r="B60" s="4"/>
      <c r="C60" s="4">
        <f>SUMIFS(Sales!$S:$S,Sales!$H:$H,A60)+SUMIFS(Sales!$J:$J,Sales!$H:$H,A60)</f>
        <v>0</v>
      </c>
      <c r="D60" s="4">
        <f>SUMIFS(Sales!$J:$J,Sales!$U:$U,A60)</f>
        <v>0</v>
      </c>
      <c r="E60" s="4">
        <f>SUMIFS(Investors!$Q:$Q,Investors!$T:$T,"Exit",Investors!$J:$J,Daily!A60)</f>
        <v>0</v>
      </c>
      <c r="F60" s="4">
        <f>SUMIFS(Adjustments!$C:$C,Adjustments!$A:$A,A60)</f>
        <v>0</v>
      </c>
      <c r="G60" s="4">
        <f t="shared" si="0"/>
        <v>0</v>
      </c>
      <c r="H60" s="4">
        <f t="shared" si="2"/>
        <v>4961459.5492386306</v>
      </c>
    </row>
    <row r="61" spans="1:8">
      <c r="A61" s="17">
        <f t="shared" si="1"/>
        <v>45608</v>
      </c>
      <c r="B61" s="4"/>
      <c r="C61" s="4">
        <f>SUMIFS(Sales!$S:$S,Sales!$H:$H,A61)+SUMIFS(Sales!$J:$J,Sales!$H:$H,A61)</f>
        <v>0</v>
      </c>
      <c r="D61" s="4">
        <f>SUMIFS(Sales!$J:$J,Sales!$U:$U,A61)</f>
        <v>0</v>
      </c>
      <c r="E61" s="4">
        <f>SUMIFS(Investors!$Q:$Q,Investors!$T:$T,"Exit",Investors!$J:$J,Daily!A61)</f>
        <v>0</v>
      </c>
      <c r="F61" s="4">
        <f>SUMIFS(Adjustments!$C:$C,Adjustments!$A:$A,A61)</f>
        <v>0</v>
      </c>
      <c r="G61" s="4">
        <f t="shared" si="0"/>
        <v>0</v>
      </c>
      <c r="H61" s="4">
        <f t="shared" si="2"/>
        <v>4961459.5492386306</v>
      </c>
    </row>
    <row r="62" spans="1:8">
      <c r="A62" s="17">
        <f t="shared" si="1"/>
        <v>45609</v>
      </c>
      <c r="B62" s="4"/>
      <c r="C62" s="4">
        <f>SUMIFS(Sales!$S:$S,Sales!$H:$H,A62)+SUMIFS(Sales!$J:$J,Sales!$H:$H,A62)</f>
        <v>0</v>
      </c>
      <c r="D62" s="4">
        <f>SUMIFS(Sales!$J:$J,Sales!$U:$U,A62)</f>
        <v>0</v>
      </c>
      <c r="E62" s="4">
        <f>SUMIFS(Investors!$Q:$Q,Investors!$T:$T,"Exit",Investors!$J:$J,Daily!A62)</f>
        <v>0</v>
      </c>
      <c r="F62" s="4">
        <f>SUMIFS(Adjustments!$C:$C,Adjustments!$A:$A,A62)</f>
        <v>0</v>
      </c>
      <c r="G62" s="4">
        <f t="shared" si="0"/>
        <v>0</v>
      </c>
      <c r="H62" s="4">
        <f t="shared" si="2"/>
        <v>4961459.5492386306</v>
      </c>
    </row>
    <row r="63" spans="1:8">
      <c r="A63" s="17">
        <f t="shared" si="1"/>
        <v>45610</v>
      </c>
      <c r="B63" s="4"/>
      <c r="C63" s="4">
        <f>SUMIFS(Sales!$S:$S,Sales!$H:$H,A63)+SUMIFS(Sales!$J:$J,Sales!$H:$H,A63)</f>
        <v>0</v>
      </c>
      <c r="D63" s="4">
        <f>SUMIFS(Sales!$J:$J,Sales!$U:$U,A63)</f>
        <v>0</v>
      </c>
      <c r="E63" s="4">
        <f>SUMIFS(Investors!$Q:$Q,Investors!$T:$T,"Exit",Investors!$J:$J,Daily!A63)</f>
        <v>0</v>
      </c>
      <c r="F63" s="4">
        <f>SUMIFS(Adjustments!$C:$C,Adjustments!$A:$A,A63)</f>
        <v>0</v>
      </c>
      <c r="G63" s="4">
        <f t="shared" si="0"/>
        <v>0</v>
      </c>
      <c r="H63" s="4">
        <f t="shared" si="2"/>
        <v>4961459.5492386306</v>
      </c>
    </row>
    <row r="64" spans="1:8">
      <c r="A64" s="17">
        <f t="shared" si="1"/>
        <v>45611</v>
      </c>
      <c r="B64" s="4"/>
      <c r="C64" s="4">
        <f>SUMIFS(Sales!$S:$S,Sales!$H:$H,A64)+SUMIFS(Sales!$J:$J,Sales!$H:$H,A64)</f>
        <v>858140.92405369855</v>
      </c>
      <c r="D64" s="4">
        <f>SUMIFS(Sales!$J:$J,Sales!$U:$U,A64)</f>
        <v>0</v>
      </c>
      <c r="E64" s="4">
        <f>SUMIFS(Investors!$Q:$Q,Investors!$T:$T,"Exit",Investors!$J:$J,Daily!A64)</f>
        <v>0</v>
      </c>
      <c r="F64" s="4">
        <f>SUMIFS(Adjustments!$C:$C,Adjustments!$A:$A,A64)</f>
        <v>0</v>
      </c>
      <c r="G64" s="4">
        <f t="shared" si="0"/>
        <v>858140.92405369855</v>
      </c>
      <c r="H64" s="4">
        <f t="shared" si="2"/>
        <v>5819600.4732923293</v>
      </c>
    </row>
    <row r="65" spans="1:8">
      <c r="A65" s="17">
        <f t="shared" si="1"/>
        <v>45612</v>
      </c>
      <c r="B65" s="4"/>
      <c r="C65" s="4">
        <f>SUMIFS(Sales!$S:$S,Sales!$H:$H,A65)+SUMIFS(Sales!$J:$J,Sales!$H:$H,A65)</f>
        <v>0</v>
      </c>
      <c r="D65" s="4">
        <f>SUMIFS(Sales!$J:$J,Sales!$U:$U,A65)</f>
        <v>0</v>
      </c>
      <c r="E65" s="4">
        <f>SUMIFS(Investors!$Q:$Q,Investors!$T:$T,"Exit",Investors!$J:$J,Daily!A65)</f>
        <v>0</v>
      </c>
      <c r="F65" s="4">
        <f>SUMIFS(Adjustments!$C:$C,Adjustments!$A:$A,A65)</f>
        <v>0</v>
      </c>
      <c r="G65" s="4">
        <f t="shared" si="0"/>
        <v>0</v>
      </c>
      <c r="H65" s="4">
        <f t="shared" si="2"/>
        <v>5819600.4732923293</v>
      </c>
    </row>
    <row r="66" spans="1:8">
      <c r="A66" s="17">
        <f t="shared" si="1"/>
        <v>45613</v>
      </c>
      <c r="B66" s="4"/>
      <c r="C66" s="4">
        <f>SUMIFS(Sales!$S:$S,Sales!$H:$H,A66)+SUMIFS(Sales!$J:$J,Sales!$H:$H,A66)</f>
        <v>0</v>
      </c>
      <c r="D66" s="4">
        <f>SUMIFS(Sales!$J:$J,Sales!$U:$U,A66)</f>
        <v>0</v>
      </c>
      <c r="E66" s="4">
        <f>SUMIFS(Investors!$Q:$Q,Investors!$T:$T,"Exit",Investors!$J:$J,Daily!A66)</f>
        <v>0</v>
      </c>
      <c r="F66" s="4">
        <f>SUMIFS(Adjustments!$C:$C,Adjustments!$A:$A,A66)</f>
        <v>0</v>
      </c>
      <c r="G66" s="4">
        <f t="shared" si="0"/>
        <v>0</v>
      </c>
      <c r="H66" s="4">
        <f t="shared" si="2"/>
        <v>5819600.4732923293</v>
      </c>
    </row>
    <row r="67" spans="1:8">
      <c r="A67" s="17">
        <f t="shared" si="1"/>
        <v>45614</v>
      </c>
      <c r="B67" s="4"/>
      <c r="C67" s="4">
        <f>SUMIFS(Sales!$S:$S,Sales!$H:$H,A67)+SUMIFS(Sales!$J:$J,Sales!$H:$H,A67)</f>
        <v>0</v>
      </c>
      <c r="D67" s="4">
        <f>SUMIFS(Sales!$J:$J,Sales!$U:$U,A67)</f>
        <v>0</v>
      </c>
      <c r="E67" s="4">
        <f>SUMIFS(Investors!$Q:$Q,Investors!$T:$T,"Exit",Investors!$J:$J,Daily!A67)</f>
        <v>0</v>
      </c>
      <c r="F67" s="4">
        <f>SUMIFS(Adjustments!$C:$C,Adjustments!$A:$A,A67)</f>
        <v>0</v>
      </c>
      <c r="G67" s="4">
        <f t="shared" ref="G67:G130" si="3">B67+C67-D67-E67+F67</f>
        <v>0</v>
      </c>
      <c r="H67" s="4">
        <f t="shared" si="2"/>
        <v>5819600.4732923293</v>
      </c>
    </row>
    <row r="68" spans="1:8">
      <c r="A68" s="17">
        <f t="shared" ref="A68:A131" si="4">A67+1</f>
        <v>45615</v>
      </c>
      <c r="B68" s="4"/>
      <c r="C68" s="4">
        <f>SUMIFS(Sales!$S:$S,Sales!$H:$H,A68)+SUMIFS(Sales!$J:$J,Sales!$H:$H,A68)</f>
        <v>0</v>
      </c>
      <c r="D68" s="4">
        <f>SUMIFS(Sales!$J:$J,Sales!$U:$U,A68)</f>
        <v>0</v>
      </c>
      <c r="E68" s="4">
        <f>SUMIFS(Investors!$Q:$Q,Investors!$T:$T,"Exit",Investors!$J:$J,Daily!A68)</f>
        <v>0</v>
      </c>
      <c r="F68" s="4">
        <f>SUMIFS(Adjustments!$C:$C,Adjustments!$A:$A,A68)</f>
        <v>0</v>
      </c>
      <c r="G68" s="4">
        <f t="shared" si="3"/>
        <v>0</v>
      </c>
      <c r="H68" s="4">
        <f t="shared" ref="H68:H131" si="5">H67+G68</f>
        <v>5819600.4732923293</v>
      </c>
    </row>
    <row r="69" spans="1:8">
      <c r="A69" s="17">
        <f t="shared" si="4"/>
        <v>45616</v>
      </c>
      <c r="B69" s="4"/>
      <c r="C69" s="4">
        <f>SUMIFS(Sales!$S:$S,Sales!$H:$H,A69)+SUMIFS(Sales!$J:$J,Sales!$H:$H,A69)</f>
        <v>0</v>
      </c>
      <c r="D69" s="4">
        <f>SUMIFS(Sales!$J:$J,Sales!$U:$U,A69)</f>
        <v>0</v>
      </c>
      <c r="E69" s="4">
        <f>SUMIFS(Investors!$Q:$Q,Investors!$T:$T,"Exit",Investors!$J:$J,Daily!A69)</f>
        <v>0</v>
      </c>
      <c r="F69" s="4">
        <f>SUMIFS(Adjustments!$C:$C,Adjustments!$A:$A,A69)</f>
        <v>0</v>
      </c>
      <c r="G69" s="4">
        <f t="shared" si="3"/>
        <v>0</v>
      </c>
      <c r="H69" s="4">
        <f t="shared" si="5"/>
        <v>5819600.4732923293</v>
      </c>
    </row>
    <row r="70" spans="1:8">
      <c r="A70" s="17">
        <f t="shared" si="4"/>
        <v>45617</v>
      </c>
      <c r="B70" s="4"/>
      <c r="C70" s="4">
        <f>SUMIFS(Sales!$S:$S,Sales!$H:$H,A70)+SUMIFS(Sales!$J:$J,Sales!$H:$H,A70)</f>
        <v>0</v>
      </c>
      <c r="D70" s="4">
        <f>SUMIFS(Sales!$J:$J,Sales!$U:$U,A70)</f>
        <v>0</v>
      </c>
      <c r="E70" s="4">
        <f>SUMIFS(Investors!$Q:$Q,Investors!$T:$T,"Exit",Investors!$J:$J,Daily!A70)</f>
        <v>0</v>
      </c>
      <c r="F70" s="4">
        <f>SUMIFS(Adjustments!$C:$C,Adjustments!$A:$A,A70)</f>
        <v>0</v>
      </c>
      <c r="G70" s="4">
        <f t="shared" si="3"/>
        <v>0</v>
      </c>
      <c r="H70" s="4">
        <f t="shared" si="5"/>
        <v>5819600.4732923293</v>
      </c>
    </row>
    <row r="71" spans="1:8">
      <c r="A71" s="17">
        <f t="shared" si="4"/>
        <v>45618</v>
      </c>
      <c r="B71" s="4"/>
      <c r="C71" s="4">
        <f>SUMIFS(Sales!$S:$S,Sales!$H:$H,A71)+SUMIFS(Sales!$J:$J,Sales!$H:$H,A71)</f>
        <v>0</v>
      </c>
      <c r="D71" s="4">
        <f>SUMIFS(Sales!$J:$J,Sales!$U:$U,A71)</f>
        <v>0</v>
      </c>
      <c r="E71" s="4">
        <f>SUMIFS(Investors!$Q:$Q,Investors!$T:$T,"Exit",Investors!$J:$J,Daily!A71)</f>
        <v>0</v>
      </c>
      <c r="F71" s="4">
        <f>SUMIFS(Adjustments!$C:$C,Adjustments!$A:$A,A71)</f>
        <v>0</v>
      </c>
      <c r="G71" s="4">
        <f t="shared" si="3"/>
        <v>0</v>
      </c>
      <c r="H71" s="4">
        <f t="shared" si="5"/>
        <v>5819600.4732923293</v>
      </c>
    </row>
    <row r="72" spans="1:8">
      <c r="A72" s="17">
        <f t="shared" si="4"/>
        <v>45619</v>
      </c>
      <c r="B72" s="4"/>
      <c r="C72" s="4">
        <f>SUMIFS(Sales!$S:$S,Sales!$H:$H,A72)+SUMIFS(Sales!$J:$J,Sales!$H:$H,A72)</f>
        <v>0</v>
      </c>
      <c r="D72" s="4">
        <f>SUMIFS(Sales!$J:$J,Sales!$U:$U,A72)</f>
        <v>0</v>
      </c>
      <c r="E72" s="4">
        <f>SUMIFS(Investors!$Q:$Q,Investors!$T:$T,"Exit",Investors!$J:$J,Daily!A72)</f>
        <v>0</v>
      </c>
      <c r="F72" s="4">
        <f>SUMIFS(Adjustments!$C:$C,Adjustments!$A:$A,A72)</f>
        <v>0</v>
      </c>
      <c r="G72" s="4">
        <f t="shared" si="3"/>
        <v>0</v>
      </c>
      <c r="H72" s="4">
        <f t="shared" si="5"/>
        <v>5819600.4732923293</v>
      </c>
    </row>
    <row r="73" spans="1:8">
      <c r="A73" s="17">
        <f t="shared" si="4"/>
        <v>45620</v>
      </c>
      <c r="B73" s="4"/>
      <c r="C73" s="4">
        <f>SUMIFS(Sales!$S:$S,Sales!$H:$H,A73)+SUMIFS(Sales!$J:$J,Sales!$H:$H,A73)</f>
        <v>0</v>
      </c>
      <c r="D73" s="4">
        <f>SUMIFS(Sales!$J:$J,Sales!$U:$U,A73)</f>
        <v>0</v>
      </c>
      <c r="E73" s="4">
        <f>SUMIFS(Investors!$Q:$Q,Investors!$T:$T,"Exit",Investors!$J:$J,Daily!A73)</f>
        <v>0</v>
      </c>
      <c r="F73" s="4">
        <f>SUMIFS(Adjustments!$C:$C,Adjustments!$A:$A,A73)</f>
        <v>0</v>
      </c>
      <c r="G73" s="4">
        <f t="shared" si="3"/>
        <v>0</v>
      </c>
      <c r="H73" s="4">
        <f t="shared" si="5"/>
        <v>5819600.4732923293</v>
      </c>
    </row>
    <row r="74" spans="1:8">
      <c r="A74" s="17">
        <f t="shared" si="4"/>
        <v>45621</v>
      </c>
      <c r="B74" s="4"/>
      <c r="C74" s="4">
        <f>SUMIFS(Sales!$S:$S,Sales!$H:$H,A74)+SUMIFS(Sales!$J:$J,Sales!$H:$H,A74)</f>
        <v>0</v>
      </c>
      <c r="D74" s="4">
        <f>SUMIFS(Sales!$J:$J,Sales!$U:$U,A74)</f>
        <v>0</v>
      </c>
      <c r="E74" s="4">
        <f>SUMIFS(Investors!$Q:$Q,Investors!$T:$T,"Exit",Investors!$J:$J,Daily!A74)</f>
        <v>0</v>
      </c>
      <c r="F74" s="4">
        <f>SUMIFS(Adjustments!$C:$C,Adjustments!$A:$A,A74)</f>
        <v>0</v>
      </c>
      <c r="G74" s="4">
        <f t="shared" si="3"/>
        <v>0</v>
      </c>
      <c r="H74" s="4">
        <f t="shared" si="5"/>
        <v>5819600.4732923293</v>
      </c>
    </row>
    <row r="75" spans="1:8">
      <c r="A75" s="17">
        <f t="shared" si="4"/>
        <v>45622</v>
      </c>
      <c r="B75" s="4"/>
      <c r="C75" s="4">
        <f>SUMIFS(Sales!$S:$S,Sales!$H:$H,A75)+SUMIFS(Sales!$J:$J,Sales!$H:$H,A75)</f>
        <v>0</v>
      </c>
      <c r="D75" s="4">
        <f>SUMIFS(Sales!$J:$J,Sales!$U:$U,A75)</f>
        <v>0</v>
      </c>
      <c r="E75" s="4">
        <f>SUMIFS(Investors!$Q:$Q,Investors!$T:$T,"Exit",Investors!$J:$J,Daily!A75)</f>
        <v>0</v>
      </c>
      <c r="F75" s="4">
        <f>SUMIFS(Adjustments!$C:$C,Adjustments!$A:$A,A75)</f>
        <v>0</v>
      </c>
      <c r="G75" s="4">
        <f t="shared" si="3"/>
        <v>0</v>
      </c>
      <c r="H75" s="4">
        <f t="shared" si="5"/>
        <v>5819600.4732923293</v>
      </c>
    </row>
    <row r="76" spans="1:8">
      <c r="A76" s="17">
        <f t="shared" si="4"/>
        <v>45623</v>
      </c>
      <c r="B76" s="4"/>
      <c r="C76" s="4">
        <f>SUMIFS(Sales!$S:$S,Sales!$H:$H,A76)+SUMIFS(Sales!$J:$J,Sales!$H:$H,A76)</f>
        <v>0</v>
      </c>
      <c r="D76" s="4">
        <f>SUMIFS(Sales!$J:$J,Sales!$U:$U,A76)</f>
        <v>0</v>
      </c>
      <c r="E76" s="4">
        <f>SUMIFS(Investors!$Q:$Q,Investors!$T:$T,"Exit",Investors!$J:$J,Daily!A76)</f>
        <v>0</v>
      </c>
      <c r="F76" s="4">
        <f>SUMIFS(Adjustments!$C:$C,Adjustments!$A:$A,A76)</f>
        <v>0</v>
      </c>
      <c r="G76" s="4">
        <f t="shared" si="3"/>
        <v>0</v>
      </c>
      <c r="H76" s="4">
        <f t="shared" si="5"/>
        <v>5819600.4732923293</v>
      </c>
    </row>
    <row r="77" spans="1:8">
      <c r="A77" s="17">
        <f t="shared" si="4"/>
        <v>45624</v>
      </c>
      <c r="B77" s="4"/>
      <c r="C77" s="4">
        <f>SUMIFS(Sales!$S:$S,Sales!$H:$H,A77)+SUMIFS(Sales!$J:$J,Sales!$H:$H,A77)</f>
        <v>0</v>
      </c>
      <c r="D77" s="4">
        <f>SUMIFS(Sales!$J:$J,Sales!$U:$U,A77)</f>
        <v>0</v>
      </c>
      <c r="E77" s="4">
        <f>SUMIFS(Investors!$Q:$Q,Investors!$T:$T,"Exit",Investors!$J:$J,Daily!A77)</f>
        <v>0</v>
      </c>
      <c r="F77" s="4">
        <f>SUMIFS(Adjustments!$C:$C,Adjustments!$A:$A,A77)</f>
        <v>0</v>
      </c>
      <c r="G77" s="4">
        <f t="shared" si="3"/>
        <v>0</v>
      </c>
      <c r="H77" s="4">
        <f t="shared" si="5"/>
        <v>5819600.4732923293</v>
      </c>
    </row>
    <row r="78" spans="1:8">
      <c r="A78" s="17">
        <f t="shared" si="4"/>
        <v>45625</v>
      </c>
      <c r="B78" s="4"/>
      <c r="C78" s="4">
        <f>SUMIFS(Sales!$S:$S,Sales!$H:$H,A78)+SUMIFS(Sales!$J:$J,Sales!$H:$H,A78)</f>
        <v>0</v>
      </c>
      <c r="D78" s="4">
        <f>SUMIFS(Sales!$J:$J,Sales!$U:$U,A78)</f>
        <v>0</v>
      </c>
      <c r="E78" s="4">
        <f>SUMIFS(Investors!$Q:$Q,Investors!$T:$T,"Exit",Investors!$J:$J,Daily!A78)</f>
        <v>0</v>
      </c>
      <c r="F78" s="4">
        <f>SUMIFS(Adjustments!$C:$C,Adjustments!$A:$A,A78)</f>
        <v>0</v>
      </c>
      <c r="G78" s="4">
        <f t="shared" si="3"/>
        <v>0</v>
      </c>
      <c r="H78" s="4">
        <f t="shared" si="5"/>
        <v>5819600.4732923293</v>
      </c>
    </row>
    <row r="79" spans="1:8">
      <c r="A79" s="17">
        <f t="shared" si="4"/>
        <v>45626</v>
      </c>
      <c r="B79" s="4"/>
      <c r="C79" s="4">
        <f>SUMIFS(Sales!$S:$S,Sales!$H:$H,A79)+SUMIFS(Sales!$J:$J,Sales!$H:$H,A79)</f>
        <v>0</v>
      </c>
      <c r="D79" s="4">
        <f>SUMIFS(Sales!$J:$J,Sales!$U:$U,A79)</f>
        <v>0</v>
      </c>
      <c r="E79" s="4">
        <f>SUMIFS(Investors!$Q:$Q,Investors!$T:$T,"Exit",Investors!$J:$J,Daily!A79)</f>
        <v>0</v>
      </c>
      <c r="F79" s="4">
        <f>SUMIFS(Adjustments!$C:$C,Adjustments!$A:$A,A79)</f>
        <v>0</v>
      </c>
      <c r="G79" s="4">
        <f t="shared" si="3"/>
        <v>0</v>
      </c>
      <c r="H79" s="4">
        <f t="shared" si="5"/>
        <v>5819600.4732923293</v>
      </c>
    </row>
    <row r="80" spans="1:8">
      <c r="A80" s="17">
        <f t="shared" si="4"/>
        <v>45627</v>
      </c>
      <c r="B80" s="4"/>
      <c r="C80" s="4">
        <f>SUMIFS(Sales!$S:$S,Sales!$H:$H,A80)+SUMIFS(Sales!$J:$J,Sales!$H:$H,A80)</f>
        <v>0</v>
      </c>
      <c r="D80" s="4">
        <f>SUMIFS(Sales!$J:$J,Sales!$U:$U,A80)</f>
        <v>0</v>
      </c>
      <c r="E80" s="4">
        <f>SUMIFS(Investors!$Q:$Q,Investors!$T:$T,"Exit",Investors!$J:$J,Daily!A80)</f>
        <v>0</v>
      </c>
      <c r="F80" s="4">
        <f>SUMIFS(Adjustments!$C:$C,Adjustments!$A:$A,A80)</f>
        <v>0</v>
      </c>
      <c r="G80" s="4">
        <f t="shared" si="3"/>
        <v>0</v>
      </c>
      <c r="H80" s="4">
        <f t="shared" si="5"/>
        <v>5819600.4732923293</v>
      </c>
    </row>
    <row r="81" spans="1:8">
      <c r="A81" s="17">
        <f t="shared" si="4"/>
        <v>45628</v>
      </c>
      <c r="B81" s="4"/>
      <c r="C81" s="4">
        <f>SUMIFS(Sales!$S:$S,Sales!$H:$H,A81)+SUMIFS(Sales!$J:$J,Sales!$H:$H,A81)</f>
        <v>0</v>
      </c>
      <c r="D81" s="4">
        <f>SUMIFS(Sales!$J:$J,Sales!$U:$U,A81)</f>
        <v>0</v>
      </c>
      <c r="E81" s="4">
        <f>SUMIFS(Investors!$Q:$Q,Investors!$T:$T,"Exit",Investors!$J:$J,Daily!A81)</f>
        <v>0</v>
      </c>
      <c r="F81" s="4">
        <f>SUMIFS(Adjustments!$C:$C,Adjustments!$A:$A,A81)</f>
        <v>0</v>
      </c>
      <c r="G81" s="4">
        <f t="shared" si="3"/>
        <v>0</v>
      </c>
      <c r="H81" s="4">
        <f t="shared" si="5"/>
        <v>5819600.4732923293</v>
      </c>
    </row>
    <row r="82" spans="1:8">
      <c r="A82" s="17">
        <f t="shared" si="4"/>
        <v>45629</v>
      </c>
      <c r="B82" s="4"/>
      <c r="C82" s="4">
        <f>SUMIFS(Sales!$S:$S,Sales!$H:$H,A82)+SUMIFS(Sales!$J:$J,Sales!$H:$H,A82)</f>
        <v>0</v>
      </c>
      <c r="D82" s="4">
        <f>SUMIFS(Sales!$J:$J,Sales!$U:$U,A82)</f>
        <v>0</v>
      </c>
      <c r="E82" s="4">
        <f>SUMIFS(Investors!$Q:$Q,Investors!$T:$T,"Exit",Investors!$J:$J,Daily!A82)</f>
        <v>0</v>
      </c>
      <c r="F82" s="4">
        <f>SUMIFS(Adjustments!$C:$C,Adjustments!$A:$A,A82)</f>
        <v>0</v>
      </c>
      <c r="G82" s="4">
        <f t="shared" si="3"/>
        <v>0</v>
      </c>
      <c r="H82" s="4">
        <f t="shared" si="5"/>
        <v>5819600.4732923293</v>
      </c>
    </row>
    <row r="83" spans="1:8">
      <c r="A83" s="17">
        <f t="shared" si="4"/>
        <v>45630</v>
      </c>
      <c r="B83" s="4"/>
      <c r="C83" s="4">
        <f>SUMIFS(Sales!$S:$S,Sales!$H:$H,A83)+SUMIFS(Sales!$J:$J,Sales!$H:$H,A83)</f>
        <v>0</v>
      </c>
      <c r="D83" s="4">
        <f>SUMIFS(Sales!$J:$J,Sales!$U:$U,A83)</f>
        <v>0</v>
      </c>
      <c r="E83" s="4">
        <f>SUMIFS(Investors!$Q:$Q,Investors!$T:$T,"Exit",Investors!$J:$J,Daily!A83)</f>
        <v>0</v>
      </c>
      <c r="F83" s="4">
        <f>SUMIFS(Adjustments!$C:$C,Adjustments!$A:$A,A83)</f>
        <v>0</v>
      </c>
      <c r="G83" s="4">
        <f t="shared" si="3"/>
        <v>0</v>
      </c>
      <c r="H83" s="4">
        <f t="shared" si="5"/>
        <v>5819600.4732923293</v>
      </c>
    </row>
    <row r="84" spans="1:8">
      <c r="A84" s="17">
        <f t="shared" si="4"/>
        <v>45631</v>
      </c>
      <c r="B84" s="4"/>
      <c r="C84" s="4">
        <f>SUMIFS(Sales!$S:$S,Sales!$H:$H,A84)+SUMIFS(Sales!$J:$J,Sales!$H:$H,A84)</f>
        <v>0</v>
      </c>
      <c r="D84" s="4">
        <f>SUMIFS(Sales!$J:$J,Sales!$U:$U,A84)</f>
        <v>0</v>
      </c>
      <c r="E84" s="4">
        <f>SUMIFS(Investors!$Q:$Q,Investors!$T:$T,"Exit",Investors!$J:$J,Daily!A84)</f>
        <v>0</v>
      </c>
      <c r="F84" s="4">
        <f>SUMIFS(Adjustments!$C:$C,Adjustments!$A:$A,A84)</f>
        <v>0</v>
      </c>
      <c r="G84" s="4">
        <f t="shared" si="3"/>
        <v>0</v>
      </c>
      <c r="H84" s="4">
        <f t="shared" si="5"/>
        <v>5819600.4732923293</v>
      </c>
    </row>
    <row r="85" spans="1:8">
      <c r="A85" s="17">
        <f t="shared" si="4"/>
        <v>45632</v>
      </c>
      <c r="B85" s="4"/>
      <c r="C85" s="4">
        <f>SUMIFS(Sales!$S:$S,Sales!$H:$H,A85)+SUMIFS(Sales!$J:$J,Sales!$H:$H,A85)</f>
        <v>0</v>
      </c>
      <c r="D85" s="4">
        <f>SUMIFS(Sales!$J:$J,Sales!$U:$U,A85)</f>
        <v>0</v>
      </c>
      <c r="E85" s="4">
        <f>SUMIFS(Investors!$Q:$Q,Investors!$T:$T,"Exit",Investors!$J:$J,Daily!A85)</f>
        <v>0</v>
      </c>
      <c r="F85" s="4">
        <f>SUMIFS(Adjustments!$C:$C,Adjustments!$A:$A,A85)</f>
        <v>0</v>
      </c>
      <c r="G85" s="4">
        <f t="shared" si="3"/>
        <v>0</v>
      </c>
      <c r="H85" s="4">
        <f t="shared" si="5"/>
        <v>5819600.4732923293</v>
      </c>
    </row>
    <row r="86" spans="1:8">
      <c r="A86" s="17">
        <f t="shared" si="4"/>
        <v>45633</v>
      </c>
      <c r="B86" s="4"/>
      <c r="C86" s="4">
        <f>SUMIFS(Sales!$S:$S,Sales!$H:$H,A86)+SUMIFS(Sales!$J:$J,Sales!$H:$H,A86)</f>
        <v>0</v>
      </c>
      <c r="D86" s="4">
        <f>SUMIFS(Sales!$J:$J,Sales!$U:$U,A86)</f>
        <v>0</v>
      </c>
      <c r="E86" s="4">
        <f>SUMIFS(Investors!$Q:$Q,Investors!$T:$T,"Exit",Investors!$J:$J,Daily!A86)</f>
        <v>0</v>
      </c>
      <c r="F86" s="4">
        <f>SUMIFS(Adjustments!$C:$C,Adjustments!$A:$A,A86)</f>
        <v>0</v>
      </c>
      <c r="G86" s="4">
        <f t="shared" si="3"/>
        <v>0</v>
      </c>
      <c r="H86" s="4">
        <f t="shared" si="5"/>
        <v>5819600.4732923293</v>
      </c>
    </row>
    <row r="87" spans="1:8">
      <c r="A87" s="17">
        <f t="shared" si="4"/>
        <v>45634</v>
      </c>
      <c r="B87" s="4"/>
      <c r="C87" s="4">
        <f>SUMIFS(Sales!$S:$S,Sales!$H:$H,A87)+SUMIFS(Sales!$J:$J,Sales!$H:$H,A87)</f>
        <v>0</v>
      </c>
      <c r="D87" s="4">
        <f>SUMIFS(Sales!$J:$J,Sales!$U:$U,A87)</f>
        <v>0</v>
      </c>
      <c r="E87" s="4">
        <f>SUMIFS(Investors!$Q:$Q,Investors!$T:$T,"Exit",Investors!$J:$J,Daily!A87)</f>
        <v>0</v>
      </c>
      <c r="F87" s="4">
        <f>SUMIFS(Adjustments!$C:$C,Adjustments!$A:$A,A87)</f>
        <v>0</v>
      </c>
      <c r="G87" s="4">
        <f t="shared" si="3"/>
        <v>0</v>
      </c>
      <c r="H87" s="4">
        <f t="shared" si="5"/>
        <v>5819600.4732923293</v>
      </c>
    </row>
    <row r="88" spans="1:8">
      <c r="A88" s="17">
        <f t="shared" si="4"/>
        <v>45635</v>
      </c>
      <c r="B88" s="4"/>
      <c r="C88" s="4">
        <f>SUMIFS(Sales!$S:$S,Sales!$H:$H,A88)+SUMIFS(Sales!$J:$J,Sales!$H:$H,A88)</f>
        <v>0</v>
      </c>
      <c r="D88" s="4">
        <f>SUMIFS(Sales!$J:$J,Sales!$U:$U,A88)</f>
        <v>0</v>
      </c>
      <c r="E88" s="4">
        <f>SUMIFS(Investors!$Q:$Q,Investors!$T:$T,"Exit",Investors!$J:$J,Daily!A88)</f>
        <v>0</v>
      </c>
      <c r="F88" s="4">
        <f>SUMIFS(Adjustments!$C:$C,Adjustments!$A:$A,A88)</f>
        <v>0</v>
      </c>
      <c r="G88" s="4">
        <f t="shared" si="3"/>
        <v>0</v>
      </c>
      <c r="H88" s="4">
        <f t="shared" si="5"/>
        <v>5819600.4732923293</v>
      </c>
    </row>
    <row r="89" spans="1:8">
      <c r="A89" s="17">
        <f t="shared" si="4"/>
        <v>45636</v>
      </c>
      <c r="B89" s="4"/>
      <c r="C89" s="4">
        <f>SUMIFS(Sales!$S:$S,Sales!$H:$H,A89)+SUMIFS(Sales!$J:$J,Sales!$H:$H,A89)</f>
        <v>0</v>
      </c>
      <c r="D89" s="4">
        <f>SUMIFS(Sales!$J:$J,Sales!$U:$U,A89)</f>
        <v>0</v>
      </c>
      <c r="E89" s="4">
        <f>SUMIFS(Investors!$Q:$Q,Investors!$T:$T,"Exit",Investors!$J:$J,Daily!A89)</f>
        <v>0</v>
      </c>
      <c r="F89" s="4">
        <f>SUMIFS(Adjustments!$C:$C,Adjustments!$A:$A,A89)</f>
        <v>0</v>
      </c>
      <c r="G89" s="4">
        <f t="shared" si="3"/>
        <v>0</v>
      </c>
      <c r="H89" s="4">
        <f t="shared" si="5"/>
        <v>5819600.4732923293</v>
      </c>
    </row>
    <row r="90" spans="1:8">
      <c r="A90" s="17">
        <f t="shared" si="4"/>
        <v>45637</v>
      </c>
      <c r="B90" s="4"/>
      <c r="C90" s="4">
        <f>SUMIFS(Sales!$S:$S,Sales!$H:$H,A90)+SUMIFS(Sales!$J:$J,Sales!$H:$H,A90)</f>
        <v>888225.36986301374</v>
      </c>
      <c r="D90" s="4">
        <f>SUMIFS(Sales!$J:$J,Sales!$U:$U,A90)</f>
        <v>0</v>
      </c>
      <c r="E90" s="4">
        <f>SUMIFS(Investors!$Q:$Q,Investors!$T:$T,"Exit",Investors!$J:$J,Daily!A90)</f>
        <v>0</v>
      </c>
      <c r="F90" s="4">
        <f>SUMIFS(Adjustments!$C:$C,Adjustments!$A:$A,A90)</f>
        <v>0</v>
      </c>
      <c r="G90" s="4">
        <f t="shared" si="3"/>
        <v>888225.36986301374</v>
      </c>
      <c r="H90" s="4">
        <f t="shared" si="5"/>
        <v>6707825.8431553431</v>
      </c>
    </row>
    <row r="91" spans="1:8">
      <c r="A91" s="17">
        <f t="shared" si="4"/>
        <v>45638</v>
      </c>
      <c r="B91" s="4"/>
      <c r="C91" s="4">
        <f>SUMIFS(Sales!$S:$S,Sales!$H:$H,A91)+SUMIFS(Sales!$J:$J,Sales!$H:$H,A91)</f>
        <v>0</v>
      </c>
      <c r="D91" s="4">
        <f>SUMIFS(Sales!$J:$J,Sales!$U:$U,A91)</f>
        <v>0</v>
      </c>
      <c r="E91" s="4">
        <f>SUMIFS(Investors!$Q:$Q,Investors!$T:$T,"Exit",Investors!$J:$J,Daily!A91)</f>
        <v>0</v>
      </c>
      <c r="F91" s="4">
        <f>SUMIFS(Adjustments!$C:$C,Adjustments!$A:$A,A91)</f>
        <v>0</v>
      </c>
      <c r="G91" s="4">
        <f t="shared" si="3"/>
        <v>0</v>
      </c>
      <c r="H91" s="4">
        <f t="shared" si="5"/>
        <v>6707825.8431553431</v>
      </c>
    </row>
    <row r="92" spans="1:8">
      <c r="A92" s="17">
        <f t="shared" si="4"/>
        <v>45639</v>
      </c>
      <c r="B92" s="4"/>
      <c r="C92" s="4">
        <f>SUMIFS(Sales!$S:$S,Sales!$H:$H,A92)+SUMIFS(Sales!$J:$J,Sales!$H:$H,A92)</f>
        <v>0</v>
      </c>
      <c r="D92" s="4">
        <f>SUMIFS(Sales!$J:$J,Sales!$U:$U,A92)</f>
        <v>0</v>
      </c>
      <c r="E92" s="4">
        <f>SUMIFS(Investors!$Q:$Q,Investors!$T:$T,"Exit",Investors!$J:$J,Daily!A92)</f>
        <v>0</v>
      </c>
      <c r="F92" s="4">
        <f>SUMIFS(Adjustments!$C:$C,Adjustments!$A:$A,A92)</f>
        <v>0</v>
      </c>
      <c r="G92" s="4">
        <f t="shared" si="3"/>
        <v>0</v>
      </c>
      <c r="H92" s="4">
        <f t="shared" si="5"/>
        <v>6707825.8431553431</v>
      </c>
    </row>
    <row r="93" spans="1:8">
      <c r="A93" s="17">
        <f t="shared" si="4"/>
        <v>45640</v>
      </c>
      <c r="B93" s="4"/>
      <c r="C93" s="4">
        <f>SUMIFS(Sales!$S:$S,Sales!$H:$H,A93)+SUMIFS(Sales!$J:$J,Sales!$H:$H,A93)</f>
        <v>0</v>
      </c>
      <c r="D93" s="4">
        <f>SUMIFS(Sales!$J:$J,Sales!$U:$U,A93)</f>
        <v>0</v>
      </c>
      <c r="E93" s="4">
        <f>SUMIFS(Investors!$Q:$Q,Investors!$T:$T,"Exit",Investors!$J:$J,Daily!A93)</f>
        <v>0</v>
      </c>
      <c r="F93" s="4">
        <f>SUMIFS(Adjustments!$C:$C,Adjustments!$A:$A,A93)</f>
        <v>0</v>
      </c>
      <c r="G93" s="4">
        <f t="shared" si="3"/>
        <v>0</v>
      </c>
      <c r="H93" s="4">
        <f t="shared" si="5"/>
        <v>6707825.8431553431</v>
      </c>
    </row>
    <row r="94" spans="1:8">
      <c r="A94" s="17">
        <f t="shared" si="4"/>
        <v>45641</v>
      </c>
      <c r="B94" s="4"/>
      <c r="C94" s="4">
        <f>SUMIFS(Sales!$S:$S,Sales!$H:$H,A94)+SUMIFS(Sales!$J:$J,Sales!$H:$H,A94)</f>
        <v>0</v>
      </c>
      <c r="D94" s="4">
        <f>SUMIFS(Sales!$J:$J,Sales!$U:$U,A94)</f>
        <v>0</v>
      </c>
      <c r="E94" s="4">
        <f>SUMIFS(Investors!$Q:$Q,Investors!$T:$T,"Exit",Investors!$J:$J,Daily!A94)</f>
        <v>0</v>
      </c>
      <c r="F94" s="4">
        <f>SUMIFS(Adjustments!$C:$C,Adjustments!$A:$A,A94)</f>
        <v>0</v>
      </c>
      <c r="G94" s="4">
        <f t="shared" si="3"/>
        <v>0</v>
      </c>
      <c r="H94" s="4">
        <f t="shared" si="5"/>
        <v>6707825.8431553431</v>
      </c>
    </row>
    <row r="95" spans="1:8">
      <c r="A95" s="17">
        <f t="shared" si="4"/>
        <v>45642</v>
      </c>
      <c r="B95" s="4"/>
      <c r="C95" s="4">
        <f>SUMIFS(Sales!$S:$S,Sales!$H:$H,A95)+SUMIFS(Sales!$J:$J,Sales!$H:$H,A95)</f>
        <v>6114167.0579175353</v>
      </c>
      <c r="D95" s="4">
        <f>SUMIFS(Sales!$J:$J,Sales!$U:$U,A95)</f>
        <v>0</v>
      </c>
      <c r="E95" s="4">
        <f>SUMIFS(Investors!$Q:$Q,Investors!$T:$T,"Exit",Investors!$J:$J,Daily!A95)</f>
        <v>0</v>
      </c>
      <c r="F95" s="4">
        <f>SUMIFS(Adjustments!$C:$C,Adjustments!$A:$A,A95)</f>
        <v>0</v>
      </c>
      <c r="G95" s="4">
        <f t="shared" si="3"/>
        <v>6114167.0579175353</v>
      </c>
      <c r="H95" s="4">
        <f t="shared" si="5"/>
        <v>12821992.901072878</v>
      </c>
    </row>
    <row r="96" spans="1:8">
      <c r="A96" s="17">
        <f t="shared" si="4"/>
        <v>45643</v>
      </c>
      <c r="B96" s="4"/>
      <c r="C96" s="4">
        <f>SUMIFS(Sales!$S:$S,Sales!$H:$H,A96)+SUMIFS(Sales!$J:$J,Sales!$H:$H,A96)</f>
        <v>0</v>
      </c>
      <c r="D96" s="4">
        <f>SUMIFS(Sales!$J:$J,Sales!$U:$U,A96)</f>
        <v>0</v>
      </c>
      <c r="E96" s="4">
        <f>SUMIFS(Investors!$Q:$Q,Investors!$T:$T,"Exit",Investors!$J:$J,Daily!A96)</f>
        <v>0</v>
      </c>
      <c r="F96" s="4">
        <f>SUMIFS(Adjustments!$C:$C,Adjustments!$A:$A,A96)</f>
        <v>0</v>
      </c>
      <c r="G96" s="4">
        <f t="shared" si="3"/>
        <v>0</v>
      </c>
      <c r="H96" s="4">
        <f t="shared" si="5"/>
        <v>12821992.901072878</v>
      </c>
    </row>
    <row r="97" spans="1:8">
      <c r="A97" s="17">
        <f t="shared" si="4"/>
        <v>45644</v>
      </c>
      <c r="B97" s="4"/>
      <c r="C97" s="4">
        <f>SUMIFS(Sales!$S:$S,Sales!$H:$H,A97)+SUMIFS(Sales!$J:$J,Sales!$H:$H,A97)</f>
        <v>252726.10958904109</v>
      </c>
      <c r="D97" s="4">
        <f>SUMIFS(Sales!$J:$J,Sales!$U:$U,A97)</f>
        <v>0</v>
      </c>
      <c r="E97" s="4">
        <f>SUMIFS(Investors!$Q:$Q,Investors!$T:$T,"Exit",Investors!$J:$J,Daily!A97)</f>
        <v>0</v>
      </c>
      <c r="F97" s="4">
        <f>SUMIFS(Adjustments!$C:$C,Adjustments!$A:$A,A97)</f>
        <v>0</v>
      </c>
      <c r="G97" s="4">
        <f t="shared" si="3"/>
        <v>252726.10958904109</v>
      </c>
      <c r="H97" s="4">
        <f t="shared" si="5"/>
        <v>13074719.010661919</v>
      </c>
    </row>
    <row r="98" spans="1:8">
      <c r="A98" s="17">
        <f t="shared" si="4"/>
        <v>45645</v>
      </c>
      <c r="B98" s="4"/>
      <c r="C98" s="4">
        <f>SUMIFS(Sales!$S:$S,Sales!$H:$H,A98)+SUMIFS(Sales!$J:$J,Sales!$H:$H,A98)</f>
        <v>0</v>
      </c>
      <c r="D98" s="4">
        <f>SUMIFS(Sales!$J:$J,Sales!$U:$U,A98)</f>
        <v>0</v>
      </c>
      <c r="E98" s="4">
        <f>SUMIFS(Investors!$Q:$Q,Investors!$T:$T,"Exit",Investors!$J:$J,Daily!A98)</f>
        <v>0</v>
      </c>
      <c r="F98" s="4">
        <f>SUMIFS(Adjustments!$C:$C,Adjustments!$A:$A,A98)</f>
        <v>0</v>
      </c>
      <c r="G98" s="4">
        <f t="shared" si="3"/>
        <v>0</v>
      </c>
      <c r="H98" s="4">
        <f t="shared" si="5"/>
        <v>13074719.010661919</v>
      </c>
    </row>
    <row r="99" spans="1:8">
      <c r="A99" s="17">
        <f t="shared" si="4"/>
        <v>45646</v>
      </c>
      <c r="B99" s="4"/>
      <c r="C99" s="4">
        <f>SUMIFS(Sales!$S:$S,Sales!$H:$H,A99)+SUMIFS(Sales!$J:$J,Sales!$H:$H,A99)</f>
        <v>0</v>
      </c>
      <c r="D99" s="4">
        <f>SUMIFS(Sales!$J:$J,Sales!$U:$U,A99)</f>
        <v>0</v>
      </c>
      <c r="E99" s="4">
        <f>SUMIFS(Investors!$Q:$Q,Investors!$T:$T,"Exit",Investors!$J:$J,Daily!A99)</f>
        <v>0</v>
      </c>
      <c r="F99" s="4">
        <f>SUMIFS(Adjustments!$C:$C,Adjustments!$A:$A,A99)</f>
        <v>0</v>
      </c>
      <c r="G99" s="4">
        <f t="shared" si="3"/>
        <v>0</v>
      </c>
      <c r="H99" s="4">
        <f t="shared" si="5"/>
        <v>13074719.010661919</v>
      </c>
    </row>
    <row r="100" spans="1:8">
      <c r="A100" s="17">
        <f t="shared" si="4"/>
        <v>45647</v>
      </c>
      <c r="B100" s="4"/>
      <c r="C100" s="4">
        <f>SUMIFS(Sales!$S:$S,Sales!$H:$H,A100)+SUMIFS(Sales!$J:$J,Sales!$H:$H,A100)</f>
        <v>0</v>
      </c>
      <c r="D100" s="4">
        <f>SUMIFS(Sales!$J:$J,Sales!$U:$U,A100)</f>
        <v>0</v>
      </c>
      <c r="E100" s="4">
        <f>SUMIFS(Investors!$Q:$Q,Investors!$T:$T,"Exit",Investors!$J:$J,Daily!A100)</f>
        <v>0</v>
      </c>
      <c r="F100" s="4">
        <f>SUMIFS(Adjustments!$C:$C,Adjustments!$A:$A,A100)</f>
        <v>0</v>
      </c>
      <c r="G100" s="4">
        <f t="shared" si="3"/>
        <v>0</v>
      </c>
      <c r="H100" s="4">
        <f t="shared" si="5"/>
        <v>13074719.010661919</v>
      </c>
    </row>
    <row r="101" spans="1:8">
      <c r="A101" s="17">
        <f t="shared" si="4"/>
        <v>45648</v>
      </c>
      <c r="B101" s="4"/>
      <c r="C101" s="4">
        <f>SUMIFS(Sales!$S:$S,Sales!$H:$H,A101)+SUMIFS(Sales!$J:$J,Sales!$H:$H,A101)</f>
        <v>0</v>
      </c>
      <c r="D101" s="4">
        <f>SUMIFS(Sales!$J:$J,Sales!$U:$U,A101)</f>
        <v>0</v>
      </c>
      <c r="E101" s="4">
        <f>SUMIFS(Investors!$Q:$Q,Investors!$T:$T,"Exit",Investors!$J:$J,Daily!A101)</f>
        <v>0</v>
      </c>
      <c r="F101" s="4">
        <f>SUMIFS(Adjustments!$C:$C,Adjustments!$A:$A,A101)</f>
        <v>0</v>
      </c>
      <c r="G101" s="4">
        <f t="shared" si="3"/>
        <v>0</v>
      </c>
      <c r="H101" s="4">
        <f t="shared" si="5"/>
        <v>13074719.010661919</v>
      </c>
    </row>
    <row r="102" spans="1:8">
      <c r="A102" s="17">
        <f t="shared" si="4"/>
        <v>45649</v>
      </c>
      <c r="B102" s="4"/>
      <c r="C102" s="4">
        <f>SUMIFS(Sales!$S:$S,Sales!$H:$H,A102)+SUMIFS(Sales!$J:$J,Sales!$H:$H,A102)</f>
        <v>0</v>
      </c>
      <c r="D102" s="4">
        <f>SUMIFS(Sales!$J:$J,Sales!$U:$U,A102)</f>
        <v>0</v>
      </c>
      <c r="E102" s="4">
        <f>SUMIFS(Investors!$Q:$Q,Investors!$T:$T,"Exit",Investors!$J:$J,Daily!A102)</f>
        <v>0</v>
      </c>
      <c r="F102" s="4">
        <f>SUMIFS(Adjustments!$C:$C,Adjustments!$A:$A,A102)</f>
        <v>0</v>
      </c>
      <c r="G102" s="4">
        <f t="shared" si="3"/>
        <v>0</v>
      </c>
      <c r="H102" s="4">
        <f t="shared" si="5"/>
        <v>13074719.010661919</v>
      </c>
    </row>
    <row r="103" spans="1:8">
      <c r="A103" s="17">
        <f t="shared" si="4"/>
        <v>45650</v>
      </c>
      <c r="B103" s="4"/>
      <c r="C103" s="4">
        <f>SUMIFS(Sales!$S:$S,Sales!$H:$H,A103)+SUMIFS(Sales!$J:$J,Sales!$H:$H,A103)</f>
        <v>0</v>
      </c>
      <c r="D103" s="4">
        <f>SUMIFS(Sales!$J:$J,Sales!$U:$U,A103)</f>
        <v>0</v>
      </c>
      <c r="E103" s="4">
        <f>SUMIFS(Investors!$Q:$Q,Investors!$T:$T,"Exit",Investors!$J:$J,Daily!A103)</f>
        <v>0</v>
      </c>
      <c r="F103" s="4">
        <f>SUMIFS(Adjustments!$C:$C,Adjustments!$A:$A,A103)</f>
        <v>0</v>
      </c>
      <c r="G103" s="4">
        <f t="shared" si="3"/>
        <v>0</v>
      </c>
      <c r="H103" s="4">
        <f t="shared" si="5"/>
        <v>13074719.010661919</v>
      </c>
    </row>
    <row r="104" spans="1:8">
      <c r="A104" s="17">
        <f t="shared" si="4"/>
        <v>45651</v>
      </c>
      <c r="B104" s="4"/>
      <c r="C104" s="4">
        <f>SUMIFS(Sales!$S:$S,Sales!$H:$H,A104)+SUMIFS(Sales!$J:$J,Sales!$H:$H,A104)</f>
        <v>0</v>
      </c>
      <c r="D104" s="4">
        <f>SUMIFS(Sales!$J:$J,Sales!$U:$U,A104)</f>
        <v>0</v>
      </c>
      <c r="E104" s="4">
        <f>SUMIFS(Investors!$Q:$Q,Investors!$T:$T,"Exit",Investors!$J:$J,Daily!A104)</f>
        <v>0</v>
      </c>
      <c r="F104" s="4">
        <f>SUMIFS(Adjustments!$C:$C,Adjustments!$A:$A,A104)</f>
        <v>0</v>
      </c>
      <c r="G104" s="4">
        <f t="shared" si="3"/>
        <v>0</v>
      </c>
      <c r="H104" s="4">
        <f t="shared" si="5"/>
        <v>13074719.010661919</v>
      </c>
    </row>
    <row r="105" spans="1:8">
      <c r="A105" s="17">
        <f t="shared" si="4"/>
        <v>45652</v>
      </c>
      <c r="B105" s="4"/>
      <c r="C105" s="4">
        <f>SUMIFS(Sales!$S:$S,Sales!$H:$H,A105)+SUMIFS(Sales!$J:$J,Sales!$H:$H,A105)</f>
        <v>0</v>
      </c>
      <c r="D105" s="4">
        <f>SUMIFS(Sales!$J:$J,Sales!$U:$U,A105)</f>
        <v>0</v>
      </c>
      <c r="E105" s="4">
        <f>SUMIFS(Investors!$Q:$Q,Investors!$T:$T,"Exit",Investors!$J:$J,Daily!A105)</f>
        <v>0</v>
      </c>
      <c r="F105" s="4">
        <f>SUMIFS(Adjustments!$C:$C,Adjustments!$A:$A,A105)</f>
        <v>0</v>
      </c>
      <c r="G105" s="4">
        <f t="shared" si="3"/>
        <v>0</v>
      </c>
      <c r="H105" s="4">
        <f t="shared" si="5"/>
        <v>13074719.010661919</v>
      </c>
    </row>
    <row r="106" spans="1:8">
      <c r="A106" s="17">
        <f t="shared" si="4"/>
        <v>45653</v>
      </c>
      <c r="B106" s="4"/>
      <c r="C106" s="4">
        <f>SUMIFS(Sales!$S:$S,Sales!$H:$H,A106)+SUMIFS(Sales!$J:$J,Sales!$H:$H,A106)</f>
        <v>0</v>
      </c>
      <c r="D106" s="4">
        <f>SUMIFS(Sales!$J:$J,Sales!$U:$U,A106)</f>
        <v>0</v>
      </c>
      <c r="E106" s="4">
        <f>SUMIFS(Investors!$Q:$Q,Investors!$T:$T,"Exit",Investors!$J:$J,Daily!A106)</f>
        <v>0</v>
      </c>
      <c r="F106" s="4">
        <f>SUMIFS(Adjustments!$C:$C,Adjustments!$A:$A,A106)</f>
        <v>0</v>
      </c>
      <c r="G106" s="4">
        <f t="shared" si="3"/>
        <v>0</v>
      </c>
      <c r="H106" s="4">
        <f t="shared" si="5"/>
        <v>13074719.010661919</v>
      </c>
    </row>
    <row r="107" spans="1:8">
      <c r="A107" s="17">
        <f t="shared" si="4"/>
        <v>45654</v>
      </c>
      <c r="B107" s="4"/>
      <c r="C107" s="4">
        <f>SUMIFS(Sales!$S:$S,Sales!$H:$H,A107)+SUMIFS(Sales!$J:$J,Sales!$H:$H,A107)</f>
        <v>0</v>
      </c>
      <c r="D107" s="4">
        <f>SUMIFS(Sales!$J:$J,Sales!$U:$U,A107)</f>
        <v>0</v>
      </c>
      <c r="E107" s="4">
        <f>SUMIFS(Investors!$Q:$Q,Investors!$T:$T,"Exit",Investors!$J:$J,Daily!A107)</f>
        <v>0</v>
      </c>
      <c r="F107" s="4">
        <f>SUMIFS(Adjustments!$C:$C,Adjustments!$A:$A,A107)</f>
        <v>0</v>
      </c>
      <c r="G107" s="4">
        <f t="shared" si="3"/>
        <v>0</v>
      </c>
      <c r="H107" s="4">
        <f t="shared" si="5"/>
        <v>13074719.010661919</v>
      </c>
    </row>
    <row r="108" spans="1:8">
      <c r="A108" s="17">
        <f t="shared" si="4"/>
        <v>45655</v>
      </c>
      <c r="B108" s="4"/>
      <c r="C108" s="4">
        <f>SUMIFS(Sales!$S:$S,Sales!$H:$H,A108)+SUMIFS(Sales!$J:$J,Sales!$H:$H,A108)</f>
        <v>0</v>
      </c>
      <c r="D108" s="4">
        <f>SUMIFS(Sales!$J:$J,Sales!$U:$U,A108)</f>
        <v>0</v>
      </c>
      <c r="E108" s="4">
        <f>SUMIFS(Investors!$Q:$Q,Investors!$T:$T,"Exit",Investors!$J:$J,Daily!A108)</f>
        <v>0</v>
      </c>
      <c r="F108" s="4">
        <f>SUMIFS(Adjustments!$C:$C,Adjustments!$A:$A,A108)</f>
        <v>0</v>
      </c>
      <c r="G108" s="4">
        <f t="shared" si="3"/>
        <v>0</v>
      </c>
      <c r="H108" s="4">
        <f t="shared" si="5"/>
        <v>13074719.010661919</v>
      </c>
    </row>
    <row r="109" spans="1:8">
      <c r="A109" s="17">
        <f t="shared" si="4"/>
        <v>45656</v>
      </c>
      <c r="B109" s="4"/>
      <c r="C109" s="4">
        <f>SUMIFS(Sales!$S:$S,Sales!$H:$H,A109)+SUMIFS(Sales!$J:$J,Sales!$H:$H,A109)</f>
        <v>0</v>
      </c>
      <c r="D109" s="4">
        <f>SUMIFS(Sales!$J:$J,Sales!$U:$U,A109)</f>
        <v>0</v>
      </c>
      <c r="E109" s="4">
        <f>SUMIFS(Investors!$Q:$Q,Investors!$T:$T,"Exit",Investors!$J:$J,Daily!A109)</f>
        <v>0</v>
      </c>
      <c r="F109" s="4">
        <f>SUMIFS(Adjustments!$C:$C,Adjustments!$A:$A,A109)</f>
        <v>0</v>
      </c>
      <c r="G109" s="4">
        <f t="shared" si="3"/>
        <v>0</v>
      </c>
      <c r="H109" s="4">
        <f t="shared" si="5"/>
        <v>13074719.010661919</v>
      </c>
    </row>
    <row r="110" spans="1:8">
      <c r="A110" s="17">
        <f t="shared" si="4"/>
        <v>45657</v>
      </c>
      <c r="B110" s="4"/>
      <c r="C110" s="4">
        <f>SUMIFS(Sales!$S:$S,Sales!$H:$H,A110)+SUMIFS(Sales!$J:$J,Sales!$H:$H,A110)</f>
        <v>0</v>
      </c>
      <c r="D110" s="4">
        <f>SUMIFS(Sales!$J:$J,Sales!$U:$U,A110)</f>
        <v>0</v>
      </c>
      <c r="E110" s="4">
        <f>SUMIFS(Investors!$Q:$Q,Investors!$T:$T,"Exit",Investors!$J:$J,Daily!A110)</f>
        <v>0</v>
      </c>
      <c r="F110" s="4">
        <f>SUMIFS(Adjustments!$C:$C,Adjustments!$A:$A,A110)</f>
        <v>0</v>
      </c>
      <c r="G110" s="4">
        <f t="shared" si="3"/>
        <v>0</v>
      </c>
      <c r="H110" s="4">
        <f t="shared" si="5"/>
        <v>13074719.010661919</v>
      </c>
    </row>
    <row r="111" spans="1:8">
      <c r="A111" s="17">
        <f t="shared" si="4"/>
        <v>45658</v>
      </c>
      <c r="B111" s="4"/>
      <c r="C111" s="4">
        <f>SUMIFS(Sales!$S:$S,Sales!$H:$H,A111)+SUMIFS(Sales!$J:$J,Sales!$H:$H,A111)</f>
        <v>1455833.9713052055</v>
      </c>
      <c r="D111" s="4">
        <f>SUMIFS(Sales!$J:$J,Sales!$U:$U,A111)</f>
        <v>0</v>
      </c>
      <c r="E111" s="4">
        <f>SUMIFS(Investors!$Q:$Q,Investors!$T:$T,"Exit",Investors!$J:$J,Daily!A111)</f>
        <v>0</v>
      </c>
      <c r="F111" s="4">
        <f>SUMIFS(Adjustments!$C:$C,Adjustments!$A:$A,A111)</f>
        <v>0</v>
      </c>
      <c r="G111" s="4">
        <f t="shared" si="3"/>
        <v>1455833.9713052055</v>
      </c>
      <c r="H111" s="4">
        <f t="shared" si="5"/>
        <v>14530552.981967125</v>
      </c>
    </row>
    <row r="112" spans="1:8">
      <c r="A112" s="17">
        <f t="shared" si="4"/>
        <v>45659</v>
      </c>
      <c r="B112" s="4"/>
      <c r="C112" s="4">
        <f>SUMIFS(Sales!$S:$S,Sales!$H:$H,A112)+SUMIFS(Sales!$J:$J,Sales!$H:$H,A112)</f>
        <v>0</v>
      </c>
      <c r="D112" s="4">
        <f>SUMIFS(Sales!$J:$J,Sales!$U:$U,A112)</f>
        <v>0</v>
      </c>
      <c r="E112" s="4">
        <f>SUMIFS(Investors!$Q:$Q,Investors!$T:$T,"Exit",Investors!$J:$J,Daily!A112)</f>
        <v>0</v>
      </c>
      <c r="F112" s="4">
        <f>SUMIFS(Adjustments!$C:$C,Adjustments!$A:$A,A112)</f>
        <v>0</v>
      </c>
      <c r="G112" s="4">
        <f t="shared" si="3"/>
        <v>0</v>
      </c>
      <c r="H112" s="4">
        <f t="shared" si="5"/>
        <v>14530552.981967125</v>
      </c>
    </row>
    <row r="113" spans="1:8">
      <c r="A113" s="17">
        <f t="shared" si="4"/>
        <v>45660</v>
      </c>
      <c r="B113" s="4"/>
      <c r="C113" s="4">
        <f>SUMIFS(Sales!$S:$S,Sales!$H:$H,A113)+SUMIFS(Sales!$J:$J,Sales!$H:$H,A113)</f>
        <v>0</v>
      </c>
      <c r="D113" s="4">
        <f>SUMIFS(Sales!$J:$J,Sales!$U:$U,A113)</f>
        <v>0</v>
      </c>
      <c r="E113" s="4">
        <f>SUMIFS(Investors!$Q:$Q,Investors!$T:$T,"Exit",Investors!$J:$J,Daily!A113)</f>
        <v>0</v>
      </c>
      <c r="F113" s="4">
        <f>SUMIFS(Adjustments!$C:$C,Adjustments!$A:$A,A113)</f>
        <v>0</v>
      </c>
      <c r="G113" s="4">
        <f t="shared" si="3"/>
        <v>0</v>
      </c>
      <c r="H113" s="4">
        <f t="shared" si="5"/>
        <v>14530552.981967125</v>
      </c>
    </row>
    <row r="114" spans="1:8">
      <c r="A114" s="17">
        <f t="shared" si="4"/>
        <v>45661</v>
      </c>
      <c r="B114" s="4"/>
      <c r="C114" s="4">
        <f>SUMIFS(Sales!$S:$S,Sales!$H:$H,A114)+SUMIFS(Sales!$J:$J,Sales!$H:$H,A114)</f>
        <v>0</v>
      </c>
      <c r="D114" s="4">
        <f>SUMIFS(Sales!$J:$J,Sales!$U:$U,A114)</f>
        <v>0</v>
      </c>
      <c r="E114" s="4">
        <f>SUMIFS(Investors!$Q:$Q,Investors!$T:$T,"Exit",Investors!$J:$J,Daily!A114)</f>
        <v>0</v>
      </c>
      <c r="F114" s="4">
        <f>SUMIFS(Adjustments!$C:$C,Adjustments!$A:$A,A114)</f>
        <v>0</v>
      </c>
      <c r="G114" s="4">
        <f t="shared" si="3"/>
        <v>0</v>
      </c>
      <c r="H114" s="4">
        <f t="shared" si="5"/>
        <v>14530552.981967125</v>
      </c>
    </row>
    <row r="115" spans="1:8">
      <c r="A115" s="17">
        <f t="shared" si="4"/>
        <v>45662</v>
      </c>
      <c r="B115" s="4"/>
      <c r="C115" s="4">
        <f>SUMIFS(Sales!$S:$S,Sales!$H:$H,A115)+SUMIFS(Sales!$J:$J,Sales!$H:$H,A115)</f>
        <v>0</v>
      </c>
      <c r="D115" s="4">
        <f>SUMIFS(Sales!$J:$J,Sales!$U:$U,A115)</f>
        <v>0</v>
      </c>
      <c r="E115" s="4">
        <f>SUMIFS(Investors!$Q:$Q,Investors!$T:$T,"Exit",Investors!$J:$J,Daily!A115)</f>
        <v>0</v>
      </c>
      <c r="F115" s="4">
        <f>SUMIFS(Adjustments!$C:$C,Adjustments!$A:$A,A115)</f>
        <v>0</v>
      </c>
      <c r="G115" s="4">
        <f t="shared" si="3"/>
        <v>0</v>
      </c>
      <c r="H115" s="4">
        <f t="shared" si="5"/>
        <v>14530552.981967125</v>
      </c>
    </row>
    <row r="116" spans="1:8">
      <c r="A116" s="17">
        <f t="shared" si="4"/>
        <v>45663</v>
      </c>
      <c r="B116" s="4"/>
      <c r="C116" s="4">
        <f>SUMIFS(Sales!$S:$S,Sales!$H:$H,A116)+SUMIFS(Sales!$J:$J,Sales!$H:$H,A116)</f>
        <v>0</v>
      </c>
      <c r="D116" s="4">
        <f>SUMIFS(Sales!$J:$J,Sales!$U:$U,A116)</f>
        <v>0</v>
      </c>
      <c r="E116" s="4">
        <f>SUMIFS(Investors!$Q:$Q,Investors!$T:$T,"Exit",Investors!$J:$J,Daily!A116)</f>
        <v>0</v>
      </c>
      <c r="F116" s="4">
        <f>SUMIFS(Adjustments!$C:$C,Adjustments!$A:$A,A116)</f>
        <v>0</v>
      </c>
      <c r="G116" s="4">
        <f t="shared" si="3"/>
        <v>0</v>
      </c>
      <c r="H116" s="4">
        <f t="shared" si="5"/>
        <v>14530552.981967125</v>
      </c>
    </row>
    <row r="117" spans="1:8">
      <c r="A117" s="17">
        <f t="shared" si="4"/>
        <v>45664</v>
      </c>
      <c r="B117" s="4"/>
      <c r="C117" s="4">
        <f>SUMIFS(Sales!$S:$S,Sales!$H:$H,A117)+SUMIFS(Sales!$J:$J,Sales!$H:$H,A117)</f>
        <v>218354.83561643842</v>
      </c>
      <c r="D117" s="4">
        <f>SUMIFS(Sales!$J:$J,Sales!$U:$U,A117)</f>
        <v>0</v>
      </c>
      <c r="E117" s="4">
        <f>SUMIFS(Investors!$Q:$Q,Investors!$T:$T,"Exit",Investors!$J:$J,Daily!A117)</f>
        <v>0</v>
      </c>
      <c r="F117" s="4">
        <f>SUMIFS(Adjustments!$C:$C,Adjustments!$A:$A,A117)</f>
        <v>0</v>
      </c>
      <c r="G117" s="4">
        <f t="shared" si="3"/>
        <v>218354.83561643842</v>
      </c>
      <c r="H117" s="4">
        <f t="shared" si="5"/>
        <v>14748907.817583563</v>
      </c>
    </row>
    <row r="118" spans="1:8">
      <c r="A118" s="17">
        <f t="shared" si="4"/>
        <v>45665</v>
      </c>
      <c r="B118" s="4"/>
      <c r="C118" s="4">
        <f>SUMIFS(Sales!$S:$S,Sales!$H:$H,A118)+SUMIFS(Sales!$J:$J,Sales!$H:$H,A118)</f>
        <v>0</v>
      </c>
      <c r="D118" s="4">
        <f>SUMIFS(Sales!$J:$J,Sales!$U:$U,A118)</f>
        <v>0</v>
      </c>
      <c r="E118" s="4">
        <f>SUMIFS(Investors!$Q:$Q,Investors!$T:$T,"Exit",Investors!$J:$J,Daily!A118)</f>
        <v>0</v>
      </c>
      <c r="F118" s="4">
        <f>SUMIFS(Adjustments!$C:$C,Adjustments!$A:$A,A118)</f>
        <v>0</v>
      </c>
      <c r="G118" s="4">
        <f t="shared" si="3"/>
        <v>0</v>
      </c>
      <c r="H118" s="4">
        <f t="shared" si="5"/>
        <v>14748907.817583563</v>
      </c>
    </row>
    <row r="119" spans="1:8">
      <c r="A119" s="17">
        <f t="shared" si="4"/>
        <v>45666</v>
      </c>
      <c r="B119" s="4"/>
      <c r="C119" s="4">
        <f>SUMIFS(Sales!$S:$S,Sales!$H:$H,A119)+SUMIFS(Sales!$J:$J,Sales!$H:$H,A119)</f>
        <v>0</v>
      </c>
      <c r="D119" s="4">
        <f>SUMIFS(Sales!$J:$J,Sales!$U:$U,A119)</f>
        <v>0</v>
      </c>
      <c r="E119" s="4">
        <f>SUMIFS(Investors!$Q:$Q,Investors!$T:$T,"Exit",Investors!$J:$J,Daily!A119)</f>
        <v>0</v>
      </c>
      <c r="F119" s="4">
        <f>SUMIFS(Adjustments!$C:$C,Adjustments!$A:$A,A119)</f>
        <v>0</v>
      </c>
      <c r="G119" s="4">
        <f t="shared" si="3"/>
        <v>0</v>
      </c>
      <c r="H119" s="4">
        <f t="shared" si="5"/>
        <v>14748907.817583563</v>
      </c>
    </row>
    <row r="120" spans="1:8">
      <c r="A120" s="17">
        <f t="shared" si="4"/>
        <v>45667</v>
      </c>
      <c r="B120" s="4"/>
      <c r="C120" s="4">
        <f>SUMIFS(Sales!$S:$S,Sales!$H:$H,A120)+SUMIFS(Sales!$J:$J,Sales!$H:$H,A120)</f>
        <v>0</v>
      </c>
      <c r="D120" s="4">
        <f>SUMIFS(Sales!$J:$J,Sales!$U:$U,A120)</f>
        <v>0</v>
      </c>
      <c r="E120" s="4">
        <f>SUMIFS(Investors!$Q:$Q,Investors!$T:$T,"Exit",Investors!$J:$J,Daily!A120)</f>
        <v>0</v>
      </c>
      <c r="F120" s="4">
        <f>SUMIFS(Adjustments!$C:$C,Adjustments!$A:$A,A120)</f>
        <v>0</v>
      </c>
      <c r="G120" s="4">
        <f t="shared" si="3"/>
        <v>0</v>
      </c>
      <c r="H120" s="4">
        <f t="shared" si="5"/>
        <v>14748907.817583563</v>
      </c>
    </row>
    <row r="121" spans="1:8">
      <c r="A121" s="17">
        <f t="shared" si="4"/>
        <v>45668</v>
      </c>
      <c r="B121" s="4"/>
      <c r="C121" s="4">
        <f>SUMIFS(Sales!$S:$S,Sales!$H:$H,A121)+SUMIFS(Sales!$J:$J,Sales!$H:$H,A121)</f>
        <v>0</v>
      </c>
      <c r="D121" s="4">
        <f>SUMIFS(Sales!$J:$J,Sales!$U:$U,A121)</f>
        <v>0</v>
      </c>
      <c r="E121" s="4">
        <f>SUMIFS(Investors!$Q:$Q,Investors!$T:$T,"Exit",Investors!$J:$J,Daily!A121)</f>
        <v>0</v>
      </c>
      <c r="F121" s="4">
        <f>SUMIFS(Adjustments!$C:$C,Adjustments!$A:$A,A121)</f>
        <v>0</v>
      </c>
      <c r="G121" s="4">
        <f t="shared" si="3"/>
        <v>0</v>
      </c>
      <c r="H121" s="4">
        <f t="shared" si="5"/>
        <v>14748907.817583563</v>
      </c>
    </row>
    <row r="122" spans="1:8">
      <c r="A122" s="17">
        <f t="shared" si="4"/>
        <v>45669</v>
      </c>
      <c r="B122" s="4"/>
      <c r="C122" s="4">
        <f>SUMIFS(Sales!$S:$S,Sales!$H:$H,A122)+SUMIFS(Sales!$J:$J,Sales!$H:$H,A122)</f>
        <v>0</v>
      </c>
      <c r="D122" s="4">
        <f>SUMIFS(Sales!$J:$J,Sales!$U:$U,A122)</f>
        <v>0</v>
      </c>
      <c r="E122" s="4">
        <f>SUMIFS(Investors!$Q:$Q,Investors!$T:$T,"Exit",Investors!$J:$J,Daily!A122)</f>
        <v>0</v>
      </c>
      <c r="F122" s="4">
        <f>SUMIFS(Adjustments!$C:$C,Adjustments!$A:$A,A122)</f>
        <v>0</v>
      </c>
      <c r="G122" s="4">
        <f t="shared" si="3"/>
        <v>0</v>
      </c>
      <c r="H122" s="4">
        <f t="shared" si="5"/>
        <v>14748907.817583563</v>
      </c>
    </row>
    <row r="123" spans="1:8">
      <c r="A123" s="17">
        <f t="shared" si="4"/>
        <v>45670</v>
      </c>
      <c r="B123" s="4"/>
      <c r="C123" s="4">
        <f>SUMIFS(Sales!$S:$S,Sales!$H:$H,A123)+SUMIFS(Sales!$J:$J,Sales!$H:$H,A123)</f>
        <v>0</v>
      </c>
      <c r="D123" s="4">
        <f>SUMIFS(Sales!$J:$J,Sales!$U:$U,A123)</f>
        <v>0</v>
      </c>
      <c r="E123" s="4">
        <f>SUMIFS(Investors!$Q:$Q,Investors!$T:$T,"Exit",Investors!$J:$J,Daily!A123)</f>
        <v>0</v>
      </c>
      <c r="F123" s="4">
        <f>SUMIFS(Adjustments!$C:$C,Adjustments!$A:$A,A123)</f>
        <v>0</v>
      </c>
      <c r="G123" s="4">
        <f t="shared" si="3"/>
        <v>0</v>
      </c>
      <c r="H123" s="4">
        <f t="shared" si="5"/>
        <v>14748907.817583563</v>
      </c>
    </row>
    <row r="124" spans="1:8">
      <c r="A124" s="17">
        <f t="shared" si="4"/>
        <v>45671</v>
      </c>
      <c r="B124" s="4"/>
      <c r="C124" s="4">
        <f>SUMIFS(Sales!$S:$S,Sales!$H:$H,A124)+SUMIFS(Sales!$J:$J,Sales!$H:$H,A124)</f>
        <v>0</v>
      </c>
      <c r="D124" s="4">
        <f>SUMIFS(Sales!$J:$J,Sales!$U:$U,A124)</f>
        <v>0</v>
      </c>
      <c r="E124" s="4">
        <f>SUMIFS(Investors!$Q:$Q,Investors!$T:$T,"Exit",Investors!$J:$J,Daily!A124)</f>
        <v>0</v>
      </c>
      <c r="F124" s="4">
        <f>SUMIFS(Adjustments!$C:$C,Adjustments!$A:$A,A124)</f>
        <v>0</v>
      </c>
      <c r="G124" s="4">
        <f t="shared" si="3"/>
        <v>0</v>
      </c>
      <c r="H124" s="4">
        <f t="shared" si="5"/>
        <v>14748907.817583563</v>
      </c>
    </row>
    <row r="125" spans="1:8">
      <c r="A125" s="17">
        <f t="shared" si="4"/>
        <v>45672</v>
      </c>
      <c r="B125" s="4"/>
      <c r="C125" s="4">
        <f>SUMIFS(Sales!$S:$S,Sales!$H:$H,A125)+SUMIFS(Sales!$J:$J,Sales!$H:$H,A125)</f>
        <v>150039.76712328766</v>
      </c>
      <c r="D125" s="4">
        <f>SUMIFS(Sales!$J:$J,Sales!$U:$U,A125)</f>
        <v>0</v>
      </c>
      <c r="E125" s="4">
        <f>SUMIFS(Investors!$Q:$Q,Investors!$T:$T,"Exit",Investors!$J:$J,Daily!A125)</f>
        <v>0</v>
      </c>
      <c r="F125" s="4">
        <f>SUMIFS(Adjustments!$C:$C,Adjustments!$A:$A,A125)</f>
        <v>0</v>
      </c>
      <c r="G125" s="4">
        <f t="shared" si="3"/>
        <v>150039.76712328766</v>
      </c>
      <c r="H125" s="4">
        <f t="shared" si="5"/>
        <v>14898947.58470685</v>
      </c>
    </row>
    <row r="126" spans="1:8">
      <c r="A126" s="17">
        <f t="shared" si="4"/>
        <v>45673</v>
      </c>
      <c r="B126" s="4"/>
      <c r="C126" s="4">
        <f>SUMIFS(Sales!$S:$S,Sales!$H:$H,A126)+SUMIFS(Sales!$J:$J,Sales!$H:$H,A126)</f>
        <v>0</v>
      </c>
      <c r="D126" s="4">
        <f>SUMIFS(Sales!$J:$J,Sales!$U:$U,A126)</f>
        <v>0</v>
      </c>
      <c r="E126" s="4">
        <f>SUMIFS(Investors!$Q:$Q,Investors!$T:$T,"Exit",Investors!$J:$J,Daily!A126)</f>
        <v>0</v>
      </c>
      <c r="F126" s="4">
        <f>SUMIFS(Adjustments!$C:$C,Adjustments!$A:$A,A126)</f>
        <v>0</v>
      </c>
      <c r="G126" s="4">
        <f t="shared" si="3"/>
        <v>0</v>
      </c>
      <c r="H126" s="4">
        <f t="shared" si="5"/>
        <v>14898947.58470685</v>
      </c>
    </row>
    <row r="127" spans="1:8">
      <c r="A127" s="17">
        <f t="shared" si="4"/>
        <v>45674</v>
      </c>
      <c r="B127" s="4"/>
      <c r="C127" s="4">
        <f>SUMIFS(Sales!$S:$S,Sales!$H:$H,A127)+SUMIFS(Sales!$J:$J,Sales!$H:$H,A127)</f>
        <v>0</v>
      </c>
      <c r="D127" s="4">
        <f>SUMIFS(Sales!$J:$J,Sales!$U:$U,A127)</f>
        <v>0</v>
      </c>
      <c r="E127" s="4">
        <f>SUMIFS(Investors!$Q:$Q,Investors!$T:$T,"Exit",Investors!$J:$J,Daily!A127)</f>
        <v>0</v>
      </c>
      <c r="F127" s="4">
        <f>SUMIFS(Adjustments!$C:$C,Adjustments!$A:$A,A127)</f>
        <v>0</v>
      </c>
      <c r="G127" s="4">
        <f t="shared" si="3"/>
        <v>0</v>
      </c>
      <c r="H127" s="4">
        <f t="shared" si="5"/>
        <v>14898947.58470685</v>
      </c>
    </row>
    <row r="128" spans="1:8">
      <c r="A128" s="17">
        <f t="shared" si="4"/>
        <v>45675</v>
      </c>
      <c r="B128" s="4"/>
      <c r="C128" s="4">
        <f>SUMIFS(Sales!$S:$S,Sales!$H:$H,A128)+SUMIFS(Sales!$J:$J,Sales!$H:$H,A128)</f>
        <v>0</v>
      </c>
      <c r="D128" s="4">
        <f>SUMIFS(Sales!$J:$J,Sales!$U:$U,A128)</f>
        <v>0</v>
      </c>
      <c r="E128" s="4">
        <f>SUMIFS(Investors!$Q:$Q,Investors!$T:$T,"Exit",Investors!$J:$J,Daily!A128)</f>
        <v>0</v>
      </c>
      <c r="F128" s="4">
        <f>SUMIFS(Adjustments!$C:$C,Adjustments!$A:$A,A128)</f>
        <v>0</v>
      </c>
      <c r="G128" s="4">
        <f t="shared" si="3"/>
        <v>0</v>
      </c>
      <c r="H128" s="4">
        <f t="shared" si="5"/>
        <v>14898947.58470685</v>
      </c>
    </row>
    <row r="129" spans="1:8">
      <c r="A129" s="17">
        <f t="shared" si="4"/>
        <v>45676</v>
      </c>
      <c r="B129" s="4"/>
      <c r="C129" s="4">
        <f>SUMIFS(Sales!$S:$S,Sales!$H:$H,A129)+SUMIFS(Sales!$J:$J,Sales!$H:$H,A129)</f>
        <v>0</v>
      </c>
      <c r="D129" s="4">
        <f>SUMIFS(Sales!$J:$J,Sales!$U:$U,A129)</f>
        <v>0</v>
      </c>
      <c r="E129" s="4">
        <f>SUMIFS(Investors!$Q:$Q,Investors!$T:$T,"Exit",Investors!$J:$J,Daily!A129)</f>
        <v>0</v>
      </c>
      <c r="F129" s="4">
        <f>SUMIFS(Adjustments!$C:$C,Adjustments!$A:$A,A129)</f>
        <v>0</v>
      </c>
      <c r="G129" s="4">
        <f t="shared" si="3"/>
        <v>0</v>
      </c>
      <c r="H129" s="4">
        <f t="shared" si="5"/>
        <v>14898947.58470685</v>
      </c>
    </row>
    <row r="130" spans="1:8">
      <c r="A130" s="17">
        <f t="shared" si="4"/>
        <v>45677</v>
      </c>
      <c r="B130" s="4"/>
      <c r="C130" s="4">
        <f>SUMIFS(Sales!$S:$S,Sales!$H:$H,A130)+SUMIFS(Sales!$J:$J,Sales!$H:$H,A130)</f>
        <v>0</v>
      </c>
      <c r="D130" s="4">
        <f>SUMIFS(Sales!$J:$J,Sales!$U:$U,A130)</f>
        <v>0</v>
      </c>
      <c r="E130" s="4">
        <f>SUMIFS(Investors!$Q:$Q,Investors!$T:$T,"Exit",Investors!$J:$J,Daily!A130)</f>
        <v>0</v>
      </c>
      <c r="F130" s="4">
        <f>SUMIFS(Adjustments!$C:$C,Adjustments!$A:$A,A130)</f>
        <v>0</v>
      </c>
      <c r="G130" s="4">
        <f t="shared" si="3"/>
        <v>0</v>
      </c>
      <c r="H130" s="4">
        <f t="shared" si="5"/>
        <v>14898947.58470685</v>
      </c>
    </row>
    <row r="131" spans="1:8">
      <c r="A131" s="17">
        <f t="shared" si="4"/>
        <v>45678</v>
      </c>
      <c r="B131" s="4"/>
      <c r="C131" s="4">
        <f>SUMIFS(Sales!$S:$S,Sales!$H:$H,A131)+SUMIFS(Sales!$J:$J,Sales!$H:$H,A131)</f>
        <v>0</v>
      </c>
      <c r="D131" s="4">
        <f>SUMIFS(Sales!$J:$J,Sales!$U:$U,A131)</f>
        <v>0</v>
      </c>
      <c r="E131" s="4">
        <f>SUMIFS(Investors!$Q:$Q,Investors!$T:$T,"Exit",Investors!$J:$J,Daily!A131)</f>
        <v>0</v>
      </c>
      <c r="F131" s="4">
        <f>SUMIFS(Adjustments!$C:$C,Adjustments!$A:$A,A131)</f>
        <v>0</v>
      </c>
      <c r="G131" s="4">
        <f t="shared" ref="G131:G194" si="6">B131+C131-D131-E131+F131</f>
        <v>0</v>
      </c>
      <c r="H131" s="4">
        <f t="shared" si="5"/>
        <v>14898947.58470685</v>
      </c>
    </row>
    <row r="132" spans="1:8">
      <c r="A132" s="17">
        <f t="shared" ref="A132:A195" si="7">A131+1</f>
        <v>45679</v>
      </c>
      <c r="B132" s="4"/>
      <c r="C132" s="4">
        <f>SUMIFS(Sales!$S:$S,Sales!$H:$H,A132)+SUMIFS(Sales!$J:$J,Sales!$H:$H,A132)</f>
        <v>0</v>
      </c>
      <c r="D132" s="4">
        <f>SUMIFS(Sales!$J:$J,Sales!$U:$U,A132)</f>
        <v>0</v>
      </c>
      <c r="E132" s="4">
        <f>SUMIFS(Investors!$Q:$Q,Investors!$T:$T,"Exit",Investors!$J:$J,Daily!A132)</f>
        <v>0</v>
      </c>
      <c r="F132" s="4">
        <f>SUMIFS(Adjustments!$C:$C,Adjustments!$A:$A,A132)</f>
        <v>0</v>
      </c>
      <c r="G132" s="4">
        <f t="shared" si="6"/>
        <v>0</v>
      </c>
      <c r="H132" s="4">
        <f t="shared" ref="H132:H195" si="8">H131+G132</f>
        <v>14898947.58470685</v>
      </c>
    </row>
    <row r="133" spans="1:8">
      <c r="A133" s="17">
        <f t="shared" si="7"/>
        <v>45680</v>
      </c>
      <c r="B133" s="4"/>
      <c r="C133" s="4">
        <f>SUMIFS(Sales!$S:$S,Sales!$H:$H,A133)+SUMIFS(Sales!$J:$J,Sales!$H:$H,A133)</f>
        <v>0</v>
      </c>
      <c r="D133" s="4">
        <f>SUMIFS(Sales!$J:$J,Sales!$U:$U,A133)</f>
        <v>0</v>
      </c>
      <c r="E133" s="4">
        <f>SUMIFS(Investors!$Q:$Q,Investors!$T:$T,"Exit",Investors!$J:$J,Daily!A133)</f>
        <v>0</v>
      </c>
      <c r="F133" s="4">
        <f>SUMIFS(Adjustments!$C:$C,Adjustments!$A:$A,A133)</f>
        <v>0</v>
      </c>
      <c r="G133" s="4">
        <f t="shared" si="6"/>
        <v>0</v>
      </c>
      <c r="H133" s="4">
        <f t="shared" si="8"/>
        <v>14898947.58470685</v>
      </c>
    </row>
    <row r="134" spans="1:8">
      <c r="A134" s="17">
        <f t="shared" si="7"/>
        <v>45681</v>
      </c>
      <c r="B134" s="4"/>
      <c r="C134" s="4">
        <f>SUMIFS(Sales!$S:$S,Sales!$H:$H,A134)+SUMIFS(Sales!$J:$J,Sales!$H:$H,A134)</f>
        <v>0</v>
      </c>
      <c r="D134" s="4">
        <f>SUMIFS(Sales!$J:$J,Sales!$U:$U,A134)</f>
        <v>0</v>
      </c>
      <c r="E134" s="4">
        <f>SUMIFS(Investors!$Q:$Q,Investors!$T:$T,"Exit",Investors!$J:$J,Daily!A134)</f>
        <v>0</v>
      </c>
      <c r="F134" s="4">
        <f>SUMIFS(Adjustments!$C:$C,Adjustments!$A:$A,A134)</f>
        <v>0</v>
      </c>
      <c r="G134" s="4">
        <f t="shared" si="6"/>
        <v>0</v>
      </c>
      <c r="H134" s="4">
        <f t="shared" si="8"/>
        <v>14898947.58470685</v>
      </c>
    </row>
    <row r="135" spans="1:8">
      <c r="A135" s="17">
        <f t="shared" si="7"/>
        <v>45682</v>
      </c>
      <c r="B135" s="4"/>
      <c r="C135" s="4">
        <f>SUMIFS(Sales!$S:$S,Sales!$H:$H,A135)+SUMIFS(Sales!$J:$J,Sales!$H:$H,A135)</f>
        <v>0</v>
      </c>
      <c r="D135" s="4">
        <f>SUMIFS(Sales!$J:$J,Sales!$U:$U,A135)</f>
        <v>0</v>
      </c>
      <c r="E135" s="4">
        <f>SUMIFS(Investors!$Q:$Q,Investors!$T:$T,"Exit",Investors!$J:$J,Daily!A135)</f>
        <v>0</v>
      </c>
      <c r="F135" s="4">
        <f>SUMIFS(Adjustments!$C:$C,Adjustments!$A:$A,A135)</f>
        <v>0</v>
      </c>
      <c r="G135" s="4">
        <f t="shared" si="6"/>
        <v>0</v>
      </c>
      <c r="H135" s="4">
        <f t="shared" si="8"/>
        <v>14898947.58470685</v>
      </c>
    </row>
    <row r="136" spans="1:8">
      <c r="A136" s="17">
        <f t="shared" si="7"/>
        <v>45683</v>
      </c>
      <c r="B136" s="4"/>
      <c r="C136" s="4">
        <f>SUMIFS(Sales!$S:$S,Sales!$H:$H,A136)+SUMIFS(Sales!$J:$J,Sales!$H:$H,A136)</f>
        <v>0</v>
      </c>
      <c r="D136" s="4">
        <f>SUMIFS(Sales!$J:$J,Sales!$U:$U,A136)</f>
        <v>0</v>
      </c>
      <c r="E136" s="4">
        <f>SUMIFS(Investors!$Q:$Q,Investors!$T:$T,"Exit",Investors!$J:$J,Daily!A136)</f>
        <v>0</v>
      </c>
      <c r="F136" s="4">
        <f>SUMIFS(Adjustments!$C:$C,Adjustments!$A:$A,A136)</f>
        <v>0</v>
      </c>
      <c r="G136" s="4">
        <f t="shared" si="6"/>
        <v>0</v>
      </c>
      <c r="H136" s="4">
        <f t="shared" si="8"/>
        <v>14898947.58470685</v>
      </c>
    </row>
    <row r="137" spans="1:8">
      <c r="A137" s="17">
        <f t="shared" si="7"/>
        <v>45684</v>
      </c>
      <c r="B137" s="4"/>
      <c r="C137" s="4">
        <f>SUMIFS(Sales!$S:$S,Sales!$H:$H,A137)+SUMIFS(Sales!$J:$J,Sales!$H:$H,A137)</f>
        <v>0</v>
      </c>
      <c r="D137" s="4">
        <f>SUMIFS(Sales!$J:$J,Sales!$U:$U,A137)</f>
        <v>0</v>
      </c>
      <c r="E137" s="4">
        <f>SUMIFS(Investors!$Q:$Q,Investors!$T:$T,"Exit",Investors!$J:$J,Daily!A137)</f>
        <v>0</v>
      </c>
      <c r="F137" s="4">
        <f>SUMIFS(Adjustments!$C:$C,Adjustments!$A:$A,A137)</f>
        <v>0</v>
      </c>
      <c r="G137" s="4">
        <f t="shared" si="6"/>
        <v>0</v>
      </c>
      <c r="H137" s="4">
        <f t="shared" si="8"/>
        <v>14898947.58470685</v>
      </c>
    </row>
    <row r="138" spans="1:8">
      <c r="A138" s="17">
        <f t="shared" si="7"/>
        <v>45685</v>
      </c>
      <c r="B138" s="4"/>
      <c r="C138" s="4">
        <f>SUMIFS(Sales!$S:$S,Sales!$H:$H,A138)+SUMIFS(Sales!$J:$J,Sales!$H:$H,A138)</f>
        <v>0</v>
      </c>
      <c r="D138" s="4">
        <f>SUMIFS(Sales!$J:$J,Sales!$U:$U,A138)</f>
        <v>0</v>
      </c>
      <c r="E138" s="4">
        <f>SUMIFS(Investors!$Q:$Q,Investors!$T:$T,"Exit",Investors!$J:$J,Daily!A138)</f>
        <v>0</v>
      </c>
      <c r="F138" s="4">
        <f>SUMIFS(Adjustments!$C:$C,Adjustments!$A:$A,A138)</f>
        <v>0</v>
      </c>
      <c r="G138" s="4">
        <f t="shared" si="6"/>
        <v>0</v>
      </c>
      <c r="H138" s="4">
        <f t="shared" si="8"/>
        <v>14898947.58470685</v>
      </c>
    </row>
    <row r="139" spans="1:8">
      <c r="A139" s="17">
        <f t="shared" si="7"/>
        <v>45686</v>
      </c>
      <c r="B139" s="4"/>
      <c r="C139" s="4">
        <f>SUMIFS(Sales!$S:$S,Sales!$H:$H,A139)+SUMIFS(Sales!$J:$J,Sales!$H:$H,A139)</f>
        <v>0</v>
      </c>
      <c r="D139" s="4">
        <f>SUMIFS(Sales!$J:$J,Sales!$U:$U,A139)</f>
        <v>0</v>
      </c>
      <c r="E139" s="4">
        <f>SUMIFS(Investors!$Q:$Q,Investors!$T:$T,"Exit",Investors!$J:$J,Daily!A139)</f>
        <v>0</v>
      </c>
      <c r="F139" s="4">
        <f>SUMIFS(Adjustments!$C:$C,Adjustments!$A:$A,A139)</f>
        <v>0</v>
      </c>
      <c r="G139" s="4">
        <f t="shared" si="6"/>
        <v>0</v>
      </c>
      <c r="H139" s="4">
        <f t="shared" si="8"/>
        <v>14898947.58470685</v>
      </c>
    </row>
    <row r="140" spans="1:8">
      <c r="A140" s="17">
        <f t="shared" si="7"/>
        <v>45687</v>
      </c>
      <c r="B140" s="4"/>
      <c r="C140" s="4">
        <f>SUMIFS(Sales!$S:$S,Sales!$H:$H,A140)+SUMIFS(Sales!$J:$J,Sales!$H:$H,A140)</f>
        <v>0</v>
      </c>
      <c r="D140" s="4">
        <f>SUMIFS(Sales!$J:$J,Sales!$U:$U,A140)</f>
        <v>0</v>
      </c>
      <c r="E140" s="4">
        <f>SUMIFS(Investors!$Q:$Q,Investors!$T:$T,"Exit",Investors!$J:$J,Daily!A140)</f>
        <v>0</v>
      </c>
      <c r="F140" s="4">
        <f>SUMIFS(Adjustments!$C:$C,Adjustments!$A:$A,A140)</f>
        <v>0</v>
      </c>
      <c r="G140" s="4">
        <f t="shared" si="6"/>
        <v>0</v>
      </c>
      <c r="H140" s="4">
        <f t="shared" si="8"/>
        <v>14898947.58470685</v>
      </c>
    </row>
    <row r="141" spans="1:8">
      <c r="A141" s="17">
        <f t="shared" si="7"/>
        <v>45688</v>
      </c>
      <c r="B141" s="4"/>
      <c r="C141" s="4">
        <f>SUMIFS(Sales!$S:$S,Sales!$H:$H,A141)+SUMIFS(Sales!$J:$J,Sales!$H:$H,A141)</f>
        <v>574464.19372246566</v>
      </c>
      <c r="D141" s="4">
        <f>SUMIFS(Sales!$J:$J,Sales!$U:$U,A141)</f>
        <v>0</v>
      </c>
      <c r="E141" s="4">
        <f>SUMIFS(Investors!$Q:$Q,Investors!$T:$T,"Exit",Investors!$J:$J,Daily!A141)</f>
        <v>0</v>
      </c>
      <c r="F141" s="4">
        <f>SUMIFS(Adjustments!$C:$C,Adjustments!$A:$A,A141)</f>
        <v>0</v>
      </c>
      <c r="G141" s="4">
        <f t="shared" si="6"/>
        <v>574464.19372246566</v>
      </c>
      <c r="H141" s="4">
        <f t="shared" si="8"/>
        <v>15473411.778429316</v>
      </c>
    </row>
    <row r="142" spans="1:8">
      <c r="A142" s="17">
        <f t="shared" si="7"/>
        <v>45689</v>
      </c>
      <c r="B142" s="4"/>
      <c r="C142" s="4">
        <f>SUMIFS(Sales!$S:$S,Sales!$H:$H,A142)+SUMIFS(Sales!$J:$J,Sales!$H:$H,A142)</f>
        <v>0</v>
      </c>
      <c r="D142" s="4">
        <f>SUMIFS(Sales!$J:$J,Sales!$U:$U,A142)</f>
        <v>0</v>
      </c>
      <c r="E142" s="4">
        <f>SUMIFS(Investors!$Q:$Q,Investors!$T:$T,"Exit",Investors!$J:$J,Daily!A142)</f>
        <v>0</v>
      </c>
      <c r="F142" s="4">
        <f>SUMIFS(Adjustments!$C:$C,Adjustments!$A:$A,A142)</f>
        <v>0</v>
      </c>
      <c r="G142" s="4">
        <f t="shared" si="6"/>
        <v>0</v>
      </c>
      <c r="H142" s="4">
        <f t="shared" si="8"/>
        <v>15473411.778429316</v>
      </c>
    </row>
    <row r="143" spans="1:8">
      <c r="A143" s="17">
        <f t="shared" si="7"/>
        <v>45690</v>
      </c>
      <c r="B143" s="4"/>
      <c r="C143" s="4">
        <f>SUMIFS(Sales!$S:$S,Sales!$H:$H,A143)+SUMIFS(Sales!$J:$J,Sales!$H:$H,A143)</f>
        <v>0</v>
      </c>
      <c r="D143" s="4">
        <f>SUMIFS(Sales!$J:$J,Sales!$U:$U,A143)</f>
        <v>0</v>
      </c>
      <c r="E143" s="4">
        <f>SUMIFS(Investors!$Q:$Q,Investors!$T:$T,"Exit",Investors!$J:$J,Daily!A143)</f>
        <v>0</v>
      </c>
      <c r="F143" s="4">
        <f>SUMIFS(Adjustments!$C:$C,Adjustments!$A:$A,A143)</f>
        <v>0</v>
      </c>
      <c r="G143" s="4">
        <f t="shared" si="6"/>
        <v>0</v>
      </c>
      <c r="H143" s="4">
        <f t="shared" si="8"/>
        <v>15473411.778429316</v>
      </c>
    </row>
    <row r="144" spans="1:8">
      <c r="A144" s="17">
        <f t="shared" si="7"/>
        <v>45691</v>
      </c>
      <c r="B144" s="4"/>
      <c r="C144" s="4">
        <f>SUMIFS(Sales!$S:$S,Sales!$H:$H,A144)+SUMIFS(Sales!$J:$J,Sales!$H:$H,A144)</f>
        <v>102565.71541150683</v>
      </c>
      <c r="D144" s="4">
        <f>SUMIFS(Sales!$J:$J,Sales!$U:$U,A144)</f>
        <v>0</v>
      </c>
      <c r="E144" s="4">
        <f>SUMIFS(Investors!$Q:$Q,Investors!$T:$T,"Exit",Investors!$J:$J,Daily!A144)</f>
        <v>0</v>
      </c>
      <c r="F144" s="4">
        <f>SUMIFS(Adjustments!$C:$C,Adjustments!$A:$A,A144)</f>
        <v>0</v>
      </c>
      <c r="G144" s="4">
        <f t="shared" si="6"/>
        <v>102565.71541150683</v>
      </c>
      <c r="H144" s="4">
        <f t="shared" si="8"/>
        <v>15575977.493840823</v>
      </c>
    </row>
    <row r="145" spans="1:8">
      <c r="A145" s="17">
        <f t="shared" si="7"/>
        <v>45692</v>
      </c>
      <c r="B145" s="4"/>
      <c r="C145" s="4">
        <f>SUMIFS(Sales!$S:$S,Sales!$H:$H,A145)+SUMIFS(Sales!$J:$J,Sales!$H:$H,A145)</f>
        <v>0</v>
      </c>
      <c r="D145" s="4">
        <f>SUMIFS(Sales!$J:$J,Sales!$U:$U,A145)</f>
        <v>0</v>
      </c>
      <c r="E145" s="4">
        <f>SUMIFS(Investors!$Q:$Q,Investors!$T:$T,"Exit",Investors!$J:$J,Daily!A145)</f>
        <v>0</v>
      </c>
      <c r="F145" s="4">
        <f>SUMIFS(Adjustments!$C:$C,Adjustments!$A:$A,A145)</f>
        <v>0</v>
      </c>
      <c r="G145" s="4">
        <f t="shared" si="6"/>
        <v>0</v>
      </c>
      <c r="H145" s="4">
        <f t="shared" si="8"/>
        <v>15575977.493840823</v>
      </c>
    </row>
    <row r="146" spans="1:8">
      <c r="A146" s="17">
        <f t="shared" si="7"/>
        <v>45693</v>
      </c>
      <c r="B146" s="4"/>
      <c r="C146" s="4">
        <f>SUMIFS(Sales!$S:$S,Sales!$H:$H,A146)+SUMIFS(Sales!$J:$J,Sales!$H:$H,A146)</f>
        <v>0</v>
      </c>
      <c r="D146" s="4">
        <f>SUMIFS(Sales!$J:$J,Sales!$U:$U,A146)</f>
        <v>0</v>
      </c>
      <c r="E146" s="4">
        <f>SUMIFS(Investors!$Q:$Q,Investors!$T:$T,"Exit",Investors!$J:$J,Daily!A146)</f>
        <v>0</v>
      </c>
      <c r="F146" s="4">
        <f>SUMIFS(Adjustments!$C:$C,Adjustments!$A:$A,A146)</f>
        <v>0</v>
      </c>
      <c r="G146" s="4">
        <f t="shared" si="6"/>
        <v>0</v>
      </c>
      <c r="H146" s="4">
        <f t="shared" si="8"/>
        <v>15575977.493840823</v>
      </c>
    </row>
    <row r="147" spans="1:8">
      <c r="A147" s="17">
        <f t="shared" si="7"/>
        <v>45694</v>
      </c>
      <c r="B147" s="4"/>
      <c r="C147" s="4">
        <f>SUMIFS(Sales!$S:$S,Sales!$H:$H,A147)+SUMIFS(Sales!$J:$J,Sales!$H:$H,A147)</f>
        <v>0</v>
      </c>
      <c r="D147" s="4">
        <f>SUMIFS(Sales!$J:$J,Sales!$U:$U,A147)</f>
        <v>0</v>
      </c>
      <c r="E147" s="4">
        <f>SUMIFS(Investors!$Q:$Q,Investors!$T:$T,"Exit",Investors!$J:$J,Daily!A147)</f>
        <v>0</v>
      </c>
      <c r="F147" s="4">
        <f>SUMIFS(Adjustments!$C:$C,Adjustments!$A:$A,A147)</f>
        <v>0</v>
      </c>
      <c r="G147" s="4">
        <f t="shared" si="6"/>
        <v>0</v>
      </c>
      <c r="H147" s="4">
        <f t="shared" si="8"/>
        <v>15575977.493840823</v>
      </c>
    </row>
    <row r="148" spans="1:8">
      <c r="A148" s="17">
        <f t="shared" si="7"/>
        <v>45695</v>
      </c>
      <c r="B148" s="4"/>
      <c r="C148" s="4">
        <f>SUMIFS(Sales!$S:$S,Sales!$H:$H,A148)+SUMIFS(Sales!$J:$J,Sales!$H:$H,A148)</f>
        <v>0</v>
      </c>
      <c r="D148" s="4">
        <f>SUMIFS(Sales!$J:$J,Sales!$U:$U,A148)</f>
        <v>0</v>
      </c>
      <c r="E148" s="4">
        <f>SUMIFS(Investors!$Q:$Q,Investors!$T:$T,"Exit",Investors!$J:$J,Daily!A148)</f>
        <v>0</v>
      </c>
      <c r="F148" s="4">
        <f>SUMIFS(Adjustments!$C:$C,Adjustments!$A:$A,A148)</f>
        <v>0</v>
      </c>
      <c r="G148" s="4">
        <f t="shared" si="6"/>
        <v>0</v>
      </c>
      <c r="H148" s="4">
        <f t="shared" si="8"/>
        <v>15575977.493840823</v>
      </c>
    </row>
    <row r="149" spans="1:8">
      <c r="A149" s="17">
        <f t="shared" si="7"/>
        <v>45696</v>
      </c>
      <c r="B149" s="4"/>
      <c r="C149" s="4">
        <f>SUMIFS(Sales!$S:$S,Sales!$H:$H,A149)+SUMIFS(Sales!$J:$J,Sales!$H:$H,A149)</f>
        <v>0</v>
      </c>
      <c r="D149" s="4">
        <f>SUMIFS(Sales!$J:$J,Sales!$U:$U,A149)</f>
        <v>0</v>
      </c>
      <c r="E149" s="4">
        <f>SUMIFS(Investors!$Q:$Q,Investors!$T:$T,"Exit",Investors!$J:$J,Daily!A149)</f>
        <v>0</v>
      </c>
      <c r="F149" s="4">
        <f>SUMIFS(Adjustments!$C:$C,Adjustments!$A:$A,A149)</f>
        <v>0</v>
      </c>
      <c r="G149" s="4">
        <f t="shared" si="6"/>
        <v>0</v>
      </c>
      <c r="H149" s="4">
        <f t="shared" si="8"/>
        <v>15575977.493840823</v>
      </c>
    </row>
    <row r="150" spans="1:8">
      <c r="A150" s="17">
        <f t="shared" si="7"/>
        <v>45697</v>
      </c>
      <c r="B150" s="4"/>
      <c r="C150" s="4">
        <f>SUMIFS(Sales!$S:$S,Sales!$H:$H,A150)+SUMIFS(Sales!$J:$J,Sales!$H:$H,A150)</f>
        <v>0</v>
      </c>
      <c r="D150" s="4">
        <f>SUMIFS(Sales!$J:$J,Sales!$U:$U,A150)</f>
        <v>0</v>
      </c>
      <c r="E150" s="4">
        <f>SUMIFS(Investors!$Q:$Q,Investors!$T:$T,"Exit",Investors!$J:$J,Daily!A150)</f>
        <v>0</v>
      </c>
      <c r="F150" s="4">
        <f>SUMIFS(Adjustments!$C:$C,Adjustments!$A:$A,A150)</f>
        <v>0</v>
      </c>
      <c r="G150" s="4">
        <f t="shared" si="6"/>
        <v>0</v>
      </c>
      <c r="H150" s="4">
        <f t="shared" si="8"/>
        <v>15575977.493840823</v>
      </c>
    </row>
    <row r="151" spans="1:8">
      <c r="A151" s="17">
        <f t="shared" si="7"/>
        <v>45698</v>
      </c>
      <c r="B151" s="4"/>
      <c r="C151" s="4">
        <f>SUMIFS(Sales!$S:$S,Sales!$H:$H,A151)+SUMIFS(Sales!$J:$J,Sales!$H:$H,A151)</f>
        <v>0</v>
      </c>
      <c r="D151" s="4">
        <f>SUMIFS(Sales!$J:$J,Sales!$U:$U,A151)</f>
        <v>0</v>
      </c>
      <c r="E151" s="4">
        <f>SUMIFS(Investors!$Q:$Q,Investors!$T:$T,"Exit",Investors!$J:$J,Daily!A151)</f>
        <v>0</v>
      </c>
      <c r="F151" s="4">
        <f>SUMIFS(Adjustments!$C:$C,Adjustments!$A:$A,A151)</f>
        <v>0</v>
      </c>
      <c r="G151" s="4">
        <f t="shared" si="6"/>
        <v>0</v>
      </c>
      <c r="H151" s="4">
        <f t="shared" si="8"/>
        <v>15575977.493840823</v>
      </c>
    </row>
    <row r="152" spans="1:8">
      <c r="A152" s="17">
        <f t="shared" si="7"/>
        <v>45699</v>
      </c>
      <c r="B152" s="4"/>
      <c r="C152" s="4">
        <f>SUMIFS(Sales!$S:$S,Sales!$H:$H,A152)+SUMIFS(Sales!$J:$J,Sales!$H:$H,A152)</f>
        <v>0</v>
      </c>
      <c r="D152" s="4">
        <f>SUMIFS(Sales!$J:$J,Sales!$U:$U,A152)</f>
        <v>0</v>
      </c>
      <c r="E152" s="4">
        <f>SUMIFS(Investors!$Q:$Q,Investors!$T:$T,"Exit",Investors!$J:$J,Daily!A152)</f>
        <v>0</v>
      </c>
      <c r="F152" s="4">
        <f>SUMIFS(Adjustments!$C:$C,Adjustments!$A:$A,A152)</f>
        <v>0</v>
      </c>
      <c r="G152" s="4">
        <f t="shared" si="6"/>
        <v>0</v>
      </c>
      <c r="H152" s="4">
        <f t="shared" si="8"/>
        <v>15575977.493840823</v>
      </c>
    </row>
    <row r="153" spans="1:8">
      <c r="A153" s="17">
        <f t="shared" si="7"/>
        <v>45700</v>
      </c>
      <c r="B153" s="4"/>
      <c r="C153" s="4">
        <f>SUMIFS(Sales!$S:$S,Sales!$H:$H,A153)+SUMIFS(Sales!$J:$J,Sales!$H:$H,A153)</f>
        <v>0</v>
      </c>
      <c r="D153" s="4">
        <f>SUMIFS(Sales!$J:$J,Sales!$U:$U,A153)</f>
        <v>0</v>
      </c>
      <c r="E153" s="4">
        <f>SUMIFS(Investors!$Q:$Q,Investors!$T:$T,"Exit",Investors!$J:$J,Daily!A153)</f>
        <v>0</v>
      </c>
      <c r="F153" s="4">
        <f>SUMIFS(Adjustments!$C:$C,Adjustments!$A:$A,A153)</f>
        <v>0</v>
      </c>
      <c r="G153" s="4">
        <f t="shared" si="6"/>
        <v>0</v>
      </c>
      <c r="H153" s="4">
        <f t="shared" si="8"/>
        <v>15575977.493840823</v>
      </c>
    </row>
    <row r="154" spans="1:8">
      <c r="A154" s="17">
        <f t="shared" si="7"/>
        <v>45701</v>
      </c>
      <c r="B154" s="4"/>
      <c r="C154" s="4">
        <f>SUMIFS(Sales!$S:$S,Sales!$H:$H,A154)+SUMIFS(Sales!$J:$J,Sales!$H:$H,A154)</f>
        <v>0</v>
      </c>
      <c r="D154" s="4">
        <f>SUMIFS(Sales!$J:$J,Sales!$U:$U,A154)</f>
        <v>0</v>
      </c>
      <c r="E154" s="4">
        <f>SUMIFS(Investors!$Q:$Q,Investors!$T:$T,"Exit",Investors!$J:$J,Daily!A154)</f>
        <v>0</v>
      </c>
      <c r="F154" s="4">
        <f>SUMIFS(Adjustments!$C:$C,Adjustments!$A:$A,A154)</f>
        <v>0</v>
      </c>
      <c r="G154" s="4">
        <f t="shared" si="6"/>
        <v>0</v>
      </c>
      <c r="H154" s="4">
        <f t="shared" si="8"/>
        <v>15575977.493840823</v>
      </c>
    </row>
    <row r="155" spans="1:8">
      <c r="A155" s="17">
        <f t="shared" si="7"/>
        <v>45702</v>
      </c>
      <c r="B155" s="4"/>
      <c r="C155" s="4">
        <f>SUMIFS(Sales!$S:$S,Sales!$H:$H,A155)+SUMIFS(Sales!$J:$J,Sales!$H:$H,A155)</f>
        <v>0</v>
      </c>
      <c r="D155" s="4">
        <f>SUMIFS(Sales!$J:$J,Sales!$U:$U,A155)</f>
        <v>0</v>
      </c>
      <c r="E155" s="4">
        <f>SUMIFS(Investors!$Q:$Q,Investors!$T:$T,"Exit",Investors!$J:$J,Daily!A155)</f>
        <v>0</v>
      </c>
      <c r="F155" s="4">
        <f>SUMIFS(Adjustments!$C:$C,Adjustments!$A:$A,A155)</f>
        <v>0</v>
      </c>
      <c r="G155" s="4">
        <f t="shared" si="6"/>
        <v>0</v>
      </c>
      <c r="H155" s="4">
        <f t="shared" si="8"/>
        <v>15575977.493840823</v>
      </c>
    </row>
    <row r="156" spans="1:8">
      <c r="A156" s="17">
        <f t="shared" si="7"/>
        <v>45703</v>
      </c>
      <c r="B156" s="4"/>
      <c r="C156" s="4">
        <f>SUMIFS(Sales!$S:$S,Sales!$H:$H,A156)+SUMIFS(Sales!$J:$J,Sales!$H:$H,A156)</f>
        <v>0</v>
      </c>
      <c r="D156" s="4">
        <f>SUMIFS(Sales!$J:$J,Sales!$U:$U,A156)</f>
        <v>0</v>
      </c>
      <c r="E156" s="4">
        <f>SUMIFS(Investors!$Q:$Q,Investors!$T:$T,"Exit",Investors!$J:$J,Daily!A156)</f>
        <v>0</v>
      </c>
      <c r="F156" s="4">
        <f>SUMIFS(Adjustments!$C:$C,Adjustments!$A:$A,A156)</f>
        <v>0</v>
      </c>
      <c r="G156" s="4">
        <f t="shared" si="6"/>
        <v>0</v>
      </c>
      <c r="H156" s="4">
        <f t="shared" si="8"/>
        <v>15575977.493840823</v>
      </c>
    </row>
    <row r="157" spans="1:8">
      <c r="A157" s="17">
        <f t="shared" si="7"/>
        <v>45704</v>
      </c>
      <c r="B157" s="4"/>
      <c r="C157" s="4">
        <f>SUMIFS(Sales!$S:$S,Sales!$H:$H,A157)+SUMIFS(Sales!$J:$J,Sales!$H:$H,A157)</f>
        <v>0</v>
      </c>
      <c r="D157" s="4">
        <f>SUMIFS(Sales!$J:$J,Sales!$U:$U,A157)</f>
        <v>0</v>
      </c>
      <c r="E157" s="4">
        <f>SUMIFS(Investors!$Q:$Q,Investors!$T:$T,"Exit",Investors!$J:$J,Daily!A157)</f>
        <v>0</v>
      </c>
      <c r="F157" s="4">
        <f>SUMIFS(Adjustments!$C:$C,Adjustments!$A:$A,A157)</f>
        <v>0</v>
      </c>
      <c r="G157" s="4">
        <f t="shared" si="6"/>
        <v>0</v>
      </c>
      <c r="H157" s="4">
        <f t="shared" si="8"/>
        <v>15575977.493840823</v>
      </c>
    </row>
    <row r="158" spans="1:8">
      <c r="A158" s="17">
        <f t="shared" si="7"/>
        <v>45705</v>
      </c>
      <c r="B158" s="4"/>
      <c r="C158" s="4">
        <f>SUMIFS(Sales!$S:$S,Sales!$H:$H,A158)+SUMIFS(Sales!$J:$J,Sales!$H:$H,A158)</f>
        <v>0</v>
      </c>
      <c r="D158" s="4">
        <f>SUMIFS(Sales!$J:$J,Sales!$U:$U,A158)</f>
        <v>0</v>
      </c>
      <c r="E158" s="4">
        <f>SUMIFS(Investors!$Q:$Q,Investors!$T:$T,"Exit",Investors!$J:$J,Daily!A158)</f>
        <v>0</v>
      </c>
      <c r="F158" s="4">
        <f>SUMIFS(Adjustments!$C:$C,Adjustments!$A:$A,A158)</f>
        <v>0</v>
      </c>
      <c r="G158" s="4">
        <f t="shared" si="6"/>
        <v>0</v>
      </c>
      <c r="H158" s="4">
        <f t="shared" si="8"/>
        <v>15575977.493840823</v>
      </c>
    </row>
    <row r="159" spans="1:8">
      <c r="A159" s="17">
        <f t="shared" si="7"/>
        <v>45706</v>
      </c>
      <c r="B159" s="4"/>
      <c r="C159" s="4">
        <f>SUMIFS(Sales!$S:$S,Sales!$H:$H,A159)+SUMIFS(Sales!$J:$J,Sales!$H:$H,A159)</f>
        <v>0</v>
      </c>
      <c r="D159" s="4">
        <f>SUMIFS(Sales!$J:$J,Sales!$U:$U,A159)</f>
        <v>0</v>
      </c>
      <c r="E159" s="4">
        <f>SUMIFS(Investors!$Q:$Q,Investors!$T:$T,"Exit",Investors!$J:$J,Daily!A159)</f>
        <v>0</v>
      </c>
      <c r="F159" s="4">
        <f>SUMIFS(Adjustments!$C:$C,Adjustments!$A:$A,A159)</f>
        <v>0</v>
      </c>
      <c r="G159" s="4">
        <f t="shared" si="6"/>
        <v>0</v>
      </c>
      <c r="H159" s="4">
        <f t="shared" si="8"/>
        <v>15575977.493840823</v>
      </c>
    </row>
    <row r="160" spans="1:8">
      <c r="A160" s="17">
        <f t="shared" si="7"/>
        <v>45707</v>
      </c>
      <c r="B160" s="4"/>
      <c r="C160" s="4">
        <f>SUMIFS(Sales!$S:$S,Sales!$H:$H,A160)+SUMIFS(Sales!$J:$J,Sales!$H:$H,A160)</f>
        <v>0</v>
      </c>
      <c r="D160" s="4">
        <f>SUMIFS(Sales!$J:$J,Sales!$U:$U,A160)</f>
        <v>0</v>
      </c>
      <c r="E160" s="4">
        <f>SUMIFS(Investors!$Q:$Q,Investors!$T:$T,"Exit",Investors!$J:$J,Daily!A160)</f>
        <v>0</v>
      </c>
      <c r="F160" s="4">
        <f>SUMIFS(Adjustments!$C:$C,Adjustments!$A:$A,A160)</f>
        <v>0</v>
      </c>
      <c r="G160" s="4">
        <f t="shared" si="6"/>
        <v>0</v>
      </c>
      <c r="H160" s="4">
        <f t="shared" si="8"/>
        <v>15575977.493840823</v>
      </c>
    </row>
    <row r="161" spans="1:8">
      <c r="A161" s="17">
        <f t="shared" si="7"/>
        <v>45708</v>
      </c>
      <c r="B161" s="4"/>
      <c r="C161" s="4">
        <f>SUMIFS(Sales!$S:$S,Sales!$H:$H,A161)+SUMIFS(Sales!$J:$J,Sales!$H:$H,A161)</f>
        <v>0</v>
      </c>
      <c r="D161" s="4">
        <f>SUMIFS(Sales!$J:$J,Sales!$U:$U,A161)</f>
        <v>0</v>
      </c>
      <c r="E161" s="4">
        <f>SUMIFS(Investors!$Q:$Q,Investors!$T:$T,"Exit",Investors!$J:$J,Daily!A161)</f>
        <v>0</v>
      </c>
      <c r="F161" s="4">
        <f>SUMIFS(Adjustments!$C:$C,Adjustments!$A:$A,A161)</f>
        <v>0</v>
      </c>
      <c r="G161" s="4">
        <f t="shared" si="6"/>
        <v>0</v>
      </c>
      <c r="H161" s="4">
        <f t="shared" si="8"/>
        <v>15575977.493840823</v>
      </c>
    </row>
    <row r="162" spans="1:8">
      <c r="A162" s="17">
        <f t="shared" si="7"/>
        <v>45709</v>
      </c>
      <c r="B162" s="4"/>
      <c r="C162" s="4">
        <f>SUMIFS(Sales!$S:$S,Sales!$H:$H,A162)+SUMIFS(Sales!$J:$J,Sales!$H:$H,A162)</f>
        <v>0</v>
      </c>
      <c r="D162" s="4">
        <f>SUMIFS(Sales!$J:$J,Sales!$U:$U,A162)</f>
        <v>0</v>
      </c>
      <c r="E162" s="4">
        <f>SUMIFS(Investors!$Q:$Q,Investors!$T:$T,"Exit",Investors!$J:$J,Daily!A162)</f>
        <v>0</v>
      </c>
      <c r="F162" s="4">
        <f>SUMIFS(Adjustments!$C:$C,Adjustments!$A:$A,A162)</f>
        <v>0</v>
      </c>
      <c r="G162" s="4">
        <f t="shared" si="6"/>
        <v>0</v>
      </c>
      <c r="H162" s="4">
        <f t="shared" si="8"/>
        <v>15575977.493840823</v>
      </c>
    </row>
    <row r="163" spans="1:8">
      <c r="A163" s="17">
        <f t="shared" si="7"/>
        <v>45710</v>
      </c>
      <c r="B163" s="4"/>
      <c r="C163" s="4">
        <f>SUMIFS(Sales!$S:$S,Sales!$H:$H,A163)+SUMIFS(Sales!$J:$J,Sales!$H:$H,A163)</f>
        <v>0</v>
      </c>
      <c r="D163" s="4">
        <f>SUMIFS(Sales!$J:$J,Sales!$U:$U,A163)</f>
        <v>0</v>
      </c>
      <c r="E163" s="4">
        <f>SUMIFS(Investors!$Q:$Q,Investors!$T:$T,"Exit",Investors!$J:$J,Daily!A163)</f>
        <v>0</v>
      </c>
      <c r="F163" s="4">
        <f>SUMIFS(Adjustments!$C:$C,Adjustments!$A:$A,A163)</f>
        <v>0</v>
      </c>
      <c r="G163" s="4">
        <f t="shared" si="6"/>
        <v>0</v>
      </c>
      <c r="H163" s="4">
        <f t="shared" si="8"/>
        <v>15575977.493840823</v>
      </c>
    </row>
    <row r="164" spans="1:8">
      <c r="A164" s="17">
        <f t="shared" si="7"/>
        <v>45711</v>
      </c>
      <c r="B164" s="4"/>
      <c r="C164" s="4">
        <f>SUMIFS(Sales!$S:$S,Sales!$H:$H,A164)+SUMIFS(Sales!$J:$J,Sales!$H:$H,A164)</f>
        <v>0</v>
      </c>
      <c r="D164" s="4">
        <f>SUMIFS(Sales!$J:$J,Sales!$U:$U,A164)</f>
        <v>0</v>
      </c>
      <c r="E164" s="4">
        <f>SUMIFS(Investors!$Q:$Q,Investors!$T:$T,"Exit",Investors!$J:$J,Daily!A164)</f>
        <v>0</v>
      </c>
      <c r="F164" s="4">
        <f>SUMIFS(Adjustments!$C:$C,Adjustments!$A:$A,A164)</f>
        <v>0</v>
      </c>
      <c r="G164" s="4">
        <f t="shared" si="6"/>
        <v>0</v>
      </c>
      <c r="H164" s="4">
        <f t="shared" si="8"/>
        <v>15575977.493840823</v>
      </c>
    </row>
    <row r="165" spans="1:8">
      <c r="A165" s="17">
        <f t="shared" si="7"/>
        <v>45712</v>
      </c>
      <c r="B165" s="4"/>
      <c r="C165" s="4">
        <f>SUMIFS(Sales!$S:$S,Sales!$H:$H,A165)+SUMIFS(Sales!$J:$J,Sales!$H:$H,A165)</f>
        <v>179925.42465753434</v>
      </c>
      <c r="D165" s="4">
        <f>SUMIFS(Sales!$J:$J,Sales!$U:$U,A165)</f>
        <v>0</v>
      </c>
      <c r="E165" s="4">
        <f>SUMIFS(Investors!$Q:$Q,Investors!$T:$T,"Exit",Investors!$J:$J,Daily!A165)</f>
        <v>0</v>
      </c>
      <c r="F165" s="4">
        <f>SUMIFS(Adjustments!$C:$C,Adjustments!$A:$A,A165)</f>
        <v>0</v>
      </c>
      <c r="G165" s="4">
        <f t="shared" si="6"/>
        <v>179925.42465753434</v>
      </c>
      <c r="H165" s="4">
        <f t="shared" si="8"/>
        <v>15755902.918498358</v>
      </c>
    </row>
    <row r="166" spans="1:8">
      <c r="A166" s="17">
        <f t="shared" si="7"/>
        <v>45713</v>
      </c>
      <c r="B166" s="4"/>
      <c r="C166" s="4">
        <f>SUMIFS(Sales!$S:$S,Sales!$H:$H,A166)+SUMIFS(Sales!$J:$J,Sales!$H:$H,A166)</f>
        <v>0</v>
      </c>
      <c r="D166" s="4">
        <f>SUMIFS(Sales!$J:$J,Sales!$U:$U,A166)</f>
        <v>0</v>
      </c>
      <c r="E166" s="4">
        <f>SUMIFS(Investors!$Q:$Q,Investors!$T:$T,"Exit",Investors!$J:$J,Daily!A166)</f>
        <v>0</v>
      </c>
      <c r="F166" s="4">
        <f>SUMIFS(Adjustments!$C:$C,Adjustments!$A:$A,A166)</f>
        <v>0</v>
      </c>
      <c r="G166" s="4">
        <f t="shared" si="6"/>
        <v>0</v>
      </c>
      <c r="H166" s="4">
        <f t="shared" si="8"/>
        <v>15755902.918498358</v>
      </c>
    </row>
    <row r="167" spans="1:8">
      <c r="A167" s="17">
        <f t="shared" si="7"/>
        <v>45714</v>
      </c>
      <c r="B167" s="4"/>
      <c r="C167" s="4">
        <f>SUMIFS(Sales!$S:$S,Sales!$H:$H,A167)+SUMIFS(Sales!$J:$J,Sales!$H:$H,A167)</f>
        <v>0</v>
      </c>
      <c r="D167" s="4">
        <f>SUMIFS(Sales!$J:$J,Sales!$U:$U,A167)</f>
        <v>0</v>
      </c>
      <c r="E167" s="4">
        <f>SUMIFS(Investors!$Q:$Q,Investors!$T:$T,"Exit",Investors!$J:$J,Daily!A167)</f>
        <v>0</v>
      </c>
      <c r="F167" s="4">
        <f>SUMIFS(Adjustments!$C:$C,Adjustments!$A:$A,A167)</f>
        <v>0</v>
      </c>
      <c r="G167" s="4">
        <f t="shared" si="6"/>
        <v>0</v>
      </c>
      <c r="H167" s="4">
        <f t="shared" si="8"/>
        <v>15755902.918498358</v>
      </c>
    </row>
    <row r="168" spans="1:8">
      <c r="A168" s="17">
        <f t="shared" si="7"/>
        <v>45715</v>
      </c>
      <c r="B168" s="4"/>
      <c r="C168" s="4">
        <f>SUMIFS(Sales!$S:$S,Sales!$H:$H,A168)+SUMIFS(Sales!$J:$J,Sales!$H:$H,A168)</f>
        <v>0</v>
      </c>
      <c r="D168" s="4">
        <f>SUMIFS(Sales!$J:$J,Sales!$U:$U,A168)</f>
        <v>0</v>
      </c>
      <c r="E168" s="4">
        <f>SUMIFS(Investors!$Q:$Q,Investors!$T:$T,"Exit",Investors!$J:$J,Daily!A168)</f>
        <v>0</v>
      </c>
      <c r="F168" s="4">
        <f>SUMIFS(Adjustments!$C:$C,Adjustments!$A:$A,A168)</f>
        <v>0</v>
      </c>
      <c r="G168" s="4">
        <f t="shared" si="6"/>
        <v>0</v>
      </c>
      <c r="H168" s="4">
        <f t="shared" si="8"/>
        <v>15755902.918498358</v>
      </c>
    </row>
    <row r="169" spans="1:8">
      <c r="A169" s="17">
        <f t="shared" si="7"/>
        <v>45716</v>
      </c>
      <c r="B169" s="4"/>
      <c r="C169" s="4">
        <f>SUMIFS(Sales!$S:$S,Sales!$H:$H,A169)+SUMIFS(Sales!$J:$J,Sales!$H:$H,A169)</f>
        <v>2724859.844972603</v>
      </c>
      <c r="D169" s="4">
        <f>SUMIFS(Sales!$J:$J,Sales!$U:$U,A169)</f>
        <v>0</v>
      </c>
      <c r="E169" s="4">
        <f>SUMIFS(Investors!$Q:$Q,Investors!$T:$T,"Exit",Investors!$J:$J,Daily!A169)</f>
        <v>0</v>
      </c>
      <c r="F169" s="4">
        <f>SUMIFS(Adjustments!$C:$C,Adjustments!$A:$A,A169)</f>
        <v>0</v>
      </c>
      <c r="G169" s="4">
        <f t="shared" si="6"/>
        <v>2724859.844972603</v>
      </c>
      <c r="H169" s="4">
        <f t="shared" si="8"/>
        <v>18480762.763470963</v>
      </c>
    </row>
    <row r="170" spans="1:8">
      <c r="A170" s="17">
        <f t="shared" si="7"/>
        <v>45717</v>
      </c>
      <c r="B170" s="4"/>
      <c r="C170" s="4">
        <f>SUMIFS(Sales!$S:$S,Sales!$H:$H,A170)+SUMIFS(Sales!$J:$J,Sales!$H:$H,A170)</f>
        <v>0</v>
      </c>
      <c r="D170" s="4">
        <f>SUMIFS(Sales!$J:$J,Sales!$U:$U,A170)</f>
        <v>0</v>
      </c>
      <c r="E170" s="4">
        <f>SUMIFS(Investors!$Q:$Q,Investors!$T:$T,"Exit",Investors!$J:$J,Daily!A170)</f>
        <v>0</v>
      </c>
      <c r="F170" s="4">
        <f>SUMIFS(Adjustments!$C:$C,Adjustments!$A:$A,A170)</f>
        <v>0</v>
      </c>
      <c r="G170" s="4">
        <f t="shared" si="6"/>
        <v>0</v>
      </c>
      <c r="H170" s="4">
        <f t="shared" si="8"/>
        <v>18480762.763470963</v>
      </c>
    </row>
    <row r="171" spans="1:8">
      <c r="A171" s="17">
        <f t="shared" si="7"/>
        <v>45718</v>
      </c>
      <c r="B171" s="4"/>
      <c r="C171" s="4">
        <f>SUMIFS(Sales!$S:$S,Sales!$H:$H,A171)+SUMIFS(Sales!$J:$J,Sales!$H:$H,A171)</f>
        <v>0</v>
      </c>
      <c r="D171" s="4">
        <f>SUMIFS(Sales!$J:$J,Sales!$U:$U,A171)</f>
        <v>0</v>
      </c>
      <c r="E171" s="4">
        <f>SUMIFS(Investors!$Q:$Q,Investors!$T:$T,"Exit",Investors!$J:$J,Daily!A171)</f>
        <v>0</v>
      </c>
      <c r="F171" s="4">
        <f>SUMIFS(Adjustments!$C:$C,Adjustments!$A:$A,A171)</f>
        <v>0</v>
      </c>
      <c r="G171" s="4">
        <f t="shared" si="6"/>
        <v>0</v>
      </c>
      <c r="H171" s="4">
        <f t="shared" si="8"/>
        <v>18480762.763470963</v>
      </c>
    </row>
    <row r="172" spans="1:8">
      <c r="A172" s="17">
        <f t="shared" si="7"/>
        <v>45719</v>
      </c>
      <c r="B172" s="4"/>
      <c r="C172" s="4">
        <f>SUMIFS(Sales!$S:$S,Sales!$H:$H,A172)+SUMIFS(Sales!$J:$J,Sales!$H:$H,A172)</f>
        <v>0</v>
      </c>
      <c r="D172" s="4">
        <f>SUMIFS(Sales!$J:$J,Sales!$U:$U,A172)</f>
        <v>0</v>
      </c>
      <c r="E172" s="4">
        <f>SUMIFS(Investors!$Q:$Q,Investors!$T:$T,"Exit",Investors!$J:$J,Daily!A172)</f>
        <v>0</v>
      </c>
      <c r="F172" s="4">
        <f>SUMIFS(Adjustments!$C:$C,Adjustments!$A:$A,A172)</f>
        <v>0</v>
      </c>
      <c r="G172" s="4">
        <f t="shared" si="6"/>
        <v>0</v>
      </c>
      <c r="H172" s="4">
        <f t="shared" si="8"/>
        <v>18480762.763470963</v>
      </c>
    </row>
    <row r="173" spans="1:8">
      <c r="A173" s="17">
        <f t="shared" si="7"/>
        <v>45720</v>
      </c>
      <c r="B173" s="4"/>
      <c r="C173" s="4">
        <f>SUMIFS(Sales!$S:$S,Sales!$H:$H,A173)+SUMIFS(Sales!$J:$J,Sales!$H:$H,A173)</f>
        <v>0</v>
      </c>
      <c r="D173" s="4">
        <f>SUMIFS(Sales!$J:$J,Sales!$U:$U,A173)</f>
        <v>0</v>
      </c>
      <c r="E173" s="4">
        <f>SUMIFS(Investors!$Q:$Q,Investors!$T:$T,"Exit",Investors!$J:$J,Daily!A173)</f>
        <v>0</v>
      </c>
      <c r="F173" s="4">
        <f>SUMIFS(Adjustments!$C:$C,Adjustments!$A:$A,A173)</f>
        <v>0</v>
      </c>
      <c r="G173" s="4">
        <f t="shared" si="6"/>
        <v>0</v>
      </c>
      <c r="H173" s="4">
        <f t="shared" si="8"/>
        <v>18480762.763470963</v>
      </c>
    </row>
    <row r="174" spans="1:8">
      <c r="A174" s="17">
        <f t="shared" si="7"/>
        <v>45721</v>
      </c>
      <c r="B174" s="4"/>
      <c r="C174" s="4">
        <f>SUMIFS(Sales!$S:$S,Sales!$H:$H,A174)+SUMIFS(Sales!$J:$J,Sales!$H:$H,A174)</f>
        <v>0</v>
      </c>
      <c r="D174" s="4">
        <f>SUMIFS(Sales!$J:$J,Sales!$U:$U,A174)</f>
        <v>0</v>
      </c>
      <c r="E174" s="4">
        <f>SUMIFS(Investors!$Q:$Q,Investors!$T:$T,"Exit",Investors!$J:$J,Daily!A174)</f>
        <v>0</v>
      </c>
      <c r="F174" s="4">
        <f>SUMIFS(Adjustments!$C:$C,Adjustments!$A:$A,A174)</f>
        <v>0</v>
      </c>
      <c r="G174" s="4">
        <f t="shared" si="6"/>
        <v>0</v>
      </c>
      <c r="H174" s="4">
        <f t="shared" si="8"/>
        <v>18480762.763470963</v>
      </c>
    </row>
    <row r="175" spans="1:8">
      <c r="A175" s="17">
        <f t="shared" si="7"/>
        <v>45722</v>
      </c>
      <c r="B175" s="4"/>
      <c r="C175" s="4">
        <f>SUMIFS(Sales!$S:$S,Sales!$H:$H,A175)+SUMIFS(Sales!$J:$J,Sales!$H:$H,A175)</f>
        <v>0</v>
      </c>
      <c r="D175" s="4">
        <f>SUMIFS(Sales!$J:$J,Sales!$U:$U,A175)</f>
        <v>0</v>
      </c>
      <c r="E175" s="4">
        <f>SUMIFS(Investors!$Q:$Q,Investors!$T:$T,"Exit",Investors!$J:$J,Daily!A175)</f>
        <v>0</v>
      </c>
      <c r="F175" s="4">
        <f>SUMIFS(Adjustments!$C:$C,Adjustments!$A:$A,A175)</f>
        <v>0</v>
      </c>
      <c r="G175" s="4">
        <f t="shared" si="6"/>
        <v>0</v>
      </c>
      <c r="H175" s="4">
        <f t="shared" si="8"/>
        <v>18480762.763470963</v>
      </c>
    </row>
    <row r="176" spans="1:8">
      <c r="A176" s="17">
        <f t="shared" si="7"/>
        <v>45723</v>
      </c>
      <c r="B176" s="4"/>
      <c r="C176" s="4">
        <f>SUMIFS(Sales!$S:$S,Sales!$H:$H,A176)+SUMIFS(Sales!$J:$J,Sales!$H:$H,A176)</f>
        <v>0</v>
      </c>
      <c r="D176" s="4">
        <f>SUMIFS(Sales!$J:$J,Sales!$U:$U,A176)</f>
        <v>0</v>
      </c>
      <c r="E176" s="4">
        <f>SUMIFS(Investors!$Q:$Q,Investors!$T:$T,"Exit",Investors!$J:$J,Daily!A176)</f>
        <v>0</v>
      </c>
      <c r="F176" s="4">
        <f>SUMIFS(Adjustments!$C:$C,Adjustments!$A:$A,A176)</f>
        <v>0</v>
      </c>
      <c r="G176" s="4">
        <f t="shared" si="6"/>
        <v>0</v>
      </c>
      <c r="H176" s="4">
        <f t="shared" si="8"/>
        <v>18480762.763470963</v>
      </c>
    </row>
    <row r="177" spans="1:8">
      <c r="A177" s="17">
        <f t="shared" si="7"/>
        <v>45724</v>
      </c>
      <c r="B177" s="4"/>
      <c r="C177" s="4">
        <f>SUMIFS(Sales!$S:$S,Sales!$H:$H,A177)+SUMIFS(Sales!$J:$J,Sales!$H:$H,A177)</f>
        <v>0</v>
      </c>
      <c r="D177" s="4">
        <f>SUMIFS(Sales!$J:$J,Sales!$U:$U,A177)</f>
        <v>0</v>
      </c>
      <c r="E177" s="4">
        <f>SUMIFS(Investors!$Q:$Q,Investors!$T:$T,"Exit",Investors!$J:$J,Daily!A177)</f>
        <v>0</v>
      </c>
      <c r="F177" s="4">
        <f>SUMIFS(Adjustments!$C:$C,Adjustments!$A:$A,A177)</f>
        <v>0</v>
      </c>
      <c r="G177" s="4">
        <f t="shared" si="6"/>
        <v>0</v>
      </c>
      <c r="H177" s="4">
        <f t="shared" si="8"/>
        <v>18480762.763470963</v>
      </c>
    </row>
    <row r="178" spans="1:8">
      <c r="A178" s="17">
        <f t="shared" si="7"/>
        <v>45725</v>
      </c>
      <c r="B178" s="4"/>
      <c r="C178" s="4">
        <f>SUMIFS(Sales!$S:$S,Sales!$H:$H,A178)+SUMIFS(Sales!$J:$J,Sales!$H:$H,A178)</f>
        <v>0</v>
      </c>
      <c r="D178" s="4">
        <f>SUMIFS(Sales!$J:$J,Sales!$U:$U,A178)</f>
        <v>0</v>
      </c>
      <c r="E178" s="4">
        <f>SUMIFS(Investors!$Q:$Q,Investors!$T:$T,"Exit",Investors!$J:$J,Daily!A178)</f>
        <v>0</v>
      </c>
      <c r="F178" s="4">
        <f>SUMIFS(Adjustments!$C:$C,Adjustments!$A:$A,A178)</f>
        <v>0</v>
      </c>
      <c r="G178" s="4">
        <f t="shared" si="6"/>
        <v>0</v>
      </c>
      <c r="H178" s="4">
        <f t="shared" si="8"/>
        <v>18480762.763470963</v>
      </c>
    </row>
    <row r="179" spans="1:8">
      <c r="A179" s="17">
        <f t="shared" si="7"/>
        <v>45726</v>
      </c>
      <c r="B179" s="4"/>
      <c r="C179" s="4">
        <f>SUMIFS(Sales!$S:$S,Sales!$H:$H,A179)+SUMIFS(Sales!$J:$J,Sales!$H:$H,A179)</f>
        <v>0</v>
      </c>
      <c r="D179" s="4">
        <f>SUMIFS(Sales!$J:$J,Sales!$U:$U,A179)</f>
        <v>0</v>
      </c>
      <c r="E179" s="4">
        <f>SUMIFS(Investors!$Q:$Q,Investors!$T:$T,"Exit",Investors!$J:$J,Daily!A179)</f>
        <v>0</v>
      </c>
      <c r="F179" s="4">
        <f>SUMIFS(Adjustments!$C:$C,Adjustments!$A:$A,A179)</f>
        <v>0</v>
      </c>
      <c r="G179" s="4">
        <f t="shared" si="6"/>
        <v>0</v>
      </c>
      <c r="H179" s="4">
        <f t="shared" si="8"/>
        <v>18480762.763470963</v>
      </c>
    </row>
    <row r="180" spans="1:8">
      <c r="A180" s="17">
        <f t="shared" si="7"/>
        <v>45727</v>
      </c>
      <c r="B180" s="4"/>
      <c r="C180" s="4">
        <f>SUMIFS(Sales!$S:$S,Sales!$H:$H,A180)+SUMIFS(Sales!$J:$J,Sales!$H:$H,A180)</f>
        <v>0</v>
      </c>
      <c r="D180" s="4">
        <f>SUMIFS(Sales!$J:$J,Sales!$U:$U,A180)</f>
        <v>0</v>
      </c>
      <c r="E180" s="4">
        <f>SUMIFS(Investors!$Q:$Q,Investors!$T:$T,"Exit",Investors!$J:$J,Daily!A180)</f>
        <v>0</v>
      </c>
      <c r="F180" s="4">
        <f>SUMIFS(Adjustments!$C:$C,Adjustments!$A:$A,A180)</f>
        <v>0</v>
      </c>
      <c r="G180" s="4">
        <f t="shared" si="6"/>
        <v>0</v>
      </c>
      <c r="H180" s="4">
        <f t="shared" si="8"/>
        <v>18480762.763470963</v>
      </c>
    </row>
    <row r="181" spans="1:8">
      <c r="A181" s="17">
        <f t="shared" si="7"/>
        <v>45728</v>
      </c>
      <c r="B181" s="4"/>
      <c r="C181" s="4">
        <f>SUMIFS(Sales!$S:$S,Sales!$H:$H,A181)+SUMIFS(Sales!$J:$J,Sales!$H:$H,A181)</f>
        <v>0</v>
      </c>
      <c r="D181" s="4">
        <f>SUMIFS(Sales!$J:$J,Sales!$U:$U,A181)</f>
        <v>0</v>
      </c>
      <c r="E181" s="4">
        <f>SUMIFS(Investors!$Q:$Q,Investors!$T:$T,"Exit",Investors!$J:$J,Daily!A181)</f>
        <v>0</v>
      </c>
      <c r="F181" s="4">
        <f>SUMIFS(Adjustments!$C:$C,Adjustments!$A:$A,A181)</f>
        <v>0</v>
      </c>
      <c r="G181" s="4">
        <f t="shared" si="6"/>
        <v>0</v>
      </c>
      <c r="H181" s="4">
        <f t="shared" si="8"/>
        <v>18480762.763470963</v>
      </c>
    </row>
    <row r="182" spans="1:8">
      <c r="A182" s="17">
        <f t="shared" si="7"/>
        <v>45729</v>
      </c>
      <c r="B182" s="4"/>
      <c r="C182" s="4">
        <f>SUMIFS(Sales!$S:$S,Sales!$H:$H,A182)+SUMIFS(Sales!$J:$J,Sales!$H:$H,A182)</f>
        <v>0</v>
      </c>
      <c r="D182" s="4">
        <f>SUMIFS(Sales!$J:$J,Sales!$U:$U,A182)</f>
        <v>0</v>
      </c>
      <c r="E182" s="4">
        <f>SUMIFS(Investors!$Q:$Q,Investors!$T:$T,"Exit",Investors!$J:$J,Daily!A182)</f>
        <v>0</v>
      </c>
      <c r="F182" s="4">
        <f>SUMIFS(Adjustments!$C:$C,Adjustments!$A:$A,A182)</f>
        <v>0</v>
      </c>
      <c r="G182" s="4">
        <f t="shared" si="6"/>
        <v>0</v>
      </c>
      <c r="H182" s="4">
        <f t="shared" si="8"/>
        <v>18480762.763470963</v>
      </c>
    </row>
    <row r="183" spans="1:8">
      <c r="A183" s="17">
        <f t="shared" si="7"/>
        <v>45730</v>
      </c>
      <c r="B183" s="4"/>
      <c r="C183" s="4">
        <f>SUMIFS(Sales!$S:$S,Sales!$H:$H,A183)+SUMIFS(Sales!$J:$J,Sales!$H:$H,A183)</f>
        <v>1234666.6658410961</v>
      </c>
      <c r="D183" s="4">
        <f>SUMIFS(Sales!$J:$J,Sales!$U:$U,A183)</f>
        <v>0</v>
      </c>
      <c r="E183" s="4">
        <f>SUMIFS(Investors!$Q:$Q,Investors!$T:$T,"Exit",Investors!$J:$J,Daily!A183)</f>
        <v>0</v>
      </c>
      <c r="F183" s="4">
        <f>SUMIFS(Adjustments!$C:$C,Adjustments!$A:$A,A183)</f>
        <v>0</v>
      </c>
      <c r="G183" s="4">
        <f t="shared" si="6"/>
        <v>1234666.6658410961</v>
      </c>
      <c r="H183" s="4">
        <f t="shared" si="8"/>
        <v>19715429.429312058</v>
      </c>
    </row>
    <row r="184" spans="1:8">
      <c r="A184" s="17">
        <f t="shared" si="7"/>
        <v>45731</v>
      </c>
      <c r="B184" s="4"/>
      <c r="C184" s="4">
        <f>SUMIFS(Sales!$S:$S,Sales!$H:$H,A184)+SUMIFS(Sales!$J:$J,Sales!$H:$H,A184)</f>
        <v>0</v>
      </c>
      <c r="D184" s="4">
        <f>SUMIFS(Sales!$J:$J,Sales!$U:$U,A184)</f>
        <v>0</v>
      </c>
      <c r="E184" s="4">
        <f>SUMIFS(Investors!$Q:$Q,Investors!$T:$T,"Exit",Investors!$J:$J,Daily!A184)</f>
        <v>0</v>
      </c>
      <c r="F184" s="4">
        <f>SUMIFS(Adjustments!$C:$C,Adjustments!$A:$A,A184)</f>
        <v>0</v>
      </c>
      <c r="G184" s="4">
        <f t="shared" si="6"/>
        <v>0</v>
      </c>
      <c r="H184" s="4">
        <f t="shared" si="8"/>
        <v>19715429.429312058</v>
      </c>
    </row>
    <row r="185" spans="1:8">
      <c r="A185" s="17">
        <f t="shared" si="7"/>
        <v>45732</v>
      </c>
      <c r="B185" s="4"/>
      <c r="C185" s="4">
        <f>SUMIFS(Sales!$S:$S,Sales!$H:$H,A185)+SUMIFS(Sales!$J:$J,Sales!$H:$H,A185)</f>
        <v>0</v>
      </c>
      <c r="D185" s="4">
        <f>SUMIFS(Sales!$J:$J,Sales!$U:$U,A185)</f>
        <v>0</v>
      </c>
      <c r="E185" s="4">
        <f>SUMIFS(Investors!$Q:$Q,Investors!$T:$T,"Exit",Investors!$J:$J,Daily!A185)</f>
        <v>0</v>
      </c>
      <c r="F185" s="4">
        <f>SUMIFS(Adjustments!$C:$C,Adjustments!$A:$A,A185)</f>
        <v>0</v>
      </c>
      <c r="G185" s="4">
        <f t="shared" si="6"/>
        <v>0</v>
      </c>
      <c r="H185" s="4">
        <f t="shared" si="8"/>
        <v>19715429.429312058</v>
      </c>
    </row>
    <row r="186" spans="1:8">
      <c r="A186" s="17">
        <f t="shared" si="7"/>
        <v>45733</v>
      </c>
      <c r="B186" s="4"/>
      <c r="C186" s="4">
        <f>SUMIFS(Sales!$S:$S,Sales!$H:$H,A186)+SUMIFS(Sales!$J:$J,Sales!$H:$H,A186)</f>
        <v>0</v>
      </c>
      <c r="D186" s="4">
        <f>SUMIFS(Sales!$J:$J,Sales!$U:$U,A186)</f>
        <v>0</v>
      </c>
      <c r="E186" s="4">
        <f>SUMIFS(Investors!$Q:$Q,Investors!$T:$T,"Exit",Investors!$J:$J,Daily!A186)</f>
        <v>0</v>
      </c>
      <c r="F186" s="4">
        <f>SUMIFS(Adjustments!$C:$C,Adjustments!$A:$A,A186)</f>
        <v>0</v>
      </c>
      <c r="G186" s="4">
        <f t="shared" si="6"/>
        <v>0</v>
      </c>
      <c r="H186" s="4">
        <f t="shared" si="8"/>
        <v>19715429.429312058</v>
      </c>
    </row>
    <row r="187" spans="1:8">
      <c r="A187" s="17">
        <f t="shared" si="7"/>
        <v>45734</v>
      </c>
      <c r="B187" s="4"/>
      <c r="C187" s="4">
        <f>SUMIFS(Sales!$S:$S,Sales!$H:$H,A187)+SUMIFS(Sales!$J:$J,Sales!$H:$H,A187)</f>
        <v>0</v>
      </c>
      <c r="D187" s="4">
        <f>SUMIFS(Sales!$J:$J,Sales!$U:$U,A187)</f>
        <v>0</v>
      </c>
      <c r="E187" s="4">
        <f>SUMIFS(Investors!$Q:$Q,Investors!$T:$T,"Exit",Investors!$J:$J,Daily!A187)</f>
        <v>0</v>
      </c>
      <c r="F187" s="4">
        <f>SUMIFS(Adjustments!$C:$C,Adjustments!$A:$A,A187)</f>
        <v>0</v>
      </c>
      <c r="G187" s="4">
        <f t="shared" si="6"/>
        <v>0</v>
      </c>
      <c r="H187" s="4">
        <f t="shared" si="8"/>
        <v>19715429.429312058</v>
      </c>
    </row>
    <row r="188" spans="1:8">
      <c r="A188" s="17">
        <f t="shared" si="7"/>
        <v>45735</v>
      </c>
      <c r="B188" s="4"/>
      <c r="C188" s="4">
        <f>SUMIFS(Sales!$S:$S,Sales!$H:$H,A188)+SUMIFS(Sales!$J:$J,Sales!$H:$H,A188)</f>
        <v>0</v>
      </c>
      <c r="D188" s="4">
        <f>SUMIFS(Sales!$J:$J,Sales!$U:$U,A188)</f>
        <v>0</v>
      </c>
      <c r="E188" s="4">
        <f>SUMIFS(Investors!$Q:$Q,Investors!$T:$T,"Exit",Investors!$J:$J,Daily!A188)</f>
        <v>0</v>
      </c>
      <c r="F188" s="4">
        <f>SUMIFS(Adjustments!$C:$C,Adjustments!$A:$A,A188)</f>
        <v>0</v>
      </c>
      <c r="G188" s="4">
        <f t="shared" si="6"/>
        <v>0</v>
      </c>
      <c r="H188" s="4">
        <f t="shared" si="8"/>
        <v>19715429.429312058</v>
      </c>
    </row>
    <row r="189" spans="1:8">
      <c r="A189" s="17">
        <f t="shared" si="7"/>
        <v>45736</v>
      </c>
      <c r="B189" s="4"/>
      <c r="C189" s="4">
        <f>SUMIFS(Sales!$S:$S,Sales!$H:$H,A189)+SUMIFS(Sales!$J:$J,Sales!$H:$H,A189)</f>
        <v>0</v>
      </c>
      <c r="D189" s="4">
        <f>SUMIFS(Sales!$J:$J,Sales!$U:$U,A189)</f>
        <v>0</v>
      </c>
      <c r="E189" s="4">
        <f>SUMIFS(Investors!$Q:$Q,Investors!$T:$T,"Exit",Investors!$J:$J,Daily!A189)</f>
        <v>0</v>
      </c>
      <c r="F189" s="4">
        <f>SUMIFS(Adjustments!$C:$C,Adjustments!$A:$A,A189)</f>
        <v>0</v>
      </c>
      <c r="G189" s="4">
        <f t="shared" si="6"/>
        <v>0</v>
      </c>
      <c r="H189" s="4">
        <f t="shared" si="8"/>
        <v>19715429.429312058</v>
      </c>
    </row>
    <row r="190" spans="1:8">
      <c r="A190" s="17">
        <f t="shared" si="7"/>
        <v>45737</v>
      </c>
      <c r="B190" s="4"/>
      <c r="C190" s="4">
        <f>SUMIFS(Sales!$S:$S,Sales!$H:$H,A190)+SUMIFS(Sales!$J:$J,Sales!$H:$H,A190)</f>
        <v>0</v>
      </c>
      <c r="D190" s="4">
        <f>SUMIFS(Sales!$J:$J,Sales!$U:$U,A190)</f>
        <v>0</v>
      </c>
      <c r="E190" s="4">
        <f>SUMIFS(Investors!$Q:$Q,Investors!$T:$T,"Exit",Investors!$J:$J,Daily!A190)</f>
        <v>0</v>
      </c>
      <c r="F190" s="4">
        <f>SUMIFS(Adjustments!$C:$C,Adjustments!$A:$A,A190)</f>
        <v>0</v>
      </c>
      <c r="G190" s="4">
        <f t="shared" si="6"/>
        <v>0</v>
      </c>
      <c r="H190" s="4">
        <f t="shared" si="8"/>
        <v>19715429.429312058</v>
      </c>
    </row>
    <row r="191" spans="1:8">
      <c r="A191" s="17">
        <f t="shared" si="7"/>
        <v>45738</v>
      </c>
      <c r="B191" s="4"/>
      <c r="C191" s="4">
        <f>SUMIFS(Sales!$S:$S,Sales!$H:$H,A191)+SUMIFS(Sales!$J:$J,Sales!$H:$H,A191)</f>
        <v>0</v>
      </c>
      <c r="D191" s="4">
        <f>SUMIFS(Sales!$J:$J,Sales!$U:$U,A191)</f>
        <v>0</v>
      </c>
      <c r="E191" s="4">
        <f>SUMIFS(Investors!$Q:$Q,Investors!$T:$T,"Exit",Investors!$J:$J,Daily!A191)</f>
        <v>0</v>
      </c>
      <c r="F191" s="4">
        <f>SUMIFS(Adjustments!$C:$C,Adjustments!$A:$A,A191)</f>
        <v>0</v>
      </c>
      <c r="G191" s="4">
        <f t="shared" si="6"/>
        <v>0</v>
      </c>
      <c r="H191" s="4">
        <f t="shared" si="8"/>
        <v>19715429.429312058</v>
      </c>
    </row>
    <row r="192" spans="1:8">
      <c r="A192" s="17">
        <f t="shared" si="7"/>
        <v>45739</v>
      </c>
      <c r="B192" s="4"/>
      <c r="C192" s="4">
        <f>SUMIFS(Sales!$S:$S,Sales!$H:$H,A192)+SUMIFS(Sales!$J:$J,Sales!$H:$H,A192)</f>
        <v>0</v>
      </c>
      <c r="D192" s="4">
        <f>SUMIFS(Sales!$J:$J,Sales!$U:$U,A192)</f>
        <v>0</v>
      </c>
      <c r="E192" s="4">
        <f>SUMIFS(Investors!$Q:$Q,Investors!$T:$T,"Exit",Investors!$J:$J,Daily!A192)</f>
        <v>0</v>
      </c>
      <c r="F192" s="4">
        <f>SUMIFS(Adjustments!$C:$C,Adjustments!$A:$A,A192)</f>
        <v>0</v>
      </c>
      <c r="G192" s="4">
        <f t="shared" si="6"/>
        <v>0</v>
      </c>
      <c r="H192" s="4">
        <f t="shared" si="8"/>
        <v>19715429.429312058</v>
      </c>
    </row>
    <row r="193" spans="1:8">
      <c r="A193" s="17">
        <f t="shared" si="7"/>
        <v>45740</v>
      </c>
      <c r="B193" s="4"/>
      <c r="C193" s="4">
        <f>SUMIFS(Sales!$S:$S,Sales!$H:$H,A193)+SUMIFS(Sales!$J:$J,Sales!$H:$H,A193)</f>
        <v>0</v>
      </c>
      <c r="D193" s="4">
        <f>SUMIFS(Sales!$J:$J,Sales!$U:$U,A193)</f>
        <v>0</v>
      </c>
      <c r="E193" s="4">
        <f>SUMIFS(Investors!$Q:$Q,Investors!$T:$T,"Exit",Investors!$J:$J,Daily!A193)</f>
        <v>0</v>
      </c>
      <c r="F193" s="4">
        <f>SUMIFS(Adjustments!$C:$C,Adjustments!$A:$A,A193)</f>
        <v>0</v>
      </c>
      <c r="G193" s="4">
        <f t="shared" si="6"/>
        <v>0</v>
      </c>
      <c r="H193" s="4">
        <f t="shared" si="8"/>
        <v>19715429.429312058</v>
      </c>
    </row>
    <row r="194" spans="1:8">
      <c r="A194" s="17">
        <f t="shared" si="7"/>
        <v>45741</v>
      </c>
      <c r="B194" s="4"/>
      <c r="C194" s="4">
        <f>SUMIFS(Sales!$S:$S,Sales!$H:$H,A194)+SUMIFS(Sales!$J:$J,Sales!$H:$H,A194)</f>
        <v>0</v>
      </c>
      <c r="D194" s="4">
        <f>SUMIFS(Sales!$J:$J,Sales!$U:$U,A194)</f>
        <v>0</v>
      </c>
      <c r="E194" s="4">
        <f>SUMIFS(Investors!$Q:$Q,Investors!$T:$T,"Exit",Investors!$J:$J,Daily!A194)</f>
        <v>0</v>
      </c>
      <c r="F194" s="4">
        <f>SUMIFS(Adjustments!$C:$C,Adjustments!$A:$A,A194)</f>
        <v>0</v>
      </c>
      <c r="G194" s="4">
        <f t="shared" si="6"/>
        <v>0</v>
      </c>
      <c r="H194" s="4">
        <f t="shared" si="8"/>
        <v>19715429.429312058</v>
      </c>
    </row>
    <row r="195" spans="1:8">
      <c r="A195" s="17">
        <f t="shared" si="7"/>
        <v>45742</v>
      </c>
      <c r="B195" s="4"/>
      <c r="C195" s="4">
        <f>SUMIFS(Sales!$S:$S,Sales!$H:$H,A195)+SUMIFS(Sales!$J:$J,Sales!$H:$H,A195)</f>
        <v>0</v>
      </c>
      <c r="D195" s="4">
        <f>SUMIFS(Sales!$J:$J,Sales!$U:$U,A195)</f>
        <v>0</v>
      </c>
      <c r="E195" s="4">
        <f>SUMIFS(Investors!$Q:$Q,Investors!$T:$T,"Exit",Investors!$J:$J,Daily!A195)</f>
        <v>0</v>
      </c>
      <c r="F195" s="4">
        <f>SUMIFS(Adjustments!$C:$C,Adjustments!$A:$A,A195)</f>
        <v>0</v>
      </c>
      <c r="G195" s="4">
        <f t="shared" ref="G195:G258" si="9">B195+C195-D195-E195+F195</f>
        <v>0</v>
      </c>
      <c r="H195" s="4">
        <f t="shared" si="8"/>
        <v>19715429.429312058</v>
      </c>
    </row>
    <row r="196" spans="1:8">
      <c r="A196" s="17">
        <f t="shared" ref="A196:A259" si="10">A195+1</f>
        <v>45743</v>
      </c>
      <c r="B196" s="4"/>
      <c r="C196" s="4">
        <f>SUMIFS(Sales!$S:$S,Sales!$H:$H,A196)+SUMIFS(Sales!$J:$J,Sales!$H:$H,A196)</f>
        <v>0</v>
      </c>
      <c r="D196" s="4">
        <f>SUMIFS(Sales!$J:$J,Sales!$U:$U,A196)</f>
        <v>0</v>
      </c>
      <c r="E196" s="4">
        <f>SUMIFS(Investors!$Q:$Q,Investors!$T:$T,"Exit",Investors!$J:$J,Daily!A196)</f>
        <v>0</v>
      </c>
      <c r="F196" s="4">
        <f>SUMIFS(Adjustments!$C:$C,Adjustments!$A:$A,A196)</f>
        <v>0</v>
      </c>
      <c r="G196" s="4">
        <f t="shared" si="9"/>
        <v>0</v>
      </c>
      <c r="H196" s="4">
        <f t="shared" ref="H196:H259" si="11">H195+G196</f>
        <v>19715429.429312058</v>
      </c>
    </row>
    <row r="197" spans="1:8">
      <c r="A197" s="17">
        <f t="shared" si="10"/>
        <v>45744</v>
      </c>
      <c r="B197" s="4"/>
      <c r="C197" s="4">
        <f>SUMIFS(Sales!$S:$S,Sales!$H:$H,A197)+SUMIFS(Sales!$J:$J,Sales!$H:$H,A197)</f>
        <v>0</v>
      </c>
      <c r="D197" s="4">
        <f>SUMIFS(Sales!$J:$J,Sales!$U:$U,A197)</f>
        <v>0</v>
      </c>
      <c r="E197" s="4">
        <f>SUMIFS(Investors!$Q:$Q,Investors!$T:$T,"Exit",Investors!$J:$J,Daily!A197)</f>
        <v>0</v>
      </c>
      <c r="F197" s="4">
        <f>SUMIFS(Adjustments!$C:$C,Adjustments!$A:$A,A197)</f>
        <v>0</v>
      </c>
      <c r="G197" s="4">
        <f t="shared" si="9"/>
        <v>0</v>
      </c>
      <c r="H197" s="4">
        <f t="shared" si="11"/>
        <v>19715429.429312058</v>
      </c>
    </row>
    <row r="198" spans="1:8">
      <c r="A198" s="17">
        <f t="shared" si="10"/>
        <v>45745</v>
      </c>
      <c r="B198" s="4"/>
      <c r="C198" s="4">
        <f>SUMIFS(Sales!$S:$S,Sales!$H:$H,A198)+SUMIFS(Sales!$J:$J,Sales!$H:$H,A198)</f>
        <v>0</v>
      </c>
      <c r="D198" s="4">
        <f>SUMIFS(Sales!$J:$J,Sales!$U:$U,A198)</f>
        <v>0</v>
      </c>
      <c r="E198" s="4">
        <f>SUMIFS(Investors!$Q:$Q,Investors!$T:$T,"Exit",Investors!$J:$J,Daily!A198)</f>
        <v>0</v>
      </c>
      <c r="F198" s="4">
        <f>SUMIFS(Adjustments!$C:$C,Adjustments!$A:$A,A198)</f>
        <v>0</v>
      </c>
      <c r="G198" s="4">
        <f t="shared" si="9"/>
        <v>0</v>
      </c>
      <c r="H198" s="4">
        <f t="shared" si="11"/>
        <v>19715429.429312058</v>
      </c>
    </row>
    <row r="199" spans="1:8">
      <c r="A199" s="17">
        <f t="shared" si="10"/>
        <v>45746</v>
      </c>
      <c r="B199" s="4"/>
      <c r="C199" s="4">
        <f>SUMIFS(Sales!$S:$S,Sales!$H:$H,A199)+SUMIFS(Sales!$J:$J,Sales!$H:$H,A199)</f>
        <v>0</v>
      </c>
      <c r="D199" s="4">
        <f>SUMIFS(Sales!$J:$J,Sales!$U:$U,A199)</f>
        <v>0</v>
      </c>
      <c r="E199" s="4">
        <f>SUMIFS(Investors!$Q:$Q,Investors!$T:$T,"Exit",Investors!$J:$J,Daily!A199)</f>
        <v>0</v>
      </c>
      <c r="F199" s="4">
        <f>SUMIFS(Adjustments!$C:$C,Adjustments!$A:$A,A199)</f>
        <v>0</v>
      </c>
      <c r="G199" s="4">
        <f t="shared" si="9"/>
        <v>0</v>
      </c>
      <c r="H199" s="4">
        <f t="shared" si="11"/>
        <v>19715429.429312058</v>
      </c>
    </row>
    <row r="200" spans="1:8">
      <c r="A200" s="17">
        <f t="shared" si="10"/>
        <v>45747</v>
      </c>
      <c r="B200" s="4"/>
      <c r="C200" s="4">
        <f>SUMIFS(Sales!$S:$S,Sales!$H:$H,A200)+SUMIFS(Sales!$J:$J,Sales!$H:$H,A200)</f>
        <v>0</v>
      </c>
      <c r="D200" s="4">
        <f>SUMIFS(Sales!$J:$J,Sales!$U:$U,A200)</f>
        <v>0</v>
      </c>
      <c r="E200" s="4">
        <f>SUMIFS(Investors!$Q:$Q,Investors!$T:$T,"Exit",Investors!$J:$J,Daily!A200)</f>
        <v>0</v>
      </c>
      <c r="F200" s="4">
        <f>SUMIFS(Adjustments!$C:$C,Adjustments!$A:$A,A200)</f>
        <v>0</v>
      </c>
      <c r="G200" s="4">
        <f t="shared" si="9"/>
        <v>0</v>
      </c>
      <c r="H200" s="4">
        <f t="shared" si="11"/>
        <v>19715429.429312058</v>
      </c>
    </row>
    <row r="201" spans="1:8">
      <c r="A201" s="17">
        <f t="shared" si="10"/>
        <v>45748</v>
      </c>
      <c r="B201" s="4"/>
      <c r="C201" s="4">
        <f>SUMIFS(Sales!$S:$S,Sales!$H:$H,A201)+SUMIFS(Sales!$J:$J,Sales!$H:$H,A201)</f>
        <v>0</v>
      </c>
      <c r="D201" s="4">
        <f>SUMIFS(Sales!$J:$J,Sales!$U:$U,A201)</f>
        <v>0</v>
      </c>
      <c r="E201" s="4">
        <f>SUMIFS(Investors!$Q:$Q,Investors!$T:$T,"Exit",Investors!$J:$J,Daily!A201)</f>
        <v>0</v>
      </c>
      <c r="F201" s="4">
        <f>SUMIFS(Adjustments!$C:$C,Adjustments!$A:$A,A201)</f>
        <v>0</v>
      </c>
      <c r="G201" s="4">
        <f t="shared" si="9"/>
        <v>0</v>
      </c>
      <c r="H201" s="4">
        <f t="shared" si="11"/>
        <v>19715429.429312058</v>
      </c>
    </row>
    <row r="202" spans="1:8">
      <c r="A202" s="17">
        <f t="shared" si="10"/>
        <v>45749</v>
      </c>
      <c r="B202" s="4"/>
      <c r="C202" s="4">
        <f>SUMIFS(Sales!$S:$S,Sales!$H:$H,A202)+SUMIFS(Sales!$J:$J,Sales!$H:$H,A202)</f>
        <v>0</v>
      </c>
      <c r="D202" s="4">
        <f>SUMIFS(Sales!$J:$J,Sales!$U:$U,A202)</f>
        <v>0</v>
      </c>
      <c r="E202" s="4">
        <f>SUMIFS(Investors!$Q:$Q,Investors!$T:$T,"Exit",Investors!$J:$J,Daily!A202)</f>
        <v>0</v>
      </c>
      <c r="F202" s="4">
        <f>SUMIFS(Adjustments!$C:$C,Adjustments!$A:$A,A202)</f>
        <v>0</v>
      </c>
      <c r="G202" s="4">
        <f t="shared" si="9"/>
        <v>0</v>
      </c>
      <c r="H202" s="4">
        <f t="shared" si="11"/>
        <v>19715429.429312058</v>
      </c>
    </row>
    <row r="203" spans="1:8">
      <c r="A203" s="17">
        <f t="shared" si="10"/>
        <v>45750</v>
      </c>
      <c r="B203" s="4"/>
      <c r="C203" s="4">
        <f>SUMIFS(Sales!$S:$S,Sales!$H:$H,A203)+SUMIFS(Sales!$J:$J,Sales!$H:$H,A203)</f>
        <v>0</v>
      </c>
      <c r="D203" s="4">
        <f>SUMIFS(Sales!$J:$J,Sales!$U:$U,A203)</f>
        <v>0</v>
      </c>
      <c r="E203" s="4">
        <f>SUMIFS(Investors!$Q:$Q,Investors!$T:$T,"Exit",Investors!$J:$J,Daily!A203)</f>
        <v>0</v>
      </c>
      <c r="F203" s="4">
        <f>SUMIFS(Adjustments!$C:$C,Adjustments!$A:$A,A203)</f>
        <v>0</v>
      </c>
      <c r="G203" s="4">
        <f t="shared" si="9"/>
        <v>0</v>
      </c>
      <c r="H203" s="4">
        <f t="shared" si="11"/>
        <v>19715429.429312058</v>
      </c>
    </row>
    <row r="204" spans="1:8">
      <c r="A204" s="17">
        <f t="shared" si="10"/>
        <v>45751</v>
      </c>
      <c r="B204" s="4"/>
      <c r="C204" s="4">
        <f>SUMIFS(Sales!$S:$S,Sales!$H:$H,A204)+SUMIFS(Sales!$J:$J,Sales!$H:$H,A204)</f>
        <v>0</v>
      </c>
      <c r="D204" s="4">
        <f>SUMIFS(Sales!$J:$J,Sales!$U:$U,A204)</f>
        <v>0</v>
      </c>
      <c r="E204" s="4">
        <f>SUMIFS(Investors!$Q:$Q,Investors!$T:$T,"Exit",Investors!$J:$J,Daily!A204)</f>
        <v>0</v>
      </c>
      <c r="F204" s="4">
        <f>SUMIFS(Adjustments!$C:$C,Adjustments!$A:$A,A204)</f>
        <v>0</v>
      </c>
      <c r="G204" s="4">
        <f t="shared" si="9"/>
        <v>0</v>
      </c>
      <c r="H204" s="4">
        <f t="shared" si="11"/>
        <v>19715429.429312058</v>
      </c>
    </row>
    <row r="205" spans="1:8">
      <c r="A205" s="17">
        <f t="shared" si="10"/>
        <v>45752</v>
      </c>
      <c r="B205" s="4"/>
      <c r="C205" s="4">
        <f>SUMIFS(Sales!$S:$S,Sales!$H:$H,A205)+SUMIFS(Sales!$J:$J,Sales!$H:$H,A205)</f>
        <v>0</v>
      </c>
      <c r="D205" s="4">
        <f>SUMIFS(Sales!$J:$J,Sales!$U:$U,A205)</f>
        <v>0</v>
      </c>
      <c r="E205" s="4">
        <f>SUMIFS(Investors!$Q:$Q,Investors!$T:$T,"Exit",Investors!$J:$J,Daily!A205)</f>
        <v>0</v>
      </c>
      <c r="F205" s="4">
        <f>SUMIFS(Adjustments!$C:$C,Adjustments!$A:$A,A205)</f>
        <v>0</v>
      </c>
      <c r="G205" s="4">
        <f t="shared" si="9"/>
        <v>0</v>
      </c>
      <c r="H205" s="4">
        <f t="shared" si="11"/>
        <v>19715429.429312058</v>
      </c>
    </row>
    <row r="206" spans="1:8">
      <c r="A206" s="17">
        <f t="shared" si="10"/>
        <v>45753</v>
      </c>
      <c r="B206" s="4"/>
      <c r="C206" s="4">
        <f>SUMIFS(Sales!$S:$S,Sales!$H:$H,A206)+SUMIFS(Sales!$J:$J,Sales!$H:$H,A206)</f>
        <v>0</v>
      </c>
      <c r="D206" s="4">
        <f>SUMIFS(Sales!$J:$J,Sales!$U:$U,A206)</f>
        <v>0</v>
      </c>
      <c r="E206" s="4">
        <f>SUMIFS(Investors!$Q:$Q,Investors!$T:$T,"Exit",Investors!$J:$J,Daily!A206)</f>
        <v>0</v>
      </c>
      <c r="F206" s="4">
        <f>SUMIFS(Adjustments!$C:$C,Adjustments!$A:$A,A206)</f>
        <v>0</v>
      </c>
      <c r="G206" s="4">
        <f t="shared" si="9"/>
        <v>0</v>
      </c>
      <c r="H206" s="4">
        <f t="shared" si="11"/>
        <v>19715429.429312058</v>
      </c>
    </row>
    <row r="207" spans="1:8">
      <c r="A207" s="17">
        <f t="shared" si="10"/>
        <v>45754</v>
      </c>
      <c r="B207" s="4"/>
      <c r="C207" s="4">
        <f>SUMIFS(Sales!$S:$S,Sales!$H:$H,A207)+SUMIFS(Sales!$J:$J,Sales!$H:$H,A207)</f>
        <v>0</v>
      </c>
      <c r="D207" s="4">
        <f>SUMIFS(Sales!$J:$J,Sales!$U:$U,A207)</f>
        <v>0</v>
      </c>
      <c r="E207" s="4">
        <f>SUMIFS(Investors!$Q:$Q,Investors!$T:$T,"Exit",Investors!$J:$J,Daily!A207)</f>
        <v>0</v>
      </c>
      <c r="F207" s="4">
        <f>SUMIFS(Adjustments!$C:$C,Adjustments!$A:$A,A207)</f>
        <v>0</v>
      </c>
      <c r="G207" s="4">
        <f t="shared" si="9"/>
        <v>0</v>
      </c>
      <c r="H207" s="4">
        <f t="shared" si="11"/>
        <v>19715429.429312058</v>
      </c>
    </row>
    <row r="208" spans="1:8">
      <c r="A208" s="17">
        <f t="shared" si="10"/>
        <v>45755</v>
      </c>
      <c r="B208" s="4"/>
      <c r="C208" s="4">
        <f>SUMIFS(Sales!$S:$S,Sales!$H:$H,A208)+SUMIFS(Sales!$J:$J,Sales!$H:$H,A208)</f>
        <v>0</v>
      </c>
      <c r="D208" s="4">
        <f>SUMIFS(Sales!$J:$J,Sales!$U:$U,A208)</f>
        <v>0</v>
      </c>
      <c r="E208" s="4">
        <f>SUMIFS(Investors!$Q:$Q,Investors!$T:$T,"Exit",Investors!$J:$J,Daily!A208)</f>
        <v>0</v>
      </c>
      <c r="F208" s="4">
        <f>SUMIFS(Adjustments!$C:$C,Adjustments!$A:$A,A208)</f>
        <v>0</v>
      </c>
      <c r="G208" s="4">
        <f t="shared" si="9"/>
        <v>0</v>
      </c>
      <c r="H208" s="4">
        <f t="shared" si="11"/>
        <v>19715429.429312058</v>
      </c>
    </row>
    <row r="209" spans="1:8">
      <c r="A209" s="17">
        <f t="shared" si="10"/>
        <v>45756</v>
      </c>
      <c r="B209" s="4"/>
      <c r="C209" s="4">
        <f>SUMIFS(Sales!$S:$S,Sales!$H:$H,A209)+SUMIFS(Sales!$J:$J,Sales!$H:$H,A209)</f>
        <v>0</v>
      </c>
      <c r="D209" s="4">
        <f>SUMIFS(Sales!$J:$J,Sales!$U:$U,A209)</f>
        <v>0</v>
      </c>
      <c r="E209" s="4">
        <f>SUMIFS(Investors!$Q:$Q,Investors!$T:$T,"Exit",Investors!$J:$J,Daily!A209)</f>
        <v>0</v>
      </c>
      <c r="F209" s="4">
        <f>SUMIFS(Adjustments!$C:$C,Adjustments!$A:$A,A209)</f>
        <v>0</v>
      </c>
      <c r="G209" s="4">
        <f t="shared" si="9"/>
        <v>0</v>
      </c>
      <c r="H209" s="4">
        <f t="shared" si="11"/>
        <v>19715429.429312058</v>
      </c>
    </row>
    <row r="210" spans="1:8">
      <c r="A210" s="17">
        <f t="shared" si="10"/>
        <v>45757</v>
      </c>
      <c r="B210" s="4"/>
      <c r="C210" s="4">
        <f>SUMIFS(Sales!$S:$S,Sales!$H:$H,A210)+SUMIFS(Sales!$J:$J,Sales!$H:$H,A210)</f>
        <v>0</v>
      </c>
      <c r="D210" s="4">
        <f>SUMIFS(Sales!$J:$J,Sales!$U:$U,A210)</f>
        <v>0</v>
      </c>
      <c r="E210" s="4">
        <f>SUMIFS(Investors!$Q:$Q,Investors!$T:$T,"Exit",Investors!$J:$J,Daily!A210)</f>
        <v>0</v>
      </c>
      <c r="F210" s="4">
        <f>SUMIFS(Adjustments!$C:$C,Adjustments!$A:$A,A210)</f>
        <v>0</v>
      </c>
      <c r="G210" s="4">
        <f t="shared" si="9"/>
        <v>0</v>
      </c>
      <c r="H210" s="4">
        <f t="shared" si="11"/>
        <v>19715429.429312058</v>
      </c>
    </row>
    <row r="211" spans="1:8">
      <c r="A211" s="17">
        <f t="shared" si="10"/>
        <v>45758</v>
      </c>
      <c r="B211" s="4"/>
      <c r="C211" s="4">
        <f>SUMIFS(Sales!$S:$S,Sales!$H:$H,A211)+SUMIFS(Sales!$J:$J,Sales!$H:$H,A211)</f>
        <v>0</v>
      </c>
      <c r="D211" s="4">
        <f>SUMIFS(Sales!$J:$J,Sales!$U:$U,A211)</f>
        <v>0</v>
      </c>
      <c r="E211" s="4">
        <f>SUMIFS(Investors!$Q:$Q,Investors!$T:$T,"Exit",Investors!$J:$J,Daily!A211)</f>
        <v>0</v>
      </c>
      <c r="F211" s="4">
        <f>SUMIFS(Adjustments!$C:$C,Adjustments!$A:$A,A211)</f>
        <v>0</v>
      </c>
      <c r="G211" s="4">
        <f t="shared" si="9"/>
        <v>0</v>
      </c>
      <c r="H211" s="4">
        <f t="shared" si="11"/>
        <v>19715429.429312058</v>
      </c>
    </row>
    <row r="212" spans="1:8">
      <c r="A212" s="17">
        <f t="shared" si="10"/>
        <v>45759</v>
      </c>
      <c r="B212" s="4"/>
      <c r="C212" s="4">
        <f>SUMIFS(Sales!$S:$S,Sales!$H:$H,A212)+SUMIFS(Sales!$J:$J,Sales!$H:$H,A212)</f>
        <v>0</v>
      </c>
      <c r="D212" s="4">
        <f>SUMIFS(Sales!$J:$J,Sales!$U:$U,A212)</f>
        <v>0</v>
      </c>
      <c r="E212" s="4">
        <f>SUMIFS(Investors!$Q:$Q,Investors!$T:$T,"Exit",Investors!$J:$J,Daily!A212)</f>
        <v>0</v>
      </c>
      <c r="F212" s="4">
        <f>SUMIFS(Adjustments!$C:$C,Adjustments!$A:$A,A212)</f>
        <v>0</v>
      </c>
      <c r="G212" s="4">
        <f t="shared" si="9"/>
        <v>0</v>
      </c>
      <c r="H212" s="4">
        <f t="shared" si="11"/>
        <v>19715429.429312058</v>
      </c>
    </row>
    <row r="213" spans="1:8">
      <c r="A213" s="17">
        <f t="shared" si="10"/>
        <v>45760</v>
      </c>
      <c r="B213" s="4"/>
      <c r="C213" s="4">
        <f>SUMIFS(Sales!$S:$S,Sales!$H:$H,A213)+SUMIFS(Sales!$J:$J,Sales!$H:$H,A213)</f>
        <v>0</v>
      </c>
      <c r="D213" s="4">
        <f>SUMIFS(Sales!$J:$J,Sales!$U:$U,A213)</f>
        <v>0</v>
      </c>
      <c r="E213" s="4">
        <f>SUMIFS(Investors!$Q:$Q,Investors!$T:$T,"Exit",Investors!$J:$J,Daily!A213)</f>
        <v>0</v>
      </c>
      <c r="F213" s="4">
        <f>SUMIFS(Adjustments!$C:$C,Adjustments!$A:$A,A213)</f>
        <v>0</v>
      </c>
      <c r="G213" s="4">
        <f t="shared" si="9"/>
        <v>0</v>
      </c>
      <c r="H213" s="4">
        <f t="shared" si="11"/>
        <v>19715429.429312058</v>
      </c>
    </row>
    <row r="214" spans="1:8">
      <c r="A214" s="17">
        <f t="shared" si="10"/>
        <v>45761</v>
      </c>
      <c r="B214" s="4"/>
      <c r="C214" s="4">
        <f>SUMIFS(Sales!$S:$S,Sales!$H:$H,A214)+SUMIFS(Sales!$J:$J,Sales!$H:$H,A214)</f>
        <v>0</v>
      </c>
      <c r="D214" s="4">
        <f>SUMIFS(Sales!$J:$J,Sales!$U:$U,A214)</f>
        <v>0</v>
      </c>
      <c r="E214" s="4">
        <f>SUMIFS(Investors!$Q:$Q,Investors!$T:$T,"Exit",Investors!$J:$J,Daily!A214)</f>
        <v>0</v>
      </c>
      <c r="F214" s="4">
        <f>SUMIFS(Adjustments!$C:$C,Adjustments!$A:$A,A214)</f>
        <v>0</v>
      </c>
      <c r="G214" s="4">
        <f t="shared" si="9"/>
        <v>0</v>
      </c>
      <c r="H214" s="4">
        <f t="shared" si="11"/>
        <v>19715429.429312058</v>
      </c>
    </row>
    <row r="215" spans="1:8">
      <c r="A215" s="17">
        <f t="shared" si="10"/>
        <v>45762</v>
      </c>
      <c r="B215" s="4"/>
      <c r="C215" s="4">
        <f>SUMIFS(Sales!$S:$S,Sales!$H:$H,A215)+SUMIFS(Sales!$J:$J,Sales!$H:$H,A215)</f>
        <v>0</v>
      </c>
      <c r="D215" s="4">
        <f>SUMIFS(Sales!$J:$J,Sales!$U:$U,A215)</f>
        <v>0</v>
      </c>
      <c r="E215" s="4">
        <f>SUMIFS(Investors!$Q:$Q,Investors!$T:$T,"Exit",Investors!$J:$J,Daily!A215)</f>
        <v>0</v>
      </c>
      <c r="F215" s="4">
        <f>SUMIFS(Adjustments!$C:$C,Adjustments!$A:$A,A215)</f>
        <v>0</v>
      </c>
      <c r="G215" s="4">
        <f t="shared" si="9"/>
        <v>0</v>
      </c>
      <c r="H215" s="4">
        <f t="shared" si="11"/>
        <v>19715429.429312058</v>
      </c>
    </row>
    <row r="216" spans="1:8">
      <c r="A216" s="17">
        <f t="shared" si="10"/>
        <v>45763</v>
      </c>
      <c r="B216" s="4"/>
      <c r="C216" s="4">
        <f>SUMIFS(Sales!$S:$S,Sales!$H:$H,A216)+SUMIFS(Sales!$J:$J,Sales!$H:$H,A216)</f>
        <v>0</v>
      </c>
      <c r="D216" s="4">
        <f>SUMIFS(Sales!$J:$J,Sales!$U:$U,A216)</f>
        <v>0</v>
      </c>
      <c r="E216" s="4">
        <f>SUMIFS(Investors!$Q:$Q,Investors!$T:$T,"Exit",Investors!$J:$J,Daily!A216)</f>
        <v>0</v>
      </c>
      <c r="F216" s="4">
        <f>SUMIFS(Adjustments!$C:$C,Adjustments!$A:$A,A216)</f>
        <v>0</v>
      </c>
      <c r="G216" s="4">
        <f t="shared" si="9"/>
        <v>0</v>
      </c>
      <c r="H216" s="4">
        <f t="shared" si="11"/>
        <v>19715429.429312058</v>
      </c>
    </row>
    <row r="217" spans="1:8">
      <c r="A217" s="17">
        <f t="shared" si="10"/>
        <v>45764</v>
      </c>
      <c r="B217" s="4"/>
      <c r="C217" s="4">
        <f>SUMIFS(Sales!$S:$S,Sales!$H:$H,A217)+SUMIFS(Sales!$J:$J,Sales!$H:$H,A217)</f>
        <v>0</v>
      </c>
      <c r="D217" s="4">
        <f>SUMIFS(Sales!$J:$J,Sales!$U:$U,A217)</f>
        <v>0</v>
      </c>
      <c r="E217" s="4">
        <f>SUMIFS(Investors!$Q:$Q,Investors!$T:$T,"Exit",Investors!$J:$J,Daily!A217)</f>
        <v>0</v>
      </c>
      <c r="F217" s="4">
        <f>SUMIFS(Adjustments!$C:$C,Adjustments!$A:$A,A217)</f>
        <v>0</v>
      </c>
      <c r="G217" s="4">
        <f t="shared" si="9"/>
        <v>0</v>
      </c>
      <c r="H217" s="4">
        <f t="shared" si="11"/>
        <v>19715429.429312058</v>
      </c>
    </row>
    <row r="218" spans="1:8">
      <c r="A218" s="17">
        <f t="shared" si="10"/>
        <v>45765</v>
      </c>
      <c r="B218" s="4"/>
      <c r="C218" s="4">
        <f>SUMIFS(Sales!$S:$S,Sales!$H:$H,A218)+SUMIFS(Sales!$J:$J,Sales!$H:$H,A218)</f>
        <v>0</v>
      </c>
      <c r="D218" s="4">
        <f>SUMIFS(Sales!$J:$J,Sales!$U:$U,A218)</f>
        <v>0</v>
      </c>
      <c r="E218" s="4">
        <f>SUMIFS(Investors!$Q:$Q,Investors!$T:$T,"Exit",Investors!$J:$J,Daily!A218)</f>
        <v>0</v>
      </c>
      <c r="F218" s="4">
        <f>SUMIFS(Adjustments!$C:$C,Adjustments!$A:$A,A218)</f>
        <v>0</v>
      </c>
      <c r="G218" s="4">
        <f t="shared" si="9"/>
        <v>0</v>
      </c>
      <c r="H218" s="4">
        <f t="shared" si="11"/>
        <v>19715429.429312058</v>
      </c>
    </row>
    <row r="219" spans="1:8">
      <c r="A219" s="17">
        <f t="shared" si="10"/>
        <v>45766</v>
      </c>
      <c r="B219" s="4"/>
      <c r="C219" s="4">
        <f>SUMIFS(Sales!$S:$S,Sales!$H:$H,A219)+SUMIFS(Sales!$J:$J,Sales!$H:$H,A219)</f>
        <v>0</v>
      </c>
      <c r="D219" s="4">
        <f>SUMIFS(Sales!$J:$J,Sales!$U:$U,A219)</f>
        <v>0</v>
      </c>
      <c r="E219" s="4">
        <f>SUMIFS(Investors!$Q:$Q,Investors!$T:$T,"Exit",Investors!$J:$J,Daily!A219)</f>
        <v>0</v>
      </c>
      <c r="F219" s="4">
        <f>SUMIFS(Adjustments!$C:$C,Adjustments!$A:$A,A219)</f>
        <v>0</v>
      </c>
      <c r="G219" s="4">
        <f t="shared" si="9"/>
        <v>0</v>
      </c>
      <c r="H219" s="4">
        <f t="shared" si="11"/>
        <v>19715429.429312058</v>
      </c>
    </row>
    <row r="220" spans="1:8">
      <c r="A220" s="17">
        <f t="shared" si="10"/>
        <v>45767</v>
      </c>
      <c r="B220" s="4"/>
      <c r="C220" s="4">
        <f>SUMIFS(Sales!$S:$S,Sales!$H:$H,A220)+SUMIFS(Sales!$J:$J,Sales!$H:$H,A220)</f>
        <v>0</v>
      </c>
      <c r="D220" s="4">
        <f>SUMIFS(Sales!$J:$J,Sales!$U:$U,A220)</f>
        <v>0</v>
      </c>
      <c r="E220" s="4">
        <f>SUMIFS(Investors!$Q:$Q,Investors!$T:$T,"Exit",Investors!$J:$J,Daily!A220)</f>
        <v>0</v>
      </c>
      <c r="F220" s="4">
        <f>SUMIFS(Adjustments!$C:$C,Adjustments!$A:$A,A220)</f>
        <v>0</v>
      </c>
      <c r="G220" s="4">
        <f t="shared" si="9"/>
        <v>0</v>
      </c>
      <c r="H220" s="4">
        <f t="shared" si="11"/>
        <v>19715429.429312058</v>
      </c>
    </row>
    <row r="221" spans="1:8">
      <c r="A221" s="17">
        <f t="shared" si="10"/>
        <v>45768</v>
      </c>
      <c r="B221" s="4"/>
      <c r="C221" s="4">
        <f>SUMIFS(Sales!$S:$S,Sales!$H:$H,A221)+SUMIFS(Sales!$J:$J,Sales!$H:$H,A221)</f>
        <v>0</v>
      </c>
      <c r="D221" s="4">
        <f>SUMIFS(Sales!$J:$J,Sales!$U:$U,A221)</f>
        <v>0</v>
      </c>
      <c r="E221" s="4">
        <f>SUMIFS(Investors!$Q:$Q,Investors!$T:$T,"Exit",Investors!$J:$J,Daily!A221)</f>
        <v>0</v>
      </c>
      <c r="F221" s="4">
        <f>SUMIFS(Adjustments!$C:$C,Adjustments!$A:$A,A221)</f>
        <v>0</v>
      </c>
      <c r="G221" s="4">
        <f t="shared" si="9"/>
        <v>0</v>
      </c>
      <c r="H221" s="4">
        <f t="shared" si="11"/>
        <v>19715429.429312058</v>
      </c>
    </row>
    <row r="222" spans="1:8">
      <c r="A222" s="17">
        <f t="shared" si="10"/>
        <v>45769</v>
      </c>
      <c r="B222" s="4"/>
      <c r="C222" s="4">
        <f>SUMIFS(Sales!$S:$S,Sales!$H:$H,A222)+SUMIFS(Sales!$J:$J,Sales!$H:$H,A222)</f>
        <v>0</v>
      </c>
      <c r="D222" s="4">
        <f>SUMIFS(Sales!$J:$J,Sales!$U:$U,A222)</f>
        <v>0</v>
      </c>
      <c r="E222" s="4">
        <f>SUMIFS(Investors!$Q:$Q,Investors!$T:$T,"Exit",Investors!$J:$J,Daily!A222)</f>
        <v>0</v>
      </c>
      <c r="F222" s="4">
        <f>SUMIFS(Adjustments!$C:$C,Adjustments!$A:$A,A222)</f>
        <v>0</v>
      </c>
      <c r="G222" s="4">
        <f t="shared" si="9"/>
        <v>0</v>
      </c>
      <c r="H222" s="4">
        <f t="shared" si="11"/>
        <v>19715429.429312058</v>
      </c>
    </row>
    <row r="223" spans="1:8">
      <c r="A223" s="17">
        <f t="shared" si="10"/>
        <v>45770</v>
      </c>
      <c r="B223" s="4"/>
      <c r="C223" s="4">
        <f>SUMIFS(Sales!$S:$S,Sales!$H:$H,A223)+SUMIFS(Sales!$J:$J,Sales!$H:$H,A223)</f>
        <v>0</v>
      </c>
      <c r="D223" s="4">
        <f>SUMIFS(Sales!$J:$J,Sales!$U:$U,A223)</f>
        <v>0</v>
      </c>
      <c r="E223" s="4">
        <f>SUMIFS(Investors!$Q:$Q,Investors!$T:$T,"Exit",Investors!$J:$J,Daily!A223)</f>
        <v>0</v>
      </c>
      <c r="F223" s="4">
        <f>SUMIFS(Adjustments!$C:$C,Adjustments!$A:$A,A223)</f>
        <v>0</v>
      </c>
      <c r="G223" s="4">
        <f t="shared" si="9"/>
        <v>0</v>
      </c>
      <c r="H223" s="4">
        <f t="shared" si="11"/>
        <v>19715429.429312058</v>
      </c>
    </row>
    <row r="224" spans="1:8">
      <c r="A224" s="17">
        <f t="shared" si="10"/>
        <v>45771</v>
      </c>
      <c r="B224" s="4"/>
      <c r="C224" s="4">
        <f>SUMIFS(Sales!$S:$S,Sales!$H:$H,A224)+SUMIFS(Sales!$J:$J,Sales!$H:$H,A224)</f>
        <v>0</v>
      </c>
      <c r="D224" s="4">
        <f>SUMIFS(Sales!$J:$J,Sales!$U:$U,A224)</f>
        <v>0</v>
      </c>
      <c r="E224" s="4">
        <f>SUMIFS(Investors!$Q:$Q,Investors!$T:$T,"Exit",Investors!$J:$J,Daily!A224)</f>
        <v>0</v>
      </c>
      <c r="F224" s="4">
        <f>SUMIFS(Adjustments!$C:$C,Adjustments!$A:$A,A224)</f>
        <v>0</v>
      </c>
      <c r="G224" s="4">
        <f t="shared" si="9"/>
        <v>0</v>
      </c>
      <c r="H224" s="4">
        <f t="shared" si="11"/>
        <v>19715429.429312058</v>
      </c>
    </row>
    <row r="225" spans="1:8">
      <c r="A225" s="17">
        <f t="shared" si="10"/>
        <v>45772</v>
      </c>
      <c r="B225" s="4"/>
      <c r="C225" s="4">
        <f>SUMIFS(Sales!$S:$S,Sales!$H:$H,A225)+SUMIFS(Sales!$J:$J,Sales!$H:$H,A225)</f>
        <v>0</v>
      </c>
      <c r="D225" s="4">
        <f>SUMIFS(Sales!$J:$J,Sales!$U:$U,A225)</f>
        <v>0</v>
      </c>
      <c r="E225" s="4">
        <f>SUMIFS(Investors!$Q:$Q,Investors!$T:$T,"Exit",Investors!$J:$J,Daily!A225)</f>
        <v>0</v>
      </c>
      <c r="F225" s="4">
        <f>SUMIFS(Adjustments!$C:$C,Adjustments!$A:$A,A225)</f>
        <v>0</v>
      </c>
      <c r="G225" s="4">
        <f t="shared" si="9"/>
        <v>0</v>
      </c>
      <c r="H225" s="4">
        <f t="shared" si="11"/>
        <v>19715429.429312058</v>
      </c>
    </row>
    <row r="226" spans="1:8">
      <c r="A226" s="17">
        <f t="shared" si="10"/>
        <v>45773</v>
      </c>
      <c r="B226" s="4"/>
      <c r="C226" s="4">
        <f>SUMIFS(Sales!$S:$S,Sales!$H:$H,A226)+SUMIFS(Sales!$J:$J,Sales!$H:$H,A226)</f>
        <v>0</v>
      </c>
      <c r="D226" s="4">
        <f>SUMIFS(Sales!$J:$J,Sales!$U:$U,A226)</f>
        <v>0</v>
      </c>
      <c r="E226" s="4">
        <f>SUMIFS(Investors!$Q:$Q,Investors!$T:$T,"Exit",Investors!$J:$J,Daily!A226)</f>
        <v>0</v>
      </c>
      <c r="F226" s="4">
        <f>SUMIFS(Adjustments!$C:$C,Adjustments!$A:$A,A226)</f>
        <v>0</v>
      </c>
      <c r="G226" s="4">
        <f t="shared" si="9"/>
        <v>0</v>
      </c>
      <c r="H226" s="4">
        <f t="shared" si="11"/>
        <v>19715429.429312058</v>
      </c>
    </row>
    <row r="227" spans="1:8">
      <c r="A227" s="17">
        <f t="shared" si="10"/>
        <v>45774</v>
      </c>
      <c r="B227" s="4"/>
      <c r="C227" s="4">
        <f>SUMIFS(Sales!$S:$S,Sales!$H:$H,A227)+SUMIFS(Sales!$J:$J,Sales!$H:$H,A227)</f>
        <v>0</v>
      </c>
      <c r="D227" s="4">
        <f>SUMIFS(Sales!$J:$J,Sales!$U:$U,A227)</f>
        <v>0</v>
      </c>
      <c r="E227" s="4">
        <f>SUMIFS(Investors!$Q:$Q,Investors!$T:$T,"Exit",Investors!$J:$J,Daily!A227)</f>
        <v>0</v>
      </c>
      <c r="F227" s="4">
        <f>SUMIFS(Adjustments!$C:$C,Adjustments!$A:$A,A227)</f>
        <v>0</v>
      </c>
      <c r="G227" s="4">
        <f t="shared" si="9"/>
        <v>0</v>
      </c>
      <c r="H227" s="4">
        <f t="shared" si="11"/>
        <v>19715429.429312058</v>
      </c>
    </row>
    <row r="228" spans="1:8">
      <c r="A228" s="17">
        <f t="shared" si="10"/>
        <v>45775</v>
      </c>
      <c r="B228" s="4"/>
      <c r="C228" s="4">
        <f>SUMIFS(Sales!$S:$S,Sales!$H:$H,A228)+SUMIFS(Sales!$J:$J,Sales!$H:$H,A228)</f>
        <v>0</v>
      </c>
      <c r="D228" s="4">
        <f>SUMIFS(Sales!$J:$J,Sales!$U:$U,A228)</f>
        <v>0</v>
      </c>
      <c r="E228" s="4">
        <f>SUMIFS(Investors!$Q:$Q,Investors!$T:$T,"Exit",Investors!$J:$J,Daily!A228)</f>
        <v>0</v>
      </c>
      <c r="F228" s="4">
        <f>SUMIFS(Adjustments!$C:$C,Adjustments!$A:$A,A228)</f>
        <v>0</v>
      </c>
      <c r="G228" s="4">
        <f t="shared" si="9"/>
        <v>0</v>
      </c>
      <c r="H228" s="4">
        <f t="shared" si="11"/>
        <v>19715429.429312058</v>
      </c>
    </row>
    <row r="229" spans="1:8">
      <c r="A229" s="17">
        <f t="shared" si="10"/>
        <v>45776</v>
      </c>
      <c r="B229" s="4"/>
      <c r="C229" s="4">
        <f>SUMIFS(Sales!$S:$S,Sales!$H:$H,A229)+SUMIFS(Sales!$J:$J,Sales!$H:$H,A229)</f>
        <v>0</v>
      </c>
      <c r="D229" s="4">
        <f>SUMIFS(Sales!$J:$J,Sales!$U:$U,A229)</f>
        <v>0</v>
      </c>
      <c r="E229" s="4">
        <f>SUMIFS(Investors!$Q:$Q,Investors!$T:$T,"Exit",Investors!$J:$J,Daily!A229)</f>
        <v>0</v>
      </c>
      <c r="F229" s="4">
        <f>SUMIFS(Adjustments!$C:$C,Adjustments!$A:$A,A229)</f>
        <v>0</v>
      </c>
      <c r="G229" s="4">
        <f t="shared" si="9"/>
        <v>0</v>
      </c>
      <c r="H229" s="4">
        <f t="shared" si="11"/>
        <v>19715429.429312058</v>
      </c>
    </row>
    <row r="230" spans="1:8">
      <c r="A230" s="17">
        <f t="shared" si="10"/>
        <v>45777</v>
      </c>
      <c r="B230" s="4"/>
      <c r="C230" s="4">
        <f>SUMIFS(Sales!$S:$S,Sales!$H:$H,A230)+SUMIFS(Sales!$J:$J,Sales!$H:$H,A230)</f>
        <v>0</v>
      </c>
      <c r="D230" s="4">
        <f>SUMIFS(Sales!$J:$J,Sales!$U:$U,A230)</f>
        <v>0</v>
      </c>
      <c r="E230" s="4">
        <f>SUMIFS(Investors!$Q:$Q,Investors!$T:$T,"Exit",Investors!$J:$J,Daily!A230)</f>
        <v>0</v>
      </c>
      <c r="F230" s="4">
        <f>SUMIFS(Adjustments!$C:$C,Adjustments!$A:$A,A230)</f>
        <v>0</v>
      </c>
      <c r="G230" s="4">
        <f t="shared" si="9"/>
        <v>0</v>
      </c>
      <c r="H230" s="4">
        <f t="shared" si="11"/>
        <v>19715429.429312058</v>
      </c>
    </row>
    <row r="231" spans="1:8">
      <c r="A231" s="17">
        <f t="shared" si="10"/>
        <v>45778</v>
      </c>
      <c r="B231" s="4"/>
      <c r="C231" s="4">
        <f>SUMIFS(Sales!$S:$S,Sales!$H:$H,A231)+SUMIFS(Sales!$J:$J,Sales!$H:$H,A231)</f>
        <v>0</v>
      </c>
      <c r="D231" s="4">
        <f>SUMIFS(Sales!$J:$J,Sales!$U:$U,A231)</f>
        <v>0</v>
      </c>
      <c r="E231" s="4">
        <f>SUMIFS(Investors!$Q:$Q,Investors!$T:$T,"Exit",Investors!$J:$J,Daily!A231)</f>
        <v>0</v>
      </c>
      <c r="F231" s="4">
        <f>SUMIFS(Adjustments!$C:$C,Adjustments!$A:$A,A231)</f>
        <v>0</v>
      </c>
      <c r="G231" s="4">
        <f t="shared" si="9"/>
        <v>0</v>
      </c>
      <c r="H231" s="4">
        <f t="shared" si="11"/>
        <v>19715429.429312058</v>
      </c>
    </row>
    <row r="232" spans="1:8">
      <c r="A232" s="17">
        <f t="shared" si="10"/>
        <v>45779</v>
      </c>
      <c r="B232" s="4"/>
      <c r="C232" s="4">
        <f>SUMIFS(Sales!$S:$S,Sales!$H:$H,A232)+SUMIFS(Sales!$J:$J,Sales!$H:$H,A232)</f>
        <v>0</v>
      </c>
      <c r="D232" s="4">
        <f>SUMIFS(Sales!$J:$J,Sales!$U:$U,A232)</f>
        <v>0</v>
      </c>
      <c r="E232" s="4">
        <f>SUMIFS(Investors!$Q:$Q,Investors!$T:$T,"Exit",Investors!$J:$J,Daily!A232)</f>
        <v>0</v>
      </c>
      <c r="F232" s="4">
        <f>SUMIFS(Adjustments!$C:$C,Adjustments!$A:$A,A232)</f>
        <v>0</v>
      </c>
      <c r="G232" s="4">
        <f t="shared" si="9"/>
        <v>0</v>
      </c>
      <c r="H232" s="4">
        <f t="shared" si="11"/>
        <v>19715429.429312058</v>
      </c>
    </row>
    <row r="233" spans="1:8">
      <c r="A233" s="17">
        <f t="shared" si="10"/>
        <v>45780</v>
      </c>
      <c r="B233" s="4"/>
      <c r="C233" s="4">
        <f>SUMIFS(Sales!$S:$S,Sales!$H:$H,A233)+SUMIFS(Sales!$J:$J,Sales!$H:$H,A233)</f>
        <v>0</v>
      </c>
      <c r="D233" s="4">
        <f>SUMIFS(Sales!$J:$J,Sales!$U:$U,A233)</f>
        <v>0</v>
      </c>
      <c r="E233" s="4">
        <f>SUMIFS(Investors!$Q:$Q,Investors!$T:$T,"Exit",Investors!$J:$J,Daily!A233)</f>
        <v>0</v>
      </c>
      <c r="F233" s="4">
        <f>SUMIFS(Adjustments!$C:$C,Adjustments!$A:$A,A233)</f>
        <v>0</v>
      </c>
      <c r="G233" s="4">
        <f t="shared" si="9"/>
        <v>0</v>
      </c>
      <c r="H233" s="4">
        <f t="shared" si="11"/>
        <v>19715429.429312058</v>
      </c>
    </row>
    <row r="234" spans="1:8">
      <c r="A234" s="17">
        <f t="shared" si="10"/>
        <v>45781</v>
      </c>
      <c r="B234" s="4"/>
      <c r="C234" s="4">
        <f>SUMIFS(Sales!$S:$S,Sales!$H:$H,A234)+SUMIFS(Sales!$J:$J,Sales!$H:$H,A234)</f>
        <v>0</v>
      </c>
      <c r="D234" s="4">
        <f>SUMIFS(Sales!$J:$J,Sales!$U:$U,A234)</f>
        <v>0</v>
      </c>
      <c r="E234" s="4">
        <f>SUMIFS(Investors!$Q:$Q,Investors!$T:$T,"Exit",Investors!$J:$J,Daily!A234)</f>
        <v>0</v>
      </c>
      <c r="F234" s="4">
        <f>SUMIFS(Adjustments!$C:$C,Adjustments!$A:$A,A234)</f>
        <v>0</v>
      </c>
      <c r="G234" s="4">
        <f t="shared" si="9"/>
        <v>0</v>
      </c>
      <c r="H234" s="4">
        <f t="shared" si="11"/>
        <v>19715429.429312058</v>
      </c>
    </row>
    <row r="235" spans="1:8">
      <c r="A235" s="17">
        <f t="shared" si="10"/>
        <v>45782</v>
      </c>
      <c r="B235" s="4"/>
      <c r="C235" s="4">
        <f>SUMIFS(Sales!$S:$S,Sales!$H:$H,A235)+SUMIFS(Sales!$J:$J,Sales!$H:$H,A235)</f>
        <v>0</v>
      </c>
      <c r="D235" s="4">
        <f>SUMIFS(Sales!$J:$J,Sales!$U:$U,A235)</f>
        <v>0</v>
      </c>
      <c r="E235" s="4">
        <f>SUMIFS(Investors!$Q:$Q,Investors!$T:$T,"Exit",Investors!$J:$J,Daily!A235)</f>
        <v>0</v>
      </c>
      <c r="F235" s="4">
        <f>SUMIFS(Adjustments!$C:$C,Adjustments!$A:$A,A235)</f>
        <v>0</v>
      </c>
      <c r="G235" s="4">
        <f t="shared" si="9"/>
        <v>0</v>
      </c>
      <c r="H235" s="4">
        <f t="shared" si="11"/>
        <v>19715429.429312058</v>
      </c>
    </row>
    <row r="236" spans="1:8">
      <c r="A236" s="17">
        <f t="shared" si="10"/>
        <v>45783</v>
      </c>
      <c r="B236" s="4"/>
      <c r="C236" s="4">
        <f>SUMIFS(Sales!$S:$S,Sales!$H:$H,A236)+SUMIFS(Sales!$J:$J,Sales!$H:$H,A236)</f>
        <v>0</v>
      </c>
      <c r="D236" s="4">
        <f>SUMIFS(Sales!$J:$J,Sales!$U:$U,A236)</f>
        <v>0</v>
      </c>
      <c r="E236" s="4">
        <f>SUMIFS(Investors!$Q:$Q,Investors!$T:$T,"Exit",Investors!$J:$J,Daily!A236)</f>
        <v>0</v>
      </c>
      <c r="F236" s="4">
        <f>SUMIFS(Adjustments!$C:$C,Adjustments!$A:$A,A236)</f>
        <v>0</v>
      </c>
      <c r="G236" s="4">
        <f t="shared" si="9"/>
        <v>0</v>
      </c>
      <c r="H236" s="4">
        <f t="shared" si="11"/>
        <v>19715429.429312058</v>
      </c>
    </row>
    <row r="237" spans="1:8">
      <c r="A237" s="17">
        <f t="shared" si="10"/>
        <v>45784</v>
      </c>
      <c r="B237" s="4"/>
      <c r="C237" s="4">
        <f>SUMIFS(Sales!$S:$S,Sales!$H:$H,A237)+SUMIFS(Sales!$J:$J,Sales!$H:$H,A237)</f>
        <v>0</v>
      </c>
      <c r="D237" s="4">
        <f>SUMIFS(Sales!$J:$J,Sales!$U:$U,A237)</f>
        <v>0</v>
      </c>
      <c r="E237" s="4">
        <f>SUMIFS(Investors!$Q:$Q,Investors!$T:$T,"Exit",Investors!$J:$J,Daily!A237)</f>
        <v>0</v>
      </c>
      <c r="F237" s="4">
        <f>SUMIFS(Adjustments!$C:$C,Adjustments!$A:$A,A237)</f>
        <v>0</v>
      </c>
      <c r="G237" s="4">
        <f t="shared" si="9"/>
        <v>0</v>
      </c>
      <c r="H237" s="4">
        <f t="shared" si="11"/>
        <v>19715429.429312058</v>
      </c>
    </row>
    <row r="238" spans="1:8">
      <c r="A238" s="17">
        <f t="shared" si="10"/>
        <v>45785</v>
      </c>
      <c r="B238" s="4"/>
      <c r="C238" s="4">
        <f>SUMIFS(Sales!$S:$S,Sales!$H:$H,A238)+SUMIFS(Sales!$J:$J,Sales!$H:$H,A238)</f>
        <v>0</v>
      </c>
      <c r="D238" s="4">
        <f>SUMIFS(Sales!$J:$J,Sales!$U:$U,A238)</f>
        <v>0</v>
      </c>
      <c r="E238" s="4">
        <f>SUMIFS(Investors!$Q:$Q,Investors!$T:$T,"Exit",Investors!$J:$J,Daily!A238)</f>
        <v>0</v>
      </c>
      <c r="F238" s="4">
        <f>SUMIFS(Adjustments!$C:$C,Adjustments!$A:$A,A238)</f>
        <v>0</v>
      </c>
      <c r="G238" s="4">
        <f t="shared" si="9"/>
        <v>0</v>
      </c>
      <c r="H238" s="4">
        <f t="shared" si="11"/>
        <v>19715429.429312058</v>
      </c>
    </row>
    <row r="239" spans="1:8">
      <c r="A239" s="17">
        <f t="shared" si="10"/>
        <v>45786</v>
      </c>
      <c r="B239" s="4"/>
      <c r="C239" s="4">
        <f>SUMIFS(Sales!$S:$S,Sales!$H:$H,A239)+SUMIFS(Sales!$J:$J,Sales!$H:$H,A239)</f>
        <v>0</v>
      </c>
      <c r="D239" s="4">
        <f>SUMIFS(Sales!$J:$J,Sales!$U:$U,A239)</f>
        <v>0</v>
      </c>
      <c r="E239" s="4">
        <f>SUMIFS(Investors!$Q:$Q,Investors!$T:$T,"Exit",Investors!$J:$J,Daily!A239)</f>
        <v>0</v>
      </c>
      <c r="F239" s="4">
        <f>SUMIFS(Adjustments!$C:$C,Adjustments!$A:$A,A239)</f>
        <v>0</v>
      </c>
      <c r="G239" s="4">
        <f t="shared" si="9"/>
        <v>0</v>
      </c>
      <c r="H239" s="4">
        <f t="shared" si="11"/>
        <v>19715429.429312058</v>
      </c>
    </row>
    <row r="240" spans="1:8">
      <c r="A240" s="17">
        <f t="shared" si="10"/>
        <v>45787</v>
      </c>
      <c r="B240" s="4"/>
      <c r="C240" s="4">
        <f>SUMIFS(Sales!$S:$S,Sales!$H:$H,A240)+SUMIFS(Sales!$J:$J,Sales!$H:$H,A240)</f>
        <v>0</v>
      </c>
      <c r="D240" s="4">
        <f>SUMIFS(Sales!$J:$J,Sales!$U:$U,A240)</f>
        <v>0</v>
      </c>
      <c r="E240" s="4">
        <f>SUMIFS(Investors!$Q:$Q,Investors!$T:$T,"Exit",Investors!$J:$J,Daily!A240)</f>
        <v>0</v>
      </c>
      <c r="F240" s="4">
        <f>SUMIFS(Adjustments!$C:$C,Adjustments!$A:$A,A240)</f>
        <v>0</v>
      </c>
      <c r="G240" s="4">
        <f t="shared" si="9"/>
        <v>0</v>
      </c>
      <c r="H240" s="4">
        <f t="shared" si="11"/>
        <v>19715429.429312058</v>
      </c>
    </row>
    <row r="241" spans="1:8">
      <c r="A241" s="17">
        <f t="shared" si="10"/>
        <v>45788</v>
      </c>
      <c r="B241" s="4"/>
      <c r="C241" s="4">
        <f>SUMIFS(Sales!$S:$S,Sales!$H:$H,A241)+SUMIFS(Sales!$J:$J,Sales!$H:$H,A241)</f>
        <v>0</v>
      </c>
      <c r="D241" s="4">
        <f>SUMIFS(Sales!$J:$J,Sales!$U:$U,A241)</f>
        <v>0</v>
      </c>
      <c r="E241" s="4">
        <f>SUMIFS(Investors!$Q:$Q,Investors!$T:$T,"Exit",Investors!$J:$J,Daily!A241)</f>
        <v>0</v>
      </c>
      <c r="F241" s="4">
        <f>SUMIFS(Adjustments!$C:$C,Adjustments!$A:$A,A241)</f>
        <v>0</v>
      </c>
      <c r="G241" s="4">
        <f t="shared" si="9"/>
        <v>0</v>
      </c>
      <c r="H241" s="4">
        <f t="shared" si="11"/>
        <v>19715429.429312058</v>
      </c>
    </row>
    <row r="242" spans="1:8">
      <c r="A242" s="17">
        <f t="shared" si="10"/>
        <v>45789</v>
      </c>
      <c r="B242" s="4"/>
      <c r="C242" s="4">
        <f>SUMIFS(Sales!$S:$S,Sales!$H:$H,A242)+SUMIFS(Sales!$J:$J,Sales!$H:$H,A242)</f>
        <v>0</v>
      </c>
      <c r="D242" s="4">
        <f>SUMIFS(Sales!$J:$J,Sales!$U:$U,A242)</f>
        <v>0</v>
      </c>
      <c r="E242" s="4">
        <f>SUMIFS(Investors!$Q:$Q,Investors!$T:$T,"Exit",Investors!$J:$J,Daily!A242)</f>
        <v>0</v>
      </c>
      <c r="F242" s="4">
        <f>SUMIFS(Adjustments!$C:$C,Adjustments!$A:$A,A242)</f>
        <v>0</v>
      </c>
      <c r="G242" s="4">
        <f t="shared" si="9"/>
        <v>0</v>
      </c>
      <c r="H242" s="4">
        <f t="shared" si="11"/>
        <v>19715429.429312058</v>
      </c>
    </row>
    <row r="243" spans="1:8">
      <c r="A243" s="17">
        <f t="shared" si="10"/>
        <v>45790</v>
      </c>
      <c r="B243" s="4"/>
      <c r="C243" s="4">
        <f>SUMIFS(Sales!$S:$S,Sales!$H:$H,A243)+SUMIFS(Sales!$J:$J,Sales!$H:$H,A243)</f>
        <v>0</v>
      </c>
      <c r="D243" s="4">
        <f>SUMIFS(Sales!$J:$J,Sales!$U:$U,A243)</f>
        <v>0</v>
      </c>
      <c r="E243" s="4">
        <f>SUMIFS(Investors!$Q:$Q,Investors!$T:$T,"Exit",Investors!$J:$J,Daily!A243)</f>
        <v>0</v>
      </c>
      <c r="F243" s="4">
        <f>SUMIFS(Adjustments!$C:$C,Adjustments!$A:$A,A243)</f>
        <v>0</v>
      </c>
      <c r="G243" s="4">
        <f t="shared" si="9"/>
        <v>0</v>
      </c>
      <c r="H243" s="4">
        <f t="shared" si="11"/>
        <v>19715429.429312058</v>
      </c>
    </row>
    <row r="244" spans="1:8">
      <c r="A244" s="17">
        <f t="shared" si="10"/>
        <v>45791</v>
      </c>
      <c r="B244" s="4"/>
      <c r="C244" s="4">
        <f>SUMIFS(Sales!$S:$S,Sales!$H:$H,A244)+SUMIFS(Sales!$J:$J,Sales!$H:$H,A244)</f>
        <v>0</v>
      </c>
      <c r="D244" s="4">
        <f>SUMIFS(Sales!$J:$J,Sales!$U:$U,A244)</f>
        <v>0</v>
      </c>
      <c r="E244" s="4">
        <f>SUMIFS(Investors!$Q:$Q,Investors!$T:$T,"Exit",Investors!$J:$J,Daily!A244)</f>
        <v>0</v>
      </c>
      <c r="F244" s="4">
        <f>SUMIFS(Adjustments!$C:$C,Adjustments!$A:$A,A244)</f>
        <v>0</v>
      </c>
      <c r="G244" s="4">
        <f t="shared" si="9"/>
        <v>0</v>
      </c>
      <c r="H244" s="4">
        <f t="shared" si="11"/>
        <v>19715429.429312058</v>
      </c>
    </row>
    <row r="245" spans="1:8">
      <c r="A245" s="17">
        <f t="shared" si="10"/>
        <v>45792</v>
      </c>
      <c r="B245" s="4"/>
      <c r="C245" s="4">
        <f>SUMIFS(Sales!$S:$S,Sales!$H:$H,A245)+SUMIFS(Sales!$J:$J,Sales!$H:$H,A245)</f>
        <v>0</v>
      </c>
      <c r="D245" s="4">
        <f>SUMIFS(Sales!$J:$J,Sales!$U:$U,A245)</f>
        <v>0</v>
      </c>
      <c r="E245" s="4">
        <f>SUMIFS(Investors!$Q:$Q,Investors!$T:$T,"Exit",Investors!$J:$J,Daily!A245)</f>
        <v>0</v>
      </c>
      <c r="F245" s="4">
        <f>SUMIFS(Adjustments!$C:$C,Adjustments!$A:$A,A245)</f>
        <v>0</v>
      </c>
      <c r="G245" s="4">
        <f t="shared" si="9"/>
        <v>0</v>
      </c>
      <c r="H245" s="4">
        <f t="shared" si="11"/>
        <v>19715429.429312058</v>
      </c>
    </row>
    <row r="246" spans="1:8">
      <c r="A246" s="17">
        <f t="shared" si="10"/>
        <v>45793</v>
      </c>
      <c r="B246" s="4"/>
      <c r="C246" s="4">
        <f>SUMIFS(Sales!$S:$S,Sales!$H:$H,A246)+SUMIFS(Sales!$J:$J,Sales!$H:$H,A246)</f>
        <v>0</v>
      </c>
      <c r="D246" s="4">
        <f>SUMIFS(Sales!$J:$J,Sales!$U:$U,A246)</f>
        <v>0</v>
      </c>
      <c r="E246" s="4">
        <f>SUMIFS(Investors!$Q:$Q,Investors!$T:$T,"Exit",Investors!$J:$J,Daily!A246)</f>
        <v>0</v>
      </c>
      <c r="F246" s="4">
        <f>SUMIFS(Adjustments!$C:$C,Adjustments!$A:$A,A246)</f>
        <v>0</v>
      </c>
      <c r="G246" s="4">
        <f t="shared" si="9"/>
        <v>0</v>
      </c>
      <c r="H246" s="4">
        <f t="shared" si="11"/>
        <v>19715429.429312058</v>
      </c>
    </row>
    <row r="247" spans="1:8">
      <c r="A247" s="17">
        <f t="shared" si="10"/>
        <v>45794</v>
      </c>
      <c r="B247" s="4"/>
      <c r="C247" s="4">
        <f>SUMIFS(Sales!$S:$S,Sales!$H:$H,A247)+SUMIFS(Sales!$J:$J,Sales!$H:$H,A247)</f>
        <v>0</v>
      </c>
      <c r="D247" s="4">
        <f>SUMIFS(Sales!$J:$J,Sales!$U:$U,A247)</f>
        <v>0</v>
      </c>
      <c r="E247" s="4">
        <f>SUMIFS(Investors!$Q:$Q,Investors!$T:$T,"Exit",Investors!$J:$J,Daily!A247)</f>
        <v>0</v>
      </c>
      <c r="F247" s="4">
        <f>SUMIFS(Adjustments!$C:$C,Adjustments!$A:$A,A247)</f>
        <v>0</v>
      </c>
      <c r="G247" s="4">
        <f t="shared" si="9"/>
        <v>0</v>
      </c>
      <c r="H247" s="4">
        <f t="shared" si="11"/>
        <v>19715429.429312058</v>
      </c>
    </row>
    <row r="248" spans="1:8">
      <c r="A248" s="17">
        <f t="shared" si="10"/>
        <v>45795</v>
      </c>
      <c r="B248" s="4"/>
      <c r="C248" s="4">
        <f>SUMIFS(Sales!$S:$S,Sales!$H:$H,A248)+SUMIFS(Sales!$J:$J,Sales!$H:$H,A248)</f>
        <v>0</v>
      </c>
      <c r="D248" s="4">
        <f>SUMIFS(Sales!$J:$J,Sales!$U:$U,A248)</f>
        <v>0</v>
      </c>
      <c r="E248" s="4">
        <f>SUMIFS(Investors!$Q:$Q,Investors!$T:$T,"Exit",Investors!$J:$J,Daily!A248)</f>
        <v>0</v>
      </c>
      <c r="F248" s="4">
        <f>SUMIFS(Adjustments!$C:$C,Adjustments!$A:$A,A248)</f>
        <v>0</v>
      </c>
      <c r="G248" s="4">
        <f t="shared" si="9"/>
        <v>0</v>
      </c>
      <c r="H248" s="4">
        <f t="shared" si="11"/>
        <v>19715429.429312058</v>
      </c>
    </row>
    <row r="249" spans="1:8">
      <c r="A249" s="17">
        <f t="shared" si="10"/>
        <v>45796</v>
      </c>
      <c r="B249" s="4"/>
      <c r="C249" s="4">
        <f>SUMIFS(Sales!$S:$S,Sales!$H:$H,A249)+SUMIFS(Sales!$J:$J,Sales!$H:$H,A249)</f>
        <v>0</v>
      </c>
      <c r="D249" s="4">
        <f>SUMIFS(Sales!$J:$J,Sales!$U:$U,A249)</f>
        <v>0</v>
      </c>
      <c r="E249" s="4">
        <f>SUMIFS(Investors!$Q:$Q,Investors!$T:$T,"Exit",Investors!$J:$J,Daily!A249)</f>
        <v>0</v>
      </c>
      <c r="F249" s="4">
        <f>SUMIFS(Adjustments!$C:$C,Adjustments!$A:$A,A249)</f>
        <v>0</v>
      </c>
      <c r="G249" s="4">
        <f t="shared" si="9"/>
        <v>0</v>
      </c>
      <c r="H249" s="4">
        <f t="shared" si="11"/>
        <v>19715429.429312058</v>
      </c>
    </row>
    <row r="250" spans="1:8">
      <c r="A250" s="17">
        <f t="shared" si="10"/>
        <v>45797</v>
      </c>
      <c r="B250" s="4"/>
      <c r="C250" s="4">
        <f>SUMIFS(Sales!$S:$S,Sales!$H:$H,A250)+SUMIFS(Sales!$J:$J,Sales!$H:$H,A250)</f>
        <v>0</v>
      </c>
      <c r="D250" s="4">
        <f>SUMIFS(Sales!$J:$J,Sales!$U:$U,A250)</f>
        <v>0</v>
      </c>
      <c r="E250" s="4">
        <f>SUMIFS(Investors!$Q:$Q,Investors!$T:$T,"Exit",Investors!$J:$J,Daily!A250)</f>
        <v>0</v>
      </c>
      <c r="F250" s="4">
        <f>SUMIFS(Adjustments!$C:$C,Adjustments!$A:$A,A250)</f>
        <v>0</v>
      </c>
      <c r="G250" s="4">
        <f t="shared" si="9"/>
        <v>0</v>
      </c>
      <c r="H250" s="4">
        <f t="shared" si="11"/>
        <v>19715429.429312058</v>
      </c>
    </row>
    <row r="251" spans="1:8">
      <c r="A251" s="17">
        <f t="shared" si="10"/>
        <v>45798</v>
      </c>
      <c r="B251" s="4"/>
      <c r="C251" s="4">
        <f>SUMIFS(Sales!$S:$S,Sales!$H:$H,A251)+SUMIFS(Sales!$J:$J,Sales!$H:$H,A251)</f>
        <v>0</v>
      </c>
      <c r="D251" s="4">
        <f>SUMIFS(Sales!$J:$J,Sales!$U:$U,A251)</f>
        <v>0</v>
      </c>
      <c r="E251" s="4">
        <f>SUMIFS(Investors!$Q:$Q,Investors!$T:$T,"Exit",Investors!$J:$J,Daily!A251)</f>
        <v>0</v>
      </c>
      <c r="F251" s="4">
        <f>SUMIFS(Adjustments!$C:$C,Adjustments!$A:$A,A251)</f>
        <v>0</v>
      </c>
      <c r="G251" s="4">
        <f t="shared" si="9"/>
        <v>0</v>
      </c>
      <c r="H251" s="4">
        <f t="shared" si="11"/>
        <v>19715429.429312058</v>
      </c>
    </row>
    <row r="252" spans="1:8">
      <c r="A252" s="17">
        <f t="shared" si="10"/>
        <v>45799</v>
      </c>
      <c r="B252" s="4"/>
      <c r="C252" s="4">
        <f>SUMIFS(Sales!$S:$S,Sales!$H:$H,A252)+SUMIFS(Sales!$J:$J,Sales!$H:$H,A252)</f>
        <v>0</v>
      </c>
      <c r="D252" s="4">
        <f>SUMIFS(Sales!$J:$J,Sales!$U:$U,A252)</f>
        <v>0</v>
      </c>
      <c r="E252" s="4">
        <f>SUMIFS(Investors!$Q:$Q,Investors!$T:$T,"Exit",Investors!$J:$J,Daily!A252)</f>
        <v>0</v>
      </c>
      <c r="F252" s="4">
        <f>SUMIFS(Adjustments!$C:$C,Adjustments!$A:$A,A252)</f>
        <v>0</v>
      </c>
      <c r="G252" s="4">
        <f t="shared" si="9"/>
        <v>0</v>
      </c>
      <c r="H252" s="4">
        <f t="shared" si="11"/>
        <v>19715429.429312058</v>
      </c>
    </row>
    <row r="253" spans="1:8">
      <c r="A253" s="17">
        <f t="shared" si="10"/>
        <v>45800</v>
      </c>
      <c r="B253" s="4"/>
      <c r="C253" s="4">
        <f>SUMIFS(Sales!$S:$S,Sales!$H:$H,A253)+SUMIFS(Sales!$J:$J,Sales!$H:$H,A253)</f>
        <v>0</v>
      </c>
      <c r="D253" s="4">
        <f>SUMIFS(Sales!$J:$J,Sales!$U:$U,A253)</f>
        <v>0</v>
      </c>
      <c r="E253" s="4">
        <f>SUMIFS(Investors!$Q:$Q,Investors!$T:$T,"Exit",Investors!$J:$J,Daily!A253)</f>
        <v>0</v>
      </c>
      <c r="F253" s="4">
        <f>SUMIFS(Adjustments!$C:$C,Adjustments!$A:$A,A253)</f>
        <v>0</v>
      </c>
      <c r="G253" s="4">
        <f t="shared" si="9"/>
        <v>0</v>
      </c>
      <c r="H253" s="4">
        <f t="shared" si="11"/>
        <v>19715429.429312058</v>
      </c>
    </row>
    <row r="254" spans="1:8">
      <c r="A254" s="17">
        <f t="shared" si="10"/>
        <v>45801</v>
      </c>
      <c r="B254" s="4"/>
      <c r="C254" s="4">
        <f>SUMIFS(Sales!$S:$S,Sales!$H:$H,A254)+SUMIFS(Sales!$J:$J,Sales!$H:$H,A254)</f>
        <v>0</v>
      </c>
      <c r="D254" s="4">
        <f>SUMIFS(Sales!$J:$J,Sales!$U:$U,A254)</f>
        <v>0</v>
      </c>
      <c r="E254" s="4">
        <f>SUMIFS(Investors!$Q:$Q,Investors!$T:$T,"Exit",Investors!$J:$J,Daily!A254)</f>
        <v>0</v>
      </c>
      <c r="F254" s="4">
        <f>SUMIFS(Adjustments!$C:$C,Adjustments!$A:$A,A254)</f>
        <v>0</v>
      </c>
      <c r="G254" s="4">
        <f t="shared" si="9"/>
        <v>0</v>
      </c>
      <c r="H254" s="4">
        <f t="shared" si="11"/>
        <v>19715429.429312058</v>
      </c>
    </row>
    <row r="255" spans="1:8">
      <c r="A255" s="17">
        <f t="shared" si="10"/>
        <v>45802</v>
      </c>
      <c r="B255" s="4"/>
      <c r="C255" s="4">
        <f>SUMIFS(Sales!$S:$S,Sales!$H:$H,A255)+SUMIFS(Sales!$J:$J,Sales!$H:$H,A255)</f>
        <v>0</v>
      </c>
      <c r="D255" s="4">
        <f>SUMIFS(Sales!$J:$J,Sales!$U:$U,A255)</f>
        <v>0</v>
      </c>
      <c r="E255" s="4">
        <f>SUMIFS(Investors!$Q:$Q,Investors!$T:$T,"Exit",Investors!$J:$J,Daily!A255)</f>
        <v>0</v>
      </c>
      <c r="F255" s="4">
        <f>SUMIFS(Adjustments!$C:$C,Adjustments!$A:$A,A255)</f>
        <v>0</v>
      </c>
      <c r="G255" s="4">
        <f t="shared" si="9"/>
        <v>0</v>
      </c>
      <c r="H255" s="4">
        <f t="shared" si="11"/>
        <v>19715429.429312058</v>
      </c>
    </row>
    <row r="256" spans="1:8">
      <c r="A256" s="17">
        <f t="shared" si="10"/>
        <v>45803</v>
      </c>
      <c r="B256" s="4"/>
      <c r="C256" s="4">
        <f>SUMIFS(Sales!$S:$S,Sales!$H:$H,A256)+SUMIFS(Sales!$J:$J,Sales!$H:$H,A256)</f>
        <v>0</v>
      </c>
      <c r="D256" s="4">
        <f>SUMIFS(Sales!$J:$J,Sales!$U:$U,A256)</f>
        <v>0</v>
      </c>
      <c r="E256" s="4">
        <f>SUMIFS(Investors!$Q:$Q,Investors!$T:$T,"Exit",Investors!$J:$J,Daily!A256)</f>
        <v>0</v>
      </c>
      <c r="F256" s="4">
        <f>SUMIFS(Adjustments!$C:$C,Adjustments!$A:$A,A256)</f>
        <v>0</v>
      </c>
      <c r="G256" s="4">
        <f t="shared" si="9"/>
        <v>0</v>
      </c>
      <c r="H256" s="4">
        <f t="shared" si="11"/>
        <v>19715429.429312058</v>
      </c>
    </row>
    <row r="257" spans="1:8">
      <c r="A257" s="17">
        <f t="shared" si="10"/>
        <v>45804</v>
      </c>
      <c r="B257" s="4"/>
      <c r="C257" s="4">
        <f>SUMIFS(Sales!$S:$S,Sales!$H:$H,A257)+SUMIFS(Sales!$J:$J,Sales!$H:$H,A257)</f>
        <v>0</v>
      </c>
      <c r="D257" s="4">
        <f>SUMIFS(Sales!$J:$J,Sales!$U:$U,A257)</f>
        <v>0</v>
      </c>
      <c r="E257" s="4">
        <f>SUMIFS(Investors!$Q:$Q,Investors!$T:$T,"Exit",Investors!$J:$J,Daily!A257)</f>
        <v>0</v>
      </c>
      <c r="F257" s="4">
        <f>SUMIFS(Adjustments!$C:$C,Adjustments!$A:$A,A257)</f>
        <v>0</v>
      </c>
      <c r="G257" s="4">
        <f t="shared" si="9"/>
        <v>0</v>
      </c>
      <c r="H257" s="4">
        <f t="shared" si="11"/>
        <v>19715429.429312058</v>
      </c>
    </row>
    <row r="258" spans="1:8">
      <c r="A258" s="17">
        <f t="shared" si="10"/>
        <v>45805</v>
      </c>
      <c r="B258" s="4"/>
      <c r="C258" s="4">
        <f>SUMIFS(Sales!$S:$S,Sales!$H:$H,A258)+SUMIFS(Sales!$J:$J,Sales!$H:$H,A258)</f>
        <v>0</v>
      </c>
      <c r="D258" s="4">
        <f>SUMIFS(Sales!$J:$J,Sales!$U:$U,A258)</f>
        <v>0</v>
      </c>
      <c r="E258" s="4">
        <f>SUMIFS(Investors!$Q:$Q,Investors!$T:$T,"Exit",Investors!$J:$J,Daily!A258)</f>
        <v>0</v>
      </c>
      <c r="F258" s="4">
        <f>SUMIFS(Adjustments!$C:$C,Adjustments!$A:$A,A258)</f>
        <v>0</v>
      </c>
      <c r="G258" s="4">
        <f t="shared" si="9"/>
        <v>0</v>
      </c>
      <c r="H258" s="4">
        <f t="shared" si="11"/>
        <v>19715429.429312058</v>
      </c>
    </row>
    <row r="259" spans="1:8">
      <c r="A259" s="17">
        <f t="shared" si="10"/>
        <v>45806</v>
      </c>
      <c r="B259" s="4"/>
      <c r="C259" s="4">
        <f>SUMIFS(Sales!$S:$S,Sales!$H:$H,A259)+SUMIFS(Sales!$J:$J,Sales!$H:$H,A259)</f>
        <v>0</v>
      </c>
      <c r="D259" s="4">
        <f>SUMIFS(Sales!$J:$J,Sales!$U:$U,A259)</f>
        <v>0</v>
      </c>
      <c r="E259" s="4">
        <f>SUMIFS(Investors!$Q:$Q,Investors!$T:$T,"Exit",Investors!$J:$J,Daily!A259)</f>
        <v>0</v>
      </c>
      <c r="F259" s="4">
        <f>SUMIFS(Adjustments!$C:$C,Adjustments!$A:$A,A259)</f>
        <v>0</v>
      </c>
      <c r="G259" s="4">
        <f t="shared" ref="G259:G322" si="12">B259+C259-D259-E259+F259</f>
        <v>0</v>
      </c>
      <c r="H259" s="4">
        <f t="shared" si="11"/>
        <v>19715429.429312058</v>
      </c>
    </row>
    <row r="260" spans="1:8">
      <c r="A260" s="17">
        <f t="shared" ref="A260:A323" si="13">A259+1</f>
        <v>45807</v>
      </c>
      <c r="B260" s="4"/>
      <c r="C260" s="4">
        <f>SUMIFS(Sales!$S:$S,Sales!$H:$H,A260)+SUMIFS(Sales!$J:$J,Sales!$H:$H,A260)</f>
        <v>0</v>
      </c>
      <c r="D260" s="4">
        <f>SUMIFS(Sales!$J:$J,Sales!$U:$U,A260)</f>
        <v>0</v>
      </c>
      <c r="E260" s="4">
        <f>SUMIFS(Investors!$Q:$Q,Investors!$T:$T,"Exit",Investors!$J:$J,Daily!A260)</f>
        <v>0</v>
      </c>
      <c r="F260" s="4">
        <f>SUMIFS(Adjustments!$C:$C,Adjustments!$A:$A,A260)</f>
        <v>0</v>
      </c>
      <c r="G260" s="4">
        <f t="shared" si="12"/>
        <v>0</v>
      </c>
      <c r="H260" s="4">
        <f t="shared" ref="H260:H323" si="14">H259+G260</f>
        <v>19715429.429312058</v>
      </c>
    </row>
    <row r="261" spans="1:8">
      <c r="A261" s="17">
        <f t="shared" si="13"/>
        <v>45808</v>
      </c>
      <c r="B261" s="4"/>
      <c r="C261" s="4">
        <f>SUMIFS(Sales!$S:$S,Sales!$H:$H,A261)+SUMIFS(Sales!$J:$J,Sales!$H:$H,A261)</f>
        <v>0</v>
      </c>
      <c r="D261" s="4">
        <f>SUMIFS(Sales!$J:$J,Sales!$U:$U,A261)</f>
        <v>0</v>
      </c>
      <c r="E261" s="4">
        <f>SUMIFS(Investors!$Q:$Q,Investors!$T:$T,"Exit",Investors!$J:$J,Daily!A261)</f>
        <v>0</v>
      </c>
      <c r="F261" s="4">
        <f>SUMIFS(Adjustments!$C:$C,Adjustments!$A:$A,A261)</f>
        <v>0</v>
      </c>
      <c r="G261" s="4">
        <f t="shared" si="12"/>
        <v>0</v>
      </c>
      <c r="H261" s="4">
        <f t="shared" si="14"/>
        <v>19715429.429312058</v>
      </c>
    </row>
    <row r="262" spans="1:8">
      <c r="A262" s="17">
        <f t="shared" si="13"/>
        <v>45809</v>
      </c>
      <c r="B262" s="4"/>
      <c r="C262" s="4">
        <f>SUMIFS(Sales!$S:$S,Sales!$H:$H,A262)+SUMIFS(Sales!$J:$J,Sales!$H:$H,A262)</f>
        <v>0</v>
      </c>
      <c r="D262" s="4">
        <f>SUMIFS(Sales!$J:$J,Sales!$U:$U,A262)</f>
        <v>0</v>
      </c>
      <c r="E262" s="4">
        <f>SUMIFS(Investors!$Q:$Q,Investors!$T:$T,"Exit",Investors!$J:$J,Daily!A262)</f>
        <v>0</v>
      </c>
      <c r="F262" s="4">
        <f>SUMIFS(Adjustments!$C:$C,Adjustments!$A:$A,A262)</f>
        <v>0</v>
      </c>
      <c r="G262" s="4">
        <f t="shared" si="12"/>
        <v>0</v>
      </c>
      <c r="H262" s="4">
        <f t="shared" si="14"/>
        <v>19715429.429312058</v>
      </c>
    </row>
    <row r="263" spans="1:8">
      <c r="A263" s="17">
        <f t="shared" si="13"/>
        <v>45810</v>
      </c>
      <c r="B263" s="4"/>
      <c r="C263" s="4">
        <f>SUMIFS(Sales!$S:$S,Sales!$H:$H,A263)+SUMIFS(Sales!$J:$J,Sales!$H:$H,A263)</f>
        <v>0</v>
      </c>
      <c r="D263" s="4">
        <f>SUMIFS(Sales!$J:$J,Sales!$U:$U,A263)</f>
        <v>0</v>
      </c>
      <c r="E263" s="4">
        <f>SUMIFS(Investors!$Q:$Q,Investors!$T:$T,"Exit",Investors!$J:$J,Daily!A263)</f>
        <v>0</v>
      </c>
      <c r="F263" s="4">
        <f>SUMIFS(Adjustments!$C:$C,Adjustments!$A:$A,A263)</f>
        <v>0</v>
      </c>
      <c r="G263" s="4">
        <f t="shared" si="12"/>
        <v>0</v>
      </c>
      <c r="H263" s="4">
        <f t="shared" si="14"/>
        <v>19715429.429312058</v>
      </c>
    </row>
    <row r="264" spans="1:8">
      <c r="A264" s="17">
        <f t="shared" si="13"/>
        <v>45811</v>
      </c>
      <c r="B264" s="4"/>
      <c r="C264" s="4">
        <f>SUMIFS(Sales!$S:$S,Sales!$H:$H,A264)+SUMIFS(Sales!$J:$J,Sales!$H:$H,A264)</f>
        <v>0</v>
      </c>
      <c r="D264" s="4">
        <f>SUMIFS(Sales!$J:$J,Sales!$U:$U,A264)</f>
        <v>0</v>
      </c>
      <c r="E264" s="4">
        <f>SUMIFS(Investors!$Q:$Q,Investors!$T:$T,"Exit",Investors!$J:$J,Daily!A264)</f>
        <v>0</v>
      </c>
      <c r="F264" s="4">
        <f>SUMIFS(Adjustments!$C:$C,Adjustments!$A:$A,A264)</f>
        <v>0</v>
      </c>
      <c r="G264" s="4">
        <f t="shared" si="12"/>
        <v>0</v>
      </c>
      <c r="H264" s="4">
        <f t="shared" si="14"/>
        <v>19715429.429312058</v>
      </c>
    </row>
    <row r="265" spans="1:8">
      <c r="A265" s="17">
        <f t="shared" si="13"/>
        <v>45812</v>
      </c>
      <c r="B265" s="4"/>
      <c r="C265" s="4">
        <f>SUMIFS(Sales!$S:$S,Sales!$H:$H,A265)+SUMIFS(Sales!$J:$J,Sales!$H:$H,A265)</f>
        <v>0</v>
      </c>
      <c r="D265" s="4">
        <f>SUMIFS(Sales!$J:$J,Sales!$U:$U,A265)</f>
        <v>0</v>
      </c>
      <c r="E265" s="4">
        <f>SUMIFS(Investors!$Q:$Q,Investors!$T:$T,"Exit",Investors!$J:$J,Daily!A265)</f>
        <v>0</v>
      </c>
      <c r="F265" s="4">
        <f>SUMIFS(Adjustments!$C:$C,Adjustments!$A:$A,A265)</f>
        <v>0</v>
      </c>
      <c r="G265" s="4">
        <f t="shared" si="12"/>
        <v>0</v>
      </c>
      <c r="H265" s="4">
        <f t="shared" si="14"/>
        <v>19715429.429312058</v>
      </c>
    </row>
    <row r="266" spans="1:8">
      <c r="A266" s="17">
        <f t="shared" si="13"/>
        <v>45813</v>
      </c>
      <c r="B266" s="4"/>
      <c r="C266" s="4">
        <f>SUMIFS(Sales!$S:$S,Sales!$H:$H,A266)+SUMIFS(Sales!$J:$J,Sales!$H:$H,A266)</f>
        <v>0</v>
      </c>
      <c r="D266" s="4">
        <f>SUMIFS(Sales!$J:$J,Sales!$U:$U,A266)</f>
        <v>0</v>
      </c>
      <c r="E266" s="4">
        <f>SUMIFS(Investors!$Q:$Q,Investors!$T:$T,"Exit",Investors!$J:$J,Daily!A266)</f>
        <v>0</v>
      </c>
      <c r="F266" s="4">
        <f>SUMIFS(Adjustments!$C:$C,Adjustments!$A:$A,A266)</f>
        <v>0</v>
      </c>
      <c r="G266" s="4">
        <f t="shared" si="12"/>
        <v>0</v>
      </c>
      <c r="H266" s="4">
        <f t="shared" si="14"/>
        <v>19715429.429312058</v>
      </c>
    </row>
    <row r="267" spans="1:8">
      <c r="A267" s="17">
        <f t="shared" si="13"/>
        <v>45814</v>
      </c>
      <c r="B267" s="4"/>
      <c r="C267" s="4">
        <f>SUMIFS(Sales!$S:$S,Sales!$H:$H,A267)+SUMIFS(Sales!$J:$J,Sales!$H:$H,A267)</f>
        <v>0</v>
      </c>
      <c r="D267" s="4">
        <f>SUMIFS(Sales!$J:$J,Sales!$U:$U,A267)</f>
        <v>0</v>
      </c>
      <c r="E267" s="4">
        <f>SUMIFS(Investors!$Q:$Q,Investors!$T:$T,"Exit",Investors!$J:$J,Daily!A267)</f>
        <v>0</v>
      </c>
      <c r="F267" s="4">
        <f>SUMIFS(Adjustments!$C:$C,Adjustments!$A:$A,A267)</f>
        <v>0</v>
      </c>
      <c r="G267" s="4">
        <f t="shared" si="12"/>
        <v>0</v>
      </c>
      <c r="H267" s="4">
        <f t="shared" si="14"/>
        <v>19715429.429312058</v>
      </c>
    </row>
    <row r="268" spans="1:8">
      <c r="A268" s="17">
        <f t="shared" si="13"/>
        <v>45815</v>
      </c>
      <c r="B268" s="4"/>
      <c r="C268" s="4">
        <f>SUMIFS(Sales!$S:$S,Sales!$H:$H,A268)+SUMIFS(Sales!$J:$J,Sales!$H:$H,A268)</f>
        <v>0</v>
      </c>
      <c r="D268" s="4">
        <f>SUMIFS(Sales!$J:$J,Sales!$U:$U,A268)</f>
        <v>0</v>
      </c>
      <c r="E268" s="4">
        <f>SUMIFS(Investors!$Q:$Q,Investors!$T:$T,"Exit",Investors!$J:$J,Daily!A268)</f>
        <v>0</v>
      </c>
      <c r="F268" s="4">
        <f>SUMIFS(Adjustments!$C:$C,Adjustments!$A:$A,A268)</f>
        <v>0</v>
      </c>
      <c r="G268" s="4">
        <f t="shared" si="12"/>
        <v>0</v>
      </c>
      <c r="H268" s="4">
        <f t="shared" si="14"/>
        <v>19715429.429312058</v>
      </c>
    </row>
    <row r="269" spans="1:8">
      <c r="A269" s="17">
        <f t="shared" si="13"/>
        <v>45816</v>
      </c>
      <c r="B269" s="4"/>
      <c r="C269" s="4">
        <f>SUMIFS(Sales!$S:$S,Sales!$H:$H,A269)+SUMIFS(Sales!$J:$J,Sales!$H:$H,A269)</f>
        <v>0</v>
      </c>
      <c r="D269" s="4">
        <f>SUMIFS(Sales!$J:$J,Sales!$U:$U,A269)</f>
        <v>0</v>
      </c>
      <c r="E269" s="4">
        <f>SUMIFS(Investors!$Q:$Q,Investors!$T:$T,"Exit",Investors!$J:$J,Daily!A269)</f>
        <v>0</v>
      </c>
      <c r="F269" s="4">
        <f>SUMIFS(Adjustments!$C:$C,Adjustments!$A:$A,A269)</f>
        <v>0</v>
      </c>
      <c r="G269" s="4">
        <f t="shared" si="12"/>
        <v>0</v>
      </c>
      <c r="H269" s="4">
        <f t="shared" si="14"/>
        <v>19715429.429312058</v>
      </c>
    </row>
    <row r="270" spans="1:8">
      <c r="A270" s="17">
        <f t="shared" si="13"/>
        <v>45817</v>
      </c>
      <c r="B270" s="4"/>
      <c r="C270" s="4">
        <f>SUMIFS(Sales!$S:$S,Sales!$H:$H,A270)+SUMIFS(Sales!$J:$J,Sales!$H:$H,A270)</f>
        <v>0</v>
      </c>
      <c r="D270" s="4">
        <f>SUMIFS(Sales!$J:$J,Sales!$U:$U,A270)</f>
        <v>0</v>
      </c>
      <c r="E270" s="4">
        <f>SUMIFS(Investors!$Q:$Q,Investors!$T:$T,"Exit",Investors!$J:$J,Daily!A270)</f>
        <v>0</v>
      </c>
      <c r="F270" s="4">
        <f>SUMIFS(Adjustments!$C:$C,Adjustments!$A:$A,A270)</f>
        <v>0</v>
      </c>
      <c r="G270" s="4">
        <f t="shared" si="12"/>
        <v>0</v>
      </c>
      <c r="H270" s="4">
        <f t="shared" si="14"/>
        <v>19715429.429312058</v>
      </c>
    </row>
    <row r="271" spans="1:8">
      <c r="A271" s="17">
        <f t="shared" si="13"/>
        <v>45818</v>
      </c>
      <c r="B271" s="4"/>
      <c r="C271" s="4">
        <f>SUMIFS(Sales!$S:$S,Sales!$H:$H,A271)+SUMIFS(Sales!$J:$J,Sales!$H:$H,A271)</f>
        <v>0</v>
      </c>
      <c r="D271" s="4">
        <f>SUMIFS(Sales!$J:$J,Sales!$U:$U,A271)</f>
        <v>0</v>
      </c>
      <c r="E271" s="4">
        <f>SUMIFS(Investors!$Q:$Q,Investors!$T:$T,"Exit",Investors!$J:$J,Daily!A271)</f>
        <v>0</v>
      </c>
      <c r="F271" s="4">
        <f>SUMIFS(Adjustments!$C:$C,Adjustments!$A:$A,A271)</f>
        <v>0</v>
      </c>
      <c r="G271" s="4">
        <f t="shared" si="12"/>
        <v>0</v>
      </c>
      <c r="H271" s="4">
        <f t="shared" si="14"/>
        <v>19715429.429312058</v>
      </c>
    </row>
    <row r="272" spans="1:8">
      <c r="A272" s="17">
        <f t="shared" si="13"/>
        <v>45819</v>
      </c>
      <c r="B272" s="4"/>
      <c r="C272" s="4">
        <f>SUMIFS(Sales!$S:$S,Sales!$H:$H,A272)+SUMIFS(Sales!$J:$J,Sales!$H:$H,A272)</f>
        <v>0</v>
      </c>
      <c r="D272" s="4">
        <f>SUMIFS(Sales!$J:$J,Sales!$U:$U,A272)</f>
        <v>0</v>
      </c>
      <c r="E272" s="4">
        <f>SUMIFS(Investors!$Q:$Q,Investors!$T:$T,"Exit",Investors!$J:$J,Daily!A272)</f>
        <v>0</v>
      </c>
      <c r="F272" s="4">
        <f>SUMIFS(Adjustments!$C:$C,Adjustments!$A:$A,A272)</f>
        <v>0</v>
      </c>
      <c r="G272" s="4">
        <f t="shared" si="12"/>
        <v>0</v>
      </c>
      <c r="H272" s="4">
        <f t="shared" si="14"/>
        <v>19715429.429312058</v>
      </c>
    </row>
    <row r="273" spans="1:8">
      <c r="A273" s="17">
        <f t="shared" si="13"/>
        <v>45820</v>
      </c>
      <c r="B273" s="4"/>
      <c r="C273" s="4">
        <f>SUMIFS(Sales!$S:$S,Sales!$H:$H,A273)+SUMIFS(Sales!$J:$J,Sales!$H:$H,A273)</f>
        <v>0</v>
      </c>
      <c r="D273" s="4">
        <f>SUMIFS(Sales!$J:$J,Sales!$U:$U,A273)</f>
        <v>0</v>
      </c>
      <c r="E273" s="4">
        <f>SUMIFS(Investors!$Q:$Q,Investors!$T:$T,"Exit",Investors!$J:$J,Daily!A273)</f>
        <v>0</v>
      </c>
      <c r="F273" s="4">
        <f>SUMIFS(Adjustments!$C:$C,Adjustments!$A:$A,A273)</f>
        <v>0</v>
      </c>
      <c r="G273" s="4">
        <f t="shared" si="12"/>
        <v>0</v>
      </c>
      <c r="H273" s="4">
        <f t="shared" si="14"/>
        <v>19715429.429312058</v>
      </c>
    </row>
    <row r="274" spans="1:8">
      <c r="A274" s="17">
        <f t="shared" si="13"/>
        <v>45821</v>
      </c>
      <c r="B274" s="4"/>
      <c r="C274" s="4">
        <f>SUMIFS(Sales!$S:$S,Sales!$H:$H,A274)+SUMIFS(Sales!$J:$J,Sales!$H:$H,A274)</f>
        <v>0</v>
      </c>
      <c r="D274" s="4">
        <f>SUMIFS(Sales!$J:$J,Sales!$U:$U,A274)</f>
        <v>0</v>
      </c>
      <c r="E274" s="4">
        <f>SUMIFS(Investors!$Q:$Q,Investors!$T:$T,"Exit",Investors!$J:$J,Daily!A274)</f>
        <v>0</v>
      </c>
      <c r="F274" s="4">
        <f>SUMIFS(Adjustments!$C:$C,Adjustments!$A:$A,A274)</f>
        <v>0</v>
      </c>
      <c r="G274" s="4">
        <f t="shared" si="12"/>
        <v>0</v>
      </c>
      <c r="H274" s="4">
        <f t="shared" si="14"/>
        <v>19715429.429312058</v>
      </c>
    </row>
    <row r="275" spans="1:8">
      <c r="A275" s="17">
        <f t="shared" si="13"/>
        <v>45822</v>
      </c>
      <c r="B275" s="4"/>
      <c r="C275" s="4">
        <f>SUMIFS(Sales!$S:$S,Sales!$H:$H,A275)+SUMIFS(Sales!$J:$J,Sales!$H:$H,A275)</f>
        <v>0</v>
      </c>
      <c r="D275" s="4">
        <f>SUMIFS(Sales!$J:$J,Sales!$U:$U,A275)</f>
        <v>0</v>
      </c>
      <c r="E275" s="4">
        <f>SUMIFS(Investors!$Q:$Q,Investors!$T:$T,"Exit",Investors!$J:$J,Daily!A275)</f>
        <v>0</v>
      </c>
      <c r="F275" s="4">
        <f>SUMIFS(Adjustments!$C:$C,Adjustments!$A:$A,A275)</f>
        <v>0</v>
      </c>
      <c r="G275" s="4">
        <f t="shared" si="12"/>
        <v>0</v>
      </c>
      <c r="H275" s="4">
        <f t="shared" si="14"/>
        <v>19715429.429312058</v>
      </c>
    </row>
    <row r="276" spans="1:8">
      <c r="A276" s="17">
        <f t="shared" si="13"/>
        <v>45823</v>
      </c>
      <c r="B276" s="4"/>
      <c r="C276" s="4">
        <f>SUMIFS(Sales!$S:$S,Sales!$H:$H,A276)+SUMIFS(Sales!$J:$J,Sales!$H:$H,A276)</f>
        <v>0</v>
      </c>
      <c r="D276" s="4">
        <f>SUMIFS(Sales!$J:$J,Sales!$U:$U,A276)</f>
        <v>0</v>
      </c>
      <c r="E276" s="4">
        <f>SUMIFS(Investors!$Q:$Q,Investors!$T:$T,"Exit",Investors!$J:$J,Daily!A276)</f>
        <v>0</v>
      </c>
      <c r="F276" s="4">
        <f>SUMIFS(Adjustments!$C:$C,Adjustments!$A:$A,A276)</f>
        <v>0</v>
      </c>
      <c r="G276" s="4">
        <f t="shared" si="12"/>
        <v>0</v>
      </c>
      <c r="H276" s="4">
        <f t="shared" si="14"/>
        <v>19715429.429312058</v>
      </c>
    </row>
    <row r="277" spans="1:8">
      <c r="A277" s="17">
        <f t="shared" si="13"/>
        <v>45824</v>
      </c>
      <c r="B277" s="4"/>
      <c r="C277" s="4">
        <f>SUMIFS(Sales!$S:$S,Sales!$H:$H,A277)+SUMIFS(Sales!$J:$J,Sales!$H:$H,A277)</f>
        <v>0</v>
      </c>
      <c r="D277" s="4">
        <f>SUMIFS(Sales!$J:$J,Sales!$U:$U,A277)</f>
        <v>0</v>
      </c>
      <c r="E277" s="4">
        <f>SUMIFS(Investors!$Q:$Q,Investors!$T:$T,"Exit",Investors!$J:$J,Daily!A277)</f>
        <v>0</v>
      </c>
      <c r="F277" s="4">
        <f>SUMIFS(Adjustments!$C:$C,Adjustments!$A:$A,A277)</f>
        <v>0</v>
      </c>
      <c r="G277" s="4">
        <f t="shared" si="12"/>
        <v>0</v>
      </c>
      <c r="H277" s="4">
        <f t="shared" si="14"/>
        <v>19715429.429312058</v>
      </c>
    </row>
    <row r="278" spans="1:8">
      <c r="A278" s="17">
        <f t="shared" si="13"/>
        <v>45825</v>
      </c>
      <c r="B278" s="4"/>
      <c r="C278" s="4">
        <f>SUMIFS(Sales!$S:$S,Sales!$H:$H,A278)+SUMIFS(Sales!$J:$J,Sales!$H:$H,A278)</f>
        <v>0</v>
      </c>
      <c r="D278" s="4">
        <f>SUMIFS(Sales!$J:$J,Sales!$U:$U,A278)</f>
        <v>0</v>
      </c>
      <c r="E278" s="4">
        <f>SUMIFS(Investors!$Q:$Q,Investors!$T:$T,"Exit",Investors!$J:$J,Daily!A278)</f>
        <v>0</v>
      </c>
      <c r="F278" s="4">
        <f>SUMIFS(Adjustments!$C:$C,Adjustments!$A:$A,A278)</f>
        <v>0</v>
      </c>
      <c r="G278" s="4">
        <f t="shared" si="12"/>
        <v>0</v>
      </c>
      <c r="H278" s="4">
        <f t="shared" si="14"/>
        <v>19715429.429312058</v>
      </c>
    </row>
    <row r="279" spans="1:8">
      <c r="A279" s="17">
        <f t="shared" si="13"/>
        <v>45826</v>
      </c>
      <c r="B279" s="4"/>
      <c r="C279" s="4">
        <f>SUMIFS(Sales!$S:$S,Sales!$H:$H,A279)+SUMIFS(Sales!$J:$J,Sales!$H:$H,A279)</f>
        <v>0</v>
      </c>
      <c r="D279" s="4">
        <f>SUMIFS(Sales!$J:$J,Sales!$U:$U,A279)</f>
        <v>0</v>
      </c>
      <c r="E279" s="4">
        <f>SUMIFS(Investors!$Q:$Q,Investors!$T:$T,"Exit",Investors!$J:$J,Daily!A279)</f>
        <v>0</v>
      </c>
      <c r="F279" s="4">
        <f>SUMIFS(Adjustments!$C:$C,Adjustments!$A:$A,A279)</f>
        <v>0</v>
      </c>
      <c r="G279" s="4">
        <f t="shared" si="12"/>
        <v>0</v>
      </c>
      <c r="H279" s="4">
        <f t="shared" si="14"/>
        <v>19715429.429312058</v>
      </c>
    </row>
    <row r="280" spans="1:8">
      <c r="A280" s="17">
        <f t="shared" si="13"/>
        <v>45827</v>
      </c>
      <c r="B280" s="4"/>
      <c r="C280" s="4">
        <f>SUMIFS(Sales!$S:$S,Sales!$H:$H,A280)+SUMIFS(Sales!$J:$J,Sales!$H:$H,A280)</f>
        <v>0</v>
      </c>
      <c r="D280" s="4">
        <f>SUMIFS(Sales!$J:$J,Sales!$U:$U,A280)</f>
        <v>0</v>
      </c>
      <c r="E280" s="4">
        <f>SUMIFS(Investors!$Q:$Q,Investors!$T:$T,"Exit",Investors!$J:$J,Daily!A280)</f>
        <v>0</v>
      </c>
      <c r="F280" s="4">
        <f>SUMIFS(Adjustments!$C:$C,Adjustments!$A:$A,A280)</f>
        <v>0</v>
      </c>
      <c r="G280" s="4">
        <f t="shared" si="12"/>
        <v>0</v>
      </c>
      <c r="H280" s="4">
        <f t="shared" si="14"/>
        <v>19715429.429312058</v>
      </c>
    </row>
    <row r="281" spans="1:8">
      <c r="A281" s="17">
        <f t="shared" si="13"/>
        <v>45828</v>
      </c>
      <c r="B281" s="4"/>
      <c r="C281" s="4">
        <f>SUMIFS(Sales!$S:$S,Sales!$H:$H,A281)+SUMIFS(Sales!$J:$J,Sales!$H:$H,A281)</f>
        <v>0</v>
      </c>
      <c r="D281" s="4">
        <f>SUMIFS(Sales!$J:$J,Sales!$U:$U,A281)</f>
        <v>0</v>
      </c>
      <c r="E281" s="4">
        <f>SUMIFS(Investors!$Q:$Q,Investors!$T:$T,"Exit",Investors!$J:$J,Daily!A281)</f>
        <v>0</v>
      </c>
      <c r="F281" s="4">
        <f>SUMIFS(Adjustments!$C:$C,Adjustments!$A:$A,A281)</f>
        <v>0</v>
      </c>
      <c r="G281" s="4">
        <f t="shared" si="12"/>
        <v>0</v>
      </c>
      <c r="H281" s="4">
        <f t="shared" si="14"/>
        <v>19715429.429312058</v>
      </c>
    </row>
    <row r="282" spans="1:8">
      <c r="A282" s="17">
        <f t="shared" si="13"/>
        <v>45829</v>
      </c>
      <c r="B282" s="4"/>
      <c r="C282" s="4">
        <f>SUMIFS(Sales!$S:$S,Sales!$H:$H,A282)+SUMIFS(Sales!$J:$J,Sales!$H:$H,A282)</f>
        <v>0</v>
      </c>
      <c r="D282" s="4">
        <f>SUMIFS(Sales!$J:$J,Sales!$U:$U,A282)</f>
        <v>0</v>
      </c>
      <c r="E282" s="4">
        <f>SUMIFS(Investors!$Q:$Q,Investors!$T:$T,"Exit",Investors!$J:$J,Daily!A282)</f>
        <v>0</v>
      </c>
      <c r="F282" s="4">
        <f>SUMIFS(Adjustments!$C:$C,Adjustments!$A:$A,A282)</f>
        <v>0</v>
      </c>
      <c r="G282" s="4">
        <f t="shared" si="12"/>
        <v>0</v>
      </c>
      <c r="H282" s="4">
        <f t="shared" si="14"/>
        <v>19715429.429312058</v>
      </c>
    </row>
    <row r="283" spans="1:8">
      <c r="A283" s="17">
        <f t="shared" si="13"/>
        <v>45830</v>
      </c>
      <c r="B283" s="4"/>
      <c r="C283" s="4">
        <f>SUMIFS(Sales!$S:$S,Sales!$H:$H,A283)+SUMIFS(Sales!$J:$J,Sales!$H:$H,A283)</f>
        <v>0</v>
      </c>
      <c r="D283" s="4">
        <f>SUMIFS(Sales!$J:$J,Sales!$U:$U,A283)</f>
        <v>0</v>
      </c>
      <c r="E283" s="4">
        <f>SUMIFS(Investors!$Q:$Q,Investors!$T:$T,"Exit",Investors!$J:$J,Daily!A283)</f>
        <v>0</v>
      </c>
      <c r="F283" s="4">
        <f>SUMIFS(Adjustments!$C:$C,Adjustments!$A:$A,A283)</f>
        <v>0</v>
      </c>
      <c r="G283" s="4">
        <f t="shared" si="12"/>
        <v>0</v>
      </c>
      <c r="H283" s="4">
        <f t="shared" si="14"/>
        <v>19715429.429312058</v>
      </c>
    </row>
    <row r="284" spans="1:8">
      <c r="A284" s="17">
        <f t="shared" si="13"/>
        <v>45831</v>
      </c>
      <c r="B284" s="4"/>
      <c r="C284" s="4">
        <f>SUMIFS(Sales!$S:$S,Sales!$H:$H,A284)+SUMIFS(Sales!$J:$J,Sales!$H:$H,A284)</f>
        <v>0</v>
      </c>
      <c r="D284" s="4">
        <f>SUMIFS(Sales!$J:$J,Sales!$U:$U,A284)</f>
        <v>0</v>
      </c>
      <c r="E284" s="4">
        <f>SUMIFS(Investors!$Q:$Q,Investors!$T:$T,"Exit",Investors!$J:$J,Daily!A284)</f>
        <v>0</v>
      </c>
      <c r="F284" s="4">
        <f>SUMIFS(Adjustments!$C:$C,Adjustments!$A:$A,A284)</f>
        <v>0</v>
      </c>
      <c r="G284" s="4">
        <f t="shared" si="12"/>
        <v>0</v>
      </c>
      <c r="H284" s="4">
        <f t="shared" si="14"/>
        <v>19715429.429312058</v>
      </c>
    </row>
    <row r="285" spans="1:8">
      <c r="A285" s="17">
        <f t="shared" si="13"/>
        <v>45832</v>
      </c>
      <c r="B285" s="4"/>
      <c r="C285" s="4">
        <f>SUMIFS(Sales!$S:$S,Sales!$H:$H,A285)+SUMIFS(Sales!$J:$J,Sales!$H:$H,A285)</f>
        <v>0</v>
      </c>
      <c r="D285" s="4">
        <f>SUMIFS(Sales!$J:$J,Sales!$U:$U,A285)</f>
        <v>0</v>
      </c>
      <c r="E285" s="4">
        <f>SUMIFS(Investors!$Q:$Q,Investors!$T:$T,"Exit",Investors!$J:$J,Daily!A285)</f>
        <v>0</v>
      </c>
      <c r="F285" s="4">
        <f>SUMIFS(Adjustments!$C:$C,Adjustments!$A:$A,A285)</f>
        <v>0</v>
      </c>
      <c r="G285" s="4">
        <f t="shared" si="12"/>
        <v>0</v>
      </c>
      <c r="H285" s="4">
        <f t="shared" si="14"/>
        <v>19715429.429312058</v>
      </c>
    </row>
    <row r="286" spans="1:8">
      <c r="A286" s="17">
        <f t="shared" si="13"/>
        <v>45833</v>
      </c>
      <c r="B286" s="4"/>
      <c r="C286" s="4">
        <f>SUMIFS(Sales!$S:$S,Sales!$H:$H,A286)+SUMIFS(Sales!$J:$J,Sales!$H:$H,A286)</f>
        <v>0</v>
      </c>
      <c r="D286" s="4">
        <f>SUMIFS(Sales!$J:$J,Sales!$U:$U,A286)</f>
        <v>0</v>
      </c>
      <c r="E286" s="4">
        <f>SUMIFS(Investors!$Q:$Q,Investors!$T:$T,"Exit",Investors!$J:$J,Daily!A286)</f>
        <v>0</v>
      </c>
      <c r="F286" s="4">
        <f>SUMIFS(Adjustments!$C:$C,Adjustments!$A:$A,A286)</f>
        <v>0</v>
      </c>
      <c r="G286" s="4">
        <f t="shared" si="12"/>
        <v>0</v>
      </c>
      <c r="H286" s="4">
        <f t="shared" si="14"/>
        <v>19715429.429312058</v>
      </c>
    </row>
    <row r="287" spans="1:8">
      <c r="A287" s="17">
        <f t="shared" si="13"/>
        <v>45834</v>
      </c>
      <c r="B287" s="4"/>
      <c r="C287" s="4">
        <f>SUMIFS(Sales!$S:$S,Sales!$H:$H,A287)+SUMIFS(Sales!$J:$J,Sales!$H:$H,A287)</f>
        <v>0</v>
      </c>
      <c r="D287" s="4">
        <f>SUMIFS(Sales!$J:$J,Sales!$U:$U,A287)</f>
        <v>0</v>
      </c>
      <c r="E287" s="4">
        <f>SUMIFS(Investors!$Q:$Q,Investors!$T:$T,"Exit",Investors!$J:$J,Daily!A287)</f>
        <v>0</v>
      </c>
      <c r="F287" s="4">
        <f>SUMIFS(Adjustments!$C:$C,Adjustments!$A:$A,A287)</f>
        <v>0</v>
      </c>
      <c r="G287" s="4">
        <f t="shared" si="12"/>
        <v>0</v>
      </c>
      <c r="H287" s="4">
        <f t="shared" si="14"/>
        <v>19715429.429312058</v>
      </c>
    </row>
    <row r="288" spans="1:8">
      <c r="A288" s="17">
        <f t="shared" si="13"/>
        <v>45835</v>
      </c>
      <c r="B288" s="4"/>
      <c r="C288" s="4">
        <f>SUMIFS(Sales!$S:$S,Sales!$H:$H,A288)+SUMIFS(Sales!$J:$J,Sales!$H:$H,A288)</f>
        <v>0</v>
      </c>
      <c r="D288" s="4">
        <f>SUMIFS(Sales!$J:$J,Sales!$U:$U,A288)</f>
        <v>0</v>
      </c>
      <c r="E288" s="4">
        <f>SUMIFS(Investors!$Q:$Q,Investors!$T:$T,"Exit",Investors!$J:$J,Daily!A288)</f>
        <v>0</v>
      </c>
      <c r="F288" s="4">
        <f>SUMIFS(Adjustments!$C:$C,Adjustments!$A:$A,A288)</f>
        <v>0</v>
      </c>
      <c r="G288" s="4">
        <f t="shared" si="12"/>
        <v>0</v>
      </c>
      <c r="H288" s="4">
        <f t="shared" si="14"/>
        <v>19715429.429312058</v>
      </c>
    </row>
    <row r="289" spans="1:8">
      <c r="A289" s="17">
        <f t="shared" si="13"/>
        <v>45836</v>
      </c>
      <c r="B289" s="4"/>
      <c r="C289" s="4">
        <f>SUMIFS(Sales!$S:$S,Sales!$H:$H,A289)+SUMIFS(Sales!$J:$J,Sales!$H:$H,A289)</f>
        <v>0</v>
      </c>
      <c r="D289" s="4">
        <f>SUMIFS(Sales!$J:$J,Sales!$U:$U,A289)</f>
        <v>0</v>
      </c>
      <c r="E289" s="4">
        <f>SUMIFS(Investors!$Q:$Q,Investors!$T:$T,"Exit",Investors!$J:$J,Daily!A289)</f>
        <v>0</v>
      </c>
      <c r="F289" s="4">
        <f>SUMIFS(Adjustments!$C:$C,Adjustments!$A:$A,A289)</f>
        <v>0</v>
      </c>
      <c r="G289" s="4">
        <f t="shared" si="12"/>
        <v>0</v>
      </c>
      <c r="H289" s="4">
        <f t="shared" si="14"/>
        <v>19715429.429312058</v>
      </c>
    </row>
    <row r="290" spans="1:8">
      <c r="A290" s="17">
        <f t="shared" si="13"/>
        <v>45837</v>
      </c>
      <c r="B290" s="4"/>
      <c r="C290" s="4">
        <f>SUMIFS(Sales!$S:$S,Sales!$H:$H,A290)+SUMIFS(Sales!$J:$J,Sales!$H:$H,A290)</f>
        <v>0</v>
      </c>
      <c r="D290" s="4">
        <f>SUMIFS(Sales!$J:$J,Sales!$U:$U,A290)</f>
        <v>0</v>
      </c>
      <c r="E290" s="4">
        <f>SUMIFS(Investors!$Q:$Q,Investors!$T:$T,"Exit",Investors!$J:$J,Daily!A290)</f>
        <v>0</v>
      </c>
      <c r="F290" s="4">
        <f>SUMIFS(Adjustments!$C:$C,Adjustments!$A:$A,A290)</f>
        <v>0</v>
      </c>
      <c r="G290" s="4">
        <f t="shared" si="12"/>
        <v>0</v>
      </c>
      <c r="H290" s="4">
        <f t="shared" si="14"/>
        <v>19715429.429312058</v>
      </c>
    </row>
    <row r="291" spans="1:8">
      <c r="A291" s="17">
        <f t="shared" si="13"/>
        <v>45838</v>
      </c>
      <c r="B291" s="4"/>
      <c r="C291" s="4">
        <f>SUMIFS(Sales!$S:$S,Sales!$H:$H,A291)+SUMIFS(Sales!$J:$J,Sales!$H:$H,A291)</f>
        <v>0</v>
      </c>
      <c r="D291" s="4">
        <f>SUMIFS(Sales!$J:$J,Sales!$U:$U,A291)</f>
        <v>0</v>
      </c>
      <c r="E291" s="4">
        <f>SUMIFS(Investors!$Q:$Q,Investors!$T:$T,"Exit",Investors!$J:$J,Daily!A291)</f>
        <v>0</v>
      </c>
      <c r="F291" s="4">
        <f>SUMIFS(Adjustments!$C:$C,Adjustments!$A:$A,A291)</f>
        <v>0</v>
      </c>
      <c r="G291" s="4">
        <f t="shared" si="12"/>
        <v>0</v>
      </c>
      <c r="H291" s="4">
        <f t="shared" si="14"/>
        <v>19715429.429312058</v>
      </c>
    </row>
    <row r="292" spans="1:8">
      <c r="A292" s="17">
        <f t="shared" si="13"/>
        <v>45839</v>
      </c>
      <c r="B292" s="4"/>
      <c r="C292" s="4">
        <f>SUMIFS(Sales!$S:$S,Sales!$H:$H,A292)+SUMIFS(Sales!$J:$J,Sales!$H:$H,A292)</f>
        <v>0</v>
      </c>
      <c r="D292" s="4">
        <f>SUMIFS(Sales!$J:$J,Sales!$U:$U,A292)</f>
        <v>0</v>
      </c>
      <c r="E292" s="4">
        <f>SUMIFS(Investors!$Q:$Q,Investors!$T:$T,"Exit",Investors!$J:$J,Daily!A292)</f>
        <v>0</v>
      </c>
      <c r="F292" s="4">
        <f>SUMIFS(Adjustments!$C:$C,Adjustments!$A:$A,A292)</f>
        <v>0</v>
      </c>
      <c r="G292" s="4">
        <f t="shared" si="12"/>
        <v>0</v>
      </c>
      <c r="H292" s="4">
        <f t="shared" si="14"/>
        <v>19715429.429312058</v>
      </c>
    </row>
    <row r="293" spans="1:8">
      <c r="A293" s="17">
        <f t="shared" si="13"/>
        <v>45840</v>
      </c>
      <c r="B293" s="4"/>
      <c r="C293" s="4">
        <f>SUMIFS(Sales!$S:$S,Sales!$H:$H,A293)+SUMIFS(Sales!$J:$J,Sales!$H:$H,A293)</f>
        <v>0</v>
      </c>
      <c r="D293" s="4">
        <f>SUMIFS(Sales!$J:$J,Sales!$U:$U,A293)</f>
        <v>0</v>
      </c>
      <c r="E293" s="4">
        <f>SUMIFS(Investors!$Q:$Q,Investors!$T:$T,"Exit",Investors!$J:$J,Daily!A293)</f>
        <v>0</v>
      </c>
      <c r="F293" s="4">
        <f>SUMIFS(Adjustments!$C:$C,Adjustments!$A:$A,A293)</f>
        <v>0</v>
      </c>
      <c r="G293" s="4">
        <f t="shared" si="12"/>
        <v>0</v>
      </c>
      <c r="H293" s="4">
        <f t="shared" si="14"/>
        <v>19715429.429312058</v>
      </c>
    </row>
    <row r="294" spans="1:8">
      <c r="A294" s="17">
        <f t="shared" si="13"/>
        <v>45841</v>
      </c>
      <c r="B294" s="4"/>
      <c r="C294" s="4">
        <f>SUMIFS(Sales!$S:$S,Sales!$H:$H,A294)+SUMIFS(Sales!$J:$J,Sales!$H:$H,A294)</f>
        <v>0</v>
      </c>
      <c r="D294" s="4">
        <f>SUMIFS(Sales!$J:$J,Sales!$U:$U,A294)</f>
        <v>0</v>
      </c>
      <c r="E294" s="4">
        <f>SUMIFS(Investors!$Q:$Q,Investors!$T:$T,"Exit",Investors!$J:$J,Daily!A294)</f>
        <v>0</v>
      </c>
      <c r="F294" s="4">
        <f>SUMIFS(Adjustments!$C:$C,Adjustments!$A:$A,A294)</f>
        <v>0</v>
      </c>
      <c r="G294" s="4">
        <f t="shared" si="12"/>
        <v>0</v>
      </c>
      <c r="H294" s="4">
        <f t="shared" si="14"/>
        <v>19715429.429312058</v>
      </c>
    </row>
    <row r="295" spans="1:8">
      <c r="A295" s="17">
        <f t="shared" si="13"/>
        <v>45842</v>
      </c>
      <c r="B295" s="4"/>
      <c r="C295" s="4">
        <f>SUMIFS(Sales!$S:$S,Sales!$H:$H,A295)+SUMIFS(Sales!$J:$J,Sales!$H:$H,A295)</f>
        <v>0</v>
      </c>
      <c r="D295" s="4">
        <f>SUMIFS(Sales!$J:$J,Sales!$U:$U,A295)</f>
        <v>0</v>
      </c>
      <c r="E295" s="4">
        <f>SUMIFS(Investors!$Q:$Q,Investors!$T:$T,"Exit",Investors!$J:$J,Daily!A295)</f>
        <v>0</v>
      </c>
      <c r="F295" s="4">
        <f>SUMIFS(Adjustments!$C:$C,Adjustments!$A:$A,A295)</f>
        <v>0</v>
      </c>
      <c r="G295" s="4">
        <f t="shared" si="12"/>
        <v>0</v>
      </c>
      <c r="H295" s="4">
        <f t="shared" si="14"/>
        <v>19715429.429312058</v>
      </c>
    </row>
    <row r="296" spans="1:8">
      <c r="A296" s="17">
        <f t="shared" si="13"/>
        <v>45843</v>
      </c>
      <c r="B296" s="4"/>
      <c r="C296" s="4">
        <f>SUMIFS(Sales!$S:$S,Sales!$H:$H,A296)+SUMIFS(Sales!$J:$J,Sales!$H:$H,A296)</f>
        <v>0</v>
      </c>
      <c r="D296" s="4">
        <f>SUMIFS(Sales!$J:$J,Sales!$U:$U,A296)</f>
        <v>0</v>
      </c>
      <c r="E296" s="4">
        <f>SUMIFS(Investors!$Q:$Q,Investors!$T:$T,"Exit",Investors!$J:$J,Daily!A296)</f>
        <v>0</v>
      </c>
      <c r="F296" s="4">
        <f>SUMIFS(Adjustments!$C:$C,Adjustments!$A:$A,A296)</f>
        <v>0</v>
      </c>
      <c r="G296" s="4">
        <f t="shared" si="12"/>
        <v>0</v>
      </c>
      <c r="H296" s="4">
        <f t="shared" si="14"/>
        <v>19715429.429312058</v>
      </c>
    </row>
    <row r="297" spans="1:8">
      <c r="A297" s="17">
        <f t="shared" si="13"/>
        <v>45844</v>
      </c>
      <c r="B297" s="4"/>
      <c r="C297" s="4">
        <f>SUMIFS(Sales!$S:$S,Sales!$H:$H,A297)+SUMIFS(Sales!$J:$J,Sales!$H:$H,A297)</f>
        <v>0</v>
      </c>
      <c r="D297" s="4">
        <f>SUMIFS(Sales!$J:$J,Sales!$U:$U,A297)</f>
        <v>0</v>
      </c>
      <c r="E297" s="4">
        <f>SUMIFS(Investors!$Q:$Q,Investors!$T:$T,"Exit",Investors!$J:$J,Daily!A297)</f>
        <v>0</v>
      </c>
      <c r="F297" s="4">
        <f>SUMIFS(Adjustments!$C:$C,Adjustments!$A:$A,A297)</f>
        <v>0</v>
      </c>
      <c r="G297" s="4">
        <f t="shared" si="12"/>
        <v>0</v>
      </c>
      <c r="H297" s="4">
        <f t="shared" si="14"/>
        <v>19715429.429312058</v>
      </c>
    </row>
    <row r="298" spans="1:8">
      <c r="A298" s="17">
        <f t="shared" si="13"/>
        <v>45845</v>
      </c>
      <c r="B298" s="4"/>
      <c r="C298" s="4">
        <f>SUMIFS(Sales!$S:$S,Sales!$H:$H,A298)+SUMIFS(Sales!$J:$J,Sales!$H:$H,A298)</f>
        <v>0</v>
      </c>
      <c r="D298" s="4">
        <f>SUMIFS(Sales!$J:$J,Sales!$U:$U,A298)</f>
        <v>0</v>
      </c>
      <c r="E298" s="4">
        <f>SUMIFS(Investors!$Q:$Q,Investors!$T:$T,"Exit",Investors!$J:$J,Daily!A298)</f>
        <v>0</v>
      </c>
      <c r="F298" s="4">
        <f>SUMIFS(Adjustments!$C:$C,Adjustments!$A:$A,A298)</f>
        <v>0</v>
      </c>
      <c r="G298" s="4">
        <f t="shared" si="12"/>
        <v>0</v>
      </c>
      <c r="H298" s="4">
        <f t="shared" si="14"/>
        <v>19715429.429312058</v>
      </c>
    </row>
    <row r="299" spans="1:8">
      <c r="A299" s="17">
        <f t="shared" si="13"/>
        <v>45846</v>
      </c>
      <c r="B299" s="4"/>
      <c r="C299" s="4">
        <f>SUMIFS(Sales!$S:$S,Sales!$H:$H,A299)+SUMIFS(Sales!$J:$J,Sales!$H:$H,A299)</f>
        <v>0</v>
      </c>
      <c r="D299" s="4">
        <f>SUMIFS(Sales!$J:$J,Sales!$U:$U,A299)</f>
        <v>0</v>
      </c>
      <c r="E299" s="4">
        <f>SUMIFS(Investors!$Q:$Q,Investors!$T:$T,"Exit",Investors!$J:$J,Daily!A299)</f>
        <v>0</v>
      </c>
      <c r="F299" s="4">
        <f>SUMIFS(Adjustments!$C:$C,Adjustments!$A:$A,A299)</f>
        <v>0</v>
      </c>
      <c r="G299" s="4">
        <f t="shared" si="12"/>
        <v>0</v>
      </c>
      <c r="H299" s="4">
        <f t="shared" si="14"/>
        <v>19715429.429312058</v>
      </c>
    </row>
    <row r="300" spans="1:8">
      <c r="A300" s="17">
        <f t="shared" si="13"/>
        <v>45847</v>
      </c>
      <c r="B300" s="4"/>
      <c r="C300" s="4">
        <f>SUMIFS(Sales!$S:$S,Sales!$H:$H,A300)+SUMIFS(Sales!$J:$J,Sales!$H:$H,A300)</f>
        <v>0</v>
      </c>
      <c r="D300" s="4">
        <f>SUMIFS(Sales!$J:$J,Sales!$U:$U,A300)</f>
        <v>0</v>
      </c>
      <c r="E300" s="4">
        <f>SUMIFS(Investors!$Q:$Q,Investors!$T:$T,"Exit",Investors!$J:$J,Daily!A300)</f>
        <v>0</v>
      </c>
      <c r="F300" s="4">
        <f>SUMIFS(Adjustments!$C:$C,Adjustments!$A:$A,A300)</f>
        <v>0</v>
      </c>
      <c r="G300" s="4">
        <f t="shared" si="12"/>
        <v>0</v>
      </c>
      <c r="H300" s="4">
        <f t="shared" si="14"/>
        <v>19715429.429312058</v>
      </c>
    </row>
    <row r="301" spans="1:8">
      <c r="A301" s="17">
        <f t="shared" si="13"/>
        <v>45848</v>
      </c>
      <c r="B301" s="4"/>
      <c r="C301" s="4">
        <f>SUMIFS(Sales!$S:$S,Sales!$H:$H,A301)+SUMIFS(Sales!$J:$J,Sales!$H:$H,A301)</f>
        <v>0</v>
      </c>
      <c r="D301" s="4">
        <f>SUMIFS(Sales!$J:$J,Sales!$U:$U,A301)</f>
        <v>0</v>
      </c>
      <c r="E301" s="4">
        <f>SUMIFS(Investors!$Q:$Q,Investors!$T:$T,"Exit",Investors!$J:$J,Daily!A301)</f>
        <v>0</v>
      </c>
      <c r="F301" s="4">
        <f>SUMIFS(Adjustments!$C:$C,Adjustments!$A:$A,A301)</f>
        <v>0</v>
      </c>
      <c r="G301" s="4">
        <f t="shared" si="12"/>
        <v>0</v>
      </c>
      <c r="H301" s="4">
        <f t="shared" si="14"/>
        <v>19715429.429312058</v>
      </c>
    </row>
    <row r="302" spans="1:8">
      <c r="A302" s="17">
        <f t="shared" si="13"/>
        <v>45849</v>
      </c>
      <c r="B302" s="4"/>
      <c r="C302" s="4">
        <f>SUMIFS(Sales!$S:$S,Sales!$H:$H,A302)+SUMIFS(Sales!$J:$J,Sales!$H:$H,A302)</f>
        <v>0</v>
      </c>
      <c r="D302" s="4">
        <f>SUMIFS(Sales!$J:$J,Sales!$U:$U,A302)</f>
        <v>0</v>
      </c>
      <c r="E302" s="4">
        <f>SUMIFS(Investors!$Q:$Q,Investors!$T:$T,"Exit",Investors!$J:$J,Daily!A302)</f>
        <v>0</v>
      </c>
      <c r="F302" s="4">
        <f>SUMIFS(Adjustments!$C:$C,Adjustments!$A:$A,A302)</f>
        <v>0</v>
      </c>
      <c r="G302" s="4">
        <f t="shared" si="12"/>
        <v>0</v>
      </c>
      <c r="H302" s="4">
        <f t="shared" si="14"/>
        <v>19715429.429312058</v>
      </c>
    </row>
    <row r="303" spans="1:8">
      <c r="A303" s="17">
        <f t="shared" si="13"/>
        <v>45850</v>
      </c>
      <c r="B303" s="4"/>
      <c r="C303" s="4">
        <f>SUMIFS(Sales!$S:$S,Sales!$H:$H,A303)+SUMIFS(Sales!$J:$J,Sales!$H:$H,A303)</f>
        <v>0</v>
      </c>
      <c r="D303" s="4">
        <f>SUMIFS(Sales!$J:$J,Sales!$U:$U,A303)</f>
        <v>0</v>
      </c>
      <c r="E303" s="4">
        <f>SUMIFS(Investors!$Q:$Q,Investors!$T:$T,"Exit",Investors!$J:$J,Daily!A303)</f>
        <v>0</v>
      </c>
      <c r="F303" s="4">
        <f>SUMIFS(Adjustments!$C:$C,Adjustments!$A:$A,A303)</f>
        <v>0</v>
      </c>
      <c r="G303" s="4">
        <f t="shared" si="12"/>
        <v>0</v>
      </c>
      <c r="H303" s="4">
        <f t="shared" si="14"/>
        <v>19715429.429312058</v>
      </c>
    </row>
    <row r="304" spans="1:8">
      <c r="A304" s="17">
        <f t="shared" si="13"/>
        <v>45851</v>
      </c>
      <c r="B304" s="4"/>
      <c r="C304" s="4">
        <f>SUMIFS(Sales!$S:$S,Sales!$H:$H,A304)+SUMIFS(Sales!$J:$J,Sales!$H:$H,A304)</f>
        <v>0</v>
      </c>
      <c r="D304" s="4">
        <f>SUMIFS(Sales!$J:$J,Sales!$U:$U,A304)</f>
        <v>0</v>
      </c>
      <c r="E304" s="4">
        <f>SUMIFS(Investors!$Q:$Q,Investors!$T:$T,"Exit",Investors!$J:$J,Daily!A304)</f>
        <v>0</v>
      </c>
      <c r="F304" s="4">
        <f>SUMIFS(Adjustments!$C:$C,Adjustments!$A:$A,A304)</f>
        <v>0</v>
      </c>
      <c r="G304" s="4">
        <f t="shared" si="12"/>
        <v>0</v>
      </c>
      <c r="H304" s="4">
        <f t="shared" si="14"/>
        <v>19715429.429312058</v>
      </c>
    </row>
    <row r="305" spans="1:8">
      <c r="A305" s="17">
        <f t="shared" si="13"/>
        <v>45852</v>
      </c>
      <c r="B305" s="4"/>
      <c r="C305" s="4">
        <f>SUMIFS(Sales!$S:$S,Sales!$H:$H,A305)+SUMIFS(Sales!$J:$J,Sales!$H:$H,A305)</f>
        <v>0</v>
      </c>
      <c r="D305" s="4">
        <f>SUMIFS(Sales!$J:$J,Sales!$U:$U,A305)</f>
        <v>0</v>
      </c>
      <c r="E305" s="4">
        <f>SUMIFS(Investors!$Q:$Q,Investors!$T:$T,"Exit",Investors!$J:$J,Daily!A305)</f>
        <v>0</v>
      </c>
      <c r="F305" s="4">
        <f>SUMIFS(Adjustments!$C:$C,Adjustments!$A:$A,A305)</f>
        <v>0</v>
      </c>
      <c r="G305" s="4">
        <f t="shared" si="12"/>
        <v>0</v>
      </c>
      <c r="H305" s="4">
        <f t="shared" si="14"/>
        <v>19715429.429312058</v>
      </c>
    </row>
    <row r="306" spans="1:8">
      <c r="A306" s="17">
        <f t="shared" si="13"/>
        <v>45853</v>
      </c>
      <c r="B306" s="4"/>
      <c r="C306" s="4">
        <f>SUMIFS(Sales!$S:$S,Sales!$H:$H,A306)+SUMIFS(Sales!$J:$J,Sales!$H:$H,A306)</f>
        <v>0</v>
      </c>
      <c r="D306" s="4">
        <f>SUMIFS(Sales!$J:$J,Sales!$U:$U,A306)</f>
        <v>0</v>
      </c>
      <c r="E306" s="4">
        <f>SUMIFS(Investors!$Q:$Q,Investors!$T:$T,"Exit",Investors!$J:$J,Daily!A306)</f>
        <v>0</v>
      </c>
      <c r="F306" s="4">
        <f>SUMIFS(Adjustments!$C:$C,Adjustments!$A:$A,A306)</f>
        <v>0</v>
      </c>
      <c r="G306" s="4">
        <f t="shared" si="12"/>
        <v>0</v>
      </c>
      <c r="H306" s="4">
        <f t="shared" si="14"/>
        <v>19715429.429312058</v>
      </c>
    </row>
    <row r="307" spans="1:8">
      <c r="A307" s="17">
        <f t="shared" si="13"/>
        <v>45854</v>
      </c>
      <c r="B307" s="4"/>
      <c r="C307" s="4">
        <f>SUMIFS(Sales!$S:$S,Sales!$H:$H,A307)+SUMIFS(Sales!$J:$J,Sales!$H:$H,A307)</f>
        <v>0</v>
      </c>
      <c r="D307" s="4">
        <f>SUMIFS(Sales!$J:$J,Sales!$U:$U,A307)</f>
        <v>0</v>
      </c>
      <c r="E307" s="4">
        <f>SUMIFS(Investors!$Q:$Q,Investors!$T:$T,"Exit",Investors!$J:$J,Daily!A307)</f>
        <v>0</v>
      </c>
      <c r="F307" s="4">
        <f>SUMIFS(Adjustments!$C:$C,Adjustments!$A:$A,A307)</f>
        <v>0</v>
      </c>
      <c r="G307" s="4">
        <f t="shared" si="12"/>
        <v>0</v>
      </c>
      <c r="H307" s="4">
        <f t="shared" si="14"/>
        <v>19715429.429312058</v>
      </c>
    </row>
    <row r="308" spans="1:8">
      <c r="A308" s="17">
        <f t="shared" si="13"/>
        <v>45855</v>
      </c>
      <c r="B308" s="4"/>
      <c r="C308" s="4">
        <f>SUMIFS(Sales!$S:$S,Sales!$H:$H,A308)+SUMIFS(Sales!$J:$J,Sales!$H:$H,A308)</f>
        <v>0</v>
      </c>
      <c r="D308" s="4">
        <f>SUMIFS(Sales!$J:$J,Sales!$U:$U,A308)</f>
        <v>0</v>
      </c>
      <c r="E308" s="4">
        <f>SUMIFS(Investors!$Q:$Q,Investors!$T:$T,"Exit",Investors!$J:$J,Daily!A308)</f>
        <v>0</v>
      </c>
      <c r="F308" s="4">
        <f>SUMIFS(Adjustments!$C:$C,Adjustments!$A:$A,A308)</f>
        <v>0</v>
      </c>
      <c r="G308" s="4">
        <f t="shared" si="12"/>
        <v>0</v>
      </c>
      <c r="H308" s="4">
        <f t="shared" si="14"/>
        <v>19715429.429312058</v>
      </c>
    </row>
    <row r="309" spans="1:8">
      <c r="A309" s="17">
        <f t="shared" si="13"/>
        <v>45856</v>
      </c>
      <c r="B309" s="4"/>
      <c r="C309" s="4">
        <f>SUMIFS(Sales!$S:$S,Sales!$H:$H,A309)+SUMIFS(Sales!$J:$J,Sales!$H:$H,A309)</f>
        <v>0</v>
      </c>
      <c r="D309" s="4">
        <f>SUMIFS(Sales!$J:$J,Sales!$U:$U,A309)</f>
        <v>0</v>
      </c>
      <c r="E309" s="4">
        <f>SUMIFS(Investors!$Q:$Q,Investors!$T:$T,"Exit",Investors!$J:$J,Daily!A309)</f>
        <v>0</v>
      </c>
      <c r="F309" s="4">
        <f>SUMIFS(Adjustments!$C:$C,Adjustments!$A:$A,A309)</f>
        <v>0</v>
      </c>
      <c r="G309" s="4">
        <f t="shared" si="12"/>
        <v>0</v>
      </c>
      <c r="H309" s="4">
        <f t="shared" si="14"/>
        <v>19715429.429312058</v>
      </c>
    </row>
    <row r="310" spans="1:8">
      <c r="A310" s="17">
        <f t="shared" si="13"/>
        <v>45857</v>
      </c>
      <c r="B310" s="4"/>
      <c r="C310" s="4">
        <f>SUMIFS(Sales!$S:$S,Sales!$H:$H,A310)+SUMIFS(Sales!$J:$J,Sales!$H:$H,A310)</f>
        <v>0</v>
      </c>
      <c r="D310" s="4">
        <f>SUMIFS(Sales!$J:$J,Sales!$U:$U,A310)</f>
        <v>0</v>
      </c>
      <c r="E310" s="4">
        <f>SUMIFS(Investors!$Q:$Q,Investors!$T:$T,"Exit",Investors!$J:$J,Daily!A310)</f>
        <v>0</v>
      </c>
      <c r="F310" s="4">
        <f>SUMIFS(Adjustments!$C:$C,Adjustments!$A:$A,A310)</f>
        <v>0</v>
      </c>
      <c r="G310" s="4">
        <f t="shared" si="12"/>
        <v>0</v>
      </c>
      <c r="H310" s="4">
        <f t="shared" si="14"/>
        <v>19715429.429312058</v>
      </c>
    </row>
    <row r="311" spans="1:8">
      <c r="A311" s="17">
        <f t="shared" si="13"/>
        <v>45858</v>
      </c>
      <c r="B311" s="4"/>
      <c r="C311" s="4">
        <f>SUMIFS(Sales!$S:$S,Sales!$H:$H,A311)+SUMIFS(Sales!$J:$J,Sales!$H:$H,A311)</f>
        <v>0</v>
      </c>
      <c r="D311" s="4">
        <f>SUMIFS(Sales!$J:$J,Sales!$U:$U,A311)</f>
        <v>0</v>
      </c>
      <c r="E311" s="4">
        <f>SUMIFS(Investors!$Q:$Q,Investors!$T:$T,"Exit",Investors!$J:$J,Daily!A311)</f>
        <v>0</v>
      </c>
      <c r="F311" s="4">
        <f>SUMIFS(Adjustments!$C:$C,Adjustments!$A:$A,A311)</f>
        <v>0</v>
      </c>
      <c r="G311" s="4">
        <f t="shared" si="12"/>
        <v>0</v>
      </c>
      <c r="H311" s="4">
        <f t="shared" si="14"/>
        <v>19715429.429312058</v>
      </c>
    </row>
    <row r="312" spans="1:8">
      <c r="A312" s="17">
        <f t="shared" si="13"/>
        <v>45859</v>
      </c>
      <c r="B312" s="4"/>
      <c r="C312" s="4">
        <f>SUMIFS(Sales!$S:$S,Sales!$H:$H,A312)+SUMIFS(Sales!$J:$J,Sales!$H:$H,A312)</f>
        <v>0</v>
      </c>
      <c r="D312" s="4">
        <f>SUMIFS(Sales!$J:$J,Sales!$U:$U,A312)</f>
        <v>0</v>
      </c>
      <c r="E312" s="4">
        <f>SUMIFS(Investors!$Q:$Q,Investors!$T:$T,"Exit",Investors!$J:$J,Daily!A312)</f>
        <v>0</v>
      </c>
      <c r="F312" s="4">
        <f>SUMIFS(Adjustments!$C:$C,Adjustments!$A:$A,A312)</f>
        <v>0</v>
      </c>
      <c r="G312" s="4">
        <f t="shared" si="12"/>
        <v>0</v>
      </c>
      <c r="H312" s="4">
        <f t="shared" si="14"/>
        <v>19715429.429312058</v>
      </c>
    </row>
    <row r="313" spans="1:8">
      <c r="A313" s="17">
        <f t="shared" si="13"/>
        <v>45860</v>
      </c>
      <c r="B313" s="4"/>
      <c r="C313" s="4">
        <f>SUMIFS(Sales!$S:$S,Sales!$H:$H,A313)+SUMIFS(Sales!$J:$J,Sales!$H:$H,A313)</f>
        <v>0</v>
      </c>
      <c r="D313" s="4">
        <f>SUMIFS(Sales!$J:$J,Sales!$U:$U,A313)</f>
        <v>0</v>
      </c>
      <c r="E313" s="4">
        <f>SUMIFS(Investors!$Q:$Q,Investors!$T:$T,"Exit",Investors!$J:$J,Daily!A313)</f>
        <v>0</v>
      </c>
      <c r="F313" s="4">
        <f>SUMIFS(Adjustments!$C:$C,Adjustments!$A:$A,A313)</f>
        <v>0</v>
      </c>
      <c r="G313" s="4">
        <f t="shared" si="12"/>
        <v>0</v>
      </c>
      <c r="H313" s="4">
        <f t="shared" si="14"/>
        <v>19715429.429312058</v>
      </c>
    </row>
    <row r="314" spans="1:8">
      <c r="A314" s="17">
        <f t="shared" si="13"/>
        <v>45861</v>
      </c>
      <c r="B314" s="4"/>
      <c r="C314" s="4">
        <f>SUMIFS(Sales!$S:$S,Sales!$H:$H,A314)+SUMIFS(Sales!$J:$J,Sales!$H:$H,A314)</f>
        <v>0</v>
      </c>
      <c r="D314" s="4">
        <f>SUMIFS(Sales!$J:$J,Sales!$U:$U,A314)</f>
        <v>0</v>
      </c>
      <c r="E314" s="4">
        <f>SUMIFS(Investors!$Q:$Q,Investors!$T:$T,"Exit",Investors!$J:$J,Daily!A314)</f>
        <v>0</v>
      </c>
      <c r="F314" s="4">
        <f>SUMIFS(Adjustments!$C:$C,Adjustments!$A:$A,A314)</f>
        <v>0</v>
      </c>
      <c r="G314" s="4">
        <f t="shared" si="12"/>
        <v>0</v>
      </c>
      <c r="H314" s="4">
        <f t="shared" si="14"/>
        <v>19715429.429312058</v>
      </c>
    </row>
    <row r="315" spans="1:8">
      <c r="A315" s="17">
        <f t="shared" si="13"/>
        <v>45862</v>
      </c>
      <c r="B315" s="4"/>
      <c r="C315" s="4">
        <f>SUMIFS(Sales!$S:$S,Sales!$H:$H,A315)+SUMIFS(Sales!$J:$J,Sales!$H:$H,A315)</f>
        <v>0</v>
      </c>
      <c r="D315" s="4">
        <f>SUMIFS(Sales!$J:$J,Sales!$U:$U,A315)</f>
        <v>0</v>
      </c>
      <c r="E315" s="4">
        <f>SUMIFS(Investors!$Q:$Q,Investors!$T:$T,"Exit",Investors!$J:$J,Daily!A315)</f>
        <v>0</v>
      </c>
      <c r="F315" s="4">
        <f>SUMIFS(Adjustments!$C:$C,Adjustments!$A:$A,A315)</f>
        <v>0</v>
      </c>
      <c r="G315" s="4">
        <f t="shared" si="12"/>
        <v>0</v>
      </c>
      <c r="H315" s="4">
        <f t="shared" si="14"/>
        <v>19715429.429312058</v>
      </c>
    </row>
    <row r="316" spans="1:8">
      <c r="A316" s="17">
        <f t="shared" si="13"/>
        <v>45863</v>
      </c>
      <c r="B316" s="4"/>
      <c r="C316" s="4">
        <f>SUMIFS(Sales!$S:$S,Sales!$H:$H,A316)+SUMIFS(Sales!$J:$J,Sales!$H:$H,A316)</f>
        <v>0</v>
      </c>
      <c r="D316" s="4">
        <f>SUMIFS(Sales!$J:$J,Sales!$U:$U,A316)</f>
        <v>0</v>
      </c>
      <c r="E316" s="4">
        <f>SUMIFS(Investors!$Q:$Q,Investors!$T:$T,"Exit",Investors!$J:$J,Daily!A316)</f>
        <v>0</v>
      </c>
      <c r="F316" s="4">
        <f>SUMIFS(Adjustments!$C:$C,Adjustments!$A:$A,A316)</f>
        <v>0</v>
      </c>
      <c r="G316" s="4">
        <f t="shared" si="12"/>
        <v>0</v>
      </c>
      <c r="H316" s="4">
        <f t="shared" si="14"/>
        <v>19715429.429312058</v>
      </c>
    </row>
    <row r="317" spans="1:8">
      <c r="A317" s="17">
        <f t="shared" si="13"/>
        <v>45864</v>
      </c>
      <c r="B317" s="4"/>
      <c r="C317" s="4">
        <f>SUMIFS(Sales!$S:$S,Sales!$H:$H,A317)+SUMIFS(Sales!$J:$J,Sales!$H:$H,A317)</f>
        <v>0</v>
      </c>
      <c r="D317" s="4">
        <f>SUMIFS(Sales!$J:$J,Sales!$U:$U,A317)</f>
        <v>0</v>
      </c>
      <c r="E317" s="4">
        <f>SUMIFS(Investors!$Q:$Q,Investors!$T:$T,"Exit",Investors!$J:$J,Daily!A317)</f>
        <v>0</v>
      </c>
      <c r="F317" s="4">
        <f>SUMIFS(Adjustments!$C:$C,Adjustments!$A:$A,A317)</f>
        <v>0</v>
      </c>
      <c r="G317" s="4">
        <f t="shared" si="12"/>
        <v>0</v>
      </c>
      <c r="H317" s="4">
        <f t="shared" si="14"/>
        <v>19715429.429312058</v>
      </c>
    </row>
    <row r="318" spans="1:8">
      <c r="A318" s="17">
        <f t="shared" si="13"/>
        <v>45865</v>
      </c>
      <c r="B318" s="4"/>
      <c r="C318" s="4">
        <f>SUMIFS(Sales!$S:$S,Sales!$H:$H,A318)+SUMIFS(Sales!$J:$J,Sales!$H:$H,A318)</f>
        <v>0</v>
      </c>
      <c r="D318" s="4">
        <f>SUMIFS(Sales!$J:$J,Sales!$U:$U,A318)</f>
        <v>0</v>
      </c>
      <c r="E318" s="4">
        <f>SUMIFS(Investors!$Q:$Q,Investors!$T:$T,"Exit",Investors!$J:$J,Daily!A318)</f>
        <v>0</v>
      </c>
      <c r="F318" s="4">
        <f>SUMIFS(Adjustments!$C:$C,Adjustments!$A:$A,A318)</f>
        <v>0</v>
      </c>
      <c r="G318" s="4">
        <f t="shared" si="12"/>
        <v>0</v>
      </c>
      <c r="H318" s="4">
        <f t="shared" si="14"/>
        <v>19715429.429312058</v>
      </c>
    </row>
    <row r="319" spans="1:8">
      <c r="A319" s="17">
        <f t="shared" si="13"/>
        <v>45866</v>
      </c>
      <c r="B319" s="4"/>
      <c r="C319" s="4">
        <f>SUMIFS(Sales!$S:$S,Sales!$H:$H,A319)+SUMIFS(Sales!$J:$J,Sales!$H:$H,A319)</f>
        <v>0</v>
      </c>
      <c r="D319" s="4">
        <f>SUMIFS(Sales!$J:$J,Sales!$U:$U,A319)</f>
        <v>0</v>
      </c>
      <c r="E319" s="4">
        <f>SUMIFS(Investors!$Q:$Q,Investors!$T:$T,"Exit",Investors!$J:$J,Daily!A319)</f>
        <v>0</v>
      </c>
      <c r="F319" s="4">
        <f>SUMIFS(Adjustments!$C:$C,Adjustments!$A:$A,A319)</f>
        <v>0</v>
      </c>
      <c r="G319" s="4">
        <f t="shared" si="12"/>
        <v>0</v>
      </c>
      <c r="H319" s="4">
        <f t="shared" si="14"/>
        <v>19715429.429312058</v>
      </c>
    </row>
    <row r="320" spans="1:8">
      <c r="A320" s="17">
        <f t="shared" si="13"/>
        <v>45867</v>
      </c>
      <c r="B320" s="4"/>
      <c r="C320" s="4">
        <f>SUMIFS(Sales!$S:$S,Sales!$H:$H,A320)+SUMIFS(Sales!$J:$J,Sales!$H:$H,A320)</f>
        <v>0</v>
      </c>
      <c r="D320" s="4">
        <f>SUMIFS(Sales!$J:$J,Sales!$U:$U,A320)</f>
        <v>0</v>
      </c>
      <c r="E320" s="4">
        <f>SUMIFS(Investors!$Q:$Q,Investors!$T:$T,"Exit",Investors!$J:$J,Daily!A320)</f>
        <v>0</v>
      </c>
      <c r="F320" s="4">
        <f>SUMIFS(Adjustments!$C:$C,Adjustments!$A:$A,A320)</f>
        <v>0</v>
      </c>
      <c r="G320" s="4">
        <f t="shared" si="12"/>
        <v>0</v>
      </c>
      <c r="H320" s="4">
        <f t="shared" si="14"/>
        <v>19715429.429312058</v>
      </c>
    </row>
    <row r="321" spans="1:8">
      <c r="A321" s="17">
        <f t="shared" si="13"/>
        <v>45868</v>
      </c>
      <c r="B321" s="4"/>
      <c r="C321" s="4">
        <f>SUMIFS(Sales!$S:$S,Sales!$H:$H,A321)+SUMIFS(Sales!$J:$J,Sales!$H:$H,A321)</f>
        <v>0</v>
      </c>
      <c r="D321" s="4">
        <f>SUMIFS(Sales!$J:$J,Sales!$U:$U,A321)</f>
        <v>0</v>
      </c>
      <c r="E321" s="4">
        <f>SUMIFS(Investors!$Q:$Q,Investors!$T:$T,"Exit",Investors!$J:$J,Daily!A321)</f>
        <v>0</v>
      </c>
      <c r="F321" s="4">
        <f>SUMIFS(Adjustments!$C:$C,Adjustments!$A:$A,A321)</f>
        <v>0</v>
      </c>
      <c r="G321" s="4">
        <f t="shared" si="12"/>
        <v>0</v>
      </c>
      <c r="H321" s="4">
        <f t="shared" si="14"/>
        <v>19715429.429312058</v>
      </c>
    </row>
    <row r="322" spans="1:8">
      <c r="A322" s="17">
        <f t="shared" si="13"/>
        <v>45869</v>
      </c>
      <c r="B322" s="4"/>
      <c r="C322" s="4">
        <f>SUMIFS(Sales!$S:$S,Sales!$H:$H,A322)+SUMIFS(Sales!$J:$J,Sales!$H:$H,A322)</f>
        <v>0</v>
      </c>
      <c r="D322" s="4">
        <f>SUMIFS(Sales!$J:$J,Sales!$U:$U,A322)</f>
        <v>0</v>
      </c>
      <c r="E322" s="4">
        <f>SUMIFS(Investors!$Q:$Q,Investors!$T:$T,"Exit",Investors!$J:$J,Daily!A322)</f>
        <v>0</v>
      </c>
      <c r="F322" s="4">
        <f>SUMIFS(Adjustments!$C:$C,Adjustments!$A:$A,A322)</f>
        <v>0</v>
      </c>
      <c r="G322" s="4">
        <f t="shared" si="12"/>
        <v>0</v>
      </c>
      <c r="H322" s="4">
        <f t="shared" si="14"/>
        <v>19715429.429312058</v>
      </c>
    </row>
    <row r="323" spans="1:8">
      <c r="A323" s="17">
        <f t="shared" si="13"/>
        <v>45870</v>
      </c>
      <c r="B323" s="4"/>
      <c r="C323" s="4">
        <f>SUMIFS(Sales!$S:$S,Sales!$H:$H,A323)+SUMIFS(Sales!$J:$J,Sales!$H:$H,A323)</f>
        <v>0</v>
      </c>
      <c r="D323" s="4">
        <f>SUMIFS(Sales!$J:$J,Sales!$U:$U,A323)</f>
        <v>0</v>
      </c>
      <c r="E323" s="4">
        <f>SUMIFS(Investors!$Q:$Q,Investors!$T:$T,"Exit",Investors!$J:$J,Daily!A323)</f>
        <v>0</v>
      </c>
      <c r="F323" s="4">
        <f>SUMIFS(Adjustments!$C:$C,Adjustments!$A:$A,A323)</f>
        <v>0</v>
      </c>
      <c r="G323" s="4">
        <f t="shared" ref="G323:G386" si="15">B323+C323-D323-E323+F323</f>
        <v>0</v>
      </c>
      <c r="H323" s="4">
        <f t="shared" si="14"/>
        <v>19715429.429312058</v>
      </c>
    </row>
    <row r="324" spans="1:8">
      <c r="A324" s="17">
        <f t="shared" ref="A324:A387" si="16">A323+1</f>
        <v>45871</v>
      </c>
      <c r="B324" s="4"/>
      <c r="C324" s="4">
        <f>SUMIFS(Sales!$S:$S,Sales!$H:$H,A324)+SUMIFS(Sales!$J:$J,Sales!$H:$H,A324)</f>
        <v>0</v>
      </c>
      <c r="D324" s="4">
        <f>SUMIFS(Sales!$J:$J,Sales!$U:$U,A324)</f>
        <v>0</v>
      </c>
      <c r="E324" s="4">
        <f>SUMIFS(Investors!$Q:$Q,Investors!$T:$T,"Exit",Investors!$J:$J,Daily!A324)</f>
        <v>0</v>
      </c>
      <c r="F324" s="4">
        <f>SUMIFS(Adjustments!$C:$C,Adjustments!$A:$A,A324)</f>
        <v>0</v>
      </c>
      <c r="G324" s="4">
        <f t="shared" si="15"/>
        <v>0</v>
      </c>
      <c r="H324" s="4">
        <f t="shared" ref="H324:H387" si="17">H323+G324</f>
        <v>19715429.429312058</v>
      </c>
    </row>
    <row r="325" spans="1:8">
      <c r="A325" s="17">
        <f t="shared" si="16"/>
        <v>45872</v>
      </c>
      <c r="B325" s="4"/>
      <c r="C325" s="4">
        <f>SUMIFS(Sales!$S:$S,Sales!$H:$H,A325)+SUMIFS(Sales!$J:$J,Sales!$H:$H,A325)</f>
        <v>0</v>
      </c>
      <c r="D325" s="4">
        <f>SUMIFS(Sales!$J:$J,Sales!$U:$U,A325)</f>
        <v>0</v>
      </c>
      <c r="E325" s="4">
        <f>SUMIFS(Investors!$Q:$Q,Investors!$T:$T,"Exit",Investors!$J:$J,Daily!A325)</f>
        <v>0</v>
      </c>
      <c r="F325" s="4">
        <f>SUMIFS(Adjustments!$C:$C,Adjustments!$A:$A,A325)</f>
        <v>0</v>
      </c>
      <c r="G325" s="4">
        <f t="shared" si="15"/>
        <v>0</v>
      </c>
      <c r="H325" s="4">
        <f t="shared" si="17"/>
        <v>19715429.429312058</v>
      </c>
    </row>
    <row r="326" spans="1:8">
      <c r="A326" s="17">
        <f t="shared" si="16"/>
        <v>45873</v>
      </c>
      <c r="B326" s="4"/>
      <c r="C326" s="4">
        <f>SUMIFS(Sales!$S:$S,Sales!$H:$H,A326)+SUMIFS(Sales!$J:$J,Sales!$H:$H,A326)</f>
        <v>0</v>
      </c>
      <c r="D326" s="4">
        <f>SUMIFS(Sales!$J:$J,Sales!$U:$U,A326)</f>
        <v>0</v>
      </c>
      <c r="E326" s="4">
        <f>SUMIFS(Investors!$Q:$Q,Investors!$T:$T,"Exit",Investors!$J:$J,Daily!A326)</f>
        <v>0</v>
      </c>
      <c r="F326" s="4">
        <f>SUMIFS(Adjustments!$C:$C,Adjustments!$A:$A,A326)</f>
        <v>0</v>
      </c>
      <c r="G326" s="4">
        <f t="shared" si="15"/>
        <v>0</v>
      </c>
      <c r="H326" s="4">
        <f t="shared" si="17"/>
        <v>19715429.429312058</v>
      </c>
    </row>
    <row r="327" spans="1:8">
      <c r="A327" s="17">
        <f t="shared" si="16"/>
        <v>45874</v>
      </c>
      <c r="B327" s="4"/>
      <c r="C327" s="4">
        <f>SUMIFS(Sales!$S:$S,Sales!$H:$H,A327)+SUMIFS(Sales!$J:$J,Sales!$H:$H,A327)</f>
        <v>0</v>
      </c>
      <c r="D327" s="4">
        <f>SUMIFS(Sales!$J:$J,Sales!$U:$U,A327)</f>
        <v>0</v>
      </c>
      <c r="E327" s="4">
        <f>SUMIFS(Investors!$Q:$Q,Investors!$T:$T,"Exit",Investors!$J:$J,Daily!A327)</f>
        <v>0</v>
      </c>
      <c r="F327" s="4">
        <f>SUMIFS(Adjustments!$C:$C,Adjustments!$A:$A,A327)</f>
        <v>0</v>
      </c>
      <c r="G327" s="4">
        <f t="shared" si="15"/>
        <v>0</v>
      </c>
      <c r="H327" s="4">
        <f t="shared" si="17"/>
        <v>19715429.429312058</v>
      </c>
    </row>
    <row r="328" spans="1:8">
      <c r="A328" s="17">
        <f t="shared" si="16"/>
        <v>45875</v>
      </c>
      <c r="B328" s="4"/>
      <c r="C328" s="4">
        <f>SUMIFS(Sales!$S:$S,Sales!$H:$H,A328)+SUMIFS(Sales!$J:$J,Sales!$H:$H,A328)</f>
        <v>0</v>
      </c>
      <c r="D328" s="4">
        <f>SUMIFS(Sales!$J:$J,Sales!$U:$U,A328)</f>
        <v>0</v>
      </c>
      <c r="E328" s="4">
        <f>SUMIFS(Investors!$Q:$Q,Investors!$T:$T,"Exit",Investors!$J:$J,Daily!A328)</f>
        <v>0</v>
      </c>
      <c r="F328" s="4">
        <f>SUMIFS(Adjustments!$C:$C,Adjustments!$A:$A,A328)</f>
        <v>0</v>
      </c>
      <c r="G328" s="4">
        <f t="shared" si="15"/>
        <v>0</v>
      </c>
      <c r="H328" s="4">
        <f t="shared" si="17"/>
        <v>19715429.429312058</v>
      </c>
    </row>
    <row r="329" spans="1:8">
      <c r="A329" s="17">
        <f t="shared" si="16"/>
        <v>45876</v>
      </c>
      <c r="B329" s="4"/>
      <c r="C329" s="4">
        <f>SUMIFS(Sales!$S:$S,Sales!$H:$H,A329)+SUMIFS(Sales!$J:$J,Sales!$H:$H,A329)</f>
        <v>0</v>
      </c>
      <c r="D329" s="4">
        <f>SUMIFS(Sales!$J:$J,Sales!$U:$U,A329)</f>
        <v>0</v>
      </c>
      <c r="E329" s="4">
        <f>SUMIFS(Investors!$Q:$Q,Investors!$T:$T,"Exit",Investors!$J:$J,Daily!A329)</f>
        <v>0</v>
      </c>
      <c r="F329" s="4">
        <f>SUMIFS(Adjustments!$C:$C,Adjustments!$A:$A,A329)</f>
        <v>0</v>
      </c>
      <c r="G329" s="4">
        <f t="shared" si="15"/>
        <v>0</v>
      </c>
      <c r="H329" s="4">
        <f t="shared" si="17"/>
        <v>19715429.429312058</v>
      </c>
    </row>
    <row r="330" spans="1:8">
      <c r="A330" s="17">
        <f t="shared" si="16"/>
        <v>45877</v>
      </c>
      <c r="B330" s="4"/>
      <c r="C330" s="4">
        <f>SUMIFS(Sales!$S:$S,Sales!$H:$H,A330)+SUMIFS(Sales!$J:$J,Sales!$H:$H,A330)</f>
        <v>0</v>
      </c>
      <c r="D330" s="4">
        <f>SUMIFS(Sales!$J:$J,Sales!$U:$U,A330)</f>
        <v>0</v>
      </c>
      <c r="E330" s="4">
        <f>SUMIFS(Investors!$Q:$Q,Investors!$T:$T,"Exit",Investors!$J:$J,Daily!A330)</f>
        <v>0</v>
      </c>
      <c r="F330" s="4">
        <f>SUMIFS(Adjustments!$C:$C,Adjustments!$A:$A,A330)</f>
        <v>0</v>
      </c>
      <c r="G330" s="4">
        <f t="shared" si="15"/>
        <v>0</v>
      </c>
      <c r="H330" s="4">
        <f t="shared" si="17"/>
        <v>19715429.429312058</v>
      </c>
    </row>
    <row r="331" spans="1:8">
      <c r="A331" s="17">
        <f t="shared" si="16"/>
        <v>45878</v>
      </c>
      <c r="B331" s="4"/>
      <c r="C331" s="4">
        <f>SUMIFS(Sales!$S:$S,Sales!$H:$H,A331)+SUMIFS(Sales!$J:$J,Sales!$H:$H,A331)</f>
        <v>0</v>
      </c>
      <c r="D331" s="4">
        <f>SUMIFS(Sales!$J:$J,Sales!$U:$U,A331)</f>
        <v>0</v>
      </c>
      <c r="E331" s="4">
        <f>SUMIFS(Investors!$Q:$Q,Investors!$T:$T,"Exit",Investors!$J:$J,Daily!A331)</f>
        <v>0</v>
      </c>
      <c r="F331" s="4">
        <f>SUMIFS(Adjustments!$C:$C,Adjustments!$A:$A,A331)</f>
        <v>0</v>
      </c>
      <c r="G331" s="4">
        <f t="shared" si="15"/>
        <v>0</v>
      </c>
      <c r="H331" s="4">
        <f t="shared" si="17"/>
        <v>19715429.429312058</v>
      </c>
    </row>
    <row r="332" spans="1:8">
      <c r="A332" s="17">
        <f t="shared" si="16"/>
        <v>45879</v>
      </c>
      <c r="B332" s="4"/>
      <c r="C332" s="4">
        <f>SUMIFS(Sales!$S:$S,Sales!$H:$H,A332)+SUMIFS(Sales!$J:$J,Sales!$H:$H,A332)</f>
        <v>0</v>
      </c>
      <c r="D332" s="4">
        <f>SUMIFS(Sales!$J:$J,Sales!$U:$U,A332)</f>
        <v>0</v>
      </c>
      <c r="E332" s="4">
        <f>SUMIFS(Investors!$Q:$Q,Investors!$T:$T,"Exit",Investors!$J:$J,Daily!A332)</f>
        <v>0</v>
      </c>
      <c r="F332" s="4">
        <f>SUMIFS(Adjustments!$C:$C,Adjustments!$A:$A,A332)</f>
        <v>0</v>
      </c>
      <c r="G332" s="4">
        <f t="shared" si="15"/>
        <v>0</v>
      </c>
      <c r="H332" s="4">
        <f t="shared" si="17"/>
        <v>19715429.429312058</v>
      </c>
    </row>
    <row r="333" spans="1:8">
      <c r="A333" s="17">
        <f t="shared" si="16"/>
        <v>45880</v>
      </c>
      <c r="B333" s="4"/>
      <c r="C333" s="4">
        <f>SUMIFS(Sales!$S:$S,Sales!$H:$H,A333)+SUMIFS(Sales!$J:$J,Sales!$H:$H,A333)</f>
        <v>0</v>
      </c>
      <c r="D333" s="4">
        <f>SUMIFS(Sales!$J:$J,Sales!$U:$U,A333)</f>
        <v>0</v>
      </c>
      <c r="E333" s="4">
        <f>SUMIFS(Investors!$Q:$Q,Investors!$T:$T,"Exit",Investors!$J:$J,Daily!A333)</f>
        <v>0</v>
      </c>
      <c r="F333" s="4">
        <f>SUMIFS(Adjustments!$C:$C,Adjustments!$A:$A,A333)</f>
        <v>0</v>
      </c>
      <c r="G333" s="4">
        <f t="shared" si="15"/>
        <v>0</v>
      </c>
      <c r="H333" s="4">
        <f t="shared" si="17"/>
        <v>19715429.429312058</v>
      </c>
    </row>
    <row r="334" spans="1:8">
      <c r="A334" s="17">
        <f t="shared" si="16"/>
        <v>45881</v>
      </c>
      <c r="B334" s="4"/>
      <c r="C334" s="4">
        <f>SUMIFS(Sales!$S:$S,Sales!$H:$H,A334)+SUMIFS(Sales!$J:$J,Sales!$H:$H,A334)</f>
        <v>0</v>
      </c>
      <c r="D334" s="4">
        <f>SUMIFS(Sales!$J:$J,Sales!$U:$U,A334)</f>
        <v>0</v>
      </c>
      <c r="E334" s="4">
        <f>SUMIFS(Investors!$Q:$Q,Investors!$T:$T,"Exit",Investors!$J:$J,Daily!A334)</f>
        <v>0</v>
      </c>
      <c r="F334" s="4">
        <f>SUMIFS(Adjustments!$C:$C,Adjustments!$A:$A,A334)</f>
        <v>0</v>
      </c>
      <c r="G334" s="4">
        <f t="shared" si="15"/>
        <v>0</v>
      </c>
      <c r="H334" s="4">
        <f t="shared" si="17"/>
        <v>19715429.429312058</v>
      </c>
    </row>
    <row r="335" spans="1:8">
      <c r="A335" s="17">
        <f t="shared" si="16"/>
        <v>45882</v>
      </c>
      <c r="B335" s="4"/>
      <c r="C335" s="4">
        <f>SUMIFS(Sales!$S:$S,Sales!$H:$H,A335)+SUMIFS(Sales!$J:$J,Sales!$H:$H,A335)</f>
        <v>0</v>
      </c>
      <c r="D335" s="4">
        <f>SUMIFS(Sales!$J:$J,Sales!$U:$U,A335)</f>
        <v>0</v>
      </c>
      <c r="E335" s="4">
        <f>SUMIFS(Investors!$Q:$Q,Investors!$T:$T,"Exit",Investors!$J:$J,Daily!A335)</f>
        <v>0</v>
      </c>
      <c r="F335" s="4">
        <f>SUMIFS(Adjustments!$C:$C,Adjustments!$A:$A,A335)</f>
        <v>0</v>
      </c>
      <c r="G335" s="4">
        <f t="shared" si="15"/>
        <v>0</v>
      </c>
      <c r="H335" s="4">
        <f t="shared" si="17"/>
        <v>19715429.429312058</v>
      </c>
    </row>
    <row r="336" spans="1:8">
      <c r="A336" s="17">
        <f t="shared" si="16"/>
        <v>45883</v>
      </c>
      <c r="B336" s="4"/>
      <c r="C336" s="4">
        <f>SUMIFS(Sales!$S:$S,Sales!$H:$H,A336)+SUMIFS(Sales!$J:$J,Sales!$H:$H,A336)</f>
        <v>0</v>
      </c>
      <c r="D336" s="4">
        <f>SUMIFS(Sales!$J:$J,Sales!$U:$U,A336)</f>
        <v>0</v>
      </c>
      <c r="E336" s="4">
        <f>SUMIFS(Investors!$Q:$Q,Investors!$T:$T,"Exit",Investors!$J:$J,Daily!A336)</f>
        <v>0</v>
      </c>
      <c r="F336" s="4">
        <f>SUMIFS(Adjustments!$C:$C,Adjustments!$A:$A,A336)</f>
        <v>0</v>
      </c>
      <c r="G336" s="4">
        <f t="shared" si="15"/>
        <v>0</v>
      </c>
      <c r="H336" s="4">
        <f t="shared" si="17"/>
        <v>19715429.429312058</v>
      </c>
    </row>
    <row r="337" spans="1:8">
      <c r="A337" s="17">
        <f t="shared" si="16"/>
        <v>45884</v>
      </c>
      <c r="B337" s="4"/>
      <c r="C337" s="4">
        <f>SUMIFS(Sales!$S:$S,Sales!$H:$H,A337)+SUMIFS(Sales!$J:$J,Sales!$H:$H,A337)</f>
        <v>0</v>
      </c>
      <c r="D337" s="4">
        <f>SUMIFS(Sales!$J:$J,Sales!$U:$U,A337)</f>
        <v>0</v>
      </c>
      <c r="E337" s="4">
        <f>SUMIFS(Investors!$Q:$Q,Investors!$T:$T,"Exit",Investors!$J:$J,Daily!A337)</f>
        <v>0</v>
      </c>
      <c r="F337" s="4">
        <f>SUMIFS(Adjustments!$C:$C,Adjustments!$A:$A,A337)</f>
        <v>0</v>
      </c>
      <c r="G337" s="4">
        <f t="shared" si="15"/>
        <v>0</v>
      </c>
      <c r="H337" s="4">
        <f t="shared" si="17"/>
        <v>19715429.429312058</v>
      </c>
    </row>
    <row r="338" spans="1:8">
      <c r="A338" s="17">
        <f t="shared" si="16"/>
        <v>45885</v>
      </c>
      <c r="B338" s="4"/>
      <c r="C338" s="4">
        <f>SUMIFS(Sales!$S:$S,Sales!$H:$H,A338)+SUMIFS(Sales!$J:$J,Sales!$H:$H,A338)</f>
        <v>0</v>
      </c>
      <c r="D338" s="4">
        <f>SUMIFS(Sales!$J:$J,Sales!$U:$U,A338)</f>
        <v>0</v>
      </c>
      <c r="E338" s="4">
        <f>SUMIFS(Investors!$Q:$Q,Investors!$T:$T,"Exit",Investors!$J:$J,Daily!A338)</f>
        <v>0</v>
      </c>
      <c r="F338" s="4">
        <f>SUMIFS(Adjustments!$C:$C,Adjustments!$A:$A,A338)</f>
        <v>0</v>
      </c>
      <c r="G338" s="4">
        <f t="shared" si="15"/>
        <v>0</v>
      </c>
      <c r="H338" s="4">
        <f t="shared" si="17"/>
        <v>19715429.429312058</v>
      </c>
    </row>
    <row r="339" spans="1:8">
      <c r="A339" s="17">
        <f t="shared" si="16"/>
        <v>45886</v>
      </c>
      <c r="B339" s="4"/>
      <c r="C339" s="4">
        <f>SUMIFS(Sales!$S:$S,Sales!$H:$H,A339)+SUMIFS(Sales!$J:$J,Sales!$H:$H,A339)</f>
        <v>0</v>
      </c>
      <c r="D339" s="4">
        <f>SUMIFS(Sales!$J:$J,Sales!$U:$U,A339)</f>
        <v>0</v>
      </c>
      <c r="E339" s="4">
        <f>SUMIFS(Investors!$Q:$Q,Investors!$T:$T,"Exit",Investors!$J:$J,Daily!A339)</f>
        <v>0</v>
      </c>
      <c r="F339" s="4">
        <f>SUMIFS(Adjustments!$C:$C,Adjustments!$A:$A,A339)</f>
        <v>0</v>
      </c>
      <c r="G339" s="4">
        <f t="shared" si="15"/>
        <v>0</v>
      </c>
      <c r="H339" s="4">
        <f t="shared" si="17"/>
        <v>19715429.429312058</v>
      </c>
    </row>
    <row r="340" spans="1:8">
      <c r="A340" s="17">
        <f t="shared" si="16"/>
        <v>45887</v>
      </c>
      <c r="B340" s="4"/>
      <c r="C340" s="4">
        <f>SUMIFS(Sales!$S:$S,Sales!$H:$H,A340)+SUMIFS(Sales!$J:$J,Sales!$H:$H,A340)</f>
        <v>0</v>
      </c>
      <c r="D340" s="4">
        <f>SUMIFS(Sales!$J:$J,Sales!$U:$U,A340)</f>
        <v>0</v>
      </c>
      <c r="E340" s="4">
        <f>SUMIFS(Investors!$Q:$Q,Investors!$T:$T,"Exit",Investors!$J:$J,Daily!A340)</f>
        <v>0</v>
      </c>
      <c r="F340" s="4">
        <f>SUMIFS(Adjustments!$C:$C,Adjustments!$A:$A,A340)</f>
        <v>0</v>
      </c>
      <c r="G340" s="4">
        <f t="shared" si="15"/>
        <v>0</v>
      </c>
      <c r="H340" s="4">
        <f t="shared" si="17"/>
        <v>19715429.429312058</v>
      </c>
    </row>
    <row r="341" spans="1:8">
      <c r="A341" s="17">
        <f t="shared" si="16"/>
        <v>45888</v>
      </c>
      <c r="B341" s="4"/>
      <c r="C341" s="4">
        <f>SUMIFS(Sales!$S:$S,Sales!$H:$H,A341)+SUMIFS(Sales!$J:$J,Sales!$H:$H,A341)</f>
        <v>0</v>
      </c>
      <c r="D341" s="4">
        <f>SUMIFS(Sales!$J:$J,Sales!$U:$U,A341)</f>
        <v>0</v>
      </c>
      <c r="E341" s="4">
        <f>SUMIFS(Investors!$Q:$Q,Investors!$T:$T,"Exit",Investors!$J:$J,Daily!A341)</f>
        <v>0</v>
      </c>
      <c r="F341" s="4">
        <f>SUMIFS(Adjustments!$C:$C,Adjustments!$A:$A,A341)</f>
        <v>0</v>
      </c>
      <c r="G341" s="4">
        <f t="shared" si="15"/>
        <v>0</v>
      </c>
      <c r="H341" s="4">
        <f t="shared" si="17"/>
        <v>19715429.429312058</v>
      </c>
    </row>
    <row r="342" spans="1:8">
      <c r="A342" s="17">
        <f t="shared" si="16"/>
        <v>45889</v>
      </c>
      <c r="B342" s="4"/>
      <c r="C342" s="4">
        <f>SUMIFS(Sales!$S:$S,Sales!$H:$H,A342)+SUMIFS(Sales!$J:$J,Sales!$H:$H,A342)</f>
        <v>0</v>
      </c>
      <c r="D342" s="4">
        <f>SUMIFS(Sales!$J:$J,Sales!$U:$U,A342)</f>
        <v>0</v>
      </c>
      <c r="E342" s="4">
        <f>SUMIFS(Investors!$Q:$Q,Investors!$T:$T,"Exit",Investors!$J:$J,Daily!A342)</f>
        <v>0</v>
      </c>
      <c r="F342" s="4">
        <f>SUMIFS(Adjustments!$C:$C,Adjustments!$A:$A,A342)</f>
        <v>0</v>
      </c>
      <c r="G342" s="4">
        <f t="shared" si="15"/>
        <v>0</v>
      </c>
      <c r="H342" s="4">
        <f t="shared" si="17"/>
        <v>19715429.429312058</v>
      </c>
    </row>
    <row r="343" spans="1:8">
      <c r="A343" s="17">
        <f t="shared" si="16"/>
        <v>45890</v>
      </c>
      <c r="B343" s="4"/>
      <c r="C343" s="4">
        <f>SUMIFS(Sales!$S:$S,Sales!$H:$H,A343)+SUMIFS(Sales!$J:$J,Sales!$H:$H,A343)</f>
        <v>0</v>
      </c>
      <c r="D343" s="4">
        <f>SUMIFS(Sales!$J:$J,Sales!$U:$U,A343)</f>
        <v>0</v>
      </c>
      <c r="E343" s="4">
        <f>SUMIFS(Investors!$Q:$Q,Investors!$T:$T,"Exit",Investors!$J:$J,Daily!A343)</f>
        <v>0</v>
      </c>
      <c r="F343" s="4">
        <f>SUMIFS(Adjustments!$C:$C,Adjustments!$A:$A,A343)</f>
        <v>0</v>
      </c>
      <c r="G343" s="4">
        <f t="shared" si="15"/>
        <v>0</v>
      </c>
      <c r="H343" s="4">
        <f t="shared" si="17"/>
        <v>19715429.429312058</v>
      </c>
    </row>
    <row r="344" spans="1:8">
      <c r="A344" s="17">
        <f t="shared" si="16"/>
        <v>45891</v>
      </c>
      <c r="B344" s="4"/>
      <c r="C344" s="4">
        <f>SUMIFS(Sales!$S:$S,Sales!$H:$H,A344)+SUMIFS(Sales!$J:$J,Sales!$H:$H,A344)</f>
        <v>0</v>
      </c>
      <c r="D344" s="4">
        <f>SUMIFS(Sales!$J:$J,Sales!$U:$U,A344)</f>
        <v>0</v>
      </c>
      <c r="E344" s="4">
        <f>SUMIFS(Investors!$Q:$Q,Investors!$T:$T,"Exit",Investors!$J:$J,Daily!A344)</f>
        <v>0</v>
      </c>
      <c r="F344" s="4">
        <f>SUMIFS(Adjustments!$C:$C,Adjustments!$A:$A,A344)</f>
        <v>0</v>
      </c>
      <c r="G344" s="4">
        <f t="shared" si="15"/>
        <v>0</v>
      </c>
      <c r="H344" s="4">
        <f t="shared" si="17"/>
        <v>19715429.429312058</v>
      </c>
    </row>
    <row r="345" spans="1:8">
      <c r="A345" s="17">
        <f t="shared" si="16"/>
        <v>45892</v>
      </c>
      <c r="B345" s="4"/>
      <c r="C345" s="4">
        <f>SUMIFS(Sales!$S:$S,Sales!$H:$H,A345)+SUMIFS(Sales!$J:$J,Sales!$H:$H,A345)</f>
        <v>0</v>
      </c>
      <c r="D345" s="4">
        <f>SUMIFS(Sales!$J:$J,Sales!$U:$U,A345)</f>
        <v>0</v>
      </c>
      <c r="E345" s="4">
        <f>SUMIFS(Investors!$Q:$Q,Investors!$T:$T,"Exit",Investors!$J:$J,Daily!A345)</f>
        <v>0</v>
      </c>
      <c r="F345" s="4">
        <f>SUMIFS(Adjustments!$C:$C,Adjustments!$A:$A,A345)</f>
        <v>0</v>
      </c>
      <c r="G345" s="4">
        <f t="shared" si="15"/>
        <v>0</v>
      </c>
      <c r="H345" s="4">
        <f t="shared" si="17"/>
        <v>19715429.429312058</v>
      </c>
    </row>
    <row r="346" spans="1:8">
      <c r="A346" s="17">
        <f t="shared" si="16"/>
        <v>45893</v>
      </c>
      <c r="B346" s="4"/>
      <c r="C346" s="4">
        <f>SUMIFS(Sales!$S:$S,Sales!$H:$H,A346)+SUMIFS(Sales!$J:$J,Sales!$H:$H,A346)</f>
        <v>0</v>
      </c>
      <c r="D346" s="4">
        <f>SUMIFS(Sales!$J:$J,Sales!$U:$U,A346)</f>
        <v>0</v>
      </c>
      <c r="E346" s="4">
        <f>SUMIFS(Investors!$Q:$Q,Investors!$T:$T,"Exit",Investors!$J:$J,Daily!A346)</f>
        <v>0</v>
      </c>
      <c r="F346" s="4">
        <f>SUMIFS(Adjustments!$C:$C,Adjustments!$A:$A,A346)</f>
        <v>0</v>
      </c>
      <c r="G346" s="4">
        <f t="shared" si="15"/>
        <v>0</v>
      </c>
      <c r="H346" s="4">
        <f t="shared" si="17"/>
        <v>19715429.429312058</v>
      </c>
    </row>
    <row r="347" spans="1:8">
      <c r="A347" s="17">
        <f t="shared" si="16"/>
        <v>45894</v>
      </c>
      <c r="B347" s="4"/>
      <c r="C347" s="4">
        <f>SUMIFS(Sales!$S:$S,Sales!$H:$H,A347)+SUMIFS(Sales!$J:$J,Sales!$H:$H,A347)</f>
        <v>0</v>
      </c>
      <c r="D347" s="4">
        <f>SUMIFS(Sales!$J:$J,Sales!$U:$U,A347)</f>
        <v>0</v>
      </c>
      <c r="E347" s="4">
        <f>SUMIFS(Investors!$Q:$Q,Investors!$T:$T,"Exit",Investors!$J:$J,Daily!A347)</f>
        <v>0</v>
      </c>
      <c r="F347" s="4">
        <f>SUMIFS(Adjustments!$C:$C,Adjustments!$A:$A,A347)</f>
        <v>0</v>
      </c>
      <c r="G347" s="4">
        <f t="shared" si="15"/>
        <v>0</v>
      </c>
      <c r="H347" s="4">
        <f t="shared" si="17"/>
        <v>19715429.429312058</v>
      </c>
    </row>
    <row r="348" spans="1:8">
      <c r="A348" s="17">
        <f t="shared" si="16"/>
        <v>45895</v>
      </c>
      <c r="B348" s="4"/>
      <c r="C348" s="4">
        <f>SUMIFS(Sales!$S:$S,Sales!$H:$H,A348)+SUMIFS(Sales!$J:$J,Sales!$H:$H,A348)</f>
        <v>0</v>
      </c>
      <c r="D348" s="4">
        <f>SUMIFS(Sales!$J:$J,Sales!$U:$U,A348)</f>
        <v>0</v>
      </c>
      <c r="E348" s="4">
        <f>SUMIFS(Investors!$Q:$Q,Investors!$T:$T,"Exit",Investors!$J:$J,Daily!A348)</f>
        <v>0</v>
      </c>
      <c r="F348" s="4">
        <f>SUMIFS(Adjustments!$C:$C,Adjustments!$A:$A,A348)</f>
        <v>0</v>
      </c>
      <c r="G348" s="4">
        <f t="shared" si="15"/>
        <v>0</v>
      </c>
      <c r="H348" s="4">
        <f t="shared" si="17"/>
        <v>19715429.429312058</v>
      </c>
    </row>
    <row r="349" spans="1:8">
      <c r="A349" s="17">
        <f t="shared" si="16"/>
        <v>45896</v>
      </c>
      <c r="B349" s="4"/>
      <c r="C349" s="4">
        <f>SUMIFS(Sales!$S:$S,Sales!$H:$H,A349)+SUMIFS(Sales!$J:$J,Sales!$H:$H,A349)</f>
        <v>0</v>
      </c>
      <c r="D349" s="4">
        <f>SUMIFS(Sales!$J:$J,Sales!$U:$U,A349)</f>
        <v>0</v>
      </c>
      <c r="E349" s="4">
        <f>SUMIFS(Investors!$Q:$Q,Investors!$T:$T,"Exit",Investors!$J:$J,Daily!A349)</f>
        <v>0</v>
      </c>
      <c r="F349" s="4">
        <f>SUMIFS(Adjustments!$C:$C,Adjustments!$A:$A,A349)</f>
        <v>0</v>
      </c>
      <c r="G349" s="4">
        <f t="shared" si="15"/>
        <v>0</v>
      </c>
      <c r="H349" s="4">
        <f t="shared" si="17"/>
        <v>19715429.429312058</v>
      </c>
    </row>
    <row r="350" spans="1:8">
      <c r="A350" s="17">
        <f t="shared" si="16"/>
        <v>45897</v>
      </c>
      <c r="B350" s="4"/>
      <c r="C350" s="4">
        <f>SUMIFS(Sales!$S:$S,Sales!$H:$H,A350)+SUMIFS(Sales!$J:$J,Sales!$H:$H,A350)</f>
        <v>0</v>
      </c>
      <c r="D350" s="4">
        <f>SUMIFS(Sales!$J:$J,Sales!$U:$U,A350)</f>
        <v>0</v>
      </c>
      <c r="E350" s="4">
        <f>SUMIFS(Investors!$Q:$Q,Investors!$T:$T,"Exit",Investors!$J:$J,Daily!A350)</f>
        <v>0</v>
      </c>
      <c r="F350" s="4">
        <f>SUMIFS(Adjustments!$C:$C,Adjustments!$A:$A,A350)</f>
        <v>0</v>
      </c>
      <c r="G350" s="4">
        <f t="shared" si="15"/>
        <v>0</v>
      </c>
      <c r="H350" s="4">
        <f t="shared" si="17"/>
        <v>19715429.429312058</v>
      </c>
    </row>
    <row r="351" spans="1:8">
      <c r="A351" s="17">
        <f t="shared" si="16"/>
        <v>45898</v>
      </c>
      <c r="B351" s="4"/>
      <c r="C351" s="4">
        <f>SUMIFS(Sales!$S:$S,Sales!$H:$H,A351)+SUMIFS(Sales!$J:$J,Sales!$H:$H,A351)</f>
        <v>0</v>
      </c>
      <c r="D351" s="4">
        <f>SUMIFS(Sales!$J:$J,Sales!$U:$U,A351)</f>
        <v>0</v>
      </c>
      <c r="E351" s="4">
        <f>SUMIFS(Investors!$Q:$Q,Investors!$T:$T,"Exit",Investors!$J:$J,Daily!A351)</f>
        <v>0</v>
      </c>
      <c r="F351" s="4">
        <f>SUMIFS(Adjustments!$C:$C,Adjustments!$A:$A,A351)</f>
        <v>0</v>
      </c>
      <c r="G351" s="4">
        <f t="shared" si="15"/>
        <v>0</v>
      </c>
      <c r="H351" s="4">
        <f t="shared" si="17"/>
        <v>19715429.429312058</v>
      </c>
    </row>
    <row r="352" spans="1:8">
      <c r="A352" s="17">
        <f t="shared" si="16"/>
        <v>45899</v>
      </c>
      <c r="B352" s="4"/>
      <c r="C352" s="4">
        <f>SUMIFS(Sales!$S:$S,Sales!$H:$H,A352)+SUMIFS(Sales!$J:$J,Sales!$H:$H,A352)</f>
        <v>0</v>
      </c>
      <c r="D352" s="4">
        <f>SUMIFS(Sales!$J:$J,Sales!$U:$U,A352)</f>
        <v>0</v>
      </c>
      <c r="E352" s="4">
        <f>SUMIFS(Investors!$Q:$Q,Investors!$T:$T,"Exit",Investors!$J:$J,Daily!A352)</f>
        <v>0</v>
      </c>
      <c r="F352" s="4">
        <f>SUMIFS(Adjustments!$C:$C,Adjustments!$A:$A,A352)</f>
        <v>0</v>
      </c>
      <c r="G352" s="4">
        <f t="shared" si="15"/>
        <v>0</v>
      </c>
      <c r="H352" s="4">
        <f t="shared" si="17"/>
        <v>19715429.429312058</v>
      </c>
    </row>
    <row r="353" spans="1:8">
      <c r="A353" s="17">
        <f t="shared" si="16"/>
        <v>45900</v>
      </c>
      <c r="B353" s="4"/>
      <c r="C353" s="4">
        <f>SUMIFS(Sales!$S:$S,Sales!$H:$H,A353)+SUMIFS(Sales!$J:$J,Sales!$H:$H,A353)</f>
        <v>0</v>
      </c>
      <c r="D353" s="4">
        <f>SUMIFS(Sales!$J:$J,Sales!$U:$U,A353)</f>
        <v>0</v>
      </c>
      <c r="E353" s="4">
        <f>SUMIFS(Investors!$Q:$Q,Investors!$T:$T,"Exit",Investors!$J:$J,Daily!A353)</f>
        <v>0</v>
      </c>
      <c r="F353" s="4">
        <f>SUMIFS(Adjustments!$C:$C,Adjustments!$A:$A,A353)</f>
        <v>0</v>
      </c>
      <c r="G353" s="4">
        <f t="shared" si="15"/>
        <v>0</v>
      </c>
      <c r="H353" s="4">
        <f t="shared" si="17"/>
        <v>19715429.429312058</v>
      </c>
    </row>
    <row r="354" spans="1:8">
      <c r="A354" s="17">
        <f t="shared" si="16"/>
        <v>45901</v>
      </c>
      <c r="B354" s="4"/>
      <c r="C354" s="4">
        <f>SUMIFS(Sales!$S:$S,Sales!$H:$H,A354)+SUMIFS(Sales!$J:$J,Sales!$H:$H,A354)</f>
        <v>0</v>
      </c>
      <c r="D354" s="4">
        <f>SUMIFS(Sales!$J:$J,Sales!$U:$U,A354)</f>
        <v>0</v>
      </c>
      <c r="E354" s="4">
        <f>SUMIFS(Investors!$Q:$Q,Investors!$T:$T,"Exit",Investors!$J:$J,Daily!A354)</f>
        <v>0</v>
      </c>
      <c r="F354" s="4">
        <f>SUMIFS(Adjustments!$C:$C,Adjustments!$A:$A,A354)</f>
        <v>0</v>
      </c>
      <c r="G354" s="4">
        <f t="shared" si="15"/>
        <v>0</v>
      </c>
      <c r="H354" s="4">
        <f t="shared" si="17"/>
        <v>19715429.429312058</v>
      </c>
    </row>
    <row r="355" spans="1:8">
      <c r="A355" s="17">
        <f t="shared" si="16"/>
        <v>45902</v>
      </c>
      <c r="B355" s="4"/>
      <c r="C355" s="4">
        <f>SUMIFS(Sales!$S:$S,Sales!$H:$H,A355)+SUMIFS(Sales!$J:$J,Sales!$H:$H,A355)</f>
        <v>0</v>
      </c>
      <c r="D355" s="4">
        <f>SUMIFS(Sales!$J:$J,Sales!$U:$U,A355)</f>
        <v>0</v>
      </c>
      <c r="E355" s="4">
        <f>SUMIFS(Investors!$Q:$Q,Investors!$T:$T,"Exit",Investors!$J:$J,Daily!A355)</f>
        <v>0</v>
      </c>
      <c r="F355" s="4">
        <f>SUMIFS(Adjustments!$C:$C,Adjustments!$A:$A,A355)</f>
        <v>0</v>
      </c>
      <c r="G355" s="4">
        <f t="shared" si="15"/>
        <v>0</v>
      </c>
      <c r="H355" s="4">
        <f t="shared" si="17"/>
        <v>19715429.429312058</v>
      </c>
    </row>
    <row r="356" spans="1:8">
      <c r="A356" s="17">
        <f t="shared" si="16"/>
        <v>45903</v>
      </c>
      <c r="B356" s="4"/>
      <c r="C356" s="4">
        <f>SUMIFS(Sales!$S:$S,Sales!$H:$H,A356)+SUMIFS(Sales!$J:$J,Sales!$H:$H,A356)</f>
        <v>0</v>
      </c>
      <c r="D356" s="4">
        <f>SUMIFS(Sales!$J:$J,Sales!$U:$U,A356)</f>
        <v>0</v>
      </c>
      <c r="E356" s="4">
        <f>SUMIFS(Investors!$Q:$Q,Investors!$T:$T,"Exit",Investors!$J:$J,Daily!A356)</f>
        <v>0</v>
      </c>
      <c r="F356" s="4">
        <f>SUMIFS(Adjustments!$C:$C,Adjustments!$A:$A,A356)</f>
        <v>0</v>
      </c>
      <c r="G356" s="4">
        <f t="shared" si="15"/>
        <v>0</v>
      </c>
      <c r="H356" s="4">
        <f t="shared" si="17"/>
        <v>19715429.429312058</v>
      </c>
    </row>
    <row r="357" spans="1:8">
      <c r="A357" s="17">
        <f t="shared" si="16"/>
        <v>45904</v>
      </c>
      <c r="B357" s="4"/>
      <c r="C357" s="4">
        <f>SUMIFS(Sales!$S:$S,Sales!$H:$H,A357)+SUMIFS(Sales!$J:$J,Sales!$H:$H,A357)</f>
        <v>0</v>
      </c>
      <c r="D357" s="4">
        <f>SUMIFS(Sales!$J:$J,Sales!$U:$U,A357)</f>
        <v>0</v>
      </c>
      <c r="E357" s="4">
        <f>SUMIFS(Investors!$Q:$Q,Investors!$T:$T,"Exit",Investors!$J:$J,Daily!A357)</f>
        <v>0</v>
      </c>
      <c r="F357" s="4">
        <f>SUMIFS(Adjustments!$C:$C,Adjustments!$A:$A,A357)</f>
        <v>0</v>
      </c>
      <c r="G357" s="4">
        <f t="shared" si="15"/>
        <v>0</v>
      </c>
      <c r="H357" s="4">
        <f t="shared" si="17"/>
        <v>19715429.429312058</v>
      </c>
    </row>
    <row r="358" spans="1:8">
      <c r="A358" s="17">
        <f t="shared" si="16"/>
        <v>45905</v>
      </c>
      <c r="B358" s="4"/>
      <c r="C358" s="4">
        <f>SUMIFS(Sales!$S:$S,Sales!$H:$H,A358)+SUMIFS(Sales!$J:$J,Sales!$H:$H,A358)</f>
        <v>0</v>
      </c>
      <c r="D358" s="4">
        <f>SUMIFS(Sales!$J:$J,Sales!$U:$U,A358)</f>
        <v>0</v>
      </c>
      <c r="E358" s="4">
        <f>SUMIFS(Investors!$Q:$Q,Investors!$T:$T,"Exit",Investors!$J:$J,Daily!A358)</f>
        <v>0</v>
      </c>
      <c r="F358" s="4">
        <f>SUMIFS(Adjustments!$C:$C,Adjustments!$A:$A,A358)</f>
        <v>0</v>
      </c>
      <c r="G358" s="4">
        <f t="shared" si="15"/>
        <v>0</v>
      </c>
      <c r="H358" s="4">
        <f t="shared" si="17"/>
        <v>19715429.429312058</v>
      </c>
    </row>
    <row r="359" spans="1:8">
      <c r="A359" s="17">
        <f t="shared" si="16"/>
        <v>45906</v>
      </c>
      <c r="B359" s="4"/>
      <c r="C359" s="4">
        <f>SUMIFS(Sales!$S:$S,Sales!$H:$H,A359)+SUMIFS(Sales!$J:$J,Sales!$H:$H,A359)</f>
        <v>0</v>
      </c>
      <c r="D359" s="4">
        <f>SUMIFS(Sales!$J:$J,Sales!$U:$U,A359)</f>
        <v>0</v>
      </c>
      <c r="E359" s="4">
        <f>SUMIFS(Investors!$Q:$Q,Investors!$T:$T,"Exit",Investors!$J:$J,Daily!A359)</f>
        <v>0</v>
      </c>
      <c r="F359" s="4">
        <f>SUMIFS(Adjustments!$C:$C,Adjustments!$A:$A,A359)</f>
        <v>0</v>
      </c>
      <c r="G359" s="4">
        <f t="shared" si="15"/>
        <v>0</v>
      </c>
      <c r="H359" s="4">
        <f t="shared" si="17"/>
        <v>19715429.429312058</v>
      </c>
    </row>
    <row r="360" spans="1:8">
      <c r="A360" s="17">
        <f t="shared" si="16"/>
        <v>45907</v>
      </c>
      <c r="B360" s="4"/>
      <c r="C360" s="4">
        <f>SUMIFS(Sales!$S:$S,Sales!$H:$H,A360)+SUMIFS(Sales!$J:$J,Sales!$H:$H,A360)</f>
        <v>0</v>
      </c>
      <c r="D360" s="4">
        <f>SUMIFS(Sales!$J:$J,Sales!$U:$U,A360)</f>
        <v>0</v>
      </c>
      <c r="E360" s="4">
        <f>SUMIFS(Investors!$Q:$Q,Investors!$T:$T,"Exit",Investors!$J:$J,Daily!A360)</f>
        <v>0</v>
      </c>
      <c r="F360" s="4">
        <f>SUMIFS(Adjustments!$C:$C,Adjustments!$A:$A,A360)</f>
        <v>0</v>
      </c>
      <c r="G360" s="4">
        <f t="shared" si="15"/>
        <v>0</v>
      </c>
      <c r="H360" s="4">
        <f t="shared" si="17"/>
        <v>19715429.429312058</v>
      </c>
    </row>
    <row r="361" spans="1:8">
      <c r="A361" s="17">
        <f t="shared" si="16"/>
        <v>45908</v>
      </c>
      <c r="B361" s="4"/>
      <c r="C361" s="4">
        <f>SUMIFS(Sales!$S:$S,Sales!$H:$H,A361)+SUMIFS(Sales!$J:$J,Sales!$H:$H,A361)</f>
        <v>0</v>
      </c>
      <c r="D361" s="4">
        <f>SUMIFS(Sales!$J:$J,Sales!$U:$U,A361)</f>
        <v>0</v>
      </c>
      <c r="E361" s="4">
        <f>SUMIFS(Investors!$Q:$Q,Investors!$T:$T,"Exit",Investors!$J:$J,Daily!A361)</f>
        <v>0</v>
      </c>
      <c r="F361" s="4">
        <f>SUMIFS(Adjustments!$C:$C,Adjustments!$A:$A,A361)</f>
        <v>0</v>
      </c>
      <c r="G361" s="4">
        <f t="shared" si="15"/>
        <v>0</v>
      </c>
      <c r="H361" s="4">
        <f t="shared" si="17"/>
        <v>19715429.429312058</v>
      </c>
    </row>
    <row r="362" spans="1:8">
      <c r="A362" s="17">
        <f t="shared" si="16"/>
        <v>45909</v>
      </c>
      <c r="B362" s="4"/>
      <c r="C362" s="4">
        <f>SUMIFS(Sales!$S:$S,Sales!$H:$H,A362)+SUMIFS(Sales!$J:$J,Sales!$H:$H,A362)</f>
        <v>0</v>
      </c>
      <c r="D362" s="4">
        <f>SUMIFS(Sales!$J:$J,Sales!$U:$U,A362)</f>
        <v>0</v>
      </c>
      <c r="E362" s="4">
        <f>SUMIFS(Investors!$Q:$Q,Investors!$T:$T,"Exit",Investors!$J:$J,Daily!A362)</f>
        <v>0</v>
      </c>
      <c r="F362" s="4">
        <f>SUMIFS(Adjustments!$C:$C,Adjustments!$A:$A,A362)</f>
        <v>0</v>
      </c>
      <c r="G362" s="4">
        <f t="shared" si="15"/>
        <v>0</v>
      </c>
      <c r="H362" s="4">
        <f t="shared" si="17"/>
        <v>19715429.429312058</v>
      </c>
    </row>
    <row r="363" spans="1:8">
      <c r="A363" s="17">
        <f t="shared" si="16"/>
        <v>45910</v>
      </c>
      <c r="B363" s="4"/>
      <c r="C363" s="4">
        <f>SUMIFS(Sales!$S:$S,Sales!$H:$H,A363)+SUMIFS(Sales!$J:$J,Sales!$H:$H,A363)</f>
        <v>0</v>
      </c>
      <c r="D363" s="4">
        <f>SUMIFS(Sales!$J:$J,Sales!$U:$U,A363)</f>
        <v>0</v>
      </c>
      <c r="E363" s="4">
        <f>SUMIFS(Investors!$Q:$Q,Investors!$T:$T,"Exit",Investors!$J:$J,Daily!A363)</f>
        <v>0</v>
      </c>
      <c r="F363" s="4">
        <f>SUMIFS(Adjustments!$C:$C,Adjustments!$A:$A,A363)</f>
        <v>0</v>
      </c>
      <c r="G363" s="4">
        <f t="shared" si="15"/>
        <v>0</v>
      </c>
      <c r="H363" s="4">
        <f t="shared" si="17"/>
        <v>19715429.429312058</v>
      </c>
    </row>
    <row r="364" spans="1:8">
      <c r="A364" s="17">
        <f t="shared" si="16"/>
        <v>45911</v>
      </c>
      <c r="B364" s="4"/>
      <c r="C364" s="4">
        <f>SUMIFS(Sales!$S:$S,Sales!$H:$H,A364)+SUMIFS(Sales!$J:$J,Sales!$H:$H,A364)</f>
        <v>0</v>
      </c>
      <c r="D364" s="4">
        <f>SUMIFS(Sales!$J:$J,Sales!$U:$U,A364)</f>
        <v>0</v>
      </c>
      <c r="E364" s="4">
        <f>SUMIFS(Investors!$Q:$Q,Investors!$T:$T,"Exit",Investors!$J:$J,Daily!A364)</f>
        <v>0</v>
      </c>
      <c r="F364" s="4">
        <f>SUMIFS(Adjustments!$C:$C,Adjustments!$A:$A,A364)</f>
        <v>0</v>
      </c>
      <c r="G364" s="4">
        <f t="shared" si="15"/>
        <v>0</v>
      </c>
      <c r="H364" s="4">
        <f t="shared" si="17"/>
        <v>19715429.429312058</v>
      </c>
    </row>
    <row r="365" spans="1:8">
      <c r="A365" s="17">
        <f t="shared" si="16"/>
        <v>45912</v>
      </c>
      <c r="B365" s="4"/>
      <c r="C365" s="4">
        <f>SUMIFS(Sales!$S:$S,Sales!$H:$H,A365)+SUMIFS(Sales!$J:$J,Sales!$H:$H,A365)</f>
        <v>0</v>
      </c>
      <c r="D365" s="4">
        <f>SUMIFS(Sales!$J:$J,Sales!$U:$U,A365)</f>
        <v>0</v>
      </c>
      <c r="E365" s="4">
        <f>SUMIFS(Investors!$Q:$Q,Investors!$T:$T,"Exit",Investors!$J:$J,Daily!A365)</f>
        <v>0</v>
      </c>
      <c r="F365" s="4">
        <f>SUMIFS(Adjustments!$C:$C,Adjustments!$A:$A,A365)</f>
        <v>0</v>
      </c>
      <c r="G365" s="4">
        <f t="shared" si="15"/>
        <v>0</v>
      </c>
      <c r="H365" s="4">
        <f t="shared" si="17"/>
        <v>19715429.429312058</v>
      </c>
    </row>
    <row r="366" spans="1:8">
      <c r="A366" s="17">
        <f t="shared" si="16"/>
        <v>45913</v>
      </c>
      <c r="B366" s="4"/>
      <c r="C366" s="4">
        <f>SUMIFS(Sales!$S:$S,Sales!$H:$H,A366)+SUMIFS(Sales!$J:$J,Sales!$H:$H,A366)</f>
        <v>0</v>
      </c>
      <c r="D366" s="4">
        <f>SUMIFS(Sales!$J:$J,Sales!$U:$U,A366)</f>
        <v>0</v>
      </c>
      <c r="E366" s="4">
        <f>SUMIFS(Investors!$Q:$Q,Investors!$T:$T,"Exit",Investors!$J:$J,Daily!A366)</f>
        <v>0</v>
      </c>
      <c r="F366" s="4">
        <f>SUMIFS(Adjustments!$C:$C,Adjustments!$A:$A,A366)</f>
        <v>0</v>
      </c>
      <c r="G366" s="4">
        <f t="shared" si="15"/>
        <v>0</v>
      </c>
      <c r="H366" s="4">
        <f t="shared" si="17"/>
        <v>19715429.429312058</v>
      </c>
    </row>
    <row r="367" spans="1:8">
      <c r="A367" s="17">
        <f t="shared" si="16"/>
        <v>45914</v>
      </c>
      <c r="B367" s="4"/>
      <c r="C367" s="4">
        <f>SUMIFS(Sales!$S:$S,Sales!$H:$H,A367)+SUMIFS(Sales!$J:$J,Sales!$H:$H,A367)</f>
        <v>0</v>
      </c>
      <c r="D367" s="4">
        <f>SUMIFS(Sales!$J:$J,Sales!$U:$U,A367)</f>
        <v>0</v>
      </c>
      <c r="E367" s="4">
        <f>SUMIFS(Investors!$Q:$Q,Investors!$T:$T,"Exit",Investors!$J:$J,Daily!A367)</f>
        <v>0</v>
      </c>
      <c r="F367" s="4">
        <f>SUMIFS(Adjustments!$C:$C,Adjustments!$A:$A,A367)</f>
        <v>0</v>
      </c>
      <c r="G367" s="4">
        <f t="shared" si="15"/>
        <v>0</v>
      </c>
      <c r="H367" s="4">
        <f t="shared" si="17"/>
        <v>19715429.429312058</v>
      </c>
    </row>
    <row r="368" spans="1:8">
      <c r="A368" s="17">
        <f t="shared" si="16"/>
        <v>45915</v>
      </c>
      <c r="B368" s="4"/>
      <c r="C368" s="4">
        <f>SUMIFS(Sales!$S:$S,Sales!$H:$H,A368)+SUMIFS(Sales!$J:$J,Sales!$H:$H,A368)</f>
        <v>0</v>
      </c>
      <c r="D368" s="4">
        <f>SUMIFS(Sales!$J:$J,Sales!$U:$U,A368)</f>
        <v>0</v>
      </c>
      <c r="E368" s="4">
        <f>SUMIFS(Investors!$Q:$Q,Investors!$T:$T,"Exit",Investors!$J:$J,Daily!A368)</f>
        <v>0</v>
      </c>
      <c r="F368" s="4">
        <f>SUMIFS(Adjustments!$C:$C,Adjustments!$A:$A,A368)</f>
        <v>0</v>
      </c>
      <c r="G368" s="4">
        <f t="shared" si="15"/>
        <v>0</v>
      </c>
      <c r="H368" s="4">
        <f t="shared" si="17"/>
        <v>19715429.429312058</v>
      </c>
    </row>
    <row r="369" spans="1:8">
      <c r="A369" s="17">
        <f t="shared" si="16"/>
        <v>45916</v>
      </c>
      <c r="B369" s="4"/>
      <c r="C369" s="4">
        <f>SUMIFS(Sales!$S:$S,Sales!$H:$H,A369)+SUMIFS(Sales!$J:$J,Sales!$H:$H,A369)</f>
        <v>0</v>
      </c>
      <c r="D369" s="4">
        <f>SUMIFS(Sales!$J:$J,Sales!$U:$U,A369)</f>
        <v>0</v>
      </c>
      <c r="E369" s="4">
        <f>SUMIFS(Investors!$Q:$Q,Investors!$T:$T,"Exit",Investors!$J:$J,Daily!A369)</f>
        <v>0</v>
      </c>
      <c r="F369" s="4">
        <f>SUMIFS(Adjustments!$C:$C,Adjustments!$A:$A,A369)</f>
        <v>0</v>
      </c>
      <c r="G369" s="4">
        <f t="shared" si="15"/>
        <v>0</v>
      </c>
      <c r="H369" s="4">
        <f t="shared" si="17"/>
        <v>19715429.429312058</v>
      </c>
    </row>
    <row r="370" spans="1:8">
      <c r="A370" s="17">
        <f t="shared" si="16"/>
        <v>45917</v>
      </c>
      <c r="B370" s="4"/>
      <c r="C370" s="4">
        <f>SUMIFS(Sales!$S:$S,Sales!$H:$H,A370)+SUMIFS(Sales!$J:$J,Sales!$H:$H,A370)</f>
        <v>0</v>
      </c>
      <c r="D370" s="4">
        <f>SUMIFS(Sales!$J:$J,Sales!$U:$U,A370)</f>
        <v>0</v>
      </c>
      <c r="E370" s="4">
        <f>SUMIFS(Investors!$Q:$Q,Investors!$T:$T,"Exit",Investors!$J:$J,Daily!A370)</f>
        <v>0</v>
      </c>
      <c r="F370" s="4">
        <f>SUMIFS(Adjustments!$C:$C,Adjustments!$A:$A,A370)</f>
        <v>0</v>
      </c>
      <c r="G370" s="4">
        <f t="shared" si="15"/>
        <v>0</v>
      </c>
      <c r="H370" s="4">
        <f t="shared" si="17"/>
        <v>19715429.429312058</v>
      </c>
    </row>
    <row r="371" spans="1:8">
      <c r="A371" s="17">
        <f t="shared" si="16"/>
        <v>45918</v>
      </c>
      <c r="B371" s="4"/>
      <c r="C371" s="4">
        <f>SUMIFS(Sales!$S:$S,Sales!$H:$H,A371)+SUMIFS(Sales!$J:$J,Sales!$H:$H,A371)</f>
        <v>0</v>
      </c>
      <c r="D371" s="4">
        <f>SUMIFS(Sales!$J:$J,Sales!$U:$U,A371)</f>
        <v>0</v>
      </c>
      <c r="E371" s="4">
        <f>SUMIFS(Investors!$Q:$Q,Investors!$T:$T,"Exit",Investors!$J:$J,Daily!A371)</f>
        <v>0</v>
      </c>
      <c r="F371" s="4">
        <f>SUMIFS(Adjustments!$C:$C,Adjustments!$A:$A,A371)</f>
        <v>0</v>
      </c>
      <c r="G371" s="4">
        <f t="shared" si="15"/>
        <v>0</v>
      </c>
      <c r="H371" s="4">
        <f t="shared" si="17"/>
        <v>19715429.429312058</v>
      </c>
    </row>
    <row r="372" spans="1:8">
      <c r="A372" s="17">
        <f t="shared" si="16"/>
        <v>45919</v>
      </c>
      <c r="B372" s="4"/>
      <c r="C372" s="4">
        <f>SUMIFS(Sales!$S:$S,Sales!$H:$H,A372)+SUMIFS(Sales!$J:$J,Sales!$H:$H,A372)</f>
        <v>0</v>
      </c>
      <c r="D372" s="4">
        <f>SUMIFS(Sales!$J:$J,Sales!$U:$U,A372)</f>
        <v>0</v>
      </c>
      <c r="E372" s="4">
        <f>SUMIFS(Investors!$Q:$Q,Investors!$T:$T,"Exit",Investors!$J:$J,Daily!A372)</f>
        <v>0</v>
      </c>
      <c r="F372" s="4">
        <f>SUMIFS(Adjustments!$C:$C,Adjustments!$A:$A,A372)</f>
        <v>0</v>
      </c>
      <c r="G372" s="4">
        <f t="shared" si="15"/>
        <v>0</v>
      </c>
      <c r="H372" s="4">
        <f t="shared" si="17"/>
        <v>19715429.429312058</v>
      </c>
    </row>
    <row r="373" spans="1:8">
      <c r="A373" s="17">
        <f t="shared" si="16"/>
        <v>45920</v>
      </c>
      <c r="B373" s="4"/>
      <c r="C373" s="4">
        <f>SUMIFS(Sales!$S:$S,Sales!$H:$H,A373)+SUMIFS(Sales!$J:$J,Sales!$H:$H,A373)</f>
        <v>0</v>
      </c>
      <c r="D373" s="4">
        <f>SUMIFS(Sales!$J:$J,Sales!$U:$U,A373)</f>
        <v>0</v>
      </c>
      <c r="E373" s="4">
        <f>SUMIFS(Investors!$Q:$Q,Investors!$T:$T,"Exit",Investors!$J:$J,Daily!A373)</f>
        <v>0</v>
      </c>
      <c r="F373" s="4">
        <f>SUMIFS(Adjustments!$C:$C,Adjustments!$A:$A,A373)</f>
        <v>0</v>
      </c>
      <c r="G373" s="4">
        <f t="shared" si="15"/>
        <v>0</v>
      </c>
      <c r="H373" s="4">
        <f t="shared" si="17"/>
        <v>19715429.429312058</v>
      </c>
    </row>
    <row r="374" spans="1:8">
      <c r="A374" s="17">
        <f t="shared" si="16"/>
        <v>45921</v>
      </c>
      <c r="B374" s="4"/>
      <c r="C374" s="4">
        <f>SUMIFS(Sales!$S:$S,Sales!$H:$H,A374)+SUMIFS(Sales!$J:$J,Sales!$H:$H,A374)</f>
        <v>0</v>
      </c>
      <c r="D374" s="4">
        <f>SUMIFS(Sales!$J:$J,Sales!$U:$U,A374)</f>
        <v>0</v>
      </c>
      <c r="E374" s="4">
        <f>SUMIFS(Investors!$Q:$Q,Investors!$T:$T,"Exit",Investors!$J:$J,Daily!A374)</f>
        <v>0</v>
      </c>
      <c r="F374" s="4">
        <f>SUMIFS(Adjustments!$C:$C,Adjustments!$A:$A,A374)</f>
        <v>0</v>
      </c>
      <c r="G374" s="4">
        <f t="shared" si="15"/>
        <v>0</v>
      </c>
      <c r="H374" s="4">
        <f t="shared" si="17"/>
        <v>19715429.429312058</v>
      </c>
    </row>
    <row r="375" spans="1:8">
      <c r="A375" s="17">
        <f t="shared" si="16"/>
        <v>45922</v>
      </c>
      <c r="B375" s="4"/>
      <c r="C375" s="4">
        <f>SUMIFS(Sales!$S:$S,Sales!$H:$H,A375)+SUMIFS(Sales!$J:$J,Sales!$H:$H,A375)</f>
        <v>0</v>
      </c>
      <c r="D375" s="4">
        <f>SUMIFS(Sales!$J:$J,Sales!$U:$U,A375)</f>
        <v>0</v>
      </c>
      <c r="E375" s="4">
        <f>SUMIFS(Investors!$Q:$Q,Investors!$T:$T,"Exit",Investors!$J:$J,Daily!A375)</f>
        <v>0</v>
      </c>
      <c r="F375" s="4">
        <f>SUMIFS(Adjustments!$C:$C,Adjustments!$A:$A,A375)</f>
        <v>0</v>
      </c>
      <c r="G375" s="4">
        <f t="shared" si="15"/>
        <v>0</v>
      </c>
      <c r="H375" s="4">
        <f t="shared" si="17"/>
        <v>19715429.429312058</v>
      </c>
    </row>
    <row r="376" spans="1:8">
      <c r="A376" s="17">
        <f t="shared" si="16"/>
        <v>45923</v>
      </c>
      <c r="B376" s="4"/>
      <c r="C376" s="4">
        <f>SUMIFS(Sales!$S:$S,Sales!$H:$H,A376)+SUMIFS(Sales!$J:$J,Sales!$H:$H,A376)</f>
        <v>0</v>
      </c>
      <c r="D376" s="4">
        <f>SUMIFS(Sales!$J:$J,Sales!$U:$U,A376)</f>
        <v>0</v>
      </c>
      <c r="E376" s="4">
        <f>SUMIFS(Investors!$Q:$Q,Investors!$T:$T,"Exit",Investors!$J:$J,Daily!A376)</f>
        <v>0</v>
      </c>
      <c r="F376" s="4">
        <f>SUMIFS(Adjustments!$C:$C,Adjustments!$A:$A,A376)</f>
        <v>0</v>
      </c>
      <c r="G376" s="4">
        <f t="shared" si="15"/>
        <v>0</v>
      </c>
      <c r="H376" s="4">
        <f t="shared" si="17"/>
        <v>19715429.429312058</v>
      </c>
    </row>
    <row r="377" spans="1:8">
      <c r="A377" s="17">
        <f t="shared" si="16"/>
        <v>45924</v>
      </c>
      <c r="B377" s="4"/>
      <c r="C377" s="4">
        <f>SUMIFS(Sales!$S:$S,Sales!$H:$H,A377)+SUMIFS(Sales!$J:$J,Sales!$H:$H,A377)</f>
        <v>0</v>
      </c>
      <c r="D377" s="4">
        <f>SUMIFS(Sales!$J:$J,Sales!$U:$U,A377)</f>
        <v>0</v>
      </c>
      <c r="E377" s="4">
        <f>SUMIFS(Investors!$Q:$Q,Investors!$T:$T,"Exit",Investors!$J:$J,Daily!A377)</f>
        <v>0</v>
      </c>
      <c r="F377" s="4">
        <f>SUMIFS(Adjustments!$C:$C,Adjustments!$A:$A,A377)</f>
        <v>0</v>
      </c>
      <c r="G377" s="4">
        <f t="shared" si="15"/>
        <v>0</v>
      </c>
      <c r="H377" s="4">
        <f t="shared" si="17"/>
        <v>19715429.429312058</v>
      </c>
    </row>
    <row r="378" spans="1:8">
      <c r="A378" s="17">
        <f t="shared" si="16"/>
        <v>45925</v>
      </c>
      <c r="B378" s="4"/>
      <c r="C378" s="4">
        <f>SUMIFS(Sales!$S:$S,Sales!$H:$H,A378)+SUMIFS(Sales!$J:$J,Sales!$H:$H,A378)</f>
        <v>0</v>
      </c>
      <c r="D378" s="4">
        <f>SUMIFS(Sales!$J:$J,Sales!$U:$U,A378)</f>
        <v>0</v>
      </c>
      <c r="E378" s="4">
        <f>SUMIFS(Investors!$Q:$Q,Investors!$T:$T,"Exit",Investors!$J:$J,Daily!A378)</f>
        <v>0</v>
      </c>
      <c r="F378" s="4">
        <f>SUMIFS(Adjustments!$C:$C,Adjustments!$A:$A,A378)</f>
        <v>0</v>
      </c>
      <c r="G378" s="4">
        <f t="shared" si="15"/>
        <v>0</v>
      </c>
      <c r="H378" s="4">
        <f t="shared" si="17"/>
        <v>19715429.429312058</v>
      </c>
    </row>
    <row r="379" spans="1:8">
      <c r="A379" s="17">
        <f t="shared" si="16"/>
        <v>45926</v>
      </c>
      <c r="B379" s="4"/>
      <c r="C379" s="4">
        <f>SUMIFS(Sales!$S:$S,Sales!$H:$H,A379)+SUMIFS(Sales!$J:$J,Sales!$H:$H,A379)</f>
        <v>0</v>
      </c>
      <c r="D379" s="4">
        <f>SUMIFS(Sales!$J:$J,Sales!$U:$U,A379)</f>
        <v>0</v>
      </c>
      <c r="E379" s="4">
        <f>SUMIFS(Investors!$Q:$Q,Investors!$T:$T,"Exit",Investors!$J:$J,Daily!A379)</f>
        <v>0</v>
      </c>
      <c r="F379" s="4">
        <f>SUMIFS(Adjustments!$C:$C,Adjustments!$A:$A,A379)</f>
        <v>0</v>
      </c>
      <c r="G379" s="4">
        <f t="shared" si="15"/>
        <v>0</v>
      </c>
      <c r="H379" s="4">
        <f t="shared" si="17"/>
        <v>19715429.429312058</v>
      </c>
    </row>
    <row r="380" spans="1:8">
      <c r="A380" s="17">
        <f t="shared" si="16"/>
        <v>45927</v>
      </c>
      <c r="B380" s="4"/>
      <c r="C380" s="4">
        <f>SUMIFS(Sales!$S:$S,Sales!$H:$H,A380)+SUMIFS(Sales!$J:$J,Sales!$H:$H,A380)</f>
        <v>0</v>
      </c>
      <c r="D380" s="4">
        <f>SUMIFS(Sales!$J:$J,Sales!$U:$U,A380)</f>
        <v>0</v>
      </c>
      <c r="E380" s="4">
        <f>SUMIFS(Investors!$Q:$Q,Investors!$T:$T,"Exit",Investors!$J:$J,Daily!A380)</f>
        <v>0</v>
      </c>
      <c r="F380" s="4">
        <f>SUMIFS(Adjustments!$C:$C,Adjustments!$A:$A,A380)</f>
        <v>0</v>
      </c>
      <c r="G380" s="4">
        <f t="shared" si="15"/>
        <v>0</v>
      </c>
      <c r="H380" s="4">
        <f t="shared" si="17"/>
        <v>19715429.429312058</v>
      </c>
    </row>
    <row r="381" spans="1:8">
      <c r="A381" s="17">
        <f t="shared" si="16"/>
        <v>45928</v>
      </c>
      <c r="B381" s="4"/>
      <c r="C381" s="4">
        <f>SUMIFS(Sales!$S:$S,Sales!$H:$H,A381)+SUMIFS(Sales!$J:$J,Sales!$H:$H,A381)</f>
        <v>0</v>
      </c>
      <c r="D381" s="4">
        <f>SUMIFS(Sales!$J:$J,Sales!$U:$U,A381)</f>
        <v>0</v>
      </c>
      <c r="E381" s="4">
        <f>SUMIFS(Investors!$Q:$Q,Investors!$T:$T,"Exit",Investors!$J:$J,Daily!A381)</f>
        <v>0</v>
      </c>
      <c r="F381" s="4">
        <f>SUMIFS(Adjustments!$C:$C,Adjustments!$A:$A,A381)</f>
        <v>0</v>
      </c>
      <c r="G381" s="4">
        <f t="shared" si="15"/>
        <v>0</v>
      </c>
      <c r="H381" s="4">
        <f t="shared" si="17"/>
        <v>19715429.429312058</v>
      </c>
    </row>
    <row r="382" spans="1:8">
      <c r="A382" s="17">
        <f t="shared" si="16"/>
        <v>45929</v>
      </c>
      <c r="B382" s="4"/>
      <c r="C382" s="4">
        <f>SUMIFS(Sales!$S:$S,Sales!$H:$H,A382)+SUMIFS(Sales!$J:$J,Sales!$H:$H,A382)</f>
        <v>0</v>
      </c>
      <c r="D382" s="4">
        <f>SUMIFS(Sales!$J:$J,Sales!$U:$U,A382)</f>
        <v>0</v>
      </c>
      <c r="E382" s="4">
        <f>SUMIFS(Investors!$Q:$Q,Investors!$T:$T,"Exit",Investors!$J:$J,Daily!A382)</f>
        <v>0</v>
      </c>
      <c r="F382" s="4">
        <f>SUMIFS(Adjustments!$C:$C,Adjustments!$A:$A,A382)</f>
        <v>0</v>
      </c>
      <c r="G382" s="4">
        <f t="shared" si="15"/>
        <v>0</v>
      </c>
      <c r="H382" s="4">
        <f t="shared" si="17"/>
        <v>19715429.429312058</v>
      </c>
    </row>
    <row r="383" spans="1:8">
      <c r="A383" s="17">
        <f t="shared" si="16"/>
        <v>45930</v>
      </c>
      <c r="B383" s="4"/>
      <c r="C383" s="4">
        <f>SUMIFS(Sales!$S:$S,Sales!$H:$H,A383)+SUMIFS(Sales!$J:$J,Sales!$H:$H,A383)</f>
        <v>0</v>
      </c>
      <c r="D383" s="4">
        <f>SUMIFS(Sales!$J:$J,Sales!$U:$U,A383)</f>
        <v>0</v>
      </c>
      <c r="E383" s="4">
        <f>SUMIFS(Investors!$Q:$Q,Investors!$T:$T,"Exit",Investors!$J:$J,Daily!A383)</f>
        <v>0</v>
      </c>
      <c r="F383" s="4">
        <f>SUMIFS(Adjustments!$C:$C,Adjustments!$A:$A,A383)</f>
        <v>0</v>
      </c>
      <c r="G383" s="4">
        <f t="shared" si="15"/>
        <v>0</v>
      </c>
      <c r="H383" s="4">
        <f t="shared" si="17"/>
        <v>19715429.429312058</v>
      </c>
    </row>
    <row r="384" spans="1:8">
      <c r="A384" s="17">
        <f t="shared" si="16"/>
        <v>45931</v>
      </c>
      <c r="B384" s="4"/>
      <c r="C384" s="4">
        <f>SUMIFS(Sales!$S:$S,Sales!$H:$H,A384)+SUMIFS(Sales!$J:$J,Sales!$H:$H,A384)</f>
        <v>0</v>
      </c>
      <c r="D384" s="4">
        <f>SUMIFS(Sales!$J:$J,Sales!$U:$U,A384)</f>
        <v>0</v>
      </c>
      <c r="E384" s="4">
        <f>SUMIFS(Investors!$Q:$Q,Investors!$T:$T,"Exit",Investors!$J:$J,Daily!A384)</f>
        <v>0</v>
      </c>
      <c r="F384" s="4">
        <f>SUMIFS(Adjustments!$C:$C,Adjustments!$A:$A,A384)</f>
        <v>0</v>
      </c>
      <c r="G384" s="4">
        <f t="shared" si="15"/>
        <v>0</v>
      </c>
      <c r="H384" s="4">
        <f t="shared" si="17"/>
        <v>19715429.429312058</v>
      </c>
    </row>
    <row r="385" spans="1:8">
      <c r="A385" s="17">
        <f t="shared" si="16"/>
        <v>45932</v>
      </c>
      <c r="B385" s="4"/>
      <c r="C385" s="4">
        <f>SUMIFS(Sales!$S:$S,Sales!$H:$H,A385)+SUMIFS(Sales!$J:$J,Sales!$H:$H,A385)</f>
        <v>0</v>
      </c>
      <c r="D385" s="4">
        <f>SUMIFS(Sales!$J:$J,Sales!$U:$U,A385)</f>
        <v>0</v>
      </c>
      <c r="E385" s="4">
        <f>SUMIFS(Investors!$Q:$Q,Investors!$T:$T,"Exit",Investors!$J:$J,Daily!A385)</f>
        <v>0</v>
      </c>
      <c r="F385" s="4">
        <f>SUMIFS(Adjustments!$C:$C,Adjustments!$A:$A,A385)</f>
        <v>0</v>
      </c>
      <c r="G385" s="4">
        <f t="shared" si="15"/>
        <v>0</v>
      </c>
      <c r="H385" s="4">
        <f t="shared" si="17"/>
        <v>19715429.429312058</v>
      </c>
    </row>
    <row r="386" spans="1:8">
      <c r="A386" s="17">
        <f t="shared" si="16"/>
        <v>45933</v>
      </c>
      <c r="B386" s="4"/>
      <c r="C386" s="4">
        <f>SUMIFS(Sales!$S:$S,Sales!$H:$H,A386)+SUMIFS(Sales!$J:$J,Sales!$H:$H,A386)</f>
        <v>0</v>
      </c>
      <c r="D386" s="4">
        <f>SUMIFS(Sales!$J:$J,Sales!$U:$U,A386)</f>
        <v>0</v>
      </c>
      <c r="E386" s="4">
        <f>SUMIFS(Investors!$Q:$Q,Investors!$T:$T,"Exit",Investors!$J:$J,Daily!A386)</f>
        <v>0</v>
      </c>
      <c r="F386" s="4">
        <f>SUMIFS(Adjustments!$C:$C,Adjustments!$A:$A,A386)</f>
        <v>0</v>
      </c>
      <c r="G386" s="4">
        <f t="shared" si="15"/>
        <v>0</v>
      </c>
      <c r="H386" s="4">
        <f t="shared" si="17"/>
        <v>19715429.429312058</v>
      </c>
    </row>
    <row r="387" spans="1:8">
      <c r="A387" s="17">
        <f t="shared" si="16"/>
        <v>45934</v>
      </c>
      <c r="B387" s="4"/>
      <c r="C387" s="4">
        <f>SUMIFS(Sales!$S:$S,Sales!$H:$H,A387)+SUMIFS(Sales!$J:$J,Sales!$H:$H,A387)</f>
        <v>0</v>
      </c>
      <c r="D387" s="4">
        <f>SUMIFS(Sales!$J:$J,Sales!$U:$U,A387)</f>
        <v>0</v>
      </c>
      <c r="E387" s="4">
        <f>SUMIFS(Investors!$Q:$Q,Investors!$T:$T,"Exit",Investors!$J:$J,Daily!A387)</f>
        <v>0</v>
      </c>
      <c r="F387" s="4">
        <f>SUMIFS(Adjustments!$C:$C,Adjustments!$A:$A,A387)</f>
        <v>0</v>
      </c>
      <c r="G387" s="4">
        <f t="shared" ref="G387:G450" si="18">B387+C387-D387-E387+F387</f>
        <v>0</v>
      </c>
      <c r="H387" s="4">
        <f t="shared" si="17"/>
        <v>19715429.429312058</v>
      </c>
    </row>
    <row r="388" spans="1:8">
      <c r="A388" s="17">
        <f t="shared" ref="A388:A451" si="19">A387+1</f>
        <v>45935</v>
      </c>
      <c r="B388" s="4"/>
      <c r="C388" s="4">
        <f>SUMIFS(Sales!$S:$S,Sales!$H:$H,A388)+SUMIFS(Sales!$J:$J,Sales!$H:$H,A388)</f>
        <v>0</v>
      </c>
      <c r="D388" s="4">
        <f>SUMIFS(Sales!$J:$J,Sales!$U:$U,A388)</f>
        <v>0</v>
      </c>
      <c r="E388" s="4">
        <f>SUMIFS(Investors!$Q:$Q,Investors!$T:$T,"Exit",Investors!$J:$J,Daily!A388)</f>
        <v>0</v>
      </c>
      <c r="F388" s="4">
        <f>SUMIFS(Adjustments!$C:$C,Adjustments!$A:$A,A388)</f>
        <v>0</v>
      </c>
      <c r="G388" s="4">
        <f t="shared" si="18"/>
        <v>0</v>
      </c>
      <c r="H388" s="4">
        <f t="shared" ref="H388:H451" si="20">H387+G388</f>
        <v>19715429.429312058</v>
      </c>
    </row>
    <row r="389" spans="1:8">
      <c r="A389" s="17">
        <f t="shared" si="19"/>
        <v>45936</v>
      </c>
      <c r="B389" s="4"/>
      <c r="C389" s="4">
        <f>SUMIFS(Sales!$S:$S,Sales!$H:$H,A389)+SUMIFS(Sales!$J:$J,Sales!$H:$H,A389)</f>
        <v>0</v>
      </c>
      <c r="D389" s="4">
        <f>SUMIFS(Sales!$J:$J,Sales!$U:$U,A389)</f>
        <v>0</v>
      </c>
      <c r="E389" s="4">
        <f>SUMIFS(Investors!$Q:$Q,Investors!$T:$T,"Exit",Investors!$J:$J,Daily!A389)</f>
        <v>0</v>
      </c>
      <c r="F389" s="4">
        <f>SUMIFS(Adjustments!$C:$C,Adjustments!$A:$A,A389)</f>
        <v>0</v>
      </c>
      <c r="G389" s="4">
        <f t="shared" si="18"/>
        <v>0</v>
      </c>
      <c r="H389" s="4">
        <f t="shared" si="20"/>
        <v>19715429.429312058</v>
      </c>
    </row>
    <row r="390" spans="1:8">
      <c r="A390" s="17">
        <f t="shared" si="19"/>
        <v>45937</v>
      </c>
      <c r="B390" s="4"/>
      <c r="C390" s="4">
        <f>SUMIFS(Sales!$S:$S,Sales!$H:$H,A390)+SUMIFS(Sales!$J:$J,Sales!$H:$H,A390)</f>
        <v>0</v>
      </c>
      <c r="D390" s="4">
        <f>SUMIFS(Sales!$J:$J,Sales!$U:$U,A390)</f>
        <v>0</v>
      </c>
      <c r="E390" s="4">
        <f>SUMIFS(Investors!$Q:$Q,Investors!$T:$T,"Exit",Investors!$J:$J,Daily!A390)</f>
        <v>0</v>
      </c>
      <c r="F390" s="4">
        <f>SUMIFS(Adjustments!$C:$C,Adjustments!$A:$A,A390)</f>
        <v>0</v>
      </c>
      <c r="G390" s="4">
        <f t="shared" si="18"/>
        <v>0</v>
      </c>
      <c r="H390" s="4">
        <f t="shared" si="20"/>
        <v>19715429.429312058</v>
      </c>
    </row>
    <row r="391" spans="1:8">
      <c r="A391" s="17">
        <f t="shared" si="19"/>
        <v>45938</v>
      </c>
      <c r="B391" s="4"/>
      <c r="C391" s="4">
        <f>SUMIFS(Sales!$S:$S,Sales!$H:$H,A391)+SUMIFS(Sales!$J:$J,Sales!$H:$H,A391)</f>
        <v>0</v>
      </c>
      <c r="D391" s="4">
        <f>SUMIFS(Sales!$J:$J,Sales!$U:$U,A391)</f>
        <v>0</v>
      </c>
      <c r="E391" s="4">
        <f>SUMIFS(Investors!$Q:$Q,Investors!$T:$T,"Exit",Investors!$J:$J,Daily!A391)</f>
        <v>0</v>
      </c>
      <c r="F391" s="4">
        <f>SUMIFS(Adjustments!$C:$C,Adjustments!$A:$A,A391)</f>
        <v>0</v>
      </c>
      <c r="G391" s="4">
        <f t="shared" si="18"/>
        <v>0</v>
      </c>
      <c r="H391" s="4">
        <f t="shared" si="20"/>
        <v>19715429.429312058</v>
      </c>
    </row>
    <row r="392" spans="1:8">
      <c r="A392" s="17">
        <f t="shared" si="19"/>
        <v>45939</v>
      </c>
      <c r="B392" s="4"/>
      <c r="C392" s="4">
        <f>SUMIFS(Sales!$S:$S,Sales!$H:$H,A392)+SUMIFS(Sales!$J:$J,Sales!$H:$H,A392)</f>
        <v>0</v>
      </c>
      <c r="D392" s="4">
        <f>SUMIFS(Sales!$J:$J,Sales!$U:$U,A392)</f>
        <v>0</v>
      </c>
      <c r="E392" s="4">
        <f>SUMIFS(Investors!$Q:$Q,Investors!$T:$T,"Exit",Investors!$J:$J,Daily!A392)</f>
        <v>0</v>
      </c>
      <c r="F392" s="4">
        <f>SUMIFS(Adjustments!$C:$C,Adjustments!$A:$A,A392)</f>
        <v>0</v>
      </c>
      <c r="G392" s="4">
        <f t="shared" si="18"/>
        <v>0</v>
      </c>
      <c r="H392" s="4">
        <f t="shared" si="20"/>
        <v>19715429.429312058</v>
      </c>
    </row>
    <row r="393" spans="1:8">
      <c r="A393" s="17">
        <f t="shared" si="19"/>
        <v>45940</v>
      </c>
      <c r="B393" s="4"/>
      <c r="C393" s="4">
        <f>SUMIFS(Sales!$S:$S,Sales!$H:$H,A393)+SUMIFS(Sales!$J:$J,Sales!$H:$H,A393)</f>
        <v>0</v>
      </c>
      <c r="D393" s="4">
        <f>SUMIFS(Sales!$J:$J,Sales!$U:$U,A393)</f>
        <v>0</v>
      </c>
      <c r="E393" s="4">
        <f>SUMIFS(Investors!$Q:$Q,Investors!$T:$T,"Exit",Investors!$J:$J,Daily!A393)</f>
        <v>0</v>
      </c>
      <c r="F393" s="4">
        <f>SUMIFS(Adjustments!$C:$C,Adjustments!$A:$A,A393)</f>
        <v>0</v>
      </c>
      <c r="G393" s="4">
        <f t="shared" si="18"/>
        <v>0</v>
      </c>
      <c r="H393" s="4">
        <f t="shared" si="20"/>
        <v>19715429.429312058</v>
      </c>
    </row>
    <row r="394" spans="1:8">
      <c r="A394" s="17">
        <f t="shared" si="19"/>
        <v>45941</v>
      </c>
      <c r="B394" s="4"/>
      <c r="C394" s="4">
        <f>SUMIFS(Sales!$S:$S,Sales!$H:$H,A394)+SUMIFS(Sales!$J:$J,Sales!$H:$H,A394)</f>
        <v>0</v>
      </c>
      <c r="D394" s="4">
        <f>SUMIFS(Sales!$J:$J,Sales!$U:$U,A394)</f>
        <v>0</v>
      </c>
      <c r="E394" s="4">
        <f>SUMIFS(Investors!$Q:$Q,Investors!$T:$T,"Exit",Investors!$J:$J,Daily!A394)</f>
        <v>0</v>
      </c>
      <c r="F394" s="4">
        <f>SUMIFS(Adjustments!$C:$C,Adjustments!$A:$A,A394)</f>
        <v>0</v>
      </c>
      <c r="G394" s="4">
        <f t="shared" si="18"/>
        <v>0</v>
      </c>
      <c r="H394" s="4">
        <f t="shared" si="20"/>
        <v>19715429.429312058</v>
      </c>
    </row>
    <row r="395" spans="1:8">
      <c r="A395" s="17">
        <f t="shared" si="19"/>
        <v>45942</v>
      </c>
      <c r="B395" s="4"/>
      <c r="C395" s="4">
        <f>SUMIFS(Sales!$S:$S,Sales!$H:$H,A395)+SUMIFS(Sales!$J:$J,Sales!$H:$H,A395)</f>
        <v>0</v>
      </c>
      <c r="D395" s="4">
        <f>SUMIFS(Sales!$J:$J,Sales!$U:$U,A395)</f>
        <v>0</v>
      </c>
      <c r="E395" s="4">
        <f>SUMIFS(Investors!$Q:$Q,Investors!$T:$T,"Exit",Investors!$J:$J,Daily!A395)</f>
        <v>0</v>
      </c>
      <c r="F395" s="4">
        <f>SUMIFS(Adjustments!$C:$C,Adjustments!$A:$A,A395)</f>
        <v>0</v>
      </c>
      <c r="G395" s="4">
        <f t="shared" si="18"/>
        <v>0</v>
      </c>
      <c r="H395" s="4">
        <f t="shared" si="20"/>
        <v>19715429.429312058</v>
      </c>
    </row>
    <row r="396" spans="1:8">
      <c r="A396" s="17">
        <f t="shared" si="19"/>
        <v>45943</v>
      </c>
      <c r="B396" s="4"/>
      <c r="C396" s="4">
        <f>SUMIFS(Sales!$S:$S,Sales!$H:$H,A396)+SUMIFS(Sales!$J:$J,Sales!$H:$H,A396)</f>
        <v>0</v>
      </c>
      <c r="D396" s="4">
        <f>SUMIFS(Sales!$J:$J,Sales!$U:$U,A396)</f>
        <v>0</v>
      </c>
      <c r="E396" s="4">
        <f>SUMIFS(Investors!$Q:$Q,Investors!$T:$T,"Exit",Investors!$J:$J,Daily!A396)</f>
        <v>0</v>
      </c>
      <c r="F396" s="4">
        <f>SUMIFS(Adjustments!$C:$C,Adjustments!$A:$A,A396)</f>
        <v>0</v>
      </c>
      <c r="G396" s="4">
        <f t="shared" si="18"/>
        <v>0</v>
      </c>
      <c r="H396" s="4">
        <f t="shared" si="20"/>
        <v>19715429.429312058</v>
      </c>
    </row>
    <row r="397" spans="1:8">
      <c r="A397" s="17">
        <f t="shared" si="19"/>
        <v>45944</v>
      </c>
      <c r="B397" s="4"/>
      <c r="C397" s="4">
        <f>SUMIFS(Sales!$S:$S,Sales!$H:$H,A397)+SUMIFS(Sales!$J:$J,Sales!$H:$H,A397)</f>
        <v>0</v>
      </c>
      <c r="D397" s="4">
        <f>SUMIFS(Sales!$J:$J,Sales!$U:$U,A397)</f>
        <v>0</v>
      </c>
      <c r="E397" s="4">
        <f>SUMIFS(Investors!$Q:$Q,Investors!$T:$T,"Exit",Investors!$J:$J,Daily!A397)</f>
        <v>0</v>
      </c>
      <c r="F397" s="4">
        <f>SUMIFS(Adjustments!$C:$C,Adjustments!$A:$A,A397)</f>
        <v>0</v>
      </c>
      <c r="G397" s="4">
        <f t="shared" si="18"/>
        <v>0</v>
      </c>
      <c r="H397" s="4">
        <f t="shared" si="20"/>
        <v>19715429.429312058</v>
      </c>
    </row>
    <row r="398" spans="1:8">
      <c r="A398" s="17">
        <f t="shared" si="19"/>
        <v>45945</v>
      </c>
      <c r="B398" s="4"/>
      <c r="C398" s="4">
        <f>SUMIFS(Sales!$S:$S,Sales!$H:$H,A398)+SUMIFS(Sales!$J:$J,Sales!$H:$H,A398)</f>
        <v>0</v>
      </c>
      <c r="D398" s="4">
        <f>SUMIFS(Sales!$J:$J,Sales!$U:$U,A398)</f>
        <v>0</v>
      </c>
      <c r="E398" s="4">
        <f>SUMIFS(Investors!$Q:$Q,Investors!$T:$T,"Exit",Investors!$J:$J,Daily!A398)</f>
        <v>0</v>
      </c>
      <c r="F398" s="4">
        <f>SUMIFS(Adjustments!$C:$C,Adjustments!$A:$A,A398)</f>
        <v>0</v>
      </c>
      <c r="G398" s="4">
        <f t="shared" si="18"/>
        <v>0</v>
      </c>
      <c r="H398" s="4">
        <f t="shared" si="20"/>
        <v>19715429.429312058</v>
      </c>
    </row>
    <row r="399" spans="1:8">
      <c r="A399" s="17">
        <f t="shared" si="19"/>
        <v>45946</v>
      </c>
      <c r="B399" s="4"/>
      <c r="C399" s="4">
        <f>SUMIFS(Sales!$S:$S,Sales!$H:$H,A399)+SUMIFS(Sales!$J:$J,Sales!$H:$H,A399)</f>
        <v>0</v>
      </c>
      <c r="D399" s="4">
        <f>SUMIFS(Sales!$J:$J,Sales!$U:$U,A399)</f>
        <v>0</v>
      </c>
      <c r="E399" s="4">
        <f>SUMIFS(Investors!$Q:$Q,Investors!$T:$T,"Exit",Investors!$J:$J,Daily!A399)</f>
        <v>0</v>
      </c>
      <c r="F399" s="4">
        <f>SUMIFS(Adjustments!$C:$C,Adjustments!$A:$A,A399)</f>
        <v>0</v>
      </c>
      <c r="G399" s="4">
        <f t="shared" si="18"/>
        <v>0</v>
      </c>
      <c r="H399" s="4">
        <f t="shared" si="20"/>
        <v>19715429.429312058</v>
      </c>
    </row>
    <row r="400" spans="1:8">
      <c r="A400" s="17">
        <f t="shared" si="19"/>
        <v>45947</v>
      </c>
      <c r="B400" s="4"/>
      <c r="C400" s="4">
        <f>SUMIFS(Sales!$S:$S,Sales!$H:$H,A400)+SUMIFS(Sales!$J:$J,Sales!$H:$H,A400)</f>
        <v>0</v>
      </c>
      <c r="D400" s="4">
        <f>SUMIFS(Sales!$J:$J,Sales!$U:$U,A400)</f>
        <v>0</v>
      </c>
      <c r="E400" s="4">
        <f>SUMIFS(Investors!$Q:$Q,Investors!$T:$T,"Exit",Investors!$J:$J,Daily!A400)</f>
        <v>0</v>
      </c>
      <c r="F400" s="4">
        <f>SUMIFS(Adjustments!$C:$C,Adjustments!$A:$A,A400)</f>
        <v>0</v>
      </c>
      <c r="G400" s="4">
        <f t="shared" si="18"/>
        <v>0</v>
      </c>
      <c r="H400" s="4">
        <f t="shared" si="20"/>
        <v>19715429.429312058</v>
      </c>
    </row>
    <row r="401" spans="1:8">
      <c r="A401" s="17">
        <f t="shared" si="19"/>
        <v>45948</v>
      </c>
      <c r="B401" s="4"/>
      <c r="C401" s="4">
        <f>SUMIFS(Sales!$S:$S,Sales!$H:$H,A401)+SUMIFS(Sales!$J:$J,Sales!$H:$H,A401)</f>
        <v>0</v>
      </c>
      <c r="D401" s="4">
        <f>SUMIFS(Sales!$J:$J,Sales!$U:$U,A401)</f>
        <v>0</v>
      </c>
      <c r="E401" s="4">
        <f>SUMIFS(Investors!$Q:$Q,Investors!$T:$T,"Exit",Investors!$J:$J,Daily!A401)</f>
        <v>0</v>
      </c>
      <c r="F401" s="4">
        <f>SUMIFS(Adjustments!$C:$C,Adjustments!$A:$A,A401)</f>
        <v>0</v>
      </c>
      <c r="G401" s="4">
        <f t="shared" si="18"/>
        <v>0</v>
      </c>
      <c r="H401" s="4">
        <f t="shared" si="20"/>
        <v>19715429.429312058</v>
      </c>
    </row>
    <row r="402" spans="1:8">
      <c r="A402" s="17">
        <f t="shared" si="19"/>
        <v>45949</v>
      </c>
      <c r="B402" s="4"/>
      <c r="C402" s="4">
        <f>SUMIFS(Sales!$S:$S,Sales!$H:$H,A402)+SUMIFS(Sales!$J:$J,Sales!$H:$H,A402)</f>
        <v>0</v>
      </c>
      <c r="D402" s="4">
        <f>SUMIFS(Sales!$J:$J,Sales!$U:$U,A402)</f>
        <v>0</v>
      </c>
      <c r="E402" s="4">
        <f>SUMIFS(Investors!$Q:$Q,Investors!$T:$T,"Exit",Investors!$J:$J,Daily!A402)</f>
        <v>0</v>
      </c>
      <c r="F402" s="4">
        <f>SUMIFS(Adjustments!$C:$C,Adjustments!$A:$A,A402)</f>
        <v>0</v>
      </c>
      <c r="G402" s="4">
        <f t="shared" si="18"/>
        <v>0</v>
      </c>
      <c r="H402" s="4">
        <f t="shared" si="20"/>
        <v>19715429.429312058</v>
      </c>
    </row>
    <row r="403" spans="1:8">
      <c r="A403" s="17">
        <f t="shared" si="19"/>
        <v>45950</v>
      </c>
      <c r="B403" s="4"/>
      <c r="C403" s="4">
        <f>SUMIFS(Sales!$S:$S,Sales!$H:$H,A403)+SUMIFS(Sales!$J:$J,Sales!$H:$H,A403)</f>
        <v>0</v>
      </c>
      <c r="D403" s="4">
        <f>SUMIFS(Sales!$J:$J,Sales!$U:$U,A403)</f>
        <v>0</v>
      </c>
      <c r="E403" s="4">
        <f>SUMIFS(Investors!$Q:$Q,Investors!$T:$T,"Exit",Investors!$J:$J,Daily!A403)</f>
        <v>0</v>
      </c>
      <c r="F403" s="4">
        <f>SUMIFS(Adjustments!$C:$C,Adjustments!$A:$A,A403)</f>
        <v>0</v>
      </c>
      <c r="G403" s="4">
        <f t="shared" si="18"/>
        <v>0</v>
      </c>
      <c r="H403" s="4">
        <f t="shared" si="20"/>
        <v>19715429.429312058</v>
      </c>
    </row>
    <row r="404" spans="1:8">
      <c r="A404" s="17">
        <f t="shared" si="19"/>
        <v>45951</v>
      </c>
      <c r="B404" s="4"/>
      <c r="C404" s="4">
        <f>SUMIFS(Sales!$S:$S,Sales!$H:$H,A404)+SUMIFS(Sales!$J:$J,Sales!$H:$H,A404)</f>
        <v>0</v>
      </c>
      <c r="D404" s="4">
        <f>SUMIFS(Sales!$J:$J,Sales!$U:$U,A404)</f>
        <v>0</v>
      </c>
      <c r="E404" s="4">
        <f>SUMIFS(Investors!$Q:$Q,Investors!$T:$T,"Exit",Investors!$J:$J,Daily!A404)</f>
        <v>0</v>
      </c>
      <c r="F404" s="4">
        <f>SUMIFS(Adjustments!$C:$C,Adjustments!$A:$A,A404)</f>
        <v>0</v>
      </c>
      <c r="G404" s="4">
        <f t="shared" si="18"/>
        <v>0</v>
      </c>
      <c r="H404" s="4">
        <f t="shared" si="20"/>
        <v>19715429.429312058</v>
      </c>
    </row>
    <row r="405" spans="1:8">
      <c r="A405" s="17">
        <f t="shared" si="19"/>
        <v>45952</v>
      </c>
      <c r="B405" s="4"/>
      <c r="C405" s="4">
        <f>SUMIFS(Sales!$S:$S,Sales!$H:$H,A405)+SUMIFS(Sales!$J:$J,Sales!$H:$H,A405)</f>
        <v>0</v>
      </c>
      <c r="D405" s="4">
        <f>SUMIFS(Sales!$J:$J,Sales!$U:$U,A405)</f>
        <v>0</v>
      </c>
      <c r="E405" s="4">
        <f>SUMIFS(Investors!$Q:$Q,Investors!$T:$T,"Exit",Investors!$J:$J,Daily!A405)</f>
        <v>0</v>
      </c>
      <c r="F405" s="4">
        <f>SUMIFS(Adjustments!$C:$C,Adjustments!$A:$A,A405)</f>
        <v>0</v>
      </c>
      <c r="G405" s="4">
        <f t="shared" si="18"/>
        <v>0</v>
      </c>
      <c r="H405" s="4">
        <f t="shared" si="20"/>
        <v>19715429.429312058</v>
      </c>
    </row>
    <row r="406" spans="1:8">
      <c r="A406" s="17">
        <f t="shared" si="19"/>
        <v>45953</v>
      </c>
      <c r="B406" s="4"/>
      <c r="C406" s="4">
        <f>SUMIFS(Sales!$S:$S,Sales!$H:$H,A406)+SUMIFS(Sales!$J:$J,Sales!$H:$H,A406)</f>
        <v>0</v>
      </c>
      <c r="D406" s="4">
        <f>SUMIFS(Sales!$J:$J,Sales!$U:$U,A406)</f>
        <v>0</v>
      </c>
      <c r="E406" s="4">
        <f>SUMIFS(Investors!$Q:$Q,Investors!$T:$T,"Exit",Investors!$J:$J,Daily!A406)</f>
        <v>0</v>
      </c>
      <c r="F406" s="4">
        <f>SUMIFS(Adjustments!$C:$C,Adjustments!$A:$A,A406)</f>
        <v>0</v>
      </c>
      <c r="G406" s="4">
        <f t="shared" si="18"/>
        <v>0</v>
      </c>
      <c r="H406" s="4">
        <f t="shared" si="20"/>
        <v>19715429.429312058</v>
      </c>
    </row>
    <row r="407" spans="1:8">
      <c r="A407" s="17">
        <f t="shared" si="19"/>
        <v>45954</v>
      </c>
      <c r="B407" s="4"/>
      <c r="C407" s="4">
        <f>SUMIFS(Sales!$S:$S,Sales!$H:$H,A407)+SUMIFS(Sales!$J:$J,Sales!$H:$H,A407)</f>
        <v>0</v>
      </c>
      <c r="D407" s="4">
        <f>SUMIFS(Sales!$J:$J,Sales!$U:$U,A407)</f>
        <v>0</v>
      </c>
      <c r="E407" s="4">
        <f>SUMIFS(Investors!$Q:$Q,Investors!$T:$T,"Exit",Investors!$J:$J,Daily!A407)</f>
        <v>0</v>
      </c>
      <c r="F407" s="4">
        <f>SUMIFS(Adjustments!$C:$C,Adjustments!$A:$A,A407)</f>
        <v>0</v>
      </c>
      <c r="G407" s="4">
        <f t="shared" si="18"/>
        <v>0</v>
      </c>
      <c r="H407" s="4">
        <f t="shared" si="20"/>
        <v>19715429.429312058</v>
      </c>
    </row>
    <row r="408" spans="1:8">
      <c r="A408" s="17">
        <f t="shared" si="19"/>
        <v>45955</v>
      </c>
      <c r="B408" s="4"/>
      <c r="C408" s="4">
        <f>SUMIFS(Sales!$S:$S,Sales!$H:$H,A408)+SUMIFS(Sales!$J:$J,Sales!$H:$H,A408)</f>
        <v>0</v>
      </c>
      <c r="D408" s="4">
        <f>SUMIFS(Sales!$J:$J,Sales!$U:$U,A408)</f>
        <v>0</v>
      </c>
      <c r="E408" s="4">
        <f>SUMIFS(Investors!$Q:$Q,Investors!$T:$T,"Exit",Investors!$J:$J,Daily!A408)</f>
        <v>0</v>
      </c>
      <c r="F408" s="4">
        <f>SUMIFS(Adjustments!$C:$C,Adjustments!$A:$A,A408)</f>
        <v>0</v>
      </c>
      <c r="G408" s="4">
        <f t="shared" si="18"/>
        <v>0</v>
      </c>
      <c r="H408" s="4">
        <f t="shared" si="20"/>
        <v>19715429.429312058</v>
      </c>
    </row>
    <row r="409" spans="1:8">
      <c r="A409" s="17">
        <f t="shared" si="19"/>
        <v>45956</v>
      </c>
      <c r="B409" s="4"/>
      <c r="C409" s="4">
        <f>SUMIFS(Sales!$S:$S,Sales!$H:$H,A409)+SUMIFS(Sales!$J:$J,Sales!$H:$H,A409)</f>
        <v>0</v>
      </c>
      <c r="D409" s="4">
        <f>SUMIFS(Sales!$J:$J,Sales!$U:$U,A409)</f>
        <v>0</v>
      </c>
      <c r="E409" s="4">
        <f>SUMIFS(Investors!$Q:$Q,Investors!$T:$T,"Exit",Investors!$J:$J,Daily!A409)</f>
        <v>0</v>
      </c>
      <c r="F409" s="4">
        <f>SUMIFS(Adjustments!$C:$C,Adjustments!$A:$A,A409)</f>
        <v>0</v>
      </c>
      <c r="G409" s="4">
        <f t="shared" si="18"/>
        <v>0</v>
      </c>
      <c r="H409" s="4">
        <f t="shared" si="20"/>
        <v>19715429.429312058</v>
      </c>
    </row>
    <row r="410" spans="1:8">
      <c r="A410" s="17">
        <f t="shared" si="19"/>
        <v>45957</v>
      </c>
      <c r="B410" s="4"/>
      <c r="C410" s="4">
        <f>SUMIFS(Sales!$S:$S,Sales!$H:$H,A410)+SUMIFS(Sales!$J:$J,Sales!$H:$H,A410)</f>
        <v>0</v>
      </c>
      <c r="D410" s="4">
        <f>SUMIFS(Sales!$J:$J,Sales!$U:$U,A410)</f>
        <v>0</v>
      </c>
      <c r="E410" s="4">
        <f>SUMIFS(Investors!$Q:$Q,Investors!$T:$T,"Exit",Investors!$J:$J,Daily!A410)</f>
        <v>0</v>
      </c>
      <c r="F410" s="4">
        <f>SUMIFS(Adjustments!$C:$C,Adjustments!$A:$A,A410)</f>
        <v>0</v>
      </c>
      <c r="G410" s="4">
        <f t="shared" si="18"/>
        <v>0</v>
      </c>
      <c r="H410" s="4">
        <f t="shared" si="20"/>
        <v>19715429.429312058</v>
      </c>
    </row>
    <row r="411" spans="1:8">
      <c r="A411" s="17">
        <f t="shared" si="19"/>
        <v>45958</v>
      </c>
      <c r="B411" s="4"/>
      <c r="C411" s="4">
        <f>SUMIFS(Sales!$S:$S,Sales!$H:$H,A411)+SUMIFS(Sales!$J:$J,Sales!$H:$H,A411)</f>
        <v>0</v>
      </c>
      <c r="D411" s="4">
        <f>SUMIFS(Sales!$J:$J,Sales!$U:$U,A411)</f>
        <v>0</v>
      </c>
      <c r="E411" s="4">
        <f>SUMIFS(Investors!$Q:$Q,Investors!$T:$T,"Exit",Investors!$J:$J,Daily!A411)</f>
        <v>0</v>
      </c>
      <c r="F411" s="4">
        <f>SUMIFS(Adjustments!$C:$C,Adjustments!$A:$A,A411)</f>
        <v>0</v>
      </c>
      <c r="G411" s="4">
        <f t="shared" si="18"/>
        <v>0</v>
      </c>
      <c r="H411" s="4">
        <f t="shared" si="20"/>
        <v>19715429.429312058</v>
      </c>
    </row>
    <row r="412" spans="1:8">
      <c r="A412" s="17">
        <f t="shared" si="19"/>
        <v>45959</v>
      </c>
      <c r="B412" s="4"/>
      <c r="C412" s="4">
        <f>SUMIFS(Sales!$S:$S,Sales!$H:$H,A412)+SUMIFS(Sales!$J:$J,Sales!$H:$H,A412)</f>
        <v>0</v>
      </c>
      <c r="D412" s="4">
        <f>SUMIFS(Sales!$J:$J,Sales!$U:$U,A412)</f>
        <v>0</v>
      </c>
      <c r="E412" s="4">
        <f>SUMIFS(Investors!$Q:$Q,Investors!$T:$T,"Exit",Investors!$J:$J,Daily!A412)</f>
        <v>0</v>
      </c>
      <c r="F412" s="4">
        <f>SUMIFS(Adjustments!$C:$C,Adjustments!$A:$A,A412)</f>
        <v>0</v>
      </c>
      <c r="G412" s="4">
        <f t="shared" si="18"/>
        <v>0</v>
      </c>
      <c r="H412" s="4">
        <f t="shared" si="20"/>
        <v>19715429.429312058</v>
      </c>
    </row>
    <row r="413" spans="1:8">
      <c r="A413" s="17">
        <f t="shared" si="19"/>
        <v>45960</v>
      </c>
      <c r="B413" s="4"/>
      <c r="C413" s="4">
        <f>SUMIFS(Sales!$S:$S,Sales!$H:$H,A413)+SUMIFS(Sales!$J:$J,Sales!$H:$H,A413)</f>
        <v>0</v>
      </c>
      <c r="D413" s="4">
        <f>SUMIFS(Sales!$J:$J,Sales!$U:$U,A413)</f>
        <v>0</v>
      </c>
      <c r="E413" s="4">
        <f>SUMIFS(Investors!$Q:$Q,Investors!$T:$T,"Exit",Investors!$J:$J,Daily!A413)</f>
        <v>0</v>
      </c>
      <c r="F413" s="4">
        <f>SUMIFS(Adjustments!$C:$C,Adjustments!$A:$A,A413)</f>
        <v>0</v>
      </c>
      <c r="G413" s="4">
        <f t="shared" si="18"/>
        <v>0</v>
      </c>
      <c r="H413" s="4">
        <f t="shared" si="20"/>
        <v>19715429.429312058</v>
      </c>
    </row>
    <row r="414" spans="1:8">
      <c r="A414" s="17">
        <f t="shared" si="19"/>
        <v>45961</v>
      </c>
      <c r="B414" s="4"/>
      <c r="C414" s="4">
        <f>SUMIFS(Sales!$S:$S,Sales!$H:$H,A414)+SUMIFS(Sales!$J:$J,Sales!$H:$H,A414)</f>
        <v>0</v>
      </c>
      <c r="D414" s="4">
        <f>SUMIFS(Sales!$J:$J,Sales!$U:$U,A414)</f>
        <v>0</v>
      </c>
      <c r="E414" s="4">
        <f>SUMIFS(Investors!$Q:$Q,Investors!$T:$T,"Exit",Investors!$J:$J,Daily!A414)</f>
        <v>0</v>
      </c>
      <c r="F414" s="4">
        <f>SUMIFS(Adjustments!$C:$C,Adjustments!$A:$A,A414)</f>
        <v>0</v>
      </c>
      <c r="G414" s="4">
        <f t="shared" si="18"/>
        <v>0</v>
      </c>
      <c r="H414" s="4">
        <f t="shared" si="20"/>
        <v>19715429.429312058</v>
      </c>
    </row>
    <row r="415" spans="1:8">
      <c r="A415" s="17">
        <f t="shared" si="19"/>
        <v>45962</v>
      </c>
      <c r="B415" s="4"/>
      <c r="C415" s="4">
        <f>SUMIFS(Sales!$S:$S,Sales!$H:$H,A415)+SUMIFS(Sales!$J:$J,Sales!$H:$H,A415)</f>
        <v>0</v>
      </c>
      <c r="D415" s="4">
        <f>SUMIFS(Sales!$J:$J,Sales!$U:$U,A415)</f>
        <v>0</v>
      </c>
      <c r="E415" s="4">
        <f>SUMIFS(Investors!$Q:$Q,Investors!$T:$T,"Exit",Investors!$J:$J,Daily!A415)</f>
        <v>0</v>
      </c>
      <c r="F415" s="4">
        <f>SUMIFS(Adjustments!$C:$C,Adjustments!$A:$A,A415)</f>
        <v>0</v>
      </c>
      <c r="G415" s="4">
        <f t="shared" si="18"/>
        <v>0</v>
      </c>
      <c r="H415" s="4">
        <f t="shared" si="20"/>
        <v>19715429.429312058</v>
      </c>
    </row>
    <row r="416" spans="1:8">
      <c r="A416" s="17">
        <f t="shared" si="19"/>
        <v>45963</v>
      </c>
      <c r="B416" s="4"/>
      <c r="C416" s="4">
        <f>SUMIFS(Sales!$S:$S,Sales!$H:$H,A416)+SUMIFS(Sales!$J:$J,Sales!$H:$H,A416)</f>
        <v>0</v>
      </c>
      <c r="D416" s="4">
        <f>SUMIFS(Sales!$J:$J,Sales!$U:$U,A416)</f>
        <v>0</v>
      </c>
      <c r="E416" s="4">
        <f>SUMIFS(Investors!$Q:$Q,Investors!$T:$T,"Exit",Investors!$J:$J,Daily!A416)</f>
        <v>0</v>
      </c>
      <c r="F416" s="4">
        <f>SUMIFS(Adjustments!$C:$C,Adjustments!$A:$A,A416)</f>
        <v>0</v>
      </c>
      <c r="G416" s="4">
        <f t="shared" si="18"/>
        <v>0</v>
      </c>
      <c r="H416" s="4">
        <f t="shared" si="20"/>
        <v>19715429.429312058</v>
      </c>
    </row>
    <row r="417" spans="1:8">
      <c r="A417" s="17">
        <f t="shared" si="19"/>
        <v>45964</v>
      </c>
      <c r="B417" s="4"/>
      <c r="C417" s="4">
        <f>SUMIFS(Sales!$S:$S,Sales!$H:$H,A417)+SUMIFS(Sales!$J:$J,Sales!$H:$H,A417)</f>
        <v>0</v>
      </c>
      <c r="D417" s="4">
        <f>SUMIFS(Sales!$J:$J,Sales!$U:$U,A417)</f>
        <v>0</v>
      </c>
      <c r="E417" s="4">
        <f>SUMIFS(Investors!$Q:$Q,Investors!$T:$T,"Exit",Investors!$J:$J,Daily!A417)</f>
        <v>0</v>
      </c>
      <c r="F417" s="4">
        <f>SUMIFS(Adjustments!$C:$C,Adjustments!$A:$A,A417)</f>
        <v>0</v>
      </c>
      <c r="G417" s="4">
        <f t="shared" si="18"/>
        <v>0</v>
      </c>
      <c r="H417" s="4">
        <f t="shared" si="20"/>
        <v>19715429.429312058</v>
      </c>
    </row>
    <row r="418" spans="1:8">
      <c r="A418" s="17">
        <f t="shared" si="19"/>
        <v>45965</v>
      </c>
      <c r="B418" s="4"/>
      <c r="C418" s="4">
        <f>SUMIFS(Sales!$S:$S,Sales!$H:$H,A418)+SUMIFS(Sales!$J:$J,Sales!$H:$H,A418)</f>
        <v>0</v>
      </c>
      <c r="D418" s="4">
        <f>SUMIFS(Sales!$J:$J,Sales!$U:$U,A418)</f>
        <v>0</v>
      </c>
      <c r="E418" s="4">
        <f>SUMIFS(Investors!$Q:$Q,Investors!$T:$T,"Exit",Investors!$J:$J,Daily!A418)</f>
        <v>0</v>
      </c>
      <c r="F418" s="4">
        <f>SUMIFS(Adjustments!$C:$C,Adjustments!$A:$A,A418)</f>
        <v>0</v>
      </c>
      <c r="G418" s="4">
        <f t="shared" si="18"/>
        <v>0</v>
      </c>
      <c r="H418" s="4">
        <f t="shared" si="20"/>
        <v>19715429.429312058</v>
      </c>
    </row>
    <row r="419" spans="1:8">
      <c r="A419" s="17">
        <f t="shared" si="19"/>
        <v>45966</v>
      </c>
      <c r="B419" s="4"/>
      <c r="C419" s="4">
        <f>SUMIFS(Sales!$S:$S,Sales!$H:$H,A419)+SUMIFS(Sales!$J:$J,Sales!$H:$H,A419)</f>
        <v>0</v>
      </c>
      <c r="D419" s="4">
        <f>SUMIFS(Sales!$J:$J,Sales!$U:$U,A419)</f>
        <v>0</v>
      </c>
      <c r="E419" s="4">
        <f>SUMIFS(Investors!$Q:$Q,Investors!$T:$T,"Exit",Investors!$J:$J,Daily!A419)</f>
        <v>0</v>
      </c>
      <c r="F419" s="4">
        <f>SUMIFS(Adjustments!$C:$C,Adjustments!$A:$A,A419)</f>
        <v>0</v>
      </c>
      <c r="G419" s="4">
        <f t="shared" si="18"/>
        <v>0</v>
      </c>
      <c r="H419" s="4">
        <f t="shared" si="20"/>
        <v>19715429.429312058</v>
      </c>
    </row>
    <row r="420" spans="1:8">
      <c r="A420" s="17">
        <f t="shared" si="19"/>
        <v>45967</v>
      </c>
      <c r="B420" s="4"/>
      <c r="C420" s="4">
        <f>SUMIFS(Sales!$S:$S,Sales!$H:$H,A420)+SUMIFS(Sales!$J:$J,Sales!$H:$H,A420)</f>
        <v>0</v>
      </c>
      <c r="D420" s="4">
        <f>SUMIFS(Sales!$J:$J,Sales!$U:$U,A420)</f>
        <v>0</v>
      </c>
      <c r="E420" s="4">
        <f>SUMIFS(Investors!$Q:$Q,Investors!$T:$T,"Exit",Investors!$J:$J,Daily!A420)</f>
        <v>0</v>
      </c>
      <c r="F420" s="4">
        <f>SUMIFS(Adjustments!$C:$C,Adjustments!$A:$A,A420)</f>
        <v>0</v>
      </c>
      <c r="G420" s="4">
        <f t="shared" si="18"/>
        <v>0</v>
      </c>
      <c r="H420" s="4">
        <f t="shared" si="20"/>
        <v>19715429.429312058</v>
      </c>
    </row>
    <row r="421" spans="1:8">
      <c r="A421" s="17">
        <f t="shared" si="19"/>
        <v>45968</v>
      </c>
      <c r="B421" s="4"/>
      <c r="C421" s="4">
        <f>SUMIFS(Sales!$S:$S,Sales!$H:$H,A421)+SUMIFS(Sales!$J:$J,Sales!$H:$H,A421)</f>
        <v>0</v>
      </c>
      <c r="D421" s="4">
        <f>SUMIFS(Sales!$J:$J,Sales!$U:$U,A421)</f>
        <v>0</v>
      </c>
      <c r="E421" s="4">
        <f>SUMIFS(Investors!$Q:$Q,Investors!$T:$T,"Exit",Investors!$J:$J,Daily!A421)</f>
        <v>0</v>
      </c>
      <c r="F421" s="4">
        <f>SUMIFS(Adjustments!$C:$C,Adjustments!$A:$A,A421)</f>
        <v>0</v>
      </c>
      <c r="G421" s="4">
        <f t="shared" si="18"/>
        <v>0</v>
      </c>
      <c r="H421" s="4">
        <f t="shared" si="20"/>
        <v>19715429.429312058</v>
      </c>
    </row>
    <row r="422" spans="1:8">
      <c r="A422" s="17">
        <f t="shared" si="19"/>
        <v>45969</v>
      </c>
      <c r="B422" s="4"/>
      <c r="C422" s="4">
        <f>SUMIFS(Sales!$S:$S,Sales!$H:$H,A422)+SUMIFS(Sales!$J:$J,Sales!$H:$H,A422)</f>
        <v>0</v>
      </c>
      <c r="D422" s="4">
        <f>SUMIFS(Sales!$J:$J,Sales!$U:$U,A422)</f>
        <v>0</v>
      </c>
      <c r="E422" s="4">
        <f>SUMIFS(Investors!$Q:$Q,Investors!$T:$T,"Exit",Investors!$J:$J,Daily!A422)</f>
        <v>0</v>
      </c>
      <c r="F422" s="4">
        <f>SUMIFS(Adjustments!$C:$C,Adjustments!$A:$A,A422)</f>
        <v>0</v>
      </c>
      <c r="G422" s="4">
        <f t="shared" si="18"/>
        <v>0</v>
      </c>
      <c r="H422" s="4">
        <f t="shared" si="20"/>
        <v>19715429.429312058</v>
      </c>
    </row>
    <row r="423" spans="1:8">
      <c r="A423" s="17">
        <f t="shared" si="19"/>
        <v>45970</v>
      </c>
      <c r="B423" s="4"/>
      <c r="C423" s="4">
        <f>SUMIFS(Sales!$S:$S,Sales!$H:$H,A423)+SUMIFS(Sales!$J:$J,Sales!$H:$H,A423)</f>
        <v>0</v>
      </c>
      <c r="D423" s="4">
        <f>SUMIFS(Sales!$J:$J,Sales!$U:$U,A423)</f>
        <v>0</v>
      </c>
      <c r="E423" s="4">
        <f>SUMIFS(Investors!$Q:$Q,Investors!$T:$T,"Exit",Investors!$J:$J,Daily!A423)</f>
        <v>0</v>
      </c>
      <c r="F423" s="4">
        <f>SUMIFS(Adjustments!$C:$C,Adjustments!$A:$A,A423)</f>
        <v>0</v>
      </c>
      <c r="G423" s="4">
        <f t="shared" si="18"/>
        <v>0</v>
      </c>
      <c r="H423" s="4">
        <f t="shared" si="20"/>
        <v>19715429.429312058</v>
      </c>
    </row>
    <row r="424" spans="1:8">
      <c r="A424" s="17">
        <f t="shared" si="19"/>
        <v>45971</v>
      </c>
      <c r="B424" s="4"/>
      <c r="C424" s="4">
        <f>SUMIFS(Sales!$S:$S,Sales!$H:$H,A424)+SUMIFS(Sales!$J:$J,Sales!$H:$H,A424)</f>
        <v>0</v>
      </c>
      <c r="D424" s="4">
        <f>SUMIFS(Sales!$J:$J,Sales!$U:$U,A424)</f>
        <v>0</v>
      </c>
      <c r="E424" s="4">
        <f>SUMIFS(Investors!$Q:$Q,Investors!$T:$T,"Exit",Investors!$J:$J,Daily!A424)</f>
        <v>0</v>
      </c>
      <c r="F424" s="4">
        <f>SUMIFS(Adjustments!$C:$C,Adjustments!$A:$A,A424)</f>
        <v>0</v>
      </c>
      <c r="G424" s="4">
        <f t="shared" si="18"/>
        <v>0</v>
      </c>
      <c r="H424" s="4">
        <f t="shared" si="20"/>
        <v>19715429.429312058</v>
      </c>
    </row>
    <row r="425" spans="1:8">
      <c r="A425" s="17">
        <f t="shared" si="19"/>
        <v>45972</v>
      </c>
      <c r="B425" s="4"/>
      <c r="C425" s="4">
        <f>SUMIFS(Sales!$S:$S,Sales!$H:$H,A425)+SUMIFS(Sales!$J:$J,Sales!$H:$H,A425)</f>
        <v>0</v>
      </c>
      <c r="D425" s="4">
        <f>SUMIFS(Sales!$J:$J,Sales!$U:$U,A425)</f>
        <v>0</v>
      </c>
      <c r="E425" s="4">
        <f>SUMIFS(Investors!$Q:$Q,Investors!$T:$T,"Exit",Investors!$J:$J,Daily!A425)</f>
        <v>0</v>
      </c>
      <c r="F425" s="4">
        <f>SUMIFS(Adjustments!$C:$C,Adjustments!$A:$A,A425)</f>
        <v>0</v>
      </c>
      <c r="G425" s="4">
        <f t="shared" si="18"/>
        <v>0</v>
      </c>
      <c r="H425" s="4">
        <f t="shared" si="20"/>
        <v>19715429.429312058</v>
      </c>
    </row>
    <row r="426" spans="1:8">
      <c r="A426" s="17">
        <f t="shared" si="19"/>
        <v>45973</v>
      </c>
      <c r="B426" s="4"/>
      <c r="C426" s="4">
        <f>SUMIFS(Sales!$S:$S,Sales!$H:$H,A426)+SUMIFS(Sales!$J:$J,Sales!$H:$H,A426)</f>
        <v>0</v>
      </c>
      <c r="D426" s="4">
        <f>SUMIFS(Sales!$J:$J,Sales!$U:$U,A426)</f>
        <v>0</v>
      </c>
      <c r="E426" s="4">
        <f>SUMIFS(Investors!$Q:$Q,Investors!$T:$T,"Exit",Investors!$J:$J,Daily!A426)</f>
        <v>0</v>
      </c>
      <c r="F426" s="4">
        <f>SUMIFS(Adjustments!$C:$C,Adjustments!$A:$A,A426)</f>
        <v>0</v>
      </c>
      <c r="G426" s="4">
        <f t="shared" si="18"/>
        <v>0</v>
      </c>
      <c r="H426" s="4">
        <f t="shared" si="20"/>
        <v>19715429.429312058</v>
      </c>
    </row>
    <row r="427" spans="1:8">
      <c r="A427" s="17">
        <f t="shared" si="19"/>
        <v>45974</v>
      </c>
      <c r="B427" s="4"/>
      <c r="C427" s="4">
        <f>SUMIFS(Sales!$S:$S,Sales!$H:$H,A427)+SUMIFS(Sales!$J:$J,Sales!$H:$H,A427)</f>
        <v>0</v>
      </c>
      <c r="D427" s="4">
        <f>SUMIFS(Sales!$J:$J,Sales!$U:$U,A427)</f>
        <v>0</v>
      </c>
      <c r="E427" s="4">
        <f>SUMIFS(Investors!$Q:$Q,Investors!$T:$T,"Exit",Investors!$J:$J,Daily!A427)</f>
        <v>0</v>
      </c>
      <c r="F427" s="4">
        <f>SUMIFS(Adjustments!$C:$C,Adjustments!$A:$A,A427)</f>
        <v>0</v>
      </c>
      <c r="G427" s="4">
        <f t="shared" si="18"/>
        <v>0</v>
      </c>
      <c r="H427" s="4">
        <f t="shared" si="20"/>
        <v>19715429.429312058</v>
      </c>
    </row>
    <row r="428" spans="1:8">
      <c r="A428" s="17">
        <f t="shared" si="19"/>
        <v>45975</v>
      </c>
      <c r="B428" s="4"/>
      <c r="C428" s="4">
        <f>SUMIFS(Sales!$S:$S,Sales!$H:$H,A428)+SUMIFS(Sales!$J:$J,Sales!$H:$H,A428)</f>
        <v>0</v>
      </c>
      <c r="D428" s="4">
        <f>SUMIFS(Sales!$J:$J,Sales!$U:$U,A428)</f>
        <v>0</v>
      </c>
      <c r="E428" s="4">
        <f>SUMIFS(Investors!$Q:$Q,Investors!$T:$T,"Exit",Investors!$J:$J,Daily!A428)</f>
        <v>0</v>
      </c>
      <c r="F428" s="4">
        <f>SUMIFS(Adjustments!$C:$C,Adjustments!$A:$A,A428)</f>
        <v>0</v>
      </c>
      <c r="G428" s="4">
        <f t="shared" si="18"/>
        <v>0</v>
      </c>
      <c r="H428" s="4">
        <f t="shared" si="20"/>
        <v>19715429.429312058</v>
      </c>
    </row>
    <row r="429" spans="1:8">
      <c r="A429" s="17">
        <f t="shared" si="19"/>
        <v>45976</v>
      </c>
      <c r="B429" s="4"/>
      <c r="C429" s="4">
        <f>SUMIFS(Sales!$S:$S,Sales!$H:$H,A429)+SUMIFS(Sales!$J:$J,Sales!$H:$H,A429)</f>
        <v>0</v>
      </c>
      <c r="D429" s="4">
        <f>SUMIFS(Sales!$J:$J,Sales!$U:$U,A429)</f>
        <v>0</v>
      </c>
      <c r="E429" s="4">
        <f>SUMIFS(Investors!$Q:$Q,Investors!$T:$T,"Exit",Investors!$J:$J,Daily!A429)</f>
        <v>0</v>
      </c>
      <c r="F429" s="4">
        <f>SUMIFS(Adjustments!$C:$C,Adjustments!$A:$A,A429)</f>
        <v>0</v>
      </c>
      <c r="G429" s="4">
        <f t="shared" si="18"/>
        <v>0</v>
      </c>
      <c r="H429" s="4">
        <f t="shared" si="20"/>
        <v>19715429.429312058</v>
      </c>
    </row>
    <row r="430" spans="1:8">
      <c r="A430" s="17">
        <f t="shared" si="19"/>
        <v>45977</v>
      </c>
      <c r="B430" s="4"/>
      <c r="C430" s="4">
        <f>SUMIFS(Sales!$S:$S,Sales!$H:$H,A430)+SUMIFS(Sales!$J:$J,Sales!$H:$H,A430)</f>
        <v>0</v>
      </c>
      <c r="D430" s="4">
        <f>SUMIFS(Sales!$J:$J,Sales!$U:$U,A430)</f>
        <v>0</v>
      </c>
      <c r="E430" s="4">
        <f>SUMIFS(Investors!$Q:$Q,Investors!$T:$T,"Exit",Investors!$J:$J,Daily!A430)</f>
        <v>0</v>
      </c>
      <c r="F430" s="4">
        <f>SUMIFS(Adjustments!$C:$C,Adjustments!$A:$A,A430)</f>
        <v>0</v>
      </c>
      <c r="G430" s="4">
        <f t="shared" si="18"/>
        <v>0</v>
      </c>
      <c r="H430" s="4">
        <f t="shared" si="20"/>
        <v>19715429.429312058</v>
      </c>
    </row>
    <row r="431" spans="1:8">
      <c r="A431" s="17">
        <f t="shared" si="19"/>
        <v>45978</v>
      </c>
      <c r="B431" s="4"/>
      <c r="C431" s="4">
        <f>SUMIFS(Sales!$S:$S,Sales!$H:$H,A431)+SUMIFS(Sales!$J:$J,Sales!$H:$H,A431)</f>
        <v>0</v>
      </c>
      <c r="D431" s="4">
        <f>SUMIFS(Sales!$J:$J,Sales!$U:$U,A431)</f>
        <v>0</v>
      </c>
      <c r="E431" s="4">
        <f>SUMIFS(Investors!$Q:$Q,Investors!$T:$T,"Exit",Investors!$J:$J,Daily!A431)</f>
        <v>0</v>
      </c>
      <c r="F431" s="4">
        <f>SUMIFS(Adjustments!$C:$C,Adjustments!$A:$A,A431)</f>
        <v>0</v>
      </c>
      <c r="G431" s="4">
        <f t="shared" si="18"/>
        <v>0</v>
      </c>
      <c r="H431" s="4">
        <f t="shared" si="20"/>
        <v>19715429.429312058</v>
      </c>
    </row>
    <row r="432" spans="1:8">
      <c r="A432" s="17">
        <f t="shared" si="19"/>
        <v>45979</v>
      </c>
      <c r="B432" s="4"/>
      <c r="C432" s="4">
        <f>SUMIFS(Sales!$S:$S,Sales!$H:$H,A432)+SUMIFS(Sales!$J:$J,Sales!$H:$H,A432)</f>
        <v>0</v>
      </c>
      <c r="D432" s="4">
        <f>SUMIFS(Sales!$J:$J,Sales!$U:$U,A432)</f>
        <v>0</v>
      </c>
      <c r="E432" s="4">
        <f>SUMIFS(Investors!$Q:$Q,Investors!$T:$T,"Exit",Investors!$J:$J,Daily!A432)</f>
        <v>0</v>
      </c>
      <c r="F432" s="4">
        <f>SUMIFS(Adjustments!$C:$C,Adjustments!$A:$A,A432)</f>
        <v>0</v>
      </c>
      <c r="G432" s="4">
        <f t="shared" si="18"/>
        <v>0</v>
      </c>
      <c r="H432" s="4">
        <f t="shared" si="20"/>
        <v>19715429.429312058</v>
      </c>
    </row>
    <row r="433" spans="1:8">
      <c r="A433" s="17">
        <f t="shared" si="19"/>
        <v>45980</v>
      </c>
      <c r="B433" s="4"/>
      <c r="C433" s="4">
        <f>SUMIFS(Sales!$S:$S,Sales!$H:$H,A433)+SUMIFS(Sales!$J:$J,Sales!$H:$H,A433)</f>
        <v>0</v>
      </c>
      <c r="D433" s="4">
        <f>SUMIFS(Sales!$J:$J,Sales!$U:$U,A433)</f>
        <v>0</v>
      </c>
      <c r="E433" s="4">
        <f>SUMIFS(Investors!$Q:$Q,Investors!$T:$T,"Exit",Investors!$J:$J,Daily!A433)</f>
        <v>0</v>
      </c>
      <c r="F433" s="4">
        <f>SUMIFS(Adjustments!$C:$C,Adjustments!$A:$A,A433)</f>
        <v>0</v>
      </c>
      <c r="G433" s="4">
        <f t="shared" si="18"/>
        <v>0</v>
      </c>
      <c r="H433" s="4">
        <f t="shared" si="20"/>
        <v>19715429.429312058</v>
      </c>
    </row>
    <row r="434" spans="1:8">
      <c r="A434" s="17">
        <f t="shared" si="19"/>
        <v>45981</v>
      </c>
      <c r="B434" s="4"/>
      <c r="C434" s="4">
        <f>SUMIFS(Sales!$S:$S,Sales!$H:$H,A434)+SUMIFS(Sales!$J:$J,Sales!$H:$H,A434)</f>
        <v>0</v>
      </c>
      <c r="D434" s="4">
        <f>SUMIFS(Sales!$J:$J,Sales!$U:$U,A434)</f>
        <v>0</v>
      </c>
      <c r="E434" s="4">
        <f>SUMIFS(Investors!$Q:$Q,Investors!$T:$T,"Exit",Investors!$J:$J,Daily!A434)</f>
        <v>0</v>
      </c>
      <c r="F434" s="4">
        <f>SUMIFS(Adjustments!$C:$C,Adjustments!$A:$A,A434)</f>
        <v>0</v>
      </c>
      <c r="G434" s="4">
        <f t="shared" si="18"/>
        <v>0</v>
      </c>
      <c r="H434" s="4">
        <f t="shared" si="20"/>
        <v>19715429.429312058</v>
      </c>
    </row>
    <row r="435" spans="1:8">
      <c r="A435" s="17">
        <f t="shared" si="19"/>
        <v>45982</v>
      </c>
      <c r="B435" s="4"/>
      <c r="C435" s="4">
        <f>SUMIFS(Sales!$S:$S,Sales!$H:$H,A435)+SUMIFS(Sales!$J:$J,Sales!$H:$H,A435)</f>
        <v>0</v>
      </c>
      <c r="D435" s="4">
        <f>SUMIFS(Sales!$J:$J,Sales!$U:$U,A435)</f>
        <v>0</v>
      </c>
      <c r="E435" s="4">
        <f>SUMIFS(Investors!$Q:$Q,Investors!$T:$T,"Exit",Investors!$J:$J,Daily!A435)</f>
        <v>0</v>
      </c>
      <c r="F435" s="4">
        <f>SUMIFS(Adjustments!$C:$C,Adjustments!$A:$A,A435)</f>
        <v>0</v>
      </c>
      <c r="G435" s="4">
        <f t="shared" si="18"/>
        <v>0</v>
      </c>
      <c r="H435" s="4">
        <f t="shared" si="20"/>
        <v>19715429.429312058</v>
      </c>
    </row>
    <row r="436" spans="1:8">
      <c r="A436" s="17">
        <f t="shared" si="19"/>
        <v>45983</v>
      </c>
      <c r="B436" s="4"/>
      <c r="C436" s="4">
        <f>SUMIFS(Sales!$S:$S,Sales!$H:$H,A436)+SUMIFS(Sales!$J:$J,Sales!$H:$H,A436)</f>
        <v>0</v>
      </c>
      <c r="D436" s="4">
        <f>SUMIFS(Sales!$J:$J,Sales!$U:$U,A436)</f>
        <v>0</v>
      </c>
      <c r="E436" s="4">
        <f>SUMIFS(Investors!$Q:$Q,Investors!$T:$T,"Exit",Investors!$J:$J,Daily!A436)</f>
        <v>0</v>
      </c>
      <c r="F436" s="4">
        <f>SUMIFS(Adjustments!$C:$C,Adjustments!$A:$A,A436)</f>
        <v>0</v>
      </c>
      <c r="G436" s="4">
        <f t="shared" si="18"/>
        <v>0</v>
      </c>
      <c r="H436" s="4">
        <f t="shared" si="20"/>
        <v>19715429.429312058</v>
      </c>
    </row>
    <row r="437" spans="1:8">
      <c r="A437" s="17">
        <f t="shared" si="19"/>
        <v>45984</v>
      </c>
      <c r="B437" s="4"/>
      <c r="C437" s="4">
        <f>SUMIFS(Sales!$S:$S,Sales!$H:$H,A437)+SUMIFS(Sales!$J:$J,Sales!$H:$H,A437)</f>
        <v>0</v>
      </c>
      <c r="D437" s="4">
        <f>SUMIFS(Sales!$J:$J,Sales!$U:$U,A437)</f>
        <v>0</v>
      </c>
      <c r="E437" s="4">
        <f>SUMIFS(Investors!$Q:$Q,Investors!$T:$T,"Exit",Investors!$J:$J,Daily!A437)</f>
        <v>0</v>
      </c>
      <c r="F437" s="4">
        <f>SUMIFS(Adjustments!$C:$C,Adjustments!$A:$A,A437)</f>
        <v>0</v>
      </c>
      <c r="G437" s="4">
        <f t="shared" si="18"/>
        <v>0</v>
      </c>
      <c r="H437" s="4">
        <f t="shared" si="20"/>
        <v>19715429.429312058</v>
      </c>
    </row>
    <row r="438" spans="1:8">
      <c r="A438" s="17">
        <f t="shared" si="19"/>
        <v>45985</v>
      </c>
      <c r="B438" s="4"/>
      <c r="C438" s="4">
        <f>SUMIFS(Sales!$S:$S,Sales!$H:$H,A438)+SUMIFS(Sales!$J:$J,Sales!$H:$H,A438)</f>
        <v>0</v>
      </c>
      <c r="D438" s="4">
        <f>SUMIFS(Sales!$J:$J,Sales!$U:$U,A438)</f>
        <v>0</v>
      </c>
      <c r="E438" s="4">
        <f>SUMIFS(Investors!$Q:$Q,Investors!$T:$T,"Exit",Investors!$J:$J,Daily!A438)</f>
        <v>0</v>
      </c>
      <c r="F438" s="4">
        <f>SUMIFS(Adjustments!$C:$C,Adjustments!$A:$A,A438)</f>
        <v>0</v>
      </c>
      <c r="G438" s="4">
        <f t="shared" si="18"/>
        <v>0</v>
      </c>
      <c r="H438" s="4">
        <f t="shared" si="20"/>
        <v>19715429.429312058</v>
      </c>
    </row>
    <row r="439" spans="1:8">
      <c r="A439" s="17">
        <f t="shared" si="19"/>
        <v>45986</v>
      </c>
      <c r="B439" s="4"/>
      <c r="C439" s="4">
        <f>SUMIFS(Sales!$S:$S,Sales!$H:$H,A439)+SUMIFS(Sales!$J:$J,Sales!$H:$H,A439)</f>
        <v>0</v>
      </c>
      <c r="D439" s="4">
        <f>SUMIFS(Sales!$J:$J,Sales!$U:$U,A439)</f>
        <v>0</v>
      </c>
      <c r="E439" s="4">
        <f>SUMIFS(Investors!$Q:$Q,Investors!$T:$T,"Exit",Investors!$J:$J,Daily!A439)</f>
        <v>0</v>
      </c>
      <c r="F439" s="4">
        <f>SUMIFS(Adjustments!$C:$C,Adjustments!$A:$A,A439)</f>
        <v>0</v>
      </c>
      <c r="G439" s="4">
        <f t="shared" si="18"/>
        <v>0</v>
      </c>
      <c r="H439" s="4">
        <f t="shared" si="20"/>
        <v>19715429.429312058</v>
      </c>
    </row>
    <row r="440" spans="1:8">
      <c r="A440" s="17">
        <f t="shared" si="19"/>
        <v>45987</v>
      </c>
      <c r="B440" s="4"/>
      <c r="C440" s="4">
        <f>SUMIFS(Sales!$S:$S,Sales!$H:$H,A440)+SUMIFS(Sales!$J:$J,Sales!$H:$H,A440)</f>
        <v>0</v>
      </c>
      <c r="D440" s="4">
        <f>SUMIFS(Sales!$J:$J,Sales!$U:$U,A440)</f>
        <v>0</v>
      </c>
      <c r="E440" s="4">
        <f>SUMIFS(Investors!$Q:$Q,Investors!$T:$T,"Exit",Investors!$J:$J,Daily!A440)</f>
        <v>0</v>
      </c>
      <c r="F440" s="4">
        <f>SUMIFS(Adjustments!$C:$C,Adjustments!$A:$A,A440)</f>
        <v>0</v>
      </c>
      <c r="G440" s="4">
        <f t="shared" si="18"/>
        <v>0</v>
      </c>
      <c r="H440" s="4">
        <f t="shared" si="20"/>
        <v>19715429.429312058</v>
      </c>
    </row>
    <row r="441" spans="1:8">
      <c r="A441" s="17">
        <f t="shared" si="19"/>
        <v>45988</v>
      </c>
      <c r="B441" s="4"/>
      <c r="C441" s="4">
        <f>SUMIFS(Sales!$S:$S,Sales!$H:$H,A441)+SUMIFS(Sales!$J:$J,Sales!$H:$H,A441)</f>
        <v>0</v>
      </c>
      <c r="D441" s="4">
        <f>SUMIFS(Sales!$J:$J,Sales!$U:$U,A441)</f>
        <v>0</v>
      </c>
      <c r="E441" s="4">
        <f>SUMIFS(Investors!$Q:$Q,Investors!$T:$T,"Exit",Investors!$J:$J,Daily!A441)</f>
        <v>0</v>
      </c>
      <c r="F441" s="4">
        <f>SUMIFS(Adjustments!$C:$C,Adjustments!$A:$A,A441)</f>
        <v>0</v>
      </c>
      <c r="G441" s="4">
        <f t="shared" si="18"/>
        <v>0</v>
      </c>
      <c r="H441" s="4">
        <f t="shared" si="20"/>
        <v>19715429.429312058</v>
      </c>
    </row>
    <row r="442" spans="1:8">
      <c r="A442" s="17">
        <f t="shared" si="19"/>
        <v>45989</v>
      </c>
      <c r="B442" s="4"/>
      <c r="C442" s="4">
        <f>SUMIFS(Sales!$S:$S,Sales!$H:$H,A442)+SUMIFS(Sales!$J:$J,Sales!$H:$H,A442)</f>
        <v>0</v>
      </c>
      <c r="D442" s="4">
        <f>SUMIFS(Sales!$J:$J,Sales!$U:$U,A442)</f>
        <v>0</v>
      </c>
      <c r="E442" s="4">
        <f>SUMIFS(Investors!$Q:$Q,Investors!$T:$T,"Exit",Investors!$J:$J,Daily!A442)</f>
        <v>0</v>
      </c>
      <c r="F442" s="4">
        <f>SUMIFS(Adjustments!$C:$C,Adjustments!$A:$A,A442)</f>
        <v>0</v>
      </c>
      <c r="G442" s="4">
        <f t="shared" si="18"/>
        <v>0</v>
      </c>
      <c r="H442" s="4">
        <f t="shared" si="20"/>
        <v>19715429.429312058</v>
      </c>
    </row>
    <row r="443" spans="1:8">
      <c r="A443" s="17">
        <f t="shared" si="19"/>
        <v>45990</v>
      </c>
      <c r="B443" s="4"/>
      <c r="C443" s="4">
        <f>SUMIFS(Sales!$S:$S,Sales!$H:$H,A443)+SUMIFS(Sales!$J:$J,Sales!$H:$H,A443)</f>
        <v>0</v>
      </c>
      <c r="D443" s="4">
        <f>SUMIFS(Sales!$J:$J,Sales!$U:$U,A443)</f>
        <v>0</v>
      </c>
      <c r="E443" s="4">
        <f>SUMIFS(Investors!$Q:$Q,Investors!$T:$T,"Exit",Investors!$J:$J,Daily!A443)</f>
        <v>0</v>
      </c>
      <c r="F443" s="4">
        <f>SUMIFS(Adjustments!$C:$C,Adjustments!$A:$A,A443)</f>
        <v>0</v>
      </c>
      <c r="G443" s="4">
        <f t="shared" si="18"/>
        <v>0</v>
      </c>
      <c r="H443" s="4">
        <f t="shared" si="20"/>
        <v>19715429.429312058</v>
      </c>
    </row>
    <row r="444" spans="1:8">
      <c r="A444" s="17">
        <f t="shared" si="19"/>
        <v>45991</v>
      </c>
      <c r="B444" s="4"/>
      <c r="C444" s="4">
        <f>SUMIFS(Sales!$S:$S,Sales!$H:$H,A444)+SUMIFS(Sales!$J:$J,Sales!$H:$H,A444)</f>
        <v>0</v>
      </c>
      <c r="D444" s="4">
        <f>SUMIFS(Sales!$J:$J,Sales!$U:$U,A444)</f>
        <v>0</v>
      </c>
      <c r="E444" s="4">
        <f>SUMIFS(Investors!$Q:$Q,Investors!$T:$T,"Exit",Investors!$J:$J,Daily!A444)</f>
        <v>0</v>
      </c>
      <c r="F444" s="4">
        <f>SUMIFS(Adjustments!$C:$C,Adjustments!$A:$A,A444)</f>
        <v>0</v>
      </c>
      <c r="G444" s="4">
        <f t="shared" si="18"/>
        <v>0</v>
      </c>
      <c r="H444" s="4">
        <f t="shared" si="20"/>
        <v>19715429.429312058</v>
      </c>
    </row>
    <row r="445" spans="1:8">
      <c r="A445" s="17">
        <f t="shared" si="19"/>
        <v>45992</v>
      </c>
      <c r="B445" s="4"/>
      <c r="C445" s="4">
        <f>SUMIFS(Sales!$S:$S,Sales!$H:$H,A445)+SUMIFS(Sales!$J:$J,Sales!$H:$H,A445)</f>
        <v>0</v>
      </c>
      <c r="D445" s="4">
        <f>SUMIFS(Sales!$J:$J,Sales!$U:$U,A445)</f>
        <v>0</v>
      </c>
      <c r="E445" s="4">
        <f>SUMIFS(Investors!$Q:$Q,Investors!$T:$T,"Exit",Investors!$J:$J,Daily!A445)</f>
        <v>0</v>
      </c>
      <c r="F445" s="4">
        <f>SUMIFS(Adjustments!$C:$C,Adjustments!$A:$A,A445)</f>
        <v>0</v>
      </c>
      <c r="G445" s="4">
        <f t="shared" si="18"/>
        <v>0</v>
      </c>
      <c r="H445" s="4">
        <f t="shared" si="20"/>
        <v>19715429.429312058</v>
      </c>
    </row>
    <row r="446" spans="1:8">
      <c r="A446" s="17">
        <f t="shared" si="19"/>
        <v>45993</v>
      </c>
      <c r="B446" s="4"/>
      <c r="C446" s="4">
        <f>SUMIFS(Sales!$S:$S,Sales!$H:$H,A446)+SUMIFS(Sales!$J:$J,Sales!$H:$H,A446)</f>
        <v>0</v>
      </c>
      <c r="D446" s="4">
        <f>SUMIFS(Sales!$J:$J,Sales!$U:$U,A446)</f>
        <v>0</v>
      </c>
      <c r="E446" s="4">
        <f>SUMIFS(Investors!$Q:$Q,Investors!$T:$T,"Exit",Investors!$J:$J,Daily!A446)</f>
        <v>0</v>
      </c>
      <c r="F446" s="4">
        <f>SUMIFS(Adjustments!$C:$C,Adjustments!$A:$A,A446)</f>
        <v>0</v>
      </c>
      <c r="G446" s="4">
        <f t="shared" si="18"/>
        <v>0</v>
      </c>
      <c r="H446" s="4">
        <f t="shared" si="20"/>
        <v>19715429.429312058</v>
      </c>
    </row>
    <row r="447" spans="1:8">
      <c r="A447" s="17">
        <f t="shared" si="19"/>
        <v>45994</v>
      </c>
      <c r="B447" s="4"/>
      <c r="C447" s="4">
        <f>SUMIFS(Sales!$S:$S,Sales!$H:$H,A447)+SUMIFS(Sales!$J:$J,Sales!$H:$H,A447)</f>
        <v>0</v>
      </c>
      <c r="D447" s="4">
        <f>SUMIFS(Sales!$J:$J,Sales!$U:$U,A447)</f>
        <v>0</v>
      </c>
      <c r="E447" s="4">
        <f>SUMIFS(Investors!$Q:$Q,Investors!$T:$T,"Exit",Investors!$J:$J,Daily!A447)</f>
        <v>0</v>
      </c>
      <c r="F447" s="4">
        <f>SUMIFS(Adjustments!$C:$C,Adjustments!$A:$A,A447)</f>
        <v>0</v>
      </c>
      <c r="G447" s="4">
        <f t="shared" si="18"/>
        <v>0</v>
      </c>
      <c r="H447" s="4">
        <f t="shared" si="20"/>
        <v>19715429.429312058</v>
      </c>
    </row>
    <row r="448" spans="1:8">
      <c r="A448" s="17">
        <f t="shared" si="19"/>
        <v>45995</v>
      </c>
      <c r="B448" s="4"/>
      <c r="C448" s="4">
        <f>SUMIFS(Sales!$S:$S,Sales!$H:$H,A448)+SUMIFS(Sales!$J:$J,Sales!$H:$H,A448)</f>
        <v>0</v>
      </c>
      <c r="D448" s="4">
        <f>SUMIFS(Sales!$J:$J,Sales!$U:$U,A448)</f>
        <v>0</v>
      </c>
      <c r="E448" s="4">
        <f>SUMIFS(Investors!$Q:$Q,Investors!$T:$T,"Exit",Investors!$J:$J,Daily!A448)</f>
        <v>0</v>
      </c>
      <c r="F448" s="4">
        <f>SUMIFS(Adjustments!$C:$C,Adjustments!$A:$A,A448)</f>
        <v>0</v>
      </c>
      <c r="G448" s="4">
        <f t="shared" si="18"/>
        <v>0</v>
      </c>
      <c r="H448" s="4">
        <f t="shared" si="20"/>
        <v>19715429.429312058</v>
      </c>
    </row>
    <row r="449" spans="1:8">
      <c r="A449" s="17">
        <f t="shared" si="19"/>
        <v>45996</v>
      </c>
      <c r="B449" s="4"/>
      <c r="C449" s="4">
        <f>SUMIFS(Sales!$S:$S,Sales!$H:$H,A449)+SUMIFS(Sales!$J:$J,Sales!$H:$H,A449)</f>
        <v>0</v>
      </c>
      <c r="D449" s="4">
        <f>SUMIFS(Sales!$J:$J,Sales!$U:$U,A449)</f>
        <v>0</v>
      </c>
      <c r="E449" s="4">
        <f>SUMIFS(Investors!$Q:$Q,Investors!$T:$T,"Exit",Investors!$J:$J,Daily!A449)</f>
        <v>0</v>
      </c>
      <c r="F449" s="4">
        <f>SUMIFS(Adjustments!$C:$C,Adjustments!$A:$A,A449)</f>
        <v>0</v>
      </c>
      <c r="G449" s="4">
        <f t="shared" si="18"/>
        <v>0</v>
      </c>
      <c r="H449" s="4">
        <f t="shared" si="20"/>
        <v>19715429.429312058</v>
      </c>
    </row>
    <row r="450" spans="1:8">
      <c r="A450" s="17">
        <f t="shared" si="19"/>
        <v>45997</v>
      </c>
      <c r="B450" s="4"/>
      <c r="C450" s="4">
        <f>SUMIFS(Sales!$S:$S,Sales!$H:$H,A450)+SUMIFS(Sales!$J:$J,Sales!$H:$H,A450)</f>
        <v>0</v>
      </c>
      <c r="D450" s="4">
        <f>SUMIFS(Sales!$J:$J,Sales!$U:$U,A450)</f>
        <v>0</v>
      </c>
      <c r="E450" s="4">
        <f>SUMIFS(Investors!$Q:$Q,Investors!$T:$T,"Exit",Investors!$J:$J,Daily!A450)</f>
        <v>0</v>
      </c>
      <c r="F450" s="4">
        <f>SUMIFS(Adjustments!$C:$C,Adjustments!$A:$A,A450)</f>
        <v>0</v>
      </c>
      <c r="G450" s="4">
        <f t="shared" si="18"/>
        <v>0</v>
      </c>
      <c r="H450" s="4">
        <f t="shared" si="20"/>
        <v>19715429.429312058</v>
      </c>
    </row>
    <row r="451" spans="1:8">
      <c r="A451" s="17">
        <f t="shared" si="19"/>
        <v>45998</v>
      </c>
      <c r="B451" s="4"/>
      <c r="C451" s="4">
        <f>SUMIFS(Sales!$S:$S,Sales!$H:$H,A451)+SUMIFS(Sales!$J:$J,Sales!$H:$H,A451)</f>
        <v>0</v>
      </c>
      <c r="D451" s="4">
        <f>SUMIFS(Sales!$J:$J,Sales!$U:$U,A451)</f>
        <v>0</v>
      </c>
      <c r="E451" s="4">
        <f>SUMIFS(Investors!$Q:$Q,Investors!$T:$T,"Exit",Investors!$J:$J,Daily!A451)</f>
        <v>0</v>
      </c>
      <c r="F451" s="4">
        <f>SUMIFS(Adjustments!$C:$C,Adjustments!$A:$A,A451)</f>
        <v>0</v>
      </c>
      <c r="G451" s="4">
        <f t="shared" ref="G451:G514" si="21">B451+C451-D451-E451+F451</f>
        <v>0</v>
      </c>
      <c r="H451" s="4">
        <f t="shared" si="20"/>
        <v>19715429.429312058</v>
      </c>
    </row>
    <row r="452" spans="1:8">
      <c r="A452" s="17">
        <f t="shared" ref="A452:A515" si="22">A451+1</f>
        <v>45999</v>
      </c>
      <c r="B452" s="4"/>
      <c r="C452" s="4">
        <f>SUMIFS(Sales!$S:$S,Sales!$H:$H,A452)+SUMIFS(Sales!$J:$J,Sales!$H:$H,A452)</f>
        <v>0</v>
      </c>
      <c r="D452" s="4">
        <f>SUMIFS(Sales!$J:$J,Sales!$U:$U,A452)</f>
        <v>0</v>
      </c>
      <c r="E452" s="4">
        <f>SUMIFS(Investors!$Q:$Q,Investors!$T:$T,"Exit",Investors!$J:$J,Daily!A452)</f>
        <v>0</v>
      </c>
      <c r="F452" s="4">
        <f>SUMIFS(Adjustments!$C:$C,Adjustments!$A:$A,A452)</f>
        <v>0</v>
      </c>
      <c r="G452" s="4">
        <f t="shared" si="21"/>
        <v>0</v>
      </c>
      <c r="H452" s="4">
        <f t="shared" ref="H452:H515" si="23">H451+G452</f>
        <v>19715429.429312058</v>
      </c>
    </row>
    <row r="453" spans="1:8">
      <c r="A453" s="17">
        <f t="shared" si="22"/>
        <v>46000</v>
      </c>
      <c r="B453" s="4"/>
      <c r="C453" s="4">
        <f>SUMIFS(Sales!$S:$S,Sales!$H:$H,A453)+SUMIFS(Sales!$J:$J,Sales!$H:$H,A453)</f>
        <v>0</v>
      </c>
      <c r="D453" s="4">
        <f>SUMIFS(Sales!$J:$J,Sales!$U:$U,A453)</f>
        <v>0</v>
      </c>
      <c r="E453" s="4">
        <f>SUMIFS(Investors!$Q:$Q,Investors!$T:$T,"Exit",Investors!$J:$J,Daily!A453)</f>
        <v>0</v>
      </c>
      <c r="F453" s="4">
        <f>SUMIFS(Adjustments!$C:$C,Adjustments!$A:$A,A453)</f>
        <v>0</v>
      </c>
      <c r="G453" s="4">
        <f t="shared" si="21"/>
        <v>0</v>
      </c>
      <c r="H453" s="4">
        <f t="shared" si="23"/>
        <v>19715429.429312058</v>
      </c>
    </row>
    <row r="454" spans="1:8">
      <c r="A454" s="17">
        <f t="shared" si="22"/>
        <v>46001</v>
      </c>
      <c r="B454" s="4"/>
      <c r="C454" s="4">
        <f>SUMIFS(Sales!$S:$S,Sales!$H:$H,A454)+SUMIFS(Sales!$J:$J,Sales!$H:$H,A454)</f>
        <v>0</v>
      </c>
      <c r="D454" s="4">
        <f>SUMIFS(Sales!$J:$J,Sales!$U:$U,A454)</f>
        <v>0</v>
      </c>
      <c r="E454" s="4">
        <f>SUMIFS(Investors!$Q:$Q,Investors!$T:$T,"Exit",Investors!$J:$J,Daily!A454)</f>
        <v>0</v>
      </c>
      <c r="F454" s="4">
        <f>SUMIFS(Adjustments!$C:$C,Adjustments!$A:$A,A454)</f>
        <v>0</v>
      </c>
      <c r="G454" s="4">
        <f t="shared" si="21"/>
        <v>0</v>
      </c>
      <c r="H454" s="4">
        <f t="shared" si="23"/>
        <v>19715429.429312058</v>
      </c>
    </row>
    <row r="455" spans="1:8">
      <c r="A455" s="17">
        <f t="shared" si="22"/>
        <v>46002</v>
      </c>
      <c r="B455" s="4"/>
      <c r="C455" s="4">
        <f>SUMIFS(Sales!$S:$S,Sales!$H:$H,A455)+SUMIFS(Sales!$J:$J,Sales!$H:$H,A455)</f>
        <v>0</v>
      </c>
      <c r="D455" s="4">
        <f>SUMIFS(Sales!$J:$J,Sales!$U:$U,A455)</f>
        <v>0</v>
      </c>
      <c r="E455" s="4">
        <f>SUMIFS(Investors!$Q:$Q,Investors!$T:$T,"Exit",Investors!$J:$J,Daily!A455)</f>
        <v>0</v>
      </c>
      <c r="F455" s="4">
        <f>SUMIFS(Adjustments!$C:$C,Adjustments!$A:$A,A455)</f>
        <v>0</v>
      </c>
      <c r="G455" s="4">
        <f t="shared" si="21"/>
        <v>0</v>
      </c>
      <c r="H455" s="4">
        <f t="shared" si="23"/>
        <v>19715429.429312058</v>
      </c>
    </row>
    <row r="456" spans="1:8">
      <c r="A456" s="17">
        <f t="shared" si="22"/>
        <v>46003</v>
      </c>
      <c r="B456" s="4"/>
      <c r="C456" s="4">
        <f>SUMIFS(Sales!$S:$S,Sales!$H:$H,A456)+SUMIFS(Sales!$J:$J,Sales!$H:$H,A456)</f>
        <v>0</v>
      </c>
      <c r="D456" s="4">
        <f>SUMIFS(Sales!$J:$J,Sales!$U:$U,A456)</f>
        <v>0</v>
      </c>
      <c r="E456" s="4">
        <f>SUMIFS(Investors!$Q:$Q,Investors!$T:$T,"Exit",Investors!$J:$J,Daily!A456)</f>
        <v>0</v>
      </c>
      <c r="F456" s="4">
        <f>SUMIFS(Adjustments!$C:$C,Adjustments!$A:$A,A456)</f>
        <v>0</v>
      </c>
      <c r="G456" s="4">
        <f t="shared" si="21"/>
        <v>0</v>
      </c>
      <c r="H456" s="4">
        <f t="shared" si="23"/>
        <v>19715429.429312058</v>
      </c>
    </row>
    <row r="457" spans="1:8">
      <c r="A457" s="17">
        <f t="shared" si="22"/>
        <v>46004</v>
      </c>
      <c r="B457" s="4"/>
      <c r="C457" s="4">
        <f>SUMIFS(Sales!$S:$S,Sales!$H:$H,A457)+SUMIFS(Sales!$J:$J,Sales!$H:$H,A457)</f>
        <v>0</v>
      </c>
      <c r="D457" s="4">
        <f>SUMIFS(Sales!$J:$J,Sales!$U:$U,A457)</f>
        <v>0</v>
      </c>
      <c r="E457" s="4">
        <f>SUMIFS(Investors!$Q:$Q,Investors!$T:$T,"Exit",Investors!$J:$J,Daily!A457)</f>
        <v>0</v>
      </c>
      <c r="F457" s="4">
        <f>SUMIFS(Adjustments!$C:$C,Adjustments!$A:$A,A457)</f>
        <v>0</v>
      </c>
      <c r="G457" s="4">
        <f t="shared" si="21"/>
        <v>0</v>
      </c>
      <c r="H457" s="4">
        <f t="shared" si="23"/>
        <v>19715429.429312058</v>
      </c>
    </row>
    <row r="458" spans="1:8">
      <c r="A458" s="17">
        <f t="shared" si="22"/>
        <v>46005</v>
      </c>
      <c r="B458" s="4"/>
      <c r="C458" s="4">
        <f>SUMIFS(Sales!$S:$S,Sales!$H:$H,A458)+SUMIFS(Sales!$J:$J,Sales!$H:$H,A458)</f>
        <v>0</v>
      </c>
      <c r="D458" s="4">
        <f>SUMIFS(Sales!$J:$J,Sales!$U:$U,A458)</f>
        <v>0</v>
      </c>
      <c r="E458" s="4">
        <f>SUMIFS(Investors!$Q:$Q,Investors!$T:$T,"Exit",Investors!$J:$J,Daily!A458)</f>
        <v>0</v>
      </c>
      <c r="F458" s="4">
        <f>SUMIFS(Adjustments!$C:$C,Adjustments!$A:$A,A458)</f>
        <v>0</v>
      </c>
      <c r="G458" s="4">
        <f t="shared" si="21"/>
        <v>0</v>
      </c>
      <c r="H458" s="4">
        <f t="shared" si="23"/>
        <v>19715429.429312058</v>
      </c>
    </row>
    <row r="459" spans="1:8">
      <c r="A459" s="17">
        <f t="shared" si="22"/>
        <v>46006</v>
      </c>
      <c r="B459" s="4"/>
      <c r="C459" s="4">
        <f>SUMIFS(Sales!$S:$S,Sales!$H:$H,A459)+SUMIFS(Sales!$J:$J,Sales!$H:$H,A459)</f>
        <v>0</v>
      </c>
      <c r="D459" s="4">
        <f>SUMIFS(Sales!$J:$J,Sales!$U:$U,A459)</f>
        <v>0</v>
      </c>
      <c r="E459" s="4">
        <f>SUMIFS(Investors!$Q:$Q,Investors!$T:$T,"Exit",Investors!$J:$J,Daily!A459)</f>
        <v>0</v>
      </c>
      <c r="F459" s="4">
        <f>SUMIFS(Adjustments!$C:$C,Adjustments!$A:$A,A459)</f>
        <v>0</v>
      </c>
      <c r="G459" s="4">
        <f t="shared" si="21"/>
        <v>0</v>
      </c>
      <c r="H459" s="4">
        <f t="shared" si="23"/>
        <v>19715429.429312058</v>
      </c>
    </row>
    <row r="460" spans="1:8">
      <c r="A460" s="17">
        <f t="shared" si="22"/>
        <v>46007</v>
      </c>
      <c r="B460" s="4"/>
      <c r="C460" s="4">
        <f>SUMIFS(Sales!$S:$S,Sales!$H:$H,A460)+SUMIFS(Sales!$J:$J,Sales!$H:$H,A460)</f>
        <v>0</v>
      </c>
      <c r="D460" s="4">
        <f>SUMIFS(Sales!$J:$J,Sales!$U:$U,A460)</f>
        <v>0</v>
      </c>
      <c r="E460" s="4">
        <f>SUMIFS(Investors!$Q:$Q,Investors!$T:$T,"Exit",Investors!$J:$J,Daily!A460)</f>
        <v>0</v>
      </c>
      <c r="F460" s="4">
        <f>SUMIFS(Adjustments!$C:$C,Adjustments!$A:$A,A460)</f>
        <v>0</v>
      </c>
      <c r="G460" s="4">
        <f t="shared" si="21"/>
        <v>0</v>
      </c>
      <c r="H460" s="4">
        <f t="shared" si="23"/>
        <v>19715429.429312058</v>
      </c>
    </row>
    <row r="461" spans="1:8">
      <c r="A461" s="17">
        <f t="shared" si="22"/>
        <v>46008</v>
      </c>
      <c r="B461" s="4"/>
      <c r="C461" s="4">
        <f>SUMIFS(Sales!$S:$S,Sales!$H:$H,A461)+SUMIFS(Sales!$J:$J,Sales!$H:$H,A461)</f>
        <v>0</v>
      </c>
      <c r="D461" s="4">
        <f>SUMIFS(Sales!$J:$J,Sales!$U:$U,A461)</f>
        <v>0</v>
      </c>
      <c r="E461" s="4">
        <f>SUMIFS(Investors!$Q:$Q,Investors!$T:$T,"Exit",Investors!$J:$J,Daily!A461)</f>
        <v>0</v>
      </c>
      <c r="F461" s="4">
        <f>SUMIFS(Adjustments!$C:$C,Adjustments!$A:$A,A461)</f>
        <v>0</v>
      </c>
      <c r="G461" s="4">
        <f t="shared" si="21"/>
        <v>0</v>
      </c>
      <c r="H461" s="4">
        <f t="shared" si="23"/>
        <v>19715429.429312058</v>
      </c>
    </row>
    <row r="462" spans="1:8">
      <c r="A462" s="17">
        <f t="shared" si="22"/>
        <v>46009</v>
      </c>
      <c r="B462" s="4"/>
      <c r="C462" s="4">
        <f>SUMIFS(Sales!$S:$S,Sales!$H:$H,A462)+SUMIFS(Sales!$J:$J,Sales!$H:$H,A462)</f>
        <v>0</v>
      </c>
      <c r="D462" s="4">
        <f>SUMIFS(Sales!$J:$J,Sales!$U:$U,A462)</f>
        <v>0</v>
      </c>
      <c r="E462" s="4">
        <f>SUMIFS(Investors!$Q:$Q,Investors!$T:$T,"Exit",Investors!$J:$J,Daily!A462)</f>
        <v>0</v>
      </c>
      <c r="F462" s="4">
        <f>SUMIFS(Adjustments!$C:$C,Adjustments!$A:$A,A462)</f>
        <v>0</v>
      </c>
      <c r="G462" s="4">
        <f t="shared" si="21"/>
        <v>0</v>
      </c>
      <c r="H462" s="4">
        <f t="shared" si="23"/>
        <v>19715429.429312058</v>
      </c>
    </row>
    <row r="463" spans="1:8">
      <c r="A463" s="17">
        <f t="shared" si="22"/>
        <v>46010</v>
      </c>
      <c r="B463" s="4"/>
      <c r="C463" s="4">
        <f>SUMIFS(Sales!$S:$S,Sales!$H:$H,A463)+SUMIFS(Sales!$J:$J,Sales!$H:$H,A463)</f>
        <v>0</v>
      </c>
      <c r="D463" s="4">
        <f>SUMIFS(Sales!$J:$J,Sales!$U:$U,A463)</f>
        <v>0</v>
      </c>
      <c r="E463" s="4">
        <f>SUMIFS(Investors!$Q:$Q,Investors!$T:$T,"Exit",Investors!$J:$J,Daily!A463)</f>
        <v>0</v>
      </c>
      <c r="F463" s="4">
        <f>SUMIFS(Adjustments!$C:$C,Adjustments!$A:$A,A463)</f>
        <v>0</v>
      </c>
      <c r="G463" s="4">
        <f t="shared" si="21"/>
        <v>0</v>
      </c>
      <c r="H463" s="4">
        <f t="shared" si="23"/>
        <v>19715429.429312058</v>
      </c>
    </row>
    <row r="464" spans="1:8">
      <c r="A464" s="17">
        <f t="shared" si="22"/>
        <v>46011</v>
      </c>
      <c r="B464" s="4"/>
      <c r="C464" s="4">
        <f>SUMIFS(Sales!$S:$S,Sales!$H:$H,A464)+SUMIFS(Sales!$J:$J,Sales!$H:$H,A464)</f>
        <v>0</v>
      </c>
      <c r="D464" s="4">
        <f>SUMIFS(Sales!$J:$J,Sales!$U:$U,A464)</f>
        <v>0</v>
      </c>
      <c r="E464" s="4">
        <f>SUMIFS(Investors!$Q:$Q,Investors!$T:$T,"Exit",Investors!$J:$J,Daily!A464)</f>
        <v>0</v>
      </c>
      <c r="F464" s="4">
        <f>SUMIFS(Adjustments!$C:$C,Adjustments!$A:$A,A464)</f>
        <v>0</v>
      </c>
      <c r="G464" s="4">
        <f t="shared" si="21"/>
        <v>0</v>
      </c>
      <c r="H464" s="4">
        <f t="shared" si="23"/>
        <v>19715429.429312058</v>
      </c>
    </row>
    <row r="465" spans="1:8">
      <c r="A465" s="17">
        <f t="shared" si="22"/>
        <v>46012</v>
      </c>
      <c r="B465" s="4"/>
      <c r="C465" s="4">
        <f>SUMIFS(Sales!$S:$S,Sales!$H:$H,A465)+SUMIFS(Sales!$J:$J,Sales!$H:$H,A465)</f>
        <v>0</v>
      </c>
      <c r="D465" s="4">
        <f>SUMIFS(Sales!$J:$J,Sales!$U:$U,A465)</f>
        <v>0</v>
      </c>
      <c r="E465" s="4">
        <f>SUMIFS(Investors!$Q:$Q,Investors!$T:$T,"Exit",Investors!$J:$J,Daily!A465)</f>
        <v>0</v>
      </c>
      <c r="F465" s="4">
        <f>SUMIFS(Adjustments!$C:$C,Adjustments!$A:$A,A465)</f>
        <v>0</v>
      </c>
      <c r="G465" s="4">
        <f t="shared" si="21"/>
        <v>0</v>
      </c>
      <c r="H465" s="4">
        <f t="shared" si="23"/>
        <v>19715429.429312058</v>
      </c>
    </row>
    <row r="466" spans="1:8">
      <c r="A466" s="17">
        <f t="shared" si="22"/>
        <v>46013</v>
      </c>
      <c r="B466" s="4"/>
      <c r="C466" s="4">
        <f>SUMIFS(Sales!$S:$S,Sales!$H:$H,A466)+SUMIFS(Sales!$J:$J,Sales!$H:$H,A466)</f>
        <v>0</v>
      </c>
      <c r="D466" s="4">
        <f>SUMIFS(Sales!$J:$J,Sales!$U:$U,A466)</f>
        <v>0</v>
      </c>
      <c r="E466" s="4">
        <f>SUMIFS(Investors!$Q:$Q,Investors!$T:$T,"Exit",Investors!$J:$J,Daily!A466)</f>
        <v>0</v>
      </c>
      <c r="F466" s="4">
        <f>SUMIFS(Adjustments!$C:$C,Adjustments!$A:$A,A466)</f>
        <v>0</v>
      </c>
      <c r="G466" s="4">
        <f t="shared" si="21"/>
        <v>0</v>
      </c>
      <c r="H466" s="4">
        <f t="shared" si="23"/>
        <v>19715429.429312058</v>
      </c>
    </row>
    <row r="467" spans="1:8">
      <c r="A467" s="17">
        <f t="shared" si="22"/>
        <v>46014</v>
      </c>
      <c r="B467" s="4"/>
      <c r="C467" s="4">
        <f>SUMIFS(Sales!$S:$S,Sales!$H:$H,A467)+SUMIFS(Sales!$J:$J,Sales!$H:$H,A467)</f>
        <v>0</v>
      </c>
      <c r="D467" s="4">
        <f>SUMIFS(Sales!$J:$J,Sales!$U:$U,A467)</f>
        <v>0</v>
      </c>
      <c r="E467" s="4">
        <f>SUMIFS(Investors!$Q:$Q,Investors!$T:$T,"Exit",Investors!$J:$J,Daily!A467)</f>
        <v>0</v>
      </c>
      <c r="F467" s="4">
        <f>SUMIFS(Adjustments!$C:$C,Adjustments!$A:$A,A467)</f>
        <v>0</v>
      </c>
      <c r="G467" s="4">
        <f t="shared" si="21"/>
        <v>0</v>
      </c>
      <c r="H467" s="4">
        <f t="shared" si="23"/>
        <v>19715429.429312058</v>
      </c>
    </row>
    <row r="468" spans="1:8">
      <c r="A468" s="17">
        <f t="shared" si="22"/>
        <v>46015</v>
      </c>
      <c r="B468" s="4"/>
      <c r="C468" s="4">
        <f>SUMIFS(Sales!$S:$S,Sales!$H:$H,A468)+SUMIFS(Sales!$J:$J,Sales!$H:$H,A468)</f>
        <v>0</v>
      </c>
      <c r="D468" s="4">
        <f>SUMIFS(Sales!$J:$J,Sales!$U:$U,A468)</f>
        <v>0</v>
      </c>
      <c r="E468" s="4">
        <f>SUMIFS(Investors!$Q:$Q,Investors!$T:$T,"Exit",Investors!$J:$J,Daily!A468)</f>
        <v>0</v>
      </c>
      <c r="F468" s="4">
        <f>SUMIFS(Adjustments!$C:$C,Adjustments!$A:$A,A468)</f>
        <v>0</v>
      </c>
      <c r="G468" s="4">
        <f t="shared" si="21"/>
        <v>0</v>
      </c>
      <c r="H468" s="4">
        <f t="shared" si="23"/>
        <v>19715429.429312058</v>
      </c>
    </row>
    <row r="469" spans="1:8">
      <c r="A469" s="17">
        <f t="shared" si="22"/>
        <v>46016</v>
      </c>
      <c r="B469" s="4"/>
      <c r="C469" s="4">
        <f>SUMIFS(Sales!$S:$S,Sales!$H:$H,A469)+SUMIFS(Sales!$J:$J,Sales!$H:$H,A469)</f>
        <v>0</v>
      </c>
      <c r="D469" s="4">
        <f>SUMIFS(Sales!$J:$J,Sales!$U:$U,A469)</f>
        <v>0</v>
      </c>
      <c r="E469" s="4">
        <f>SUMIFS(Investors!$Q:$Q,Investors!$T:$T,"Exit",Investors!$J:$J,Daily!A469)</f>
        <v>0</v>
      </c>
      <c r="F469" s="4">
        <f>SUMIFS(Adjustments!$C:$C,Adjustments!$A:$A,A469)</f>
        <v>0</v>
      </c>
      <c r="G469" s="4">
        <f t="shared" si="21"/>
        <v>0</v>
      </c>
      <c r="H469" s="4">
        <f t="shared" si="23"/>
        <v>19715429.429312058</v>
      </c>
    </row>
    <row r="470" spans="1:8">
      <c r="A470" s="17">
        <f t="shared" si="22"/>
        <v>46017</v>
      </c>
      <c r="B470" s="4"/>
      <c r="C470" s="4">
        <f>SUMIFS(Sales!$S:$S,Sales!$H:$H,A470)+SUMIFS(Sales!$J:$J,Sales!$H:$H,A470)</f>
        <v>0</v>
      </c>
      <c r="D470" s="4">
        <f>SUMIFS(Sales!$J:$J,Sales!$U:$U,A470)</f>
        <v>0</v>
      </c>
      <c r="E470" s="4">
        <f>SUMIFS(Investors!$Q:$Q,Investors!$T:$T,"Exit",Investors!$J:$J,Daily!A470)</f>
        <v>0</v>
      </c>
      <c r="F470" s="4">
        <f>SUMIFS(Adjustments!$C:$C,Adjustments!$A:$A,A470)</f>
        <v>0</v>
      </c>
      <c r="G470" s="4">
        <f t="shared" si="21"/>
        <v>0</v>
      </c>
      <c r="H470" s="4">
        <f t="shared" si="23"/>
        <v>19715429.429312058</v>
      </c>
    </row>
    <row r="471" spans="1:8">
      <c r="A471" s="17">
        <f t="shared" si="22"/>
        <v>46018</v>
      </c>
      <c r="B471" s="4"/>
      <c r="C471" s="4">
        <f>SUMIFS(Sales!$S:$S,Sales!$H:$H,A471)+SUMIFS(Sales!$J:$J,Sales!$H:$H,A471)</f>
        <v>0</v>
      </c>
      <c r="D471" s="4">
        <f>SUMIFS(Sales!$J:$J,Sales!$U:$U,A471)</f>
        <v>0</v>
      </c>
      <c r="E471" s="4">
        <f>SUMIFS(Investors!$Q:$Q,Investors!$T:$T,"Exit",Investors!$J:$J,Daily!A471)</f>
        <v>0</v>
      </c>
      <c r="F471" s="4">
        <f>SUMIFS(Adjustments!$C:$C,Adjustments!$A:$A,A471)</f>
        <v>0</v>
      </c>
      <c r="G471" s="4">
        <f t="shared" si="21"/>
        <v>0</v>
      </c>
      <c r="H471" s="4">
        <f t="shared" si="23"/>
        <v>19715429.429312058</v>
      </c>
    </row>
    <row r="472" spans="1:8">
      <c r="A472" s="17">
        <f t="shared" si="22"/>
        <v>46019</v>
      </c>
      <c r="B472" s="4"/>
      <c r="C472" s="4">
        <f>SUMIFS(Sales!$S:$S,Sales!$H:$H,A472)+SUMIFS(Sales!$J:$J,Sales!$H:$H,A472)</f>
        <v>0</v>
      </c>
      <c r="D472" s="4">
        <f>SUMIFS(Sales!$J:$J,Sales!$U:$U,A472)</f>
        <v>0</v>
      </c>
      <c r="E472" s="4">
        <f>SUMIFS(Investors!$Q:$Q,Investors!$T:$T,"Exit",Investors!$J:$J,Daily!A472)</f>
        <v>0</v>
      </c>
      <c r="F472" s="4">
        <f>SUMIFS(Adjustments!$C:$C,Adjustments!$A:$A,A472)</f>
        <v>0</v>
      </c>
      <c r="G472" s="4">
        <f t="shared" si="21"/>
        <v>0</v>
      </c>
      <c r="H472" s="4">
        <f t="shared" si="23"/>
        <v>19715429.429312058</v>
      </c>
    </row>
    <row r="473" spans="1:8">
      <c r="A473" s="17">
        <f t="shared" si="22"/>
        <v>46020</v>
      </c>
      <c r="B473" s="4"/>
      <c r="C473" s="4">
        <f>SUMIFS(Sales!$S:$S,Sales!$H:$H,A473)+SUMIFS(Sales!$J:$J,Sales!$H:$H,A473)</f>
        <v>0</v>
      </c>
      <c r="D473" s="4">
        <f>SUMIFS(Sales!$J:$J,Sales!$U:$U,A473)</f>
        <v>0</v>
      </c>
      <c r="E473" s="4">
        <f>SUMIFS(Investors!$Q:$Q,Investors!$T:$T,"Exit",Investors!$J:$J,Daily!A473)</f>
        <v>0</v>
      </c>
      <c r="F473" s="4">
        <f>SUMIFS(Adjustments!$C:$C,Adjustments!$A:$A,A473)</f>
        <v>0</v>
      </c>
      <c r="G473" s="4">
        <f t="shared" si="21"/>
        <v>0</v>
      </c>
      <c r="H473" s="4">
        <f t="shared" si="23"/>
        <v>19715429.429312058</v>
      </c>
    </row>
    <row r="474" spans="1:8">
      <c r="A474" s="17">
        <f t="shared" si="22"/>
        <v>46021</v>
      </c>
      <c r="B474" s="4"/>
      <c r="C474" s="4">
        <f>SUMIFS(Sales!$S:$S,Sales!$H:$H,A474)+SUMIFS(Sales!$J:$J,Sales!$H:$H,A474)</f>
        <v>0</v>
      </c>
      <c r="D474" s="4">
        <f>SUMIFS(Sales!$J:$J,Sales!$U:$U,A474)</f>
        <v>0</v>
      </c>
      <c r="E474" s="4">
        <f>SUMIFS(Investors!$Q:$Q,Investors!$T:$T,"Exit",Investors!$J:$J,Daily!A474)</f>
        <v>0</v>
      </c>
      <c r="F474" s="4">
        <f>SUMIFS(Adjustments!$C:$C,Adjustments!$A:$A,A474)</f>
        <v>0</v>
      </c>
      <c r="G474" s="4">
        <f t="shared" si="21"/>
        <v>0</v>
      </c>
      <c r="H474" s="4">
        <f t="shared" si="23"/>
        <v>19715429.429312058</v>
      </c>
    </row>
    <row r="475" spans="1:8">
      <c r="A475" s="17">
        <f t="shared" si="22"/>
        <v>46022</v>
      </c>
      <c r="B475" s="4"/>
      <c r="C475" s="4">
        <f>SUMIFS(Sales!$S:$S,Sales!$H:$H,A475)+SUMIFS(Sales!$J:$J,Sales!$H:$H,A475)</f>
        <v>0</v>
      </c>
      <c r="D475" s="4">
        <f>SUMIFS(Sales!$J:$J,Sales!$U:$U,A475)</f>
        <v>0</v>
      </c>
      <c r="E475" s="4">
        <f>SUMIFS(Investors!$Q:$Q,Investors!$T:$T,"Exit",Investors!$J:$J,Daily!A475)</f>
        <v>0</v>
      </c>
      <c r="F475" s="4">
        <f>SUMIFS(Adjustments!$C:$C,Adjustments!$A:$A,A475)</f>
        <v>0</v>
      </c>
      <c r="G475" s="4">
        <f t="shared" si="21"/>
        <v>0</v>
      </c>
      <c r="H475" s="4">
        <f t="shared" si="23"/>
        <v>19715429.429312058</v>
      </c>
    </row>
    <row r="476" spans="1:8">
      <c r="A476" s="17">
        <f t="shared" si="22"/>
        <v>46023</v>
      </c>
      <c r="B476" s="4"/>
      <c r="C476" s="4">
        <f>SUMIFS(Sales!$S:$S,Sales!$H:$H,A476)+SUMIFS(Sales!$J:$J,Sales!$H:$H,A476)</f>
        <v>0</v>
      </c>
      <c r="D476" s="4">
        <f>SUMIFS(Sales!$J:$J,Sales!$U:$U,A476)</f>
        <v>0</v>
      </c>
      <c r="E476" s="4">
        <f>SUMIFS(Investors!$Q:$Q,Investors!$T:$T,"Exit",Investors!$J:$J,Daily!A476)</f>
        <v>0</v>
      </c>
      <c r="F476" s="4">
        <f>SUMIFS(Adjustments!$C:$C,Adjustments!$A:$A,A476)</f>
        <v>0</v>
      </c>
      <c r="G476" s="4">
        <f t="shared" si="21"/>
        <v>0</v>
      </c>
      <c r="H476" s="4">
        <f t="shared" si="23"/>
        <v>19715429.429312058</v>
      </c>
    </row>
    <row r="477" spans="1:8">
      <c r="A477" s="17">
        <f t="shared" si="22"/>
        <v>46024</v>
      </c>
      <c r="B477" s="4"/>
      <c r="C477" s="4">
        <f>SUMIFS(Sales!$S:$S,Sales!$H:$H,A477)+SUMIFS(Sales!$J:$J,Sales!$H:$H,A477)</f>
        <v>0</v>
      </c>
      <c r="D477" s="4">
        <f>SUMIFS(Sales!$J:$J,Sales!$U:$U,A477)</f>
        <v>0</v>
      </c>
      <c r="E477" s="4">
        <f>SUMIFS(Investors!$Q:$Q,Investors!$T:$T,"Exit",Investors!$J:$J,Daily!A477)</f>
        <v>0</v>
      </c>
      <c r="F477" s="4">
        <f>SUMIFS(Adjustments!$C:$C,Adjustments!$A:$A,A477)</f>
        <v>0</v>
      </c>
      <c r="G477" s="4">
        <f t="shared" si="21"/>
        <v>0</v>
      </c>
      <c r="H477" s="4">
        <f t="shared" si="23"/>
        <v>19715429.429312058</v>
      </c>
    </row>
    <row r="478" spans="1:8">
      <c r="A478" s="17">
        <f t="shared" si="22"/>
        <v>46025</v>
      </c>
      <c r="B478" s="4"/>
      <c r="C478" s="4">
        <f>SUMIFS(Sales!$S:$S,Sales!$H:$H,A478)+SUMIFS(Sales!$J:$J,Sales!$H:$H,A478)</f>
        <v>0</v>
      </c>
      <c r="D478" s="4">
        <f>SUMIFS(Sales!$J:$J,Sales!$U:$U,A478)</f>
        <v>0</v>
      </c>
      <c r="E478" s="4">
        <f>SUMIFS(Investors!$Q:$Q,Investors!$T:$T,"Exit",Investors!$J:$J,Daily!A478)</f>
        <v>0</v>
      </c>
      <c r="F478" s="4">
        <f>SUMIFS(Adjustments!$C:$C,Adjustments!$A:$A,A478)</f>
        <v>0</v>
      </c>
      <c r="G478" s="4">
        <f t="shared" si="21"/>
        <v>0</v>
      </c>
      <c r="H478" s="4">
        <f t="shared" si="23"/>
        <v>19715429.429312058</v>
      </c>
    </row>
    <row r="479" spans="1:8">
      <c r="A479" s="17">
        <f t="shared" si="22"/>
        <v>46026</v>
      </c>
      <c r="B479" s="4"/>
      <c r="C479" s="4">
        <f>SUMIFS(Sales!$S:$S,Sales!$H:$H,A479)+SUMIFS(Sales!$J:$J,Sales!$H:$H,A479)</f>
        <v>0</v>
      </c>
      <c r="D479" s="4">
        <f>SUMIFS(Sales!$J:$J,Sales!$U:$U,A479)</f>
        <v>0</v>
      </c>
      <c r="E479" s="4">
        <f>SUMIFS(Investors!$Q:$Q,Investors!$T:$T,"Exit",Investors!$J:$J,Daily!A479)</f>
        <v>0</v>
      </c>
      <c r="F479" s="4">
        <f>SUMIFS(Adjustments!$C:$C,Adjustments!$A:$A,A479)</f>
        <v>0</v>
      </c>
      <c r="G479" s="4">
        <f t="shared" si="21"/>
        <v>0</v>
      </c>
      <c r="H479" s="4">
        <f t="shared" si="23"/>
        <v>19715429.429312058</v>
      </c>
    </row>
    <row r="480" spans="1:8">
      <c r="A480" s="17">
        <f t="shared" si="22"/>
        <v>46027</v>
      </c>
      <c r="B480" s="4"/>
      <c r="C480" s="4">
        <f>SUMIFS(Sales!$S:$S,Sales!$H:$H,A480)+SUMIFS(Sales!$J:$J,Sales!$H:$H,A480)</f>
        <v>0</v>
      </c>
      <c r="D480" s="4">
        <f>SUMIFS(Sales!$J:$J,Sales!$U:$U,A480)</f>
        <v>0</v>
      </c>
      <c r="E480" s="4">
        <f>SUMIFS(Investors!$Q:$Q,Investors!$T:$T,"Exit",Investors!$J:$J,Daily!A480)</f>
        <v>0</v>
      </c>
      <c r="F480" s="4">
        <f>SUMIFS(Adjustments!$C:$C,Adjustments!$A:$A,A480)</f>
        <v>0</v>
      </c>
      <c r="G480" s="4">
        <f t="shared" si="21"/>
        <v>0</v>
      </c>
      <c r="H480" s="4">
        <f t="shared" si="23"/>
        <v>19715429.429312058</v>
      </c>
    </row>
    <row r="481" spans="1:8">
      <c r="A481" s="17">
        <f t="shared" si="22"/>
        <v>46028</v>
      </c>
      <c r="B481" s="4"/>
      <c r="C481" s="4">
        <f>SUMIFS(Sales!$S:$S,Sales!$H:$H,A481)+SUMIFS(Sales!$J:$J,Sales!$H:$H,A481)</f>
        <v>0</v>
      </c>
      <c r="D481" s="4">
        <f>SUMIFS(Sales!$J:$J,Sales!$U:$U,A481)</f>
        <v>0</v>
      </c>
      <c r="E481" s="4">
        <f>SUMIFS(Investors!$Q:$Q,Investors!$T:$T,"Exit",Investors!$J:$J,Daily!A481)</f>
        <v>0</v>
      </c>
      <c r="F481" s="4">
        <f>SUMIFS(Adjustments!$C:$C,Adjustments!$A:$A,A481)</f>
        <v>0</v>
      </c>
      <c r="G481" s="4">
        <f t="shared" si="21"/>
        <v>0</v>
      </c>
      <c r="H481" s="4">
        <f t="shared" si="23"/>
        <v>19715429.429312058</v>
      </c>
    </row>
    <row r="482" spans="1:8">
      <c r="A482" s="17">
        <f t="shared" si="22"/>
        <v>46029</v>
      </c>
      <c r="B482" s="4"/>
      <c r="C482" s="4">
        <f>SUMIFS(Sales!$S:$S,Sales!$H:$H,A482)+SUMIFS(Sales!$J:$J,Sales!$H:$H,A482)</f>
        <v>0</v>
      </c>
      <c r="D482" s="4">
        <f>SUMIFS(Sales!$J:$J,Sales!$U:$U,A482)</f>
        <v>0</v>
      </c>
      <c r="E482" s="4">
        <f>SUMIFS(Investors!$Q:$Q,Investors!$T:$T,"Exit",Investors!$J:$J,Daily!A482)</f>
        <v>0</v>
      </c>
      <c r="F482" s="4">
        <f>SUMIFS(Adjustments!$C:$C,Adjustments!$A:$A,A482)</f>
        <v>0</v>
      </c>
      <c r="G482" s="4">
        <f t="shared" si="21"/>
        <v>0</v>
      </c>
      <c r="H482" s="4">
        <f t="shared" si="23"/>
        <v>19715429.429312058</v>
      </c>
    </row>
    <row r="483" spans="1:8">
      <c r="A483" s="17">
        <f t="shared" si="22"/>
        <v>46030</v>
      </c>
      <c r="B483" s="4"/>
      <c r="C483" s="4">
        <f>SUMIFS(Sales!$S:$S,Sales!$H:$H,A483)+SUMIFS(Sales!$J:$J,Sales!$H:$H,A483)</f>
        <v>0</v>
      </c>
      <c r="D483" s="4">
        <f>SUMIFS(Sales!$J:$J,Sales!$U:$U,A483)</f>
        <v>0</v>
      </c>
      <c r="E483" s="4">
        <f>SUMIFS(Investors!$Q:$Q,Investors!$T:$T,"Exit",Investors!$J:$J,Daily!A483)</f>
        <v>0</v>
      </c>
      <c r="F483" s="4">
        <f>SUMIFS(Adjustments!$C:$C,Adjustments!$A:$A,A483)</f>
        <v>0</v>
      </c>
      <c r="G483" s="4">
        <f t="shared" si="21"/>
        <v>0</v>
      </c>
      <c r="H483" s="4">
        <f t="shared" si="23"/>
        <v>19715429.429312058</v>
      </c>
    </row>
    <row r="484" spans="1:8">
      <c r="A484" s="17">
        <f t="shared" si="22"/>
        <v>46031</v>
      </c>
      <c r="B484" s="4"/>
      <c r="C484" s="4">
        <f>SUMIFS(Sales!$S:$S,Sales!$H:$H,A484)+SUMIFS(Sales!$J:$J,Sales!$H:$H,A484)</f>
        <v>0</v>
      </c>
      <c r="D484" s="4">
        <f>SUMIFS(Sales!$J:$J,Sales!$U:$U,A484)</f>
        <v>0</v>
      </c>
      <c r="E484" s="4">
        <f>SUMIFS(Investors!$Q:$Q,Investors!$T:$T,"Exit",Investors!$J:$J,Daily!A484)</f>
        <v>0</v>
      </c>
      <c r="F484" s="4">
        <f>SUMIFS(Adjustments!$C:$C,Adjustments!$A:$A,A484)</f>
        <v>0</v>
      </c>
      <c r="G484" s="4">
        <f t="shared" si="21"/>
        <v>0</v>
      </c>
      <c r="H484" s="4">
        <f t="shared" si="23"/>
        <v>19715429.429312058</v>
      </c>
    </row>
    <row r="485" spans="1:8">
      <c r="A485" s="17">
        <f t="shared" si="22"/>
        <v>46032</v>
      </c>
      <c r="B485" s="4"/>
      <c r="C485" s="4">
        <f>SUMIFS(Sales!$S:$S,Sales!$H:$H,A485)+SUMIFS(Sales!$J:$J,Sales!$H:$H,A485)</f>
        <v>0</v>
      </c>
      <c r="D485" s="4">
        <f>SUMIFS(Sales!$J:$J,Sales!$U:$U,A485)</f>
        <v>0</v>
      </c>
      <c r="E485" s="4">
        <f>SUMIFS(Investors!$Q:$Q,Investors!$T:$T,"Exit",Investors!$J:$J,Daily!A485)</f>
        <v>0</v>
      </c>
      <c r="F485" s="4">
        <f>SUMIFS(Adjustments!$C:$C,Adjustments!$A:$A,A485)</f>
        <v>0</v>
      </c>
      <c r="G485" s="4">
        <f t="shared" si="21"/>
        <v>0</v>
      </c>
      <c r="H485" s="4">
        <f t="shared" si="23"/>
        <v>19715429.429312058</v>
      </c>
    </row>
    <row r="486" spans="1:8">
      <c r="A486" s="17">
        <f t="shared" si="22"/>
        <v>46033</v>
      </c>
      <c r="B486" s="4"/>
      <c r="C486" s="4">
        <f>SUMIFS(Sales!$S:$S,Sales!$H:$H,A486)+SUMIFS(Sales!$J:$J,Sales!$H:$H,A486)</f>
        <v>0</v>
      </c>
      <c r="D486" s="4">
        <f>SUMIFS(Sales!$J:$J,Sales!$U:$U,A486)</f>
        <v>0</v>
      </c>
      <c r="E486" s="4">
        <f>SUMIFS(Investors!$Q:$Q,Investors!$T:$T,"Exit",Investors!$J:$J,Daily!A486)</f>
        <v>0</v>
      </c>
      <c r="F486" s="4">
        <f>SUMIFS(Adjustments!$C:$C,Adjustments!$A:$A,A486)</f>
        <v>0</v>
      </c>
      <c r="G486" s="4">
        <f t="shared" si="21"/>
        <v>0</v>
      </c>
      <c r="H486" s="4">
        <f t="shared" si="23"/>
        <v>19715429.429312058</v>
      </c>
    </row>
    <row r="487" spans="1:8">
      <c r="A487" s="17">
        <f t="shared" si="22"/>
        <v>46034</v>
      </c>
      <c r="B487" s="4"/>
      <c r="C487" s="4">
        <f>SUMIFS(Sales!$S:$S,Sales!$H:$H,A487)+SUMIFS(Sales!$J:$J,Sales!$H:$H,A487)</f>
        <v>0</v>
      </c>
      <c r="D487" s="4">
        <f>SUMIFS(Sales!$J:$J,Sales!$U:$U,A487)</f>
        <v>0</v>
      </c>
      <c r="E487" s="4">
        <f>SUMIFS(Investors!$Q:$Q,Investors!$T:$T,"Exit",Investors!$J:$J,Daily!A487)</f>
        <v>0</v>
      </c>
      <c r="F487" s="4">
        <f>SUMIFS(Adjustments!$C:$C,Adjustments!$A:$A,A487)</f>
        <v>0</v>
      </c>
      <c r="G487" s="4">
        <f t="shared" si="21"/>
        <v>0</v>
      </c>
      <c r="H487" s="4">
        <f t="shared" si="23"/>
        <v>19715429.429312058</v>
      </c>
    </row>
    <row r="488" spans="1:8">
      <c r="A488" s="17">
        <f t="shared" si="22"/>
        <v>46035</v>
      </c>
      <c r="B488" s="4"/>
      <c r="C488" s="4">
        <f>SUMIFS(Sales!$S:$S,Sales!$H:$H,A488)+SUMIFS(Sales!$J:$J,Sales!$H:$H,A488)</f>
        <v>0</v>
      </c>
      <c r="D488" s="4">
        <f>SUMIFS(Sales!$J:$J,Sales!$U:$U,A488)</f>
        <v>0</v>
      </c>
      <c r="E488" s="4">
        <f>SUMIFS(Investors!$Q:$Q,Investors!$T:$T,"Exit",Investors!$J:$J,Daily!A488)</f>
        <v>0</v>
      </c>
      <c r="F488" s="4">
        <f>SUMIFS(Adjustments!$C:$C,Adjustments!$A:$A,A488)</f>
        <v>0</v>
      </c>
      <c r="G488" s="4">
        <f t="shared" si="21"/>
        <v>0</v>
      </c>
      <c r="H488" s="4">
        <f t="shared" si="23"/>
        <v>19715429.429312058</v>
      </c>
    </row>
    <row r="489" spans="1:8">
      <c r="A489" s="17">
        <f t="shared" si="22"/>
        <v>46036</v>
      </c>
      <c r="B489" s="4"/>
      <c r="C489" s="4">
        <f>SUMIFS(Sales!$S:$S,Sales!$H:$H,A489)+SUMIFS(Sales!$J:$J,Sales!$H:$H,A489)</f>
        <v>0</v>
      </c>
      <c r="D489" s="4">
        <f>SUMIFS(Sales!$J:$J,Sales!$U:$U,A489)</f>
        <v>0</v>
      </c>
      <c r="E489" s="4">
        <f>SUMIFS(Investors!$Q:$Q,Investors!$T:$T,"Exit",Investors!$J:$J,Daily!A489)</f>
        <v>0</v>
      </c>
      <c r="F489" s="4">
        <f>SUMIFS(Adjustments!$C:$C,Adjustments!$A:$A,A489)</f>
        <v>0</v>
      </c>
      <c r="G489" s="4">
        <f t="shared" si="21"/>
        <v>0</v>
      </c>
      <c r="H489" s="4">
        <f t="shared" si="23"/>
        <v>19715429.429312058</v>
      </c>
    </row>
    <row r="490" spans="1:8">
      <c r="A490" s="17">
        <f t="shared" si="22"/>
        <v>46037</v>
      </c>
      <c r="B490" s="4"/>
      <c r="C490" s="4">
        <f>SUMIFS(Sales!$S:$S,Sales!$H:$H,A490)+SUMIFS(Sales!$J:$J,Sales!$H:$H,A490)</f>
        <v>0</v>
      </c>
      <c r="D490" s="4">
        <f>SUMIFS(Sales!$J:$J,Sales!$U:$U,A490)</f>
        <v>0</v>
      </c>
      <c r="E490" s="4">
        <f>SUMIFS(Investors!$Q:$Q,Investors!$T:$T,"Exit",Investors!$J:$J,Daily!A490)</f>
        <v>0</v>
      </c>
      <c r="F490" s="4">
        <f>SUMIFS(Adjustments!$C:$C,Adjustments!$A:$A,A490)</f>
        <v>0</v>
      </c>
      <c r="G490" s="4">
        <f t="shared" si="21"/>
        <v>0</v>
      </c>
      <c r="H490" s="4">
        <f t="shared" si="23"/>
        <v>19715429.429312058</v>
      </c>
    </row>
    <row r="491" spans="1:8">
      <c r="A491" s="17">
        <f t="shared" si="22"/>
        <v>46038</v>
      </c>
      <c r="B491" s="4"/>
      <c r="C491" s="4">
        <f>SUMIFS(Sales!$S:$S,Sales!$H:$H,A491)+SUMIFS(Sales!$J:$J,Sales!$H:$H,A491)</f>
        <v>0</v>
      </c>
      <c r="D491" s="4">
        <f>SUMIFS(Sales!$J:$J,Sales!$U:$U,A491)</f>
        <v>0</v>
      </c>
      <c r="E491" s="4">
        <f>SUMIFS(Investors!$Q:$Q,Investors!$T:$T,"Exit",Investors!$J:$J,Daily!A491)</f>
        <v>0</v>
      </c>
      <c r="F491" s="4">
        <f>SUMIFS(Adjustments!$C:$C,Adjustments!$A:$A,A491)</f>
        <v>0</v>
      </c>
      <c r="G491" s="4">
        <f t="shared" si="21"/>
        <v>0</v>
      </c>
      <c r="H491" s="4">
        <f t="shared" si="23"/>
        <v>19715429.429312058</v>
      </c>
    </row>
    <row r="492" spans="1:8">
      <c r="A492" s="17">
        <f t="shared" si="22"/>
        <v>46039</v>
      </c>
      <c r="B492" s="4"/>
      <c r="C492" s="4">
        <f>SUMIFS(Sales!$S:$S,Sales!$H:$H,A492)+SUMIFS(Sales!$J:$J,Sales!$H:$H,A492)</f>
        <v>0</v>
      </c>
      <c r="D492" s="4">
        <f>SUMIFS(Sales!$J:$J,Sales!$U:$U,A492)</f>
        <v>0</v>
      </c>
      <c r="E492" s="4">
        <f>SUMIFS(Investors!$Q:$Q,Investors!$T:$T,"Exit",Investors!$J:$J,Daily!A492)</f>
        <v>0</v>
      </c>
      <c r="F492" s="4">
        <f>SUMIFS(Adjustments!$C:$C,Adjustments!$A:$A,A492)</f>
        <v>0</v>
      </c>
      <c r="G492" s="4">
        <f t="shared" si="21"/>
        <v>0</v>
      </c>
      <c r="H492" s="4">
        <f t="shared" si="23"/>
        <v>19715429.429312058</v>
      </c>
    </row>
    <row r="493" spans="1:8">
      <c r="A493" s="17">
        <f t="shared" si="22"/>
        <v>46040</v>
      </c>
      <c r="B493" s="4"/>
      <c r="C493" s="4">
        <f>SUMIFS(Sales!$S:$S,Sales!$H:$H,A493)+SUMIFS(Sales!$J:$J,Sales!$H:$H,A493)</f>
        <v>0</v>
      </c>
      <c r="D493" s="4">
        <f>SUMIFS(Sales!$J:$J,Sales!$U:$U,A493)</f>
        <v>0</v>
      </c>
      <c r="E493" s="4">
        <f>SUMIFS(Investors!$Q:$Q,Investors!$T:$T,"Exit",Investors!$J:$J,Daily!A493)</f>
        <v>0</v>
      </c>
      <c r="F493" s="4">
        <f>SUMIFS(Adjustments!$C:$C,Adjustments!$A:$A,A493)</f>
        <v>0</v>
      </c>
      <c r="G493" s="4">
        <f t="shared" si="21"/>
        <v>0</v>
      </c>
      <c r="H493" s="4">
        <f t="shared" si="23"/>
        <v>19715429.429312058</v>
      </c>
    </row>
    <row r="494" spans="1:8">
      <c r="A494" s="17">
        <f t="shared" si="22"/>
        <v>46041</v>
      </c>
      <c r="B494" s="4"/>
      <c r="C494" s="4">
        <f>SUMIFS(Sales!$S:$S,Sales!$H:$H,A494)+SUMIFS(Sales!$J:$J,Sales!$H:$H,A494)</f>
        <v>0</v>
      </c>
      <c r="D494" s="4">
        <f>SUMIFS(Sales!$J:$J,Sales!$U:$U,A494)</f>
        <v>0</v>
      </c>
      <c r="E494" s="4">
        <f>SUMIFS(Investors!$Q:$Q,Investors!$T:$T,"Exit",Investors!$J:$J,Daily!A494)</f>
        <v>0</v>
      </c>
      <c r="F494" s="4">
        <f>SUMIFS(Adjustments!$C:$C,Adjustments!$A:$A,A494)</f>
        <v>0</v>
      </c>
      <c r="G494" s="4">
        <f t="shared" si="21"/>
        <v>0</v>
      </c>
      <c r="H494" s="4">
        <f t="shared" si="23"/>
        <v>19715429.429312058</v>
      </c>
    </row>
    <row r="495" spans="1:8">
      <c r="A495" s="17">
        <f t="shared" si="22"/>
        <v>46042</v>
      </c>
      <c r="B495" s="4"/>
      <c r="C495" s="4">
        <f>SUMIFS(Sales!$S:$S,Sales!$H:$H,A495)+SUMIFS(Sales!$J:$J,Sales!$H:$H,A495)</f>
        <v>0</v>
      </c>
      <c r="D495" s="4">
        <f>SUMIFS(Sales!$J:$J,Sales!$U:$U,A495)</f>
        <v>0</v>
      </c>
      <c r="E495" s="4">
        <f>SUMIFS(Investors!$Q:$Q,Investors!$T:$T,"Exit",Investors!$J:$J,Daily!A495)</f>
        <v>0</v>
      </c>
      <c r="F495" s="4">
        <f>SUMIFS(Adjustments!$C:$C,Adjustments!$A:$A,A495)</f>
        <v>0</v>
      </c>
      <c r="G495" s="4">
        <f t="shared" si="21"/>
        <v>0</v>
      </c>
      <c r="H495" s="4">
        <f t="shared" si="23"/>
        <v>19715429.429312058</v>
      </c>
    </row>
    <row r="496" spans="1:8">
      <c r="A496" s="17">
        <f t="shared" si="22"/>
        <v>46043</v>
      </c>
      <c r="B496" s="4"/>
      <c r="C496" s="4">
        <f>SUMIFS(Sales!$S:$S,Sales!$H:$H,A496)+SUMIFS(Sales!$J:$J,Sales!$H:$H,A496)</f>
        <v>0</v>
      </c>
      <c r="D496" s="4">
        <f>SUMIFS(Sales!$J:$J,Sales!$U:$U,A496)</f>
        <v>0</v>
      </c>
      <c r="E496" s="4">
        <f>SUMIFS(Investors!$Q:$Q,Investors!$T:$T,"Exit",Investors!$J:$J,Daily!A496)</f>
        <v>0</v>
      </c>
      <c r="F496" s="4">
        <f>SUMIFS(Adjustments!$C:$C,Adjustments!$A:$A,A496)</f>
        <v>0</v>
      </c>
      <c r="G496" s="4">
        <f t="shared" si="21"/>
        <v>0</v>
      </c>
      <c r="H496" s="4">
        <f t="shared" si="23"/>
        <v>19715429.429312058</v>
      </c>
    </row>
    <row r="497" spans="1:8">
      <c r="A497" s="17">
        <f t="shared" si="22"/>
        <v>46044</v>
      </c>
      <c r="B497" s="4"/>
      <c r="C497" s="4">
        <f>SUMIFS(Sales!$S:$S,Sales!$H:$H,A497)+SUMIFS(Sales!$J:$J,Sales!$H:$H,A497)</f>
        <v>0</v>
      </c>
      <c r="D497" s="4">
        <f>SUMIFS(Sales!$J:$J,Sales!$U:$U,A497)</f>
        <v>0</v>
      </c>
      <c r="E497" s="4">
        <f>SUMIFS(Investors!$Q:$Q,Investors!$T:$T,"Exit",Investors!$J:$J,Daily!A497)</f>
        <v>0</v>
      </c>
      <c r="F497" s="4">
        <f>SUMIFS(Adjustments!$C:$C,Adjustments!$A:$A,A497)</f>
        <v>0</v>
      </c>
      <c r="G497" s="4">
        <f t="shared" si="21"/>
        <v>0</v>
      </c>
      <c r="H497" s="4">
        <f t="shared" si="23"/>
        <v>19715429.429312058</v>
      </c>
    </row>
    <row r="498" spans="1:8">
      <c r="A498" s="17">
        <f t="shared" si="22"/>
        <v>46045</v>
      </c>
      <c r="B498" s="4"/>
      <c r="C498" s="4">
        <f>SUMIFS(Sales!$S:$S,Sales!$H:$H,A498)+SUMIFS(Sales!$J:$J,Sales!$H:$H,A498)</f>
        <v>0</v>
      </c>
      <c r="D498" s="4">
        <f>SUMIFS(Sales!$J:$J,Sales!$U:$U,A498)</f>
        <v>0</v>
      </c>
      <c r="E498" s="4">
        <f>SUMIFS(Investors!$Q:$Q,Investors!$T:$T,"Exit",Investors!$J:$J,Daily!A498)</f>
        <v>0</v>
      </c>
      <c r="F498" s="4">
        <f>SUMIFS(Adjustments!$C:$C,Adjustments!$A:$A,A498)</f>
        <v>0</v>
      </c>
      <c r="G498" s="4">
        <f t="shared" si="21"/>
        <v>0</v>
      </c>
      <c r="H498" s="4">
        <f t="shared" si="23"/>
        <v>19715429.429312058</v>
      </c>
    </row>
    <row r="499" spans="1:8">
      <c r="A499" s="17">
        <f t="shared" si="22"/>
        <v>46046</v>
      </c>
      <c r="B499" s="4"/>
      <c r="C499" s="4">
        <f>SUMIFS(Sales!$S:$S,Sales!$H:$H,A499)+SUMIFS(Sales!$J:$J,Sales!$H:$H,A499)</f>
        <v>0</v>
      </c>
      <c r="D499" s="4">
        <f>SUMIFS(Sales!$J:$J,Sales!$U:$U,A499)</f>
        <v>0</v>
      </c>
      <c r="E499" s="4">
        <f>SUMIFS(Investors!$Q:$Q,Investors!$T:$T,"Exit",Investors!$J:$J,Daily!A499)</f>
        <v>0</v>
      </c>
      <c r="F499" s="4">
        <f>SUMIFS(Adjustments!$C:$C,Adjustments!$A:$A,A499)</f>
        <v>0</v>
      </c>
      <c r="G499" s="4">
        <f t="shared" si="21"/>
        <v>0</v>
      </c>
      <c r="H499" s="4">
        <f t="shared" si="23"/>
        <v>19715429.429312058</v>
      </c>
    </row>
    <row r="500" spans="1:8">
      <c r="A500" s="17">
        <f t="shared" si="22"/>
        <v>46047</v>
      </c>
      <c r="B500" s="4"/>
      <c r="C500" s="4">
        <f>SUMIFS(Sales!$S:$S,Sales!$H:$H,A500)+SUMIFS(Sales!$J:$J,Sales!$H:$H,A500)</f>
        <v>0</v>
      </c>
      <c r="D500" s="4">
        <f>SUMIFS(Sales!$J:$J,Sales!$U:$U,A500)</f>
        <v>0</v>
      </c>
      <c r="E500" s="4">
        <f>SUMIFS(Investors!$Q:$Q,Investors!$T:$T,"Exit",Investors!$J:$J,Daily!A500)</f>
        <v>0</v>
      </c>
      <c r="F500" s="4">
        <f>SUMIFS(Adjustments!$C:$C,Adjustments!$A:$A,A500)</f>
        <v>0</v>
      </c>
      <c r="G500" s="4">
        <f t="shared" si="21"/>
        <v>0</v>
      </c>
      <c r="H500" s="4">
        <f t="shared" si="23"/>
        <v>19715429.429312058</v>
      </c>
    </row>
    <row r="501" spans="1:8">
      <c r="A501" s="17">
        <f t="shared" si="22"/>
        <v>46048</v>
      </c>
      <c r="B501" s="4"/>
      <c r="C501" s="4">
        <f>SUMIFS(Sales!$S:$S,Sales!$H:$H,A501)+SUMIFS(Sales!$J:$J,Sales!$H:$H,A501)</f>
        <v>0</v>
      </c>
      <c r="D501" s="4">
        <f>SUMIFS(Sales!$J:$J,Sales!$U:$U,A501)</f>
        <v>0</v>
      </c>
      <c r="E501" s="4">
        <f>SUMIFS(Investors!$Q:$Q,Investors!$T:$T,"Exit",Investors!$J:$J,Daily!A501)</f>
        <v>0</v>
      </c>
      <c r="F501" s="4">
        <f>SUMIFS(Adjustments!$C:$C,Adjustments!$A:$A,A501)</f>
        <v>0</v>
      </c>
      <c r="G501" s="4">
        <f t="shared" si="21"/>
        <v>0</v>
      </c>
      <c r="H501" s="4">
        <f t="shared" si="23"/>
        <v>19715429.429312058</v>
      </c>
    </row>
    <row r="502" spans="1:8">
      <c r="A502" s="17">
        <f t="shared" si="22"/>
        <v>46049</v>
      </c>
      <c r="B502" s="4"/>
      <c r="C502" s="4">
        <f>SUMIFS(Sales!$S:$S,Sales!$H:$H,A502)+SUMIFS(Sales!$J:$J,Sales!$H:$H,A502)</f>
        <v>0</v>
      </c>
      <c r="D502" s="4">
        <f>SUMIFS(Sales!$J:$J,Sales!$U:$U,A502)</f>
        <v>0</v>
      </c>
      <c r="E502" s="4">
        <f>SUMIFS(Investors!$Q:$Q,Investors!$T:$T,"Exit",Investors!$J:$J,Daily!A502)</f>
        <v>0</v>
      </c>
      <c r="F502" s="4">
        <f>SUMIFS(Adjustments!$C:$C,Adjustments!$A:$A,A502)</f>
        <v>0</v>
      </c>
      <c r="G502" s="4">
        <f t="shared" si="21"/>
        <v>0</v>
      </c>
      <c r="H502" s="4">
        <f t="shared" si="23"/>
        <v>19715429.429312058</v>
      </c>
    </row>
    <row r="503" spans="1:8">
      <c r="A503" s="17">
        <f t="shared" si="22"/>
        <v>46050</v>
      </c>
      <c r="B503" s="4"/>
      <c r="C503" s="4">
        <f>SUMIFS(Sales!$S:$S,Sales!$H:$H,A503)+SUMIFS(Sales!$J:$J,Sales!$H:$H,A503)</f>
        <v>0</v>
      </c>
      <c r="D503" s="4">
        <f>SUMIFS(Sales!$J:$J,Sales!$U:$U,A503)</f>
        <v>0</v>
      </c>
      <c r="E503" s="4">
        <f>SUMIFS(Investors!$Q:$Q,Investors!$T:$T,"Exit",Investors!$J:$J,Daily!A503)</f>
        <v>0</v>
      </c>
      <c r="F503" s="4">
        <f>SUMIFS(Adjustments!$C:$C,Adjustments!$A:$A,A503)</f>
        <v>0</v>
      </c>
      <c r="G503" s="4">
        <f t="shared" si="21"/>
        <v>0</v>
      </c>
      <c r="H503" s="4">
        <f t="shared" si="23"/>
        <v>19715429.429312058</v>
      </c>
    </row>
    <row r="504" spans="1:8">
      <c r="A504" s="17">
        <f t="shared" si="22"/>
        <v>46051</v>
      </c>
      <c r="B504" s="4"/>
      <c r="C504" s="4">
        <f>SUMIFS(Sales!$S:$S,Sales!$H:$H,A504)+SUMIFS(Sales!$J:$J,Sales!$H:$H,A504)</f>
        <v>0</v>
      </c>
      <c r="D504" s="4">
        <f>SUMIFS(Sales!$J:$J,Sales!$U:$U,A504)</f>
        <v>0</v>
      </c>
      <c r="E504" s="4">
        <f>SUMIFS(Investors!$Q:$Q,Investors!$T:$T,"Exit",Investors!$J:$J,Daily!A504)</f>
        <v>0</v>
      </c>
      <c r="F504" s="4">
        <f>SUMIFS(Adjustments!$C:$C,Adjustments!$A:$A,A504)</f>
        <v>0</v>
      </c>
      <c r="G504" s="4">
        <f t="shared" si="21"/>
        <v>0</v>
      </c>
      <c r="H504" s="4">
        <f t="shared" si="23"/>
        <v>19715429.429312058</v>
      </c>
    </row>
    <row r="505" spans="1:8">
      <c r="A505" s="17">
        <f t="shared" si="22"/>
        <v>46052</v>
      </c>
      <c r="B505" s="4"/>
      <c r="C505" s="4">
        <f>SUMIFS(Sales!$S:$S,Sales!$H:$H,A505)+SUMIFS(Sales!$J:$J,Sales!$H:$H,A505)</f>
        <v>0</v>
      </c>
      <c r="D505" s="4">
        <f>SUMIFS(Sales!$J:$J,Sales!$U:$U,A505)</f>
        <v>0</v>
      </c>
      <c r="E505" s="4">
        <f>SUMIFS(Investors!$Q:$Q,Investors!$T:$T,"Exit",Investors!$J:$J,Daily!A505)</f>
        <v>0</v>
      </c>
      <c r="F505" s="4">
        <f>SUMIFS(Adjustments!$C:$C,Adjustments!$A:$A,A505)</f>
        <v>0</v>
      </c>
      <c r="G505" s="4">
        <f t="shared" si="21"/>
        <v>0</v>
      </c>
      <c r="H505" s="4">
        <f t="shared" si="23"/>
        <v>19715429.429312058</v>
      </c>
    </row>
    <row r="506" spans="1:8">
      <c r="A506" s="17">
        <f t="shared" si="22"/>
        <v>46053</v>
      </c>
      <c r="B506" s="4"/>
      <c r="C506" s="4">
        <f>SUMIFS(Sales!$S:$S,Sales!$H:$H,A506)+SUMIFS(Sales!$J:$J,Sales!$H:$H,A506)</f>
        <v>0</v>
      </c>
      <c r="D506" s="4">
        <f>SUMIFS(Sales!$J:$J,Sales!$U:$U,A506)</f>
        <v>0</v>
      </c>
      <c r="E506" s="4">
        <f>SUMIFS(Investors!$Q:$Q,Investors!$T:$T,"Exit",Investors!$J:$J,Daily!A506)</f>
        <v>0</v>
      </c>
      <c r="F506" s="4">
        <f>SUMIFS(Adjustments!$C:$C,Adjustments!$A:$A,A506)</f>
        <v>0</v>
      </c>
      <c r="G506" s="4">
        <f t="shared" si="21"/>
        <v>0</v>
      </c>
      <c r="H506" s="4">
        <f t="shared" si="23"/>
        <v>19715429.429312058</v>
      </c>
    </row>
    <row r="507" spans="1:8">
      <c r="A507" s="17">
        <f t="shared" si="22"/>
        <v>46054</v>
      </c>
      <c r="B507" s="4"/>
      <c r="C507" s="4">
        <f>SUMIFS(Sales!$S:$S,Sales!$H:$H,A507)+SUMIFS(Sales!$J:$J,Sales!$H:$H,A507)</f>
        <v>0</v>
      </c>
      <c r="D507" s="4">
        <f>SUMIFS(Sales!$J:$J,Sales!$U:$U,A507)</f>
        <v>0</v>
      </c>
      <c r="E507" s="4">
        <f>SUMIFS(Investors!$Q:$Q,Investors!$T:$T,"Exit",Investors!$J:$J,Daily!A507)</f>
        <v>0</v>
      </c>
      <c r="F507" s="4">
        <f>SUMIFS(Adjustments!$C:$C,Adjustments!$A:$A,A507)</f>
        <v>0</v>
      </c>
      <c r="G507" s="4">
        <f t="shared" si="21"/>
        <v>0</v>
      </c>
      <c r="H507" s="4">
        <f t="shared" si="23"/>
        <v>19715429.429312058</v>
      </c>
    </row>
    <row r="508" spans="1:8">
      <c r="A508" s="17">
        <f t="shared" si="22"/>
        <v>46055</v>
      </c>
      <c r="B508" s="4"/>
      <c r="C508" s="4">
        <f>SUMIFS(Sales!$S:$S,Sales!$H:$H,A508)+SUMIFS(Sales!$J:$J,Sales!$H:$H,A508)</f>
        <v>0</v>
      </c>
      <c r="D508" s="4">
        <f>SUMIFS(Sales!$J:$J,Sales!$U:$U,A508)</f>
        <v>0</v>
      </c>
      <c r="E508" s="4">
        <f>SUMIFS(Investors!$Q:$Q,Investors!$T:$T,"Exit",Investors!$J:$J,Daily!A508)</f>
        <v>0</v>
      </c>
      <c r="F508" s="4">
        <f>SUMIFS(Adjustments!$C:$C,Adjustments!$A:$A,A508)</f>
        <v>0</v>
      </c>
      <c r="G508" s="4">
        <f t="shared" si="21"/>
        <v>0</v>
      </c>
      <c r="H508" s="4">
        <f t="shared" si="23"/>
        <v>19715429.429312058</v>
      </c>
    </row>
    <row r="509" spans="1:8">
      <c r="A509" s="17">
        <f t="shared" si="22"/>
        <v>46056</v>
      </c>
      <c r="B509" s="4"/>
      <c r="C509" s="4">
        <f>SUMIFS(Sales!$S:$S,Sales!$H:$H,A509)+SUMIFS(Sales!$J:$J,Sales!$H:$H,A509)</f>
        <v>0</v>
      </c>
      <c r="D509" s="4">
        <f>SUMIFS(Sales!$J:$J,Sales!$U:$U,A509)</f>
        <v>0</v>
      </c>
      <c r="E509" s="4">
        <f>SUMIFS(Investors!$Q:$Q,Investors!$T:$T,"Exit",Investors!$J:$J,Daily!A509)</f>
        <v>0</v>
      </c>
      <c r="F509" s="4">
        <f>SUMIFS(Adjustments!$C:$C,Adjustments!$A:$A,A509)</f>
        <v>0</v>
      </c>
      <c r="G509" s="4">
        <f t="shared" si="21"/>
        <v>0</v>
      </c>
      <c r="H509" s="4">
        <f t="shared" si="23"/>
        <v>19715429.429312058</v>
      </c>
    </row>
    <row r="510" spans="1:8">
      <c r="A510" s="17">
        <f t="shared" si="22"/>
        <v>46057</v>
      </c>
      <c r="B510" s="4"/>
      <c r="C510" s="4">
        <f>SUMIFS(Sales!$S:$S,Sales!$H:$H,A510)+SUMIFS(Sales!$J:$J,Sales!$H:$H,A510)</f>
        <v>0</v>
      </c>
      <c r="D510" s="4">
        <f>SUMIFS(Sales!$J:$J,Sales!$U:$U,A510)</f>
        <v>0</v>
      </c>
      <c r="E510" s="4">
        <f>SUMIFS(Investors!$Q:$Q,Investors!$T:$T,"Exit",Investors!$J:$J,Daily!A510)</f>
        <v>0</v>
      </c>
      <c r="F510" s="4">
        <f>SUMIFS(Adjustments!$C:$C,Adjustments!$A:$A,A510)</f>
        <v>0</v>
      </c>
      <c r="G510" s="4">
        <f t="shared" si="21"/>
        <v>0</v>
      </c>
      <c r="H510" s="4">
        <f t="shared" si="23"/>
        <v>19715429.429312058</v>
      </c>
    </row>
    <row r="511" spans="1:8">
      <c r="A511" s="17">
        <f t="shared" si="22"/>
        <v>46058</v>
      </c>
      <c r="B511" s="4"/>
      <c r="C511" s="4">
        <f>SUMIFS(Sales!$S:$S,Sales!$H:$H,A511)+SUMIFS(Sales!$J:$J,Sales!$H:$H,A511)</f>
        <v>0</v>
      </c>
      <c r="D511" s="4">
        <f>SUMIFS(Sales!$J:$J,Sales!$U:$U,A511)</f>
        <v>0</v>
      </c>
      <c r="E511" s="4">
        <f>SUMIFS(Investors!$Q:$Q,Investors!$T:$T,"Exit",Investors!$J:$J,Daily!A511)</f>
        <v>0</v>
      </c>
      <c r="F511" s="4">
        <f>SUMIFS(Adjustments!$C:$C,Adjustments!$A:$A,A511)</f>
        <v>0</v>
      </c>
      <c r="G511" s="4">
        <f t="shared" si="21"/>
        <v>0</v>
      </c>
      <c r="H511" s="4">
        <f t="shared" si="23"/>
        <v>19715429.429312058</v>
      </c>
    </row>
    <row r="512" spans="1:8">
      <c r="A512" s="17">
        <f t="shared" si="22"/>
        <v>46059</v>
      </c>
      <c r="B512" s="4"/>
      <c r="C512" s="4">
        <f>SUMIFS(Sales!$S:$S,Sales!$H:$H,A512)+SUMIFS(Sales!$J:$J,Sales!$H:$H,A512)</f>
        <v>0</v>
      </c>
      <c r="D512" s="4">
        <f>SUMIFS(Sales!$J:$J,Sales!$U:$U,A512)</f>
        <v>0</v>
      </c>
      <c r="E512" s="4">
        <f>SUMIFS(Investors!$Q:$Q,Investors!$T:$T,"Exit",Investors!$J:$J,Daily!A512)</f>
        <v>0</v>
      </c>
      <c r="F512" s="4">
        <f>SUMIFS(Adjustments!$C:$C,Adjustments!$A:$A,A512)</f>
        <v>0</v>
      </c>
      <c r="G512" s="4">
        <f t="shared" si="21"/>
        <v>0</v>
      </c>
      <c r="H512" s="4">
        <f t="shared" si="23"/>
        <v>19715429.429312058</v>
      </c>
    </row>
    <row r="513" spans="1:8">
      <c r="A513" s="17">
        <f t="shared" si="22"/>
        <v>46060</v>
      </c>
      <c r="B513" s="4"/>
      <c r="C513" s="4">
        <f>SUMIFS(Sales!$S:$S,Sales!$H:$H,A513)+SUMIFS(Sales!$J:$J,Sales!$H:$H,A513)</f>
        <v>0</v>
      </c>
      <c r="D513" s="4">
        <f>SUMIFS(Sales!$J:$J,Sales!$U:$U,A513)</f>
        <v>0</v>
      </c>
      <c r="E513" s="4">
        <f>SUMIFS(Investors!$Q:$Q,Investors!$T:$T,"Exit",Investors!$J:$J,Daily!A513)</f>
        <v>0</v>
      </c>
      <c r="F513" s="4">
        <f>SUMIFS(Adjustments!$C:$C,Adjustments!$A:$A,A513)</f>
        <v>0</v>
      </c>
      <c r="G513" s="4">
        <f t="shared" si="21"/>
        <v>0</v>
      </c>
      <c r="H513" s="4">
        <f t="shared" si="23"/>
        <v>19715429.429312058</v>
      </c>
    </row>
    <row r="514" spans="1:8">
      <c r="A514" s="17">
        <f t="shared" si="22"/>
        <v>46061</v>
      </c>
      <c r="B514" s="4"/>
      <c r="C514" s="4">
        <f>SUMIFS(Sales!$S:$S,Sales!$H:$H,A514)+SUMIFS(Sales!$J:$J,Sales!$H:$H,A514)</f>
        <v>0</v>
      </c>
      <c r="D514" s="4">
        <f>SUMIFS(Sales!$J:$J,Sales!$U:$U,A514)</f>
        <v>0</v>
      </c>
      <c r="E514" s="4">
        <f>SUMIFS(Investors!$Q:$Q,Investors!$T:$T,"Exit",Investors!$J:$J,Daily!A514)</f>
        <v>0</v>
      </c>
      <c r="F514" s="4">
        <f>SUMIFS(Adjustments!$C:$C,Adjustments!$A:$A,A514)</f>
        <v>0</v>
      </c>
      <c r="G514" s="4">
        <f t="shared" si="21"/>
        <v>0</v>
      </c>
      <c r="H514" s="4">
        <f t="shared" si="23"/>
        <v>19715429.429312058</v>
      </c>
    </row>
    <row r="515" spans="1:8">
      <c r="A515" s="17">
        <f t="shared" si="22"/>
        <v>46062</v>
      </c>
      <c r="B515" s="4"/>
      <c r="C515" s="4">
        <f>SUMIFS(Sales!$S:$S,Sales!$H:$H,A515)+SUMIFS(Sales!$J:$J,Sales!$H:$H,A515)</f>
        <v>0</v>
      </c>
      <c r="D515" s="4">
        <f>SUMIFS(Sales!$J:$J,Sales!$U:$U,A515)</f>
        <v>0</v>
      </c>
      <c r="E515" s="4">
        <f>SUMIFS(Investors!$Q:$Q,Investors!$T:$T,"Exit",Investors!$J:$J,Daily!A515)</f>
        <v>0</v>
      </c>
      <c r="F515" s="4">
        <f>SUMIFS(Adjustments!$C:$C,Adjustments!$A:$A,A515)</f>
        <v>0</v>
      </c>
      <c r="G515" s="4">
        <f t="shared" ref="G515:G578" si="24">B515+C515-D515-E515+F515</f>
        <v>0</v>
      </c>
      <c r="H515" s="4">
        <f t="shared" si="23"/>
        <v>19715429.429312058</v>
      </c>
    </row>
    <row r="516" spans="1:8">
      <c r="A516" s="17">
        <f t="shared" ref="A516:A579" si="25">A515+1</f>
        <v>46063</v>
      </c>
      <c r="B516" s="4"/>
      <c r="C516" s="4">
        <f>SUMIFS(Sales!$S:$S,Sales!$H:$H,A516)+SUMIFS(Sales!$J:$J,Sales!$H:$H,A516)</f>
        <v>0</v>
      </c>
      <c r="D516" s="4">
        <f>SUMIFS(Sales!$J:$J,Sales!$U:$U,A516)</f>
        <v>0</v>
      </c>
      <c r="E516" s="4">
        <f>SUMIFS(Investors!$Q:$Q,Investors!$T:$T,"Exit",Investors!$J:$J,Daily!A516)</f>
        <v>0</v>
      </c>
      <c r="F516" s="4">
        <f>SUMIFS(Adjustments!$C:$C,Adjustments!$A:$A,A516)</f>
        <v>0</v>
      </c>
      <c r="G516" s="4">
        <f t="shared" si="24"/>
        <v>0</v>
      </c>
      <c r="H516" s="4">
        <f t="shared" ref="H516:H579" si="26">H515+G516</f>
        <v>19715429.429312058</v>
      </c>
    </row>
    <row r="517" spans="1:8">
      <c r="A517" s="17">
        <f t="shared" si="25"/>
        <v>46064</v>
      </c>
      <c r="B517" s="4"/>
      <c r="C517" s="4">
        <f>SUMIFS(Sales!$S:$S,Sales!$H:$H,A517)+SUMIFS(Sales!$J:$J,Sales!$H:$H,A517)</f>
        <v>0</v>
      </c>
      <c r="D517" s="4">
        <f>SUMIFS(Sales!$J:$J,Sales!$U:$U,A517)</f>
        <v>0</v>
      </c>
      <c r="E517" s="4">
        <f>SUMIFS(Investors!$Q:$Q,Investors!$T:$T,"Exit",Investors!$J:$J,Daily!A517)</f>
        <v>0</v>
      </c>
      <c r="F517" s="4">
        <f>SUMIFS(Adjustments!$C:$C,Adjustments!$A:$A,A517)</f>
        <v>0</v>
      </c>
      <c r="G517" s="4">
        <f t="shared" si="24"/>
        <v>0</v>
      </c>
      <c r="H517" s="4">
        <f t="shared" si="26"/>
        <v>19715429.429312058</v>
      </c>
    </row>
    <row r="518" spans="1:8">
      <c r="A518" s="17">
        <f t="shared" si="25"/>
        <v>46065</v>
      </c>
      <c r="B518" s="4"/>
      <c r="C518" s="4">
        <f>SUMIFS(Sales!$S:$S,Sales!$H:$H,A518)+SUMIFS(Sales!$J:$J,Sales!$H:$H,A518)</f>
        <v>0</v>
      </c>
      <c r="D518" s="4">
        <f>SUMIFS(Sales!$J:$J,Sales!$U:$U,A518)</f>
        <v>0</v>
      </c>
      <c r="E518" s="4">
        <f>SUMIFS(Investors!$Q:$Q,Investors!$T:$T,"Exit",Investors!$J:$J,Daily!A518)</f>
        <v>0</v>
      </c>
      <c r="F518" s="4">
        <f>SUMIFS(Adjustments!$C:$C,Adjustments!$A:$A,A518)</f>
        <v>0</v>
      </c>
      <c r="G518" s="4">
        <f t="shared" si="24"/>
        <v>0</v>
      </c>
      <c r="H518" s="4">
        <f t="shared" si="26"/>
        <v>19715429.429312058</v>
      </c>
    </row>
    <row r="519" spans="1:8">
      <c r="A519" s="17">
        <f t="shared" si="25"/>
        <v>46066</v>
      </c>
      <c r="B519" s="4"/>
      <c r="C519" s="4">
        <f>SUMIFS(Sales!$S:$S,Sales!$H:$H,A519)+SUMIFS(Sales!$J:$J,Sales!$H:$H,A519)</f>
        <v>0</v>
      </c>
      <c r="D519" s="4">
        <f>SUMIFS(Sales!$J:$J,Sales!$U:$U,A519)</f>
        <v>0</v>
      </c>
      <c r="E519" s="4">
        <f>SUMIFS(Investors!$Q:$Q,Investors!$T:$T,"Exit",Investors!$J:$J,Daily!A519)</f>
        <v>0</v>
      </c>
      <c r="F519" s="4">
        <f>SUMIFS(Adjustments!$C:$C,Adjustments!$A:$A,A519)</f>
        <v>0</v>
      </c>
      <c r="G519" s="4">
        <f t="shared" si="24"/>
        <v>0</v>
      </c>
      <c r="H519" s="4">
        <f t="shared" si="26"/>
        <v>19715429.429312058</v>
      </c>
    </row>
    <row r="520" spans="1:8">
      <c r="A520" s="17">
        <f t="shared" si="25"/>
        <v>46067</v>
      </c>
      <c r="B520" s="4"/>
      <c r="C520" s="4">
        <f>SUMIFS(Sales!$S:$S,Sales!$H:$H,A520)+SUMIFS(Sales!$J:$J,Sales!$H:$H,A520)</f>
        <v>0</v>
      </c>
      <c r="D520" s="4">
        <f>SUMIFS(Sales!$J:$J,Sales!$U:$U,A520)</f>
        <v>0</v>
      </c>
      <c r="E520" s="4">
        <f>SUMIFS(Investors!$Q:$Q,Investors!$T:$T,"Exit",Investors!$J:$J,Daily!A520)</f>
        <v>0</v>
      </c>
      <c r="F520" s="4">
        <f>SUMIFS(Adjustments!$C:$C,Adjustments!$A:$A,A520)</f>
        <v>0</v>
      </c>
      <c r="G520" s="4">
        <f t="shared" si="24"/>
        <v>0</v>
      </c>
      <c r="H520" s="4">
        <f t="shared" si="26"/>
        <v>19715429.429312058</v>
      </c>
    </row>
    <row r="521" spans="1:8">
      <c r="A521" s="17">
        <f t="shared" si="25"/>
        <v>46068</v>
      </c>
      <c r="B521" s="4"/>
      <c r="C521" s="4">
        <f>SUMIFS(Sales!$S:$S,Sales!$H:$H,A521)+SUMIFS(Sales!$J:$J,Sales!$H:$H,A521)</f>
        <v>0</v>
      </c>
      <c r="D521" s="4">
        <f>SUMIFS(Sales!$J:$J,Sales!$U:$U,A521)</f>
        <v>0</v>
      </c>
      <c r="E521" s="4">
        <f>SUMIFS(Investors!$Q:$Q,Investors!$T:$T,"Exit",Investors!$J:$J,Daily!A521)</f>
        <v>0</v>
      </c>
      <c r="F521" s="4">
        <f>SUMIFS(Adjustments!$C:$C,Adjustments!$A:$A,A521)</f>
        <v>0</v>
      </c>
      <c r="G521" s="4">
        <f t="shared" si="24"/>
        <v>0</v>
      </c>
      <c r="H521" s="4">
        <f t="shared" si="26"/>
        <v>19715429.429312058</v>
      </c>
    </row>
    <row r="522" spans="1:8">
      <c r="A522" s="17">
        <f t="shared" si="25"/>
        <v>46069</v>
      </c>
      <c r="B522" s="4"/>
      <c r="C522" s="4">
        <f>SUMIFS(Sales!$S:$S,Sales!$H:$H,A522)+SUMIFS(Sales!$J:$J,Sales!$H:$H,A522)</f>
        <v>0</v>
      </c>
      <c r="D522" s="4">
        <f>SUMIFS(Sales!$J:$J,Sales!$U:$U,A522)</f>
        <v>0</v>
      </c>
      <c r="E522" s="4">
        <f>SUMIFS(Investors!$Q:$Q,Investors!$T:$T,"Exit",Investors!$J:$J,Daily!A522)</f>
        <v>0</v>
      </c>
      <c r="F522" s="4">
        <f>SUMIFS(Adjustments!$C:$C,Adjustments!$A:$A,A522)</f>
        <v>0</v>
      </c>
      <c r="G522" s="4">
        <f t="shared" si="24"/>
        <v>0</v>
      </c>
      <c r="H522" s="4">
        <f t="shared" si="26"/>
        <v>19715429.429312058</v>
      </c>
    </row>
    <row r="523" spans="1:8">
      <c r="A523" s="17">
        <f t="shared" si="25"/>
        <v>46070</v>
      </c>
      <c r="B523" s="4"/>
      <c r="C523" s="4">
        <f>SUMIFS(Sales!$S:$S,Sales!$H:$H,A523)+SUMIFS(Sales!$J:$J,Sales!$H:$H,A523)</f>
        <v>0</v>
      </c>
      <c r="D523" s="4">
        <f>SUMIFS(Sales!$J:$J,Sales!$U:$U,A523)</f>
        <v>0</v>
      </c>
      <c r="E523" s="4">
        <f>SUMIFS(Investors!$Q:$Q,Investors!$T:$T,"Exit",Investors!$J:$J,Daily!A523)</f>
        <v>0</v>
      </c>
      <c r="F523" s="4">
        <f>SUMIFS(Adjustments!$C:$C,Adjustments!$A:$A,A523)</f>
        <v>0</v>
      </c>
      <c r="G523" s="4">
        <f t="shared" si="24"/>
        <v>0</v>
      </c>
      <c r="H523" s="4">
        <f t="shared" si="26"/>
        <v>19715429.429312058</v>
      </c>
    </row>
    <row r="524" spans="1:8">
      <c r="A524" s="17">
        <f t="shared" si="25"/>
        <v>46071</v>
      </c>
      <c r="B524" s="4"/>
      <c r="C524" s="4">
        <f>SUMIFS(Sales!$S:$S,Sales!$H:$H,A524)+SUMIFS(Sales!$J:$J,Sales!$H:$H,A524)</f>
        <v>0</v>
      </c>
      <c r="D524" s="4">
        <f>SUMIFS(Sales!$J:$J,Sales!$U:$U,A524)</f>
        <v>0</v>
      </c>
      <c r="E524" s="4">
        <f>SUMIFS(Investors!$Q:$Q,Investors!$T:$T,"Exit",Investors!$J:$J,Daily!A524)</f>
        <v>0</v>
      </c>
      <c r="F524" s="4">
        <f>SUMIFS(Adjustments!$C:$C,Adjustments!$A:$A,A524)</f>
        <v>0</v>
      </c>
      <c r="G524" s="4">
        <f t="shared" si="24"/>
        <v>0</v>
      </c>
      <c r="H524" s="4">
        <f t="shared" si="26"/>
        <v>19715429.429312058</v>
      </c>
    </row>
    <row r="525" spans="1:8">
      <c r="A525" s="17">
        <f t="shared" si="25"/>
        <v>46072</v>
      </c>
      <c r="B525" s="4"/>
      <c r="C525" s="4">
        <f>SUMIFS(Sales!$S:$S,Sales!$H:$H,A525)+SUMIFS(Sales!$J:$J,Sales!$H:$H,A525)</f>
        <v>0</v>
      </c>
      <c r="D525" s="4">
        <f>SUMIFS(Sales!$J:$J,Sales!$U:$U,A525)</f>
        <v>0</v>
      </c>
      <c r="E525" s="4">
        <f>SUMIFS(Investors!$Q:$Q,Investors!$T:$T,"Exit",Investors!$J:$J,Daily!A525)</f>
        <v>0</v>
      </c>
      <c r="F525" s="4">
        <f>SUMIFS(Adjustments!$C:$C,Adjustments!$A:$A,A525)</f>
        <v>0</v>
      </c>
      <c r="G525" s="4">
        <f t="shared" si="24"/>
        <v>0</v>
      </c>
      <c r="H525" s="4">
        <f t="shared" si="26"/>
        <v>19715429.429312058</v>
      </c>
    </row>
    <row r="526" spans="1:8">
      <c r="A526" s="17">
        <f t="shared" si="25"/>
        <v>46073</v>
      </c>
      <c r="B526" s="4"/>
      <c r="C526" s="4">
        <f>SUMIFS(Sales!$S:$S,Sales!$H:$H,A526)+SUMIFS(Sales!$J:$J,Sales!$H:$H,A526)</f>
        <v>0</v>
      </c>
      <c r="D526" s="4">
        <f>SUMIFS(Sales!$J:$J,Sales!$U:$U,A526)</f>
        <v>0</v>
      </c>
      <c r="E526" s="4">
        <f>SUMIFS(Investors!$Q:$Q,Investors!$T:$T,"Exit",Investors!$J:$J,Daily!A526)</f>
        <v>0</v>
      </c>
      <c r="F526" s="4">
        <f>SUMIFS(Adjustments!$C:$C,Adjustments!$A:$A,A526)</f>
        <v>0</v>
      </c>
      <c r="G526" s="4">
        <f t="shared" si="24"/>
        <v>0</v>
      </c>
      <c r="H526" s="4">
        <f t="shared" si="26"/>
        <v>19715429.429312058</v>
      </c>
    </row>
    <row r="527" spans="1:8">
      <c r="A527" s="17">
        <f t="shared" si="25"/>
        <v>46074</v>
      </c>
      <c r="B527" s="4"/>
      <c r="C527" s="4">
        <f>SUMIFS(Sales!$S:$S,Sales!$H:$H,A527)+SUMIFS(Sales!$J:$J,Sales!$H:$H,A527)</f>
        <v>0</v>
      </c>
      <c r="D527" s="4">
        <f>SUMIFS(Sales!$J:$J,Sales!$U:$U,A527)</f>
        <v>0</v>
      </c>
      <c r="E527" s="4">
        <f>SUMIFS(Investors!$Q:$Q,Investors!$T:$T,"Exit",Investors!$J:$J,Daily!A527)</f>
        <v>0</v>
      </c>
      <c r="F527" s="4">
        <f>SUMIFS(Adjustments!$C:$C,Adjustments!$A:$A,A527)</f>
        <v>0</v>
      </c>
      <c r="G527" s="4">
        <f t="shared" si="24"/>
        <v>0</v>
      </c>
      <c r="H527" s="4">
        <f t="shared" si="26"/>
        <v>19715429.429312058</v>
      </c>
    </row>
    <row r="528" spans="1:8">
      <c r="A528" s="17">
        <f t="shared" si="25"/>
        <v>46075</v>
      </c>
      <c r="B528" s="4"/>
      <c r="C528" s="4">
        <f>SUMIFS(Sales!$S:$S,Sales!$H:$H,A528)+SUMIFS(Sales!$J:$J,Sales!$H:$H,A528)</f>
        <v>0</v>
      </c>
      <c r="D528" s="4">
        <f>SUMIFS(Sales!$J:$J,Sales!$U:$U,A528)</f>
        <v>0</v>
      </c>
      <c r="E528" s="4">
        <f>SUMIFS(Investors!$Q:$Q,Investors!$T:$T,"Exit",Investors!$J:$J,Daily!A528)</f>
        <v>0</v>
      </c>
      <c r="F528" s="4">
        <f>SUMIFS(Adjustments!$C:$C,Adjustments!$A:$A,A528)</f>
        <v>0</v>
      </c>
      <c r="G528" s="4">
        <f t="shared" si="24"/>
        <v>0</v>
      </c>
      <c r="H528" s="4">
        <f t="shared" si="26"/>
        <v>19715429.429312058</v>
      </c>
    </row>
    <row r="529" spans="1:8">
      <c r="A529" s="17">
        <f t="shared" si="25"/>
        <v>46076</v>
      </c>
      <c r="B529" s="4"/>
      <c r="C529" s="4">
        <f>SUMIFS(Sales!$S:$S,Sales!$H:$H,A529)+SUMIFS(Sales!$J:$J,Sales!$H:$H,A529)</f>
        <v>0</v>
      </c>
      <c r="D529" s="4">
        <f>SUMIFS(Sales!$J:$J,Sales!$U:$U,A529)</f>
        <v>0</v>
      </c>
      <c r="E529" s="4">
        <f>SUMIFS(Investors!$Q:$Q,Investors!$T:$T,"Exit",Investors!$J:$J,Daily!A529)</f>
        <v>0</v>
      </c>
      <c r="F529" s="4">
        <f>SUMIFS(Adjustments!$C:$C,Adjustments!$A:$A,A529)</f>
        <v>0</v>
      </c>
      <c r="G529" s="4">
        <f t="shared" si="24"/>
        <v>0</v>
      </c>
      <c r="H529" s="4">
        <f t="shared" si="26"/>
        <v>19715429.429312058</v>
      </c>
    </row>
    <row r="530" spans="1:8">
      <c r="A530" s="17">
        <f t="shared" si="25"/>
        <v>46077</v>
      </c>
      <c r="B530" s="4"/>
      <c r="C530" s="4">
        <f>SUMIFS(Sales!$S:$S,Sales!$H:$H,A530)+SUMIFS(Sales!$J:$J,Sales!$H:$H,A530)</f>
        <v>0</v>
      </c>
      <c r="D530" s="4">
        <f>SUMIFS(Sales!$J:$J,Sales!$U:$U,A530)</f>
        <v>0</v>
      </c>
      <c r="E530" s="4">
        <f>SUMIFS(Investors!$Q:$Q,Investors!$T:$T,"Exit",Investors!$J:$J,Daily!A530)</f>
        <v>0</v>
      </c>
      <c r="F530" s="4">
        <f>SUMIFS(Adjustments!$C:$C,Adjustments!$A:$A,A530)</f>
        <v>0</v>
      </c>
      <c r="G530" s="4">
        <f t="shared" si="24"/>
        <v>0</v>
      </c>
      <c r="H530" s="4">
        <f t="shared" si="26"/>
        <v>19715429.429312058</v>
      </c>
    </row>
    <row r="531" spans="1:8">
      <c r="A531" s="17">
        <f t="shared" si="25"/>
        <v>46078</v>
      </c>
      <c r="B531" s="4"/>
      <c r="C531" s="4">
        <f>SUMIFS(Sales!$S:$S,Sales!$H:$H,A531)+SUMIFS(Sales!$J:$J,Sales!$H:$H,A531)</f>
        <v>0</v>
      </c>
      <c r="D531" s="4">
        <f>SUMIFS(Sales!$J:$J,Sales!$U:$U,A531)</f>
        <v>0</v>
      </c>
      <c r="E531" s="4">
        <f>SUMIFS(Investors!$Q:$Q,Investors!$T:$T,"Exit",Investors!$J:$J,Daily!A531)</f>
        <v>0</v>
      </c>
      <c r="F531" s="4">
        <f>SUMIFS(Adjustments!$C:$C,Adjustments!$A:$A,A531)</f>
        <v>0</v>
      </c>
      <c r="G531" s="4">
        <f t="shared" si="24"/>
        <v>0</v>
      </c>
      <c r="H531" s="4">
        <f t="shared" si="26"/>
        <v>19715429.429312058</v>
      </c>
    </row>
    <row r="532" spans="1:8">
      <c r="A532" s="17">
        <f t="shared" si="25"/>
        <v>46079</v>
      </c>
      <c r="B532" s="4"/>
      <c r="C532" s="4">
        <f>SUMIFS(Sales!$S:$S,Sales!$H:$H,A532)+SUMIFS(Sales!$J:$J,Sales!$H:$H,A532)</f>
        <v>0</v>
      </c>
      <c r="D532" s="4">
        <f>SUMIFS(Sales!$J:$J,Sales!$U:$U,A532)</f>
        <v>0</v>
      </c>
      <c r="E532" s="4">
        <f>SUMIFS(Investors!$Q:$Q,Investors!$T:$T,"Exit",Investors!$J:$J,Daily!A532)</f>
        <v>0</v>
      </c>
      <c r="F532" s="4">
        <f>SUMIFS(Adjustments!$C:$C,Adjustments!$A:$A,A532)</f>
        <v>0</v>
      </c>
      <c r="G532" s="4">
        <f t="shared" si="24"/>
        <v>0</v>
      </c>
      <c r="H532" s="4">
        <f t="shared" si="26"/>
        <v>19715429.429312058</v>
      </c>
    </row>
    <row r="533" spans="1:8">
      <c r="A533" s="17">
        <f t="shared" si="25"/>
        <v>46080</v>
      </c>
      <c r="B533" s="4"/>
      <c r="C533" s="4">
        <f>SUMIFS(Sales!$S:$S,Sales!$H:$H,A533)+SUMIFS(Sales!$J:$J,Sales!$H:$H,A533)</f>
        <v>0</v>
      </c>
      <c r="D533" s="4">
        <f>SUMIFS(Sales!$J:$J,Sales!$U:$U,A533)</f>
        <v>0</v>
      </c>
      <c r="E533" s="4">
        <f>SUMIFS(Investors!$Q:$Q,Investors!$T:$T,"Exit",Investors!$J:$J,Daily!A533)</f>
        <v>0</v>
      </c>
      <c r="F533" s="4">
        <f>SUMIFS(Adjustments!$C:$C,Adjustments!$A:$A,A533)</f>
        <v>0</v>
      </c>
      <c r="G533" s="4">
        <f t="shared" si="24"/>
        <v>0</v>
      </c>
      <c r="H533" s="4">
        <f t="shared" si="26"/>
        <v>19715429.429312058</v>
      </c>
    </row>
    <row r="534" spans="1:8">
      <c r="A534" s="17">
        <f t="shared" si="25"/>
        <v>46081</v>
      </c>
      <c r="B534" s="4"/>
      <c r="C534" s="4">
        <f>SUMIFS(Sales!$S:$S,Sales!$H:$H,A534)+SUMIFS(Sales!$J:$J,Sales!$H:$H,A534)</f>
        <v>0</v>
      </c>
      <c r="D534" s="4">
        <f>SUMIFS(Sales!$J:$J,Sales!$U:$U,A534)</f>
        <v>0</v>
      </c>
      <c r="E534" s="4">
        <f>SUMIFS(Investors!$Q:$Q,Investors!$T:$T,"Exit",Investors!$J:$J,Daily!A534)</f>
        <v>0</v>
      </c>
      <c r="F534" s="4">
        <f>SUMIFS(Adjustments!$C:$C,Adjustments!$A:$A,A534)</f>
        <v>0</v>
      </c>
      <c r="G534" s="4">
        <f t="shared" si="24"/>
        <v>0</v>
      </c>
      <c r="H534" s="4">
        <f t="shared" si="26"/>
        <v>19715429.429312058</v>
      </c>
    </row>
    <row r="535" spans="1:8">
      <c r="A535" s="17">
        <f t="shared" si="25"/>
        <v>46082</v>
      </c>
      <c r="B535" s="4"/>
      <c r="C535" s="4">
        <f>SUMIFS(Sales!$S:$S,Sales!$H:$H,A535)+SUMIFS(Sales!$J:$J,Sales!$H:$H,A535)</f>
        <v>0</v>
      </c>
      <c r="D535" s="4">
        <f>SUMIFS(Sales!$J:$J,Sales!$U:$U,A535)</f>
        <v>0</v>
      </c>
      <c r="E535" s="4">
        <f>SUMIFS(Investors!$Q:$Q,Investors!$T:$T,"Exit",Investors!$J:$J,Daily!A535)</f>
        <v>0</v>
      </c>
      <c r="F535" s="4">
        <f>SUMIFS(Adjustments!$C:$C,Adjustments!$A:$A,A535)</f>
        <v>0</v>
      </c>
      <c r="G535" s="4">
        <f t="shared" si="24"/>
        <v>0</v>
      </c>
      <c r="H535" s="4">
        <f t="shared" si="26"/>
        <v>19715429.429312058</v>
      </c>
    </row>
    <row r="536" spans="1:8">
      <c r="A536" s="17">
        <f t="shared" si="25"/>
        <v>46083</v>
      </c>
      <c r="B536" s="4"/>
      <c r="C536" s="4">
        <f>SUMIFS(Sales!$S:$S,Sales!$H:$H,A536)+SUMIFS(Sales!$J:$J,Sales!$H:$H,A536)</f>
        <v>0</v>
      </c>
      <c r="D536" s="4">
        <f>SUMIFS(Sales!$J:$J,Sales!$U:$U,A536)</f>
        <v>0</v>
      </c>
      <c r="E536" s="4">
        <f>SUMIFS(Investors!$Q:$Q,Investors!$T:$T,"Exit",Investors!$J:$J,Daily!A536)</f>
        <v>0</v>
      </c>
      <c r="F536" s="4">
        <f>SUMIFS(Adjustments!$C:$C,Adjustments!$A:$A,A536)</f>
        <v>0</v>
      </c>
      <c r="G536" s="4">
        <f t="shared" si="24"/>
        <v>0</v>
      </c>
      <c r="H536" s="4">
        <f t="shared" si="26"/>
        <v>19715429.429312058</v>
      </c>
    </row>
    <row r="537" spans="1:8">
      <c r="A537" s="17">
        <f t="shared" si="25"/>
        <v>46084</v>
      </c>
      <c r="B537" s="4"/>
      <c r="C537" s="4">
        <f>SUMIFS(Sales!$S:$S,Sales!$H:$H,A537)+SUMIFS(Sales!$J:$J,Sales!$H:$H,A537)</f>
        <v>0</v>
      </c>
      <c r="D537" s="4">
        <f>SUMIFS(Sales!$J:$J,Sales!$U:$U,A537)</f>
        <v>0</v>
      </c>
      <c r="E537" s="4">
        <f>SUMIFS(Investors!$Q:$Q,Investors!$T:$T,"Exit",Investors!$J:$J,Daily!A537)</f>
        <v>0</v>
      </c>
      <c r="F537" s="4">
        <f>SUMIFS(Adjustments!$C:$C,Adjustments!$A:$A,A537)</f>
        <v>0</v>
      </c>
      <c r="G537" s="4">
        <f t="shared" si="24"/>
        <v>0</v>
      </c>
      <c r="H537" s="4">
        <f t="shared" si="26"/>
        <v>19715429.429312058</v>
      </c>
    </row>
    <row r="538" spans="1:8">
      <c r="A538" s="17">
        <f t="shared" si="25"/>
        <v>46085</v>
      </c>
      <c r="B538" s="4"/>
      <c r="C538" s="4">
        <f>SUMIFS(Sales!$S:$S,Sales!$H:$H,A538)+SUMIFS(Sales!$J:$J,Sales!$H:$H,A538)</f>
        <v>0</v>
      </c>
      <c r="D538" s="4">
        <f>SUMIFS(Sales!$J:$J,Sales!$U:$U,A538)</f>
        <v>0</v>
      </c>
      <c r="E538" s="4">
        <f>SUMIFS(Investors!$Q:$Q,Investors!$T:$T,"Exit",Investors!$J:$J,Daily!A538)</f>
        <v>0</v>
      </c>
      <c r="F538" s="4">
        <f>SUMIFS(Adjustments!$C:$C,Adjustments!$A:$A,A538)</f>
        <v>0</v>
      </c>
      <c r="G538" s="4">
        <f t="shared" si="24"/>
        <v>0</v>
      </c>
      <c r="H538" s="4">
        <f t="shared" si="26"/>
        <v>19715429.429312058</v>
      </c>
    </row>
    <row r="539" spans="1:8">
      <c r="A539" s="17">
        <f t="shared" si="25"/>
        <v>46086</v>
      </c>
      <c r="B539" s="4"/>
      <c r="C539" s="4">
        <f>SUMIFS(Sales!$S:$S,Sales!$H:$H,A539)+SUMIFS(Sales!$J:$J,Sales!$H:$H,A539)</f>
        <v>0</v>
      </c>
      <c r="D539" s="4">
        <f>SUMIFS(Sales!$J:$J,Sales!$U:$U,A539)</f>
        <v>0</v>
      </c>
      <c r="E539" s="4">
        <f>SUMIFS(Investors!$Q:$Q,Investors!$T:$T,"Exit",Investors!$J:$J,Daily!A539)</f>
        <v>0</v>
      </c>
      <c r="F539" s="4">
        <f>SUMIFS(Adjustments!$C:$C,Adjustments!$A:$A,A539)</f>
        <v>0</v>
      </c>
      <c r="G539" s="4">
        <f t="shared" si="24"/>
        <v>0</v>
      </c>
      <c r="H539" s="4">
        <f t="shared" si="26"/>
        <v>19715429.429312058</v>
      </c>
    </row>
    <row r="540" spans="1:8">
      <c r="A540" s="17">
        <f t="shared" si="25"/>
        <v>46087</v>
      </c>
      <c r="B540" s="4"/>
      <c r="C540" s="4">
        <f>SUMIFS(Sales!$S:$S,Sales!$H:$H,A540)+SUMIFS(Sales!$J:$J,Sales!$H:$H,A540)</f>
        <v>0</v>
      </c>
      <c r="D540" s="4">
        <f>SUMIFS(Sales!$J:$J,Sales!$U:$U,A540)</f>
        <v>0</v>
      </c>
      <c r="E540" s="4">
        <f>SUMIFS(Investors!$Q:$Q,Investors!$T:$T,"Exit",Investors!$J:$J,Daily!A540)</f>
        <v>0</v>
      </c>
      <c r="F540" s="4">
        <f>SUMIFS(Adjustments!$C:$C,Adjustments!$A:$A,A540)</f>
        <v>0</v>
      </c>
      <c r="G540" s="4">
        <f t="shared" si="24"/>
        <v>0</v>
      </c>
      <c r="H540" s="4">
        <f t="shared" si="26"/>
        <v>19715429.429312058</v>
      </c>
    </row>
    <row r="541" spans="1:8">
      <c r="A541" s="17">
        <f t="shared" si="25"/>
        <v>46088</v>
      </c>
      <c r="B541" s="4"/>
      <c r="C541" s="4">
        <f>SUMIFS(Sales!$S:$S,Sales!$H:$H,A541)+SUMIFS(Sales!$J:$J,Sales!$H:$H,A541)</f>
        <v>0</v>
      </c>
      <c r="D541" s="4">
        <f>SUMIFS(Sales!$J:$J,Sales!$U:$U,A541)</f>
        <v>0</v>
      </c>
      <c r="E541" s="4">
        <f>SUMIFS(Investors!$Q:$Q,Investors!$T:$T,"Exit",Investors!$J:$J,Daily!A541)</f>
        <v>0</v>
      </c>
      <c r="F541" s="4">
        <f>SUMIFS(Adjustments!$C:$C,Adjustments!$A:$A,A541)</f>
        <v>0</v>
      </c>
      <c r="G541" s="4">
        <f t="shared" si="24"/>
        <v>0</v>
      </c>
      <c r="H541" s="4">
        <f t="shared" si="26"/>
        <v>19715429.429312058</v>
      </c>
    </row>
    <row r="542" spans="1:8">
      <c r="A542" s="17">
        <f t="shared" si="25"/>
        <v>46089</v>
      </c>
      <c r="B542" s="4"/>
      <c r="C542" s="4">
        <f>SUMIFS(Sales!$S:$S,Sales!$H:$H,A542)+SUMIFS(Sales!$J:$J,Sales!$H:$H,A542)</f>
        <v>0</v>
      </c>
      <c r="D542" s="4">
        <f>SUMIFS(Sales!$J:$J,Sales!$U:$U,A542)</f>
        <v>0</v>
      </c>
      <c r="E542" s="4">
        <f>SUMIFS(Investors!$Q:$Q,Investors!$T:$T,"Exit",Investors!$J:$J,Daily!A542)</f>
        <v>0</v>
      </c>
      <c r="F542" s="4">
        <f>SUMIFS(Adjustments!$C:$C,Adjustments!$A:$A,A542)</f>
        <v>0</v>
      </c>
      <c r="G542" s="4">
        <f t="shared" si="24"/>
        <v>0</v>
      </c>
      <c r="H542" s="4">
        <f t="shared" si="26"/>
        <v>19715429.429312058</v>
      </c>
    </row>
    <row r="543" spans="1:8">
      <c r="A543" s="17">
        <f t="shared" si="25"/>
        <v>46090</v>
      </c>
      <c r="B543" s="4"/>
      <c r="C543" s="4">
        <f>SUMIFS(Sales!$S:$S,Sales!$H:$H,A543)+SUMIFS(Sales!$J:$J,Sales!$H:$H,A543)</f>
        <v>0</v>
      </c>
      <c r="D543" s="4">
        <f>SUMIFS(Sales!$J:$J,Sales!$U:$U,A543)</f>
        <v>0</v>
      </c>
      <c r="E543" s="4">
        <f>SUMIFS(Investors!$Q:$Q,Investors!$T:$T,"Exit",Investors!$J:$J,Daily!A543)</f>
        <v>0</v>
      </c>
      <c r="F543" s="4">
        <f>SUMIFS(Adjustments!$C:$C,Adjustments!$A:$A,A543)</f>
        <v>0</v>
      </c>
      <c r="G543" s="4">
        <f t="shared" si="24"/>
        <v>0</v>
      </c>
      <c r="H543" s="4">
        <f t="shared" si="26"/>
        <v>19715429.429312058</v>
      </c>
    </row>
    <row r="544" spans="1:8">
      <c r="A544" s="17">
        <f t="shared" si="25"/>
        <v>46091</v>
      </c>
      <c r="B544" s="4"/>
      <c r="C544" s="4">
        <f>SUMIFS(Sales!$S:$S,Sales!$H:$H,A544)+SUMIFS(Sales!$J:$J,Sales!$H:$H,A544)</f>
        <v>0</v>
      </c>
      <c r="D544" s="4">
        <f>SUMIFS(Sales!$J:$J,Sales!$U:$U,A544)</f>
        <v>0</v>
      </c>
      <c r="E544" s="4">
        <f>SUMIFS(Investors!$Q:$Q,Investors!$T:$T,"Exit",Investors!$J:$J,Daily!A544)</f>
        <v>0</v>
      </c>
      <c r="F544" s="4">
        <f>SUMIFS(Adjustments!$C:$C,Adjustments!$A:$A,A544)</f>
        <v>0</v>
      </c>
      <c r="G544" s="4">
        <f t="shared" si="24"/>
        <v>0</v>
      </c>
      <c r="H544" s="4">
        <f t="shared" si="26"/>
        <v>19715429.429312058</v>
      </c>
    </row>
    <row r="545" spans="1:8">
      <c r="A545" s="17">
        <f t="shared" si="25"/>
        <v>46092</v>
      </c>
      <c r="B545" s="4"/>
      <c r="C545" s="4">
        <f>SUMIFS(Sales!$S:$S,Sales!$H:$H,A545)+SUMIFS(Sales!$J:$J,Sales!$H:$H,A545)</f>
        <v>0</v>
      </c>
      <c r="D545" s="4">
        <f>SUMIFS(Sales!$J:$J,Sales!$U:$U,A545)</f>
        <v>0</v>
      </c>
      <c r="E545" s="4">
        <f>SUMIFS(Investors!$Q:$Q,Investors!$T:$T,"Exit",Investors!$J:$J,Daily!A545)</f>
        <v>0</v>
      </c>
      <c r="F545" s="4">
        <f>SUMIFS(Adjustments!$C:$C,Adjustments!$A:$A,A545)</f>
        <v>0</v>
      </c>
      <c r="G545" s="4">
        <f t="shared" si="24"/>
        <v>0</v>
      </c>
      <c r="H545" s="4">
        <f t="shared" si="26"/>
        <v>19715429.429312058</v>
      </c>
    </row>
    <row r="546" spans="1:8">
      <c r="A546" s="17">
        <f t="shared" si="25"/>
        <v>46093</v>
      </c>
      <c r="B546" s="4"/>
      <c r="C546" s="4">
        <f>SUMIFS(Sales!$S:$S,Sales!$H:$H,A546)+SUMIFS(Sales!$J:$J,Sales!$H:$H,A546)</f>
        <v>0</v>
      </c>
      <c r="D546" s="4">
        <f>SUMIFS(Sales!$J:$J,Sales!$U:$U,A546)</f>
        <v>0</v>
      </c>
      <c r="E546" s="4">
        <f>SUMIFS(Investors!$Q:$Q,Investors!$T:$T,"Exit",Investors!$J:$J,Daily!A546)</f>
        <v>0</v>
      </c>
      <c r="F546" s="4">
        <f>SUMIFS(Adjustments!$C:$C,Adjustments!$A:$A,A546)</f>
        <v>0</v>
      </c>
      <c r="G546" s="4">
        <f t="shared" si="24"/>
        <v>0</v>
      </c>
      <c r="H546" s="4">
        <f t="shared" si="26"/>
        <v>19715429.429312058</v>
      </c>
    </row>
    <row r="547" spans="1:8">
      <c r="A547" s="17">
        <f t="shared" si="25"/>
        <v>46094</v>
      </c>
      <c r="B547" s="4"/>
      <c r="C547" s="4">
        <f>SUMIFS(Sales!$S:$S,Sales!$H:$H,A547)+SUMIFS(Sales!$J:$J,Sales!$H:$H,A547)</f>
        <v>0</v>
      </c>
      <c r="D547" s="4">
        <f>SUMIFS(Sales!$J:$J,Sales!$U:$U,A547)</f>
        <v>0</v>
      </c>
      <c r="E547" s="4">
        <f>SUMIFS(Investors!$Q:$Q,Investors!$T:$T,"Exit",Investors!$J:$J,Daily!A547)</f>
        <v>0</v>
      </c>
      <c r="F547" s="4">
        <f>SUMIFS(Adjustments!$C:$C,Adjustments!$A:$A,A547)</f>
        <v>0</v>
      </c>
      <c r="G547" s="4">
        <f t="shared" si="24"/>
        <v>0</v>
      </c>
      <c r="H547" s="4">
        <f t="shared" si="26"/>
        <v>19715429.429312058</v>
      </c>
    </row>
    <row r="548" spans="1:8">
      <c r="A548" s="17">
        <f t="shared" si="25"/>
        <v>46095</v>
      </c>
      <c r="B548" s="4"/>
      <c r="C548" s="4">
        <f>SUMIFS(Sales!$S:$S,Sales!$H:$H,A548)+SUMIFS(Sales!$J:$J,Sales!$H:$H,A548)</f>
        <v>0</v>
      </c>
      <c r="D548" s="4">
        <f>SUMIFS(Sales!$J:$J,Sales!$U:$U,A548)</f>
        <v>0</v>
      </c>
      <c r="E548" s="4">
        <f>SUMIFS(Investors!$Q:$Q,Investors!$T:$T,"Exit",Investors!$J:$J,Daily!A548)</f>
        <v>0</v>
      </c>
      <c r="F548" s="4">
        <f>SUMIFS(Adjustments!$C:$C,Adjustments!$A:$A,A548)</f>
        <v>0</v>
      </c>
      <c r="G548" s="4">
        <f t="shared" si="24"/>
        <v>0</v>
      </c>
      <c r="H548" s="4">
        <f t="shared" si="26"/>
        <v>19715429.429312058</v>
      </c>
    </row>
    <row r="549" spans="1:8">
      <c r="A549" s="17">
        <f t="shared" si="25"/>
        <v>46096</v>
      </c>
      <c r="B549" s="4"/>
      <c r="C549" s="4">
        <f>SUMIFS(Sales!$S:$S,Sales!$H:$H,A549)+SUMIFS(Sales!$J:$J,Sales!$H:$H,A549)</f>
        <v>0</v>
      </c>
      <c r="D549" s="4">
        <f>SUMIFS(Sales!$J:$J,Sales!$U:$U,A549)</f>
        <v>0</v>
      </c>
      <c r="E549" s="4">
        <f>SUMIFS(Investors!$Q:$Q,Investors!$T:$T,"Exit",Investors!$J:$J,Daily!A549)</f>
        <v>0</v>
      </c>
      <c r="F549" s="4">
        <f>SUMIFS(Adjustments!$C:$C,Adjustments!$A:$A,A549)</f>
        <v>0</v>
      </c>
      <c r="G549" s="4">
        <f t="shared" si="24"/>
        <v>0</v>
      </c>
      <c r="H549" s="4">
        <f t="shared" si="26"/>
        <v>19715429.429312058</v>
      </c>
    </row>
    <row r="550" spans="1:8">
      <c r="A550" s="17">
        <f t="shared" si="25"/>
        <v>46097</v>
      </c>
      <c r="B550" s="4"/>
      <c r="C550" s="4">
        <f>SUMIFS(Sales!$S:$S,Sales!$H:$H,A550)+SUMIFS(Sales!$J:$J,Sales!$H:$H,A550)</f>
        <v>0</v>
      </c>
      <c r="D550" s="4">
        <f>SUMIFS(Sales!$J:$J,Sales!$U:$U,A550)</f>
        <v>0</v>
      </c>
      <c r="E550" s="4">
        <f>SUMIFS(Investors!$Q:$Q,Investors!$T:$T,"Exit",Investors!$J:$J,Daily!A550)</f>
        <v>0</v>
      </c>
      <c r="F550" s="4">
        <f>SUMIFS(Adjustments!$C:$C,Adjustments!$A:$A,A550)</f>
        <v>0</v>
      </c>
      <c r="G550" s="4">
        <f t="shared" si="24"/>
        <v>0</v>
      </c>
      <c r="H550" s="4">
        <f t="shared" si="26"/>
        <v>19715429.429312058</v>
      </c>
    </row>
    <row r="551" spans="1:8">
      <c r="A551" s="17">
        <f t="shared" si="25"/>
        <v>46098</v>
      </c>
      <c r="B551" s="4"/>
      <c r="C551" s="4">
        <f>SUMIFS(Sales!$S:$S,Sales!$H:$H,A551)+SUMIFS(Sales!$J:$J,Sales!$H:$H,A551)</f>
        <v>0</v>
      </c>
      <c r="D551" s="4">
        <f>SUMIFS(Sales!$J:$J,Sales!$U:$U,A551)</f>
        <v>0</v>
      </c>
      <c r="E551" s="4">
        <f>SUMIFS(Investors!$Q:$Q,Investors!$T:$T,"Exit",Investors!$J:$J,Daily!A551)</f>
        <v>0</v>
      </c>
      <c r="F551" s="4">
        <f>SUMIFS(Adjustments!$C:$C,Adjustments!$A:$A,A551)</f>
        <v>0</v>
      </c>
      <c r="G551" s="4">
        <f t="shared" si="24"/>
        <v>0</v>
      </c>
      <c r="H551" s="4">
        <f t="shared" si="26"/>
        <v>19715429.429312058</v>
      </c>
    </row>
    <row r="552" spans="1:8">
      <c r="A552" s="17">
        <f t="shared" si="25"/>
        <v>46099</v>
      </c>
      <c r="B552" s="4"/>
      <c r="C552" s="4">
        <f>SUMIFS(Sales!$S:$S,Sales!$H:$H,A552)+SUMIFS(Sales!$J:$J,Sales!$H:$H,A552)</f>
        <v>0</v>
      </c>
      <c r="D552" s="4">
        <f>SUMIFS(Sales!$J:$J,Sales!$U:$U,A552)</f>
        <v>0</v>
      </c>
      <c r="E552" s="4">
        <f>SUMIFS(Investors!$Q:$Q,Investors!$T:$T,"Exit",Investors!$J:$J,Daily!A552)</f>
        <v>0</v>
      </c>
      <c r="F552" s="4">
        <f>SUMIFS(Adjustments!$C:$C,Adjustments!$A:$A,A552)</f>
        <v>0</v>
      </c>
      <c r="G552" s="4">
        <f t="shared" si="24"/>
        <v>0</v>
      </c>
      <c r="H552" s="4">
        <f t="shared" si="26"/>
        <v>19715429.429312058</v>
      </c>
    </row>
    <row r="553" spans="1:8">
      <c r="A553" s="17">
        <f t="shared" si="25"/>
        <v>46100</v>
      </c>
      <c r="B553" s="4"/>
      <c r="C553" s="4">
        <f>SUMIFS(Sales!$S:$S,Sales!$H:$H,A553)+SUMIFS(Sales!$J:$J,Sales!$H:$H,A553)</f>
        <v>0</v>
      </c>
      <c r="D553" s="4">
        <f>SUMIFS(Sales!$J:$J,Sales!$U:$U,A553)</f>
        <v>0</v>
      </c>
      <c r="E553" s="4">
        <f>SUMIFS(Investors!$Q:$Q,Investors!$T:$T,"Exit",Investors!$J:$J,Daily!A553)</f>
        <v>0</v>
      </c>
      <c r="F553" s="4">
        <f>SUMIFS(Adjustments!$C:$C,Adjustments!$A:$A,A553)</f>
        <v>0</v>
      </c>
      <c r="G553" s="4">
        <f t="shared" si="24"/>
        <v>0</v>
      </c>
      <c r="H553" s="4">
        <f t="shared" si="26"/>
        <v>19715429.429312058</v>
      </c>
    </row>
    <row r="554" spans="1:8">
      <c r="A554" s="17">
        <f t="shared" si="25"/>
        <v>46101</v>
      </c>
      <c r="B554" s="4"/>
      <c r="C554" s="4">
        <f>SUMIFS(Sales!$S:$S,Sales!$H:$H,A554)+SUMIFS(Sales!$J:$J,Sales!$H:$H,A554)</f>
        <v>0</v>
      </c>
      <c r="D554" s="4">
        <f>SUMIFS(Sales!$J:$J,Sales!$U:$U,A554)</f>
        <v>0</v>
      </c>
      <c r="E554" s="4">
        <f>SUMIFS(Investors!$Q:$Q,Investors!$T:$T,"Exit",Investors!$J:$J,Daily!A554)</f>
        <v>0</v>
      </c>
      <c r="F554" s="4">
        <f>SUMIFS(Adjustments!$C:$C,Adjustments!$A:$A,A554)</f>
        <v>0</v>
      </c>
      <c r="G554" s="4">
        <f t="shared" si="24"/>
        <v>0</v>
      </c>
      <c r="H554" s="4">
        <f t="shared" si="26"/>
        <v>19715429.429312058</v>
      </c>
    </row>
    <row r="555" spans="1:8">
      <c r="A555" s="17">
        <f t="shared" si="25"/>
        <v>46102</v>
      </c>
      <c r="B555" s="4"/>
      <c r="C555" s="4">
        <f>SUMIFS(Sales!$S:$S,Sales!$H:$H,A555)+SUMIFS(Sales!$J:$J,Sales!$H:$H,A555)</f>
        <v>0</v>
      </c>
      <c r="D555" s="4">
        <f>SUMIFS(Sales!$J:$J,Sales!$U:$U,A555)</f>
        <v>0</v>
      </c>
      <c r="E555" s="4">
        <f>SUMIFS(Investors!$Q:$Q,Investors!$T:$T,"Exit",Investors!$J:$J,Daily!A555)</f>
        <v>0</v>
      </c>
      <c r="F555" s="4">
        <f>SUMIFS(Adjustments!$C:$C,Adjustments!$A:$A,A555)</f>
        <v>0</v>
      </c>
      <c r="G555" s="4">
        <f t="shared" si="24"/>
        <v>0</v>
      </c>
      <c r="H555" s="4">
        <f t="shared" si="26"/>
        <v>19715429.429312058</v>
      </c>
    </row>
    <row r="556" spans="1:8">
      <c r="A556" s="17">
        <f t="shared" si="25"/>
        <v>46103</v>
      </c>
      <c r="B556" s="4"/>
      <c r="C556" s="4">
        <f>SUMIFS(Sales!$S:$S,Sales!$H:$H,A556)+SUMIFS(Sales!$J:$J,Sales!$H:$H,A556)</f>
        <v>0</v>
      </c>
      <c r="D556" s="4">
        <f>SUMIFS(Sales!$J:$J,Sales!$U:$U,A556)</f>
        <v>0</v>
      </c>
      <c r="E556" s="4">
        <f>SUMIFS(Investors!$Q:$Q,Investors!$T:$T,"Exit",Investors!$J:$J,Daily!A556)</f>
        <v>0</v>
      </c>
      <c r="F556" s="4">
        <f>SUMIFS(Adjustments!$C:$C,Adjustments!$A:$A,A556)</f>
        <v>0</v>
      </c>
      <c r="G556" s="4">
        <f t="shared" si="24"/>
        <v>0</v>
      </c>
      <c r="H556" s="4">
        <f t="shared" si="26"/>
        <v>19715429.429312058</v>
      </c>
    </row>
    <row r="557" spans="1:8">
      <c r="A557" s="17">
        <f t="shared" si="25"/>
        <v>46104</v>
      </c>
      <c r="B557" s="4"/>
      <c r="C557" s="4">
        <f>SUMIFS(Sales!$S:$S,Sales!$H:$H,A557)+SUMIFS(Sales!$J:$J,Sales!$H:$H,A557)</f>
        <v>0</v>
      </c>
      <c r="D557" s="4">
        <f>SUMIFS(Sales!$J:$J,Sales!$U:$U,A557)</f>
        <v>0</v>
      </c>
      <c r="E557" s="4">
        <f>SUMIFS(Investors!$Q:$Q,Investors!$T:$T,"Exit",Investors!$J:$J,Daily!A557)</f>
        <v>0</v>
      </c>
      <c r="F557" s="4">
        <f>SUMIFS(Adjustments!$C:$C,Adjustments!$A:$A,A557)</f>
        <v>0</v>
      </c>
      <c r="G557" s="4">
        <f t="shared" si="24"/>
        <v>0</v>
      </c>
      <c r="H557" s="4">
        <f t="shared" si="26"/>
        <v>19715429.429312058</v>
      </c>
    </row>
    <row r="558" spans="1:8">
      <c r="A558" s="17">
        <f t="shared" si="25"/>
        <v>46105</v>
      </c>
      <c r="B558" s="4"/>
      <c r="C558" s="4">
        <f>SUMIFS(Sales!$S:$S,Sales!$H:$H,A558)+SUMIFS(Sales!$J:$J,Sales!$H:$H,A558)</f>
        <v>0</v>
      </c>
      <c r="D558" s="4">
        <f>SUMIFS(Sales!$J:$J,Sales!$U:$U,A558)</f>
        <v>0</v>
      </c>
      <c r="E558" s="4">
        <f>SUMIFS(Investors!$Q:$Q,Investors!$T:$T,"Exit",Investors!$J:$J,Daily!A558)</f>
        <v>0</v>
      </c>
      <c r="F558" s="4">
        <f>SUMIFS(Adjustments!$C:$C,Adjustments!$A:$A,A558)</f>
        <v>0</v>
      </c>
      <c r="G558" s="4">
        <f t="shared" si="24"/>
        <v>0</v>
      </c>
      <c r="H558" s="4">
        <f t="shared" si="26"/>
        <v>19715429.429312058</v>
      </c>
    </row>
    <row r="559" spans="1:8">
      <c r="A559" s="17">
        <f t="shared" si="25"/>
        <v>46106</v>
      </c>
      <c r="B559" s="4"/>
      <c r="C559" s="4">
        <f>SUMIFS(Sales!$S:$S,Sales!$H:$H,A559)+SUMIFS(Sales!$J:$J,Sales!$H:$H,A559)</f>
        <v>0</v>
      </c>
      <c r="D559" s="4">
        <f>SUMIFS(Sales!$J:$J,Sales!$U:$U,A559)</f>
        <v>0</v>
      </c>
      <c r="E559" s="4">
        <f>SUMIFS(Investors!$Q:$Q,Investors!$T:$T,"Exit",Investors!$J:$J,Daily!A559)</f>
        <v>0</v>
      </c>
      <c r="F559" s="4">
        <f>SUMIFS(Adjustments!$C:$C,Adjustments!$A:$A,A559)</f>
        <v>0</v>
      </c>
      <c r="G559" s="4">
        <f t="shared" si="24"/>
        <v>0</v>
      </c>
      <c r="H559" s="4">
        <f t="shared" si="26"/>
        <v>19715429.429312058</v>
      </c>
    </row>
    <row r="560" spans="1:8">
      <c r="A560" s="17">
        <f t="shared" si="25"/>
        <v>46107</v>
      </c>
      <c r="B560" s="4"/>
      <c r="C560" s="4">
        <f>SUMIFS(Sales!$S:$S,Sales!$H:$H,A560)+SUMIFS(Sales!$J:$J,Sales!$H:$H,A560)</f>
        <v>0</v>
      </c>
      <c r="D560" s="4">
        <f>SUMIFS(Sales!$J:$J,Sales!$U:$U,A560)</f>
        <v>0</v>
      </c>
      <c r="E560" s="4">
        <f>SUMIFS(Investors!$Q:$Q,Investors!$T:$T,"Exit",Investors!$J:$J,Daily!A560)</f>
        <v>0</v>
      </c>
      <c r="F560" s="4">
        <f>SUMIFS(Adjustments!$C:$C,Adjustments!$A:$A,A560)</f>
        <v>0</v>
      </c>
      <c r="G560" s="4">
        <f t="shared" si="24"/>
        <v>0</v>
      </c>
      <c r="H560" s="4">
        <f t="shared" si="26"/>
        <v>19715429.429312058</v>
      </c>
    </row>
    <row r="561" spans="1:8">
      <c r="A561" s="17">
        <f t="shared" si="25"/>
        <v>46108</v>
      </c>
      <c r="B561" s="4"/>
      <c r="C561" s="4">
        <f>SUMIFS(Sales!$S:$S,Sales!$H:$H,A561)+SUMIFS(Sales!$J:$J,Sales!$H:$H,A561)</f>
        <v>0</v>
      </c>
      <c r="D561" s="4">
        <f>SUMIFS(Sales!$J:$J,Sales!$U:$U,A561)</f>
        <v>0</v>
      </c>
      <c r="E561" s="4">
        <f>SUMIFS(Investors!$Q:$Q,Investors!$T:$T,"Exit",Investors!$J:$J,Daily!A561)</f>
        <v>0</v>
      </c>
      <c r="F561" s="4">
        <f>SUMIFS(Adjustments!$C:$C,Adjustments!$A:$A,A561)</f>
        <v>0</v>
      </c>
      <c r="G561" s="4">
        <f t="shared" si="24"/>
        <v>0</v>
      </c>
      <c r="H561" s="4">
        <f t="shared" si="26"/>
        <v>19715429.429312058</v>
      </c>
    </row>
    <row r="562" spans="1:8">
      <c r="A562" s="17">
        <f t="shared" si="25"/>
        <v>46109</v>
      </c>
      <c r="B562" s="4"/>
      <c r="C562" s="4">
        <f>SUMIFS(Sales!$S:$S,Sales!$H:$H,A562)+SUMIFS(Sales!$J:$J,Sales!$H:$H,A562)</f>
        <v>0</v>
      </c>
      <c r="D562" s="4">
        <f>SUMIFS(Sales!$J:$J,Sales!$U:$U,A562)</f>
        <v>0</v>
      </c>
      <c r="E562" s="4">
        <f>SUMIFS(Investors!$Q:$Q,Investors!$T:$T,"Exit",Investors!$J:$J,Daily!A562)</f>
        <v>0</v>
      </c>
      <c r="F562" s="4">
        <f>SUMIFS(Adjustments!$C:$C,Adjustments!$A:$A,A562)</f>
        <v>0</v>
      </c>
      <c r="G562" s="4">
        <f t="shared" si="24"/>
        <v>0</v>
      </c>
      <c r="H562" s="4">
        <f t="shared" si="26"/>
        <v>19715429.429312058</v>
      </c>
    </row>
    <row r="563" spans="1:8">
      <c r="A563" s="17">
        <f t="shared" si="25"/>
        <v>46110</v>
      </c>
      <c r="B563" s="4"/>
      <c r="C563" s="4">
        <f>SUMIFS(Sales!$S:$S,Sales!$H:$H,A563)+SUMIFS(Sales!$J:$J,Sales!$H:$H,A563)</f>
        <v>0</v>
      </c>
      <c r="D563" s="4">
        <f>SUMIFS(Sales!$J:$J,Sales!$U:$U,A563)</f>
        <v>0</v>
      </c>
      <c r="E563" s="4">
        <f>SUMIFS(Investors!$Q:$Q,Investors!$T:$T,"Exit",Investors!$J:$J,Daily!A563)</f>
        <v>0</v>
      </c>
      <c r="F563" s="4">
        <f>SUMIFS(Adjustments!$C:$C,Adjustments!$A:$A,A563)</f>
        <v>0</v>
      </c>
      <c r="G563" s="4">
        <f t="shared" si="24"/>
        <v>0</v>
      </c>
      <c r="H563" s="4">
        <f t="shared" si="26"/>
        <v>19715429.429312058</v>
      </c>
    </row>
    <row r="564" spans="1:8">
      <c r="A564" s="17">
        <f t="shared" si="25"/>
        <v>46111</v>
      </c>
      <c r="B564" s="4"/>
      <c r="C564" s="4">
        <f>SUMIFS(Sales!$S:$S,Sales!$H:$H,A564)+SUMIFS(Sales!$J:$J,Sales!$H:$H,A564)</f>
        <v>0</v>
      </c>
      <c r="D564" s="4">
        <f>SUMIFS(Sales!$J:$J,Sales!$U:$U,A564)</f>
        <v>0</v>
      </c>
      <c r="E564" s="4">
        <f>SUMIFS(Investors!$Q:$Q,Investors!$T:$T,"Exit",Investors!$J:$J,Daily!A564)</f>
        <v>0</v>
      </c>
      <c r="F564" s="4">
        <f>SUMIFS(Adjustments!$C:$C,Adjustments!$A:$A,A564)</f>
        <v>0</v>
      </c>
      <c r="G564" s="4">
        <f t="shared" si="24"/>
        <v>0</v>
      </c>
      <c r="H564" s="4">
        <f t="shared" si="26"/>
        <v>19715429.429312058</v>
      </c>
    </row>
    <row r="565" spans="1:8">
      <c r="A565" s="17">
        <f t="shared" si="25"/>
        <v>46112</v>
      </c>
      <c r="B565" s="4"/>
      <c r="C565" s="4">
        <f>SUMIFS(Sales!$S:$S,Sales!$H:$H,A565)+SUMIFS(Sales!$J:$J,Sales!$H:$H,A565)</f>
        <v>0</v>
      </c>
      <c r="D565" s="4">
        <f>SUMIFS(Sales!$J:$J,Sales!$U:$U,A565)</f>
        <v>0</v>
      </c>
      <c r="E565" s="4">
        <f>SUMIFS(Investors!$Q:$Q,Investors!$T:$T,"Exit",Investors!$J:$J,Daily!A565)</f>
        <v>0</v>
      </c>
      <c r="F565" s="4">
        <f>SUMIFS(Adjustments!$C:$C,Adjustments!$A:$A,A565)</f>
        <v>0</v>
      </c>
      <c r="G565" s="4">
        <f t="shared" si="24"/>
        <v>0</v>
      </c>
      <c r="H565" s="4">
        <f t="shared" si="26"/>
        <v>19715429.429312058</v>
      </c>
    </row>
    <row r="566" spans="1:8">
      <c r="A566" s="17">
        <f t="shared" si="25"/>
        <v>46113</v>
      </c>
      <c r="B566" s="4"/>
      <c r="C566" s="4">
        <f>SUMIFS(Sales!$S:$S,Sales!$H:$H,A566)+SUMIFS(Sales!$J:$J,Sales!$H:$H,A566)</f>
        <v>0</v>
      </c>
      <c r="D566" s="4">
        <f>SUMIFS(Sales!$J:$J,Sales!$U:$U,A566)</f>
        <v>0</v>
      </c>
      <c r="E566" s="4">
        <f>SUMIFS(Investors!$Q:$Q,Investors!$T:$T,"Exit",Investors!$J:$J,Daily!A566)</f>
        <v>0</v>
      </c>
      <c r="F566" s="4">
        <f>SUMIFS(Adjustments!$C:$C,Adjustments!$A:$A,A566)</f>
        <v>0</v>
      </c>
      <c r="G566" s="4">
        <f t="shared" si="24"/>
        <v>0</v>
      </c>
      <c r="H566" s="4">
        <f t="shared" si="26"/>
        <v>19715429.429312058</v>
      </c>
    </row>
    <row r="567" spans="1:8">
      <c r="A567" s="17">
        <f t="shared" si="25"/>
        <v>46114</v>
      </c>
      <c r="B567" s="4"/>
      <c r="C567" s="4">
        <f>SUMIFS(Sales!$S:$S,Sales!$H:$H,A567)+SUMIFS(Sales!$J:$J,Sales!$H:$H,A567)</f>
        <v>0</v>
      </c>
      <c r="D567" s="4">
        <f>SUMIFS(Sales!$J:$J,Sales!$U:$U,A567)</f>
        <v>0</v>
      </c>
      <c r="E567" s="4">
        <f>SUMIFS(Investors!$Q:$Q,Investors!$T:$T,"Exit",Investors!$J:$J,Daily!A567)</f>
        <v>0</v>
      </c>
      <c r="F567" s="4">
        <f>SUMIFS(Adjustments!$C:$C,Adjustments!$A:$A,A567)</f>
        <v>0</v>
      </c>
      <c r="G567" s="4">
        <f t="shared" si="24"/>
        <v>0</v>
      </c>
      <c r="H567" s="4">
        <f t="shared" si="26"/>
        <v>19715429.429312058</v>
      </c>
    </row>
    <row r="568" spans="1:8">
      <c r="A568" s="17">
        <f t="shared" si="25"/>
        <v>46115</v>
      </c>
      <c r="B568" s="4"/>
      <c r="C568" s="4">
        <f>SUMIFS(Sales!$S:$S,Sales!$H:$H,A568)+SUMIFS(Sales!$J:$J,Sales!$H:$H,A568)</f>
        <v>0</v>
      </c>
      <c r="D568" s="4">
        <f>SUMIFS(Sales!$J:$J,Sales!$U:$U,A568)</f>
        <v>0</v>
      </c>
      <c r="E568" s="4">
        <f>SUMIFS(Investors!$Q:$Q,Investors!$T:$T,"Exit",Investors!$J:$J,Daily!A568)</f>
        <v>0</v>
      </c>
      <c r="F568" s="4">
        <f>SUMIFS(Adjustments!$C:$C,Adjustments!$A:$A,A568)</f>
        <v>0</v>
      </c>
      <c r="G568" s="4">
        <f t="shared" si="24"/>
        <v>0</v>
      </c>
      <c r="H568" s="4">
        <f t="shared" si="26"/>
        <v>19715429.429312058</v>
      </c>
    </row>
    <row r="569" spans="1:8">
      <c r="A569" s="17">
        <f t="shared" si="25"/>
        <v>46116</v>
      </c>
      <c r="B569" s="4"/>
      <c r="C569" s="4">
        <f>SUMIFS(Sales!$S:$S,Sales!$H:$H,A569)+SUMIFS(Sales!$J:$J,Sales!$H:$H,A569)</f>
        <v>0</v>
      </c>
      <c r="D569" s="4">
        <f>SUMIFS(Sales!$J:$J,Sales!$U:$U,A569)</f>
        <v>0</v>
      </c>
      <c r="E569" s="4">
        <f>SUMIFS(Investors!$Q:$Q,Investors!$T:$T,"Exit",Investors!$J:$J,Daily!A569)</f>
        <v>0</v>
      </c>
      <c r="F569" s="4">
        <f>SUMIFS(Adjustments!$C:$C,Adjustments!$A:$A,A569)</f>
        <v>0</v>
      </c>
      <c r="G569" s="4">
        <f t="shared" si="24"/>
        <v>0</v>
      </c>
      <c r="H569" s="4">
        <f t="shared" si="26"/>
        <v>19715429.429312058</v>
      </c>
    </row>
    <row r="570" spans="1:8">
      <c r="A570" s="17">
        <f t="shared" si="25"/>
        <v>46117</v>
      </c>
      <c r="B570" s="4"/>
      <c r="C570" s="4">
        <f>SUMIFS(Sales!$S:$S,Sales!$H:$H,A570)+SUMIFS(Sales!$J:$J,Sales!$H:$H,A570)</f>
        <v>0</v>
      </c>
      <c r="D570" s="4">
        <f>SUMIFS(Sales!$J:$J,Sales!$U:$U,A570)</f>
        <v>0</v>
      </c>
      <c r="E570" s="4">
        <f>SUMIFS(Investors!$Q:$Q,Investors!$T:$T,"Exit",Investors!$J:$J,Daily!A570)</f>
        <v>0</v>
      </c>
      <c r="F570" s="4">
        <f>SUMIFS(Adjustments!$C:$C,Adjustments!$A:$A,A570)</f>
        <v>0</v>
      </c>
      <c r="G570" s="4">
        <f t="shared" si="24"/>
        <v>0</v>
      </c>
      <c r="H570" s="4">
        <f t="shared" si="26"/>
        <v>19715429.429312058</v>
      </c>
    </row>
    <row r="571" spans="1:8">
      <c r="A571" s="17">
        <f t="shared" si="25"/>
        <v>46118</v>
      </c>
      <c r="B571" s="4"/>
      <c r="C571" s="4">
        <f>SUMIFS(Sales!$S:$S,Sales!$H:$H,A571)+SUMIFS(Sales!$J:$J,Sales!$H:$H,A571)</f>
        <v>0</v>
      </c>
      <c r="D571" s="4">
        <f>SUMIFS(Sales!$J:$J,Sales!$U:$U,A571)</f>
        <v>0</v>
      </c>
      <c r="E571" s="4">
        <f>SUMIFS(Investors!$Q:$Q,Investors!$T:$T,"Exit",Investors!$J:$J,Daily!A571)</f>
        <v>0</v>
      </c>
      <c r="F571" s="4">
        <f>SUMIFS(Adjustments!$C:$C,Adjustments!$A:$A,A571)</f>
        <v>0</v>
      </c>
      <c r="G571" s="4">
        <f t="shared" si="24"/>
        <v>0</v>
      </c>
      <c r="H571" s="4">
        <f t="shared" si="26"/>
        <v>19715429.429312058</v>
      </c>
    </row>
    <row r="572" spans="1:8">
      <c r="A572" s="17">
        <f t="shared" si="25"/>
        <v>46119</v>
      </c>
      <c r="B572" s="4"/>
      <c r="C572" s="4">
        <f>SUMIFS(Sales!$S:$S,Sales!$H:$H,A572)+SUMIFS(Sales!$J:$J,Sales!$H:$H,A572)</f>
        <v>0</v>
      </c>
      <c r="D572" s="4">
        <f>SUMIFS(Sales!$J:$J,Sales!$U:$U,A572)</f>
        <v>0</v>
      </c>
      <c r="E572" s="4">
        <f>SUMIFS(Investors!$Q:$Q,Investors!$T:$T,"Exit",Investors!$J:$J,Daily!A572)</f>
        <v>0</v>
      </c>
      <c r="F572" s="4">
        <f>SUMIFS(Adjustments!$C:$C,Adjustments!$A:$A,A572)</f>
        <v>0</v>
      </c>
      <c r="G572" s="4">
        <f t="shared" si="24"/>
        <v>0</v>
      </c>
      <c r="H572" s="4">
        <f t="shared" si="26"/>
        <v>19715429.429312058</v>
      </c>
    </row>
    <row r="573" spans="1:8">
      <c r="A573" s="17">
        <f t="shared" si="25"/>
        <v>46120</v>
      </c>
      <c r="B573" s="4"/>
      <c r="C573" s="4">
        <f>SUMIFS(Sales!$S:$S,Sales!$H:$H,A573)+SUMIFS(Sales!$J:$J,Sales!$H:$H,A573)</f>
        <v>0</v>
      </c>
      <c r="D573" s="4">
        <f>SUMIFS(Sales!$J:$J,Sales!$U:$U,A573)</f>
        <v>0</v>
      </c>
      <c r="E573" s="4">
        <f>SUMIFS(Investors!$Q:$Q,Investors!$T:$T,"Exit",Investors!$J:$J,Daily!A573)</f>
        <v>0</v>
      </c>
      <c r="F573" s="4">
        <f>SUMIFS(Adjustments!$C:$C,Adjustments!$A:$A,A573)</f>
        <v>0</v>
      </c>
      <c r="G573" s="4">
        <f t="shared" si="24"/>
        <v>0</v>
      </c>
      <c r="H573" s="4">
        <f t="shared" si="26"/>
        <v>19715429.429312058</v>
      </c>
    </row>
    <row r="574" spans="1:8">
      <c r="A574" s="17">
        <f t="shared" si="25"/>
        <v>46121</v>
      </c>
      <c r="B574" s="4"/>
      <c r="C574" s="4">
        <f>SUMIFS(Sales!$S:$S,Sales!$H:$H,A574)+SUMIFS(Sales!$J:$J,Sales!$H:$H,A574)</f>
        <v>0</v>
      </c>
      <c r="D574" s="4">
        <f>SUMIFS(Sales!$J:$J,Sales!$U:$U,A574)</f>
        <v>0</v>
      </c>
      <c r="E574" s="4">
        <f>SUMIFS(Investors!$Q:$Q,Investors!$T:$T,"Exit",Investors!$J:$J,Daily!A574)</f>
        <v>0</v>
      </c>
      <c r="F574" s="4">
        <f>SUMIFS(Adjustments!$C:$C,Adjustments!$A:$A,A574)</f>
        <v>0</v>
      </c>
      <c r="G574" s="4">
        <f t="shared" si="24"/>
        <v>0</v>
      </c>
      <c r="H574" s="4">
        <f t="shared" si="26"/>
        <v>19715429.429312058</v>
      </c>
    </row>
    <row r="575" spans="1:8">
      <c r="A575" s="17">
        <f t="shared" si="25"/>
        <v>46122</v>
      </c>
      <c r="B575" s="4"/>
      <c r="C575" s="4">
        <f>SUMIFS(Sales!$S:$S,Sales!$H:$H,A575)+SUMIFS(Sales!$J:$J,Sales!$H:$H,A575)</f>
        <v>0</v>
      </c>
      <c r="D575" s="4">
        <f>SUMIFS(Sales!$J:$J,Sales!$U:$U,A575)</f>
        <v>0</v>
      </c>
      <c r="E575" s="4">
        <f>SUMIFS(Investors!$Q:$Q,Investors!$T:$T,"Exit",Investors!$J:$J,Daily!A575)</f>
        <v>0</v>
      </c>
      <c r="F575" s="4">
        <f>SUMIFS(Adjustments!$C:$C,Adjustments!$A:$A,A575)</f>
        <v>0</v>
      </c>
      <c r="G575" s="4">
        <f t="shared" si="24"/>
        <v>0</v>
      </c>
      <c r="H575" s="4">
        <f t="shared" si="26"/>
        <v>19715429.429312058</v>
      </c>
    </row>
    <row r="576" spans="1:8">
      <c r="A576" s="17">
        <f t="shared" si="25"/>
        <v>46123</v>
      </c>
      <c r="B576" s="4"/>
      <c r="C576" s="4">
        <f>SUMIFS(Sales!$S:$S,Sales!$H:$H,A576)+SUMIFS(Sales!$J:$J,Sales!$H:$H,A576)</f>
        <v>0</v>
      </c>
      <c r="D576" s="4">
        <f>SUMIFS(Sales!$J:$J,Sales!$U:$U,A576)</f>
        <v>0</v>
      </c>
      <c r="E576" s="4">
        <f>SUMIFS(Investors!$Q:$Q,Investors!$T:$T,"Exit",Investors!$J:$J,Daily!A576)</f>
        <v>0</v>
      </c>
      <c r="F576" s="4">
        <f>SUMIFS(Adjustments!$C:$C,Adjustments!$A:$A,A576)</f>
        <v>0</v>
      </c>
      <c r="G576" s="4">
        <f t="shared" si="24"/>
        <v>0</v>
      </c>
      <c r="H576" s="4">
        <f t="shared" si="26"/>
        <v>19715429.429312058</v>
      </c>
    </row>
    <row r="577" spans="1:8">
      <c r="A577" s="17">
        <f t="shared" si="25"/>
        <v>46124</v>
      </c>
      <c r="B577" s="4"/>
      <c r="C577" s="4">
        <f>SUMIFS(Sales!$S:$S,Sales!$H:$H,A577)+SUMIFS(Sales!$J:$J,Sales!$H:$H,A577)</f>
        <v>0</v>
      </c>
      <c r="D577" s="4">
        <f>SUMIFS(Sales!$J:$J,Sales!$U:$U,A577)</f>
        <v>0</v>
      </c>
      <c r="E577" s="4">
        <f>SUMIFS(Investors!$Q:$Q,Investors!$T:$T,"Exit",Investors!$J:$J,Daily!A577)</f>
        <v>0</v>
      </c>
      <c r="F577" s="4">
        <f>SUMIFS(Adjustments!$C:$C,Adjustments!$A:$A,A577)</f>
        <v>0</v>
      </c>
      <c r="G577" s="4">
        <f t="shared" si="24"/>
        <v>0</v>
      </c>
      <c r="H577" s="4">
        <f t="shared" si="26"/>
        <v>19715429.429312058</v>
      </c>
    </row>
    <row r="578" spans="1:8">
      <c r="A578" s="17">
        <f t="shared" si="25"/>
        <v>46125</v>
      </c>
      <c r="B578" s="4"/>
      <c r="C578" s="4">
        <f>SUMIFS(Sales!$S:$S,Sales!$H:$H,A578)+SUMIFS(Sales!$J:$J,Sales!$H:$H,A578)</f>
        <v>0</v>
      </c>
      <c r="D578" s="4">
        <f>SUMIFS(Sales!$J:$J,Sales!$U:$U,A578)</f>
        <v>0</v>
      </c>
      <c r="E578" s="4">
        <f>SUMIFS(Investors!$Q:$Q,Investors!$T:$T,"Exit",Investors!$J:$J,Daily!A578)</f>
        <v>0</v>
      </c>
      <c r="F578" s="4">
        <f>SUMIFS(Adjustments!$C:$C,Adjustments!$A:$A,A578)</f>
        <v>0</v>
      </c>
      <c r="G578" s="4">
        <f t="shared" si="24"/>
        <v>0</v>
      </c>
      <c r="H578" s="4">
        <f t="shared" si="26"/>
        <v>19715429.429312058</v>
      </c>
    </row>
    <row r="579" spans="1:8">
      <c r="A579" s="17">
        <f t="shared" si="25"/>
        <v>46126</v>
      </c>
      <c r="B579" s="4"/>
      <c r="C579" s="4">
        <f>SUMIFS(Sales!$S:$S,Sales!$H:$H,A579)+SUMIFS(Sales!$J:$J,Sales!$H:$H,A579)</f>
        <v>0</v>
      </c>
      <c r="D579" s="4">
        <f>SUMIFS(Sales!$J:$J,Sales!$U:$U,A579)</f>
        <v>0</v>
      </c>
      <c r="E579" s="4">
        <f>SUMIFS(Investors!$Q:$Q,Investors!$T:$T,"Exit",Investors!$J:$J,Daily!A579)</f>
        <v>0</v>
      </c>
      <c r="F579" s="4">
        <f>SUMIFS(Adjustments!$C:$C,Adjustments!$A:$A,A579)</f>
        <v>0</v>
      </c>
      <c r="G579" s="4">
        <f t="shared" ref="G579:G642" si="27">B579+C579-D579-E579+F579</f>
        <v>0</v>
      </c>
      <c r="H579" s="4">
        <f t="shared" si="26"/>
        <v>19715429.429312058</v>
      </c>
    </row>
    <row r="580" spans="1:8">
      <c r="A580" s="17">
        <f t="shared" ref="A580:A643" si="28">A579+1</f>
        <v>46127</v>
      </c>
      <c r="B580" s="4"/>
      <c r="C580" s="4">
        <f>SUMIFS(Sales!$S:$S,Sales!$H:$H,A580)+SUMIFS(Sales!$J:$J,Sales!$H:$H,A580)</f>
        <v>0</v>
      </c>
      <c r="D580" s="4">
        <f>SUMIFS(Sales!$J:$J,Sales!$U:$U,A580)</f>
        <v>0</v>
      </c>
      <c r="E580" s="4">
        <f>SUMIFS(Investors!$Q:$Q,Investors!$T:$T,"Exit",Investors!$J:$J,Daily!A580)</f>
        <v>0</v>
      </c>
      <c r="F580" s="4">
        <f>SUMIFS(Adjustments!$C:$C,Adjustments!$A:$A,A580)</f>
        <v>0</v>
      </c>
      <c r="G580" s="4">
        <f t="shared" si="27"/>
        <v>0</v>
      </c>
      <c r="H580" s="4">
        <f t="shared" ref="H580:H643" si="29">H579+G580</f>
        <v>19715429.429312058</v>
      </c>
    </row>
    <row r="581" spans="1:8">
      <c r="A581" s="17">
        <f t="shared" si="28"/>
        <v>46128</v>
      </c>
      <c r="B581" s="4"/>
      <c r="C581" s="4">
        <f>SUMIFS(Sales!$S:$S,Sales!$H:$H,A581)+SUMIFS(Sales!$J:$J,Sales!$H:$H,A581)</f>
        <v>0</v>
      </c>
      <c r="D581" s="4">
        <f>SUMIFS(Sales!$J:$J,Sales!$U:$U,A581)</f>
        <v>0</v>
      </c>
      <c r="E581" s="4">
        <f>SUMIFS(Investors!$Q:$Q,Investors!$T:$T,"Exit",Investors!$J:$J,Daily!A581)</f>
        <v>0</v>
      </c>
      <c r="F581" s="4">
        <f>SUMIFS(Adjustments!$C:$C,Adjustments!$A:$A,A581)</f>
        <v>0</v>
      </c>
      <c r="G581" s="4">
        <f t="shared" si="27"/>
        <v>0</v>
      </c>
      <c r="H581" s="4">
        <f t="shared" si="29"/>
        <v>19715429.429312058</v>
      </c>
    </row>
    <row r="582" spans="1:8">
      <c r="A582" s="17">
        <f t="shared" si="28"/>
        <v>46129</v>
      </c>
      <c r="B582" s="4"/>
      <c r="C582" s="4">
        <f>SUMIFS(Sales!$S:$S,Sales!$H:$H,A582)+SUMIFS(Sales!$J:$J,Sales!$H:$H,A582)</f>
        <v>0</v>
      </c>
      <c r="D582" s="4">
        <f>SUMIFS(Sales!$J:$J,Sales!$U:$U,A582)</f>
        <v>0</v>
      </c>
      <c r="E582" s="4">
        <f>SUMIFS(Investors!$Q:$Q,Investors!$T:$T,"Exit",Investors!$J:$J,Daily!A582)</f>
        <v>0</v>
      </c>
      <c r="F582" s="4">
        <f>SUMIFS(Adjustments!$C:$C,Adjustments!$A:$A,A582)</f>
        <v>0</v>
      </c>
      <c r="G582" s="4">
        <f t="shared" si="27"/>
        <v>0</v>
      </c>
      <c r="H582" s="4">
        <f t="shared" si="29"/>
        <v>19715429.429312058</v>
      </c>
    </row>
    <row r="583" spans="1:8">
      <c r="A583" s="17">
        <f t="shared" si="28"/>
        <v>46130</v>
      </c>
      <c r="B583" s="4"/>
      <c r="C583" s="4">
        <f>SUMIFS(Sales!$S:$S,Sales!$H:$H,A583)+SUMIFS(Sales!$J:$J,Sales!$H:$H,A583)</f>
        <v>0</v>
      </c>
      <c r="D583" s="4">
        <f>SUMIFS(Sales!$J:$J,Sales!$U:$U,A583)</f>
        <v>0</v>
      </c>
      <c r="E583" s="4">
        <f>SUMIFS(Investors!$Q:$Q,Investors!$T:$T,"Exit",Investors!$J:$J,Daily!A583)</f>
        <v>0</v>
      </c>
      <c r="F583" s="4">
        <f>SUMIFS(Adjustments!$C:$C,Adjustments!$A:$A,A583)</f>
        <v>0</v>
      </c>
      <c r="G583" s="4">
        <f t="shared" si="27"/>
        <v>0</v>
      </c>
      <c r="H583" s="4">
        <f t="shared" si="29"/>
        <v>19715429.429312058</v>
      </c>
    </row>
    <row r="584" spans="1:8">
      <c r="A584" s="17">
        <f t="shared" si="28"/>
        <v>46131</v>
      </c>
      <c r="B584" s="4"/>
      <c r="C584" s="4">
        <f>SUMIFS(Sales!$S:$S,Sales!$H:$H,A584)+SUMIFS(Sales!$J:$J,Sales!$H:$H,A584)</f>
        <v>0</v>
      </c>
      <c r="D584" s="4">
        <f>SUMIFS(Sales!$J:$J,Sales!$U:$U,A584)</f>
        <v>0</v>
      </c>
      <c r="E584" s="4">
        <f>SUMIFS(Investors!$Q:$Q,Investors!$T:$T,"Exit",Investors!$J:$J,Daily!A584)</f>
        <v>0</v>
      </c>
      <c r="F584" s="4">
        <f>SUMIFS(Adjustments!$C:$C,Adjustments!$A:$A,A584)</f>
        <v>0</v>
      </c>
      <c r="G584" s="4">
        <f t="shared" si="27"/>
        <v>0</v>
      </c>
      <c r="H584" s="4">
        <f t="shared" si="29"/>
        <v>19715429.429312058</v>
      </c>
    </row>
    <row r="585" spans="1:8">
      <c r="A585" s="17">
        <f t="shared" si="28"/>
        <v>46132</v>
      </c>
      <c r="B585" s="4"/>
      <c r="C585" s="4">
        <f>SUMIFS(Sales!$S:$S,Sales!$H:$H,A585)+SUMIFS(Sales!$J:$J,Sales!$H:$H,A585)</f>
        <v>0</v>
      </c>
      <c r="D585" s="4">
        <f>SUMIFS(Sales!$J:$J,Sales!$U:$U,A585)</f>
        <v>0</v>
      </c>
      <c r="E585" s="4">
        <f>SUMIFS(Investors!$Q:$Q,Investors!$T:$T,"Exit",Investors!$J:$J,Daily!A585)</f>
        <v>0</v>
      </c>
      <c r="F585" s="4">
        <f>SUMIFS(Adjustments!$C:$C,Adjustments!$A:$A,A585)</f>
        <v>0</v>
      </c>
      <c r="G585" s="4">
        <f t="shared" si="27"/>
        <v>0</v>
      </c>
      <c r="H585" s="4">
        <f t="shared" si="29"/>
        <v>19715429.429312058</v>
      </c>
    </row>
    <row r="586" spans="1:8">
      <c r="A586" s="17">
        <f t="shared" si="28"/>
        <v>46133</v>
      </c>
      <c r="B586" s="4"/>
      <c r="C586" s="4">
        <f>SUMIFS(Sales!$S:$S,Sales!$H:$H,A586)+SUMIFS(Sales!$J:$J,Sales!$H:$H,A586)</f>
        <v>0</v>
      </c>
      <c r="D586" s="4">
        <f>SUMIFS(Sales!$J:$J,Sales!$U:$U,A586)</f>
        <v>0</v>
      </c>
      <c r="E586" s="4">
        <f>SUMIFS(Investors!$Q:$Q,Investors!$T:$T,"Exit",Investors!$J:$J,Daily!A586)</f>
        <v>0</v>
      </c>
      <c r="F586" s="4">
        <f>SUMIFS(Adjustments!$C:$C,Adjustments!$A:$A,A586)</f>
        <v>0</v>
      </c>
      <c r="G586" s="4">
        <f t="shared" si="27"/>
        <v>0</v>
      </c>
      <c r="H586" s="4">
        <f t="shared" si="29"/>
        <v>19715429.429312058</v>
      </c>
    </row>
    <row r="587" spans="1:8">
      <c r="A587" s="17">
        <f t="shared" si="28"/>
        <v>46134</v>
      </c>
      <c r="B587" s="4"/>
      <c r="C587" s="4">
        <f>SUMIFS(Sales!$S:$S,Sales!$H:$H,A587)+SUMIFS(Sales!$J:$J,Sales!$H:$H,A587)</f>
        <v>0</v>
      </c>
      <c r="D587" s="4">
        <f>SUMIFS(Sales!$J:$J,Sales!$U:$U,A587)</f>
        <v>0</v>
      </c>
      <c r="E587" s="4">
        <f>SUMIFS(Investors!$Q:$Q,Investors!$T:$T,"Exit",Investors!$J:$J,Daily!A587)</f>
        <v>0</v>
      </c>
      <c r="F587" s="4">
        <f>SUMIFS(Adjustments!$C:$C,Adjustments!$A:$A,A587)</f>
        <v>0</v>
      </c>
      <c r="G587" s="4">
        <f t="shared" si="27"/>
        <v>0</v>
      </c>
      <c r="H587" s="4">
        <f t="shared" si="29"/>
        <v>19715429.429312058</v>
      </c>
    </row>
    <row r="588" spans="1:8">
      <c r="A588" s="17">
        <f t="shared" si="28"/>
        <v>46135</v>
      </c>
      <c r="B588" s="4"/>
      <c r="C588" s="4">
        <f>SUMIFS(Sales!$S:$S,Sales!$H:$H,A588)+SUMIFS(Sales!$J:$J,Sales!$H:$H,A588)</f>
        <v>0</v>
      </c>
      <c r="D588" s="4">
        <f>SUMIFS(Sales!$J:$J,Sales!$U:$U,A588)</f>
        <v>0</v>
      </c>
      <c r="E588" s="4">
        <f>SUMIFS(Investors!$Q:$Q,Investors!$T:$T,"Exit",Investors!$J:$J,Daily!A588)</f>
        <v>0</v>
      </c>
      <c r="F588" s="4">
        <f>SUMIFS(Adjustments!$C:$C,Adjustments!$A:$A,A588)</f>
        <v>0</v>
      </c>
      <c r="G588" s="4">
        <f t="shared" si="27"/>
        <v>0</v>
      </c>
      <c r="H588" s="4">
        <f t="shared" si="29"/>
        <v>19715429.429312058</v>
      </c>
    </row>
    <row r="589" spans="1:8">
      <c r="A589" s="17">
        <f t="shared" si="28"/>
        <v>46136</v>
      </c>
      <c r="B589" s="4"/>
      <c r="C589" s="4">
        <f>SUMIFS(Sales!$S:$S,Sales!$H:$H,A589)+SUMIFS(Sales!$J:$J,Sales!$H:$H,A589)</f>
        <v>0</v>
      </c>
      <c r="D589" s="4">
        <f>SUMIFS(Sales!$J:$J,Sales!$U:$U,A589)</f>
        <v>0</v>
      </c>
      <c r="E589" s="4">
        <f>SUMIFS(Investors!$Q:$Q,Investors!$T:$T,"Exit",Investors!$J:$J,Daily!A589)</f>
        <v>0</v>
      </c>
      <c r="F589" s="4">
        <f>SUMIFS(Adjustments!$C:$C,Adjustments!$A:$A,A589)</f>
        <v>0</v>
      </c>
      <c r="G589" s="4">
        <f t="shared" si="27"/>
        <v>0</v>
      </c>
      <c r="H589" s="4">
        <f t="shared" si="29"/>
        <v>19715429.429312058</v>
      </c>
    </row>
    <row r="590" spans="1:8">
      <c r="A590" s="17">
        <f t="shared" si="28"/>
        <v>46137</v>
      </c>
      <c r="B590" s="4"/>
      <c r="C590" s="4">
        <f>SUMIFS(Sales!$S:$S,Sales!$H:$H,A590)+SUMIFS(Sales!$J:$J,Sales!$H:$H,A590)</f>
        <v>0</v>
      </c>
      <c r="D590" s="4">
        <f>SUMIFS(Sales!$J:$J,Sales!$U:$U,A590)</f>
        <v>0</v>
      </c>
      <c r="E590" s="4">
        <f>SUMIFS(Investors!$Q:$Q,Investors!$T:$T,"Exit",Investors!$J:$J,Daily!A590)</f>
        <v>0</v>
      </c>
      <c r="F590" s="4">
        <f>SUMIFS(Adjustments!$C:$C,Adjustments!$A:$A,A590)</f>
        <v>0</v>
      </c>
      <c r="G590" s="4">
        <f t="shared" si="27"/>
        <v>0</v>
      </c>
      <c r="H590" s="4">
        <f t="shared" si="29"/>
        <v>19715429.429312058</v>
      </c>
    </row>
    <row r="591" spans="1:8">
      <c r="A591" s="17">
        <f t="shared" si="28"/>
        <v>46138</v>
      </c>
      <c r="B591" s="4"/>
      <c r="C591" s="4">
        <f>SUMIFS(Sales!$S:$S,Sales!$H:$H,A591)+SUMIFS(Sales!$J:$J,Sales!$H:$H,A591)</f>
        <v>0</v>
      </c>
      <c r="D591" s="4">
        <f>SUMIFS(Sales!$J:$J,Sales!$U:$U,A591)</f>
        <v>0</v>
      </c>
      <c r="E591" s="4">
        <f>SUMIFS(Investors!$Q:$Q,Investors!$T:$T,"Exit",Investors!$J:$J,Daily!A591)</f>
        <v>0</v>
      </c>
      <c r="F591" s="4">
        <f>SUMIFS(Adjustments!$C:$C,Adjustments!$A:$A,A591)</f>
        <v>0</v>
      </c>
      <c r="G591" s="4">
        <f t="shared" si="27"/>
        <v>0</v>
      </c>
      <c r="H591" s="4">
        <f t="shared" si="29"/>
        <v>19715429.429312058</v>
      </c>
    </row>
    <row r="592" spans="1:8">
      <c r="A592" s="17">
        <f t="shared" si="28"/>
        <v>46139</v>
      </c>
      <c r="B592" s="4"/>
      <c r="C592" s="4">
        <f>SUMIFS(Sales!$S:$S,Sales!$H:$H,A592)+SUMIFS(Sales!$J:$J,Sales!$H:$H,A592)</f>
        <v>0</v>
      </c>
      <c r="D592" s="4">
        <f>SUMIFS(Sales!$J:$J,Sales!$U:$U,A592)</f>
        <v>0</v>
      </c>
      <c r="E592" s="4">
        <f>SUMIFS(Investors!$Q:$Q,Investors!$T:$T,"Exit",Investors!$J:$J,Daily!A592)</f>
        <v>0</v>
      </c>
      <c r="F592" s="4">
        <f>SUMIFS(Adjustments!$C:$C,Adjustments!$A:$A,A592)</f>
        <v>0</v>
      </c>
      <c r="G592" s="4">
        <f t="shared" si="27"/>
        <v>0</v>
      </c>
      <c r="H592" s="4">
        <f t="shared" si="29"/>
        <v>19715429.429312058</v>
      </c>
    </row>
    <row r="593" spans="1:8">
      <c r="A593" s="17">
        <f t="shared" si="28"/>
        <v>46140</v>
      </c>
      <c r="B593" s="4"/>
      <c r="C593" s="4">
        <f>SUMIFS(Sales!$S:$S,Sales!$H:$H,A593)+SUMIFS(Sales!$J:$J,Sales!$H:$H,A593)</f>
        <v>0</v>
      </c>
      <c r="D593" s="4">
        <f>SUMIFS(Sales!$J:$J,Sales!$U:$U,A593)</f>
        <v>0</v>
      </c>
      <c r="E593" s="4">
        <f>SUMIFS(Investors!$Q:$Q,Investors!$T:$T,"Exit",Investors!$J:$J,Daily!A593)</f>
        <v>0</v>
      </c>
      <c r="F593" s="4">
        <f>SUMIFS(Adjustments!$C:$C,Adjustments!$A:$A,A593)</f>
        <v>0</v>
      </c>
      <c r="G593" s="4">
        <f t="shared" si="27"/>
        <v>0</v>
      </c>
      <c r="H593" s="4">
        <f t="shared" si="29"/>
        <v>19715429.429312058</v>
      </c>
    </row>
    <row r="594" spans="1:8">
      <c r="A594" s="17">
        <f t="shared" si="28"/>
        <v>46141</v>
      </c>
      <c r="B594" s="4"/>
      <c r="C594" s="4">
        <f>SUMIFS(Sales!$S:$S,Sales!$H:$H,A594)+SUMIFS(Sales!$J:$J,Sales!$H:$H,A594)</f>
        <v>0</v>
      </c>
      <c r="D594" s="4">
        <f>SUMIFS(Sales!$J:$J,Sales!$U:$U,A594)</f>
        <v>0</v>
      </c>
      <c r="E594" s="4">
        <f>SUMIFS(Investors!$Q:$Q,Investors!$T:$T,"Exit",Investors!$J:$J,Daily!A594)</f>
        <v>0</v>
      </c>
      <c r="F594" s="4">
        <f>SUMIFS(Adjustments!$C:$C,Adjustments!$A:$A,A594)</f>
        <v>0</v>
      </c>
      <c r="G594" s="4">
        <f t="shared" si="27"/>
        <v>0</v>
      </c>
      <c r="H594" s="4">
        <f t="shared" si="29"/>
        <v>19715429.429312058</v>
      </c>
    </row>
    <row r="595" spans="1:8">
      <c r="A595" s="17">
        <f t="shared" si="28"/>
        <v>46142</v>
      </c>
      <c r="B595" s="4"/>
      <c r="C595" s="4">
        <f>SUMIFS(Sales!$S:$S,Sales!$H:$H,A595)+SUMIFS(Sales!$J:$J,Sales!$H:$H,A595)</f>
        <v>0</v>
      </c>
      <c r="D595" s="4">
        <f>SUMIFS(Sales!$J:$J,Sales!$U:$U,A595)</f>
        <v>0</v>
      </c>
      <c r="E595" s="4">
        <f>SUMIFS(Investors!$Q:$Q,Investors!$T:$T,"Exit",Investors!$J:$J,Daily!A595)</f>
        <v>0</v>
      </c>
      <c r="F595" s="4">
        <f>SUMIFS(Adjustments!$C:$C,Adjustments!$A:$A,A595)</f>
        <v>0</v>
      </c>
      <c r="G595" s="4">
        <f t="shared" si="27"/>
        <v>0</v>
      </c>
      <c r="H595" s="4">
        <f t="shared" si="29"/>
        <v>19715429.429312058</v>
      </c>
    </row>
    <row r="596" spans="1:8">
      <c r="A596" s="17">
        <f t="shared" si="28"/>
        <v>46143</v>
      </c>
      <c r="B596" s="4"/>
      <c r="C596" s="4">
        <f>SUMIFS(Sales!$S:$S,Sales!$H:$H,A596)+SUMIFS(Sales!$J:$J,Sales!$H:$H,A596)</f>
        <v>0</v>
      </c>
      <c r="D596" s="4">
        <f>SUMIFS(Sales!$J:$J,Sales!$U:$U,A596)</f>
        <v>0</v>
      </c>
      <c r="E596" s="4">
        <f>SUMIFS(Investors!$Q:$Q,Investors!$T:$T,"Exit",Investors!$J:$J,Daily!A596)</f>
        <v>0</v>
      </c>
      <c r="F596" s="4">
        <f>SUMIFS(Adjustments!$C:$C,Adjustments!$A:$A,A596)</f>
        <v>0</v>
      </c>
      <c r="G596" s="4">
        <f t="shared" si="27"/>
        <v>0</v>
      </c>
      <c r="H596" s="4">
        <f t="shared" si="29"/>
        <v>19715429.429312058</v>
      </c>
    </row>
    <row r="597" spans="1:8">
      <c r="A597" s="17">
        <f t="shared" si="28"/>
        <v>46144</v>
      </c>
      <c r="B597" s="4"/>
      <c r="C597" s="4">
        <f>SUMIFS(Sales!$S:$S,Sales!$H:$H,A597)+SUMIFS(Sales!$J:$J,Sales!$H:$H,A597)</f>
        <v>0</v>
      </c>
      <c r="D597" s="4">
        <f>SUMIFS(Sales!$J:$J,Sales!$U:$U,A597)</f>
        <v>0</v>
      </c>
      <c r="E597" s="4">
        <f>SUMIFS(Investors!$Q:$Q,Investors!$T:$T,"Exit",Investors!$J:$J,Daily!A597)</f>
        <v>0</v>
      </c>
      <c r="F597" s="4">
        <f>SUMIFS(Adjustments!$C:$C,Adjustments!$A:$A,A597)</f>
        <v>0</v>
      </c>
      <c r="G597" s="4">
        <f t="shared" si="27"/>
        <v>0</v>
      </c>
      <c r="H597" s="4">
        <f t="shared" si="29"/>
        <v>19715429.429312058</v>
      </c>
    </row>
    <row r="598" spans="1:8">
      <c r="A598" s="17">
        <f t="shared" si="28"/>
        <v>46145</v>
      </c>
      <c r="B598" s="4"/>
      <c r="C598" s="4">
        <f>SUMIFS(Sales!$S:$S,Sales!$H:$H,A598)+SUMIFS(Sales!$J:$J,Sales!$H:$H,A598)</f>
        <v>0</v>
      </c>
      <c r="D598" s="4">
        <f>SUMIFS(Sales!$J:$J,Sales!$U:$U,A598)</f>
        <v>0</v>
      </c>
      <c r="E598" s="4">
        <f>SUMIFS(Investors!$Q:$Q,Investors!$T:$T,"Exit",Investors!$J:$J,Daily!A598)</f>
        <v>0</v>
      </c>
      <c r="F598" s="4">
        <f>SUMIFS(Adjustments!$C:$C,Adjustments!$A:$A,A598)</f>
        <v>0</v>
      </c>
      <c r="G598" s="4">
        <f t="shared" si="27"/>
        <v>0</v>
      </c>
      <c r="H598" s="4">
        <f t="shared" si="29"/>
        <v>19715429.429312058</v>
      </c>
    </row>
    <row r="599" spans="1:8">
      <c r="A599" s="17">
        <f t="shared" si="28"/>
        <v>46146</v>
      </c>
      <c r="B599" s="4"/>
      <c r="C599" s="4">
        <f>SUMIFS(Sales!$S:$S,Sales!$H:$H,A599)+SUMIFS(Sales!$J:$J,Sales!$H:$H,A599)</f>
        <v>0</v>
      </c>
      <c r="D599" s="4">
        <f>SUMIFS(Sales!$J:$J,Sales!$U:$U,A599)</f>
        <v>0</v>
      </c>
      <c r="E599" s="4">
        <f>SUMIFS(Investors!$Q:$Q,Investors!$T:$T,"Exit",Investors!$J:$J,Daily!A599)</f>
        <v>0</v>
      </c>
      <c r="F599" s="4">
        <f>SUMIFS(Adjustments!$C:$C,Adjustments!$A:$A,A599)</f>
        <v>0</v>
      </c>
      <c r="G599" s="4">
        <f t="shared" si="27"/>
        <v>0</v>
      </c>
      <c r="H599" s="4">
        <f t="shared" si="29"/>
        <v>19715429.429312058</v>
      </c>
    </row>
    <row r="600" spans="1:8">
      <c r="A600" s="17">
        <f t="shared" si="28"/>
        <v>46147</v>
      </c>
      <c r="B600" s="4"/>
      <c r="C600" s="4">
        <f>SUMIFS(Sales!$S:$S,Sales!$H:$H,A600)+SUMIFS(Sales!$J:$J,Sales!$H:$H,A600)</f>
        <v>0</v>
      </c>
      <c r="D600" s="4">
        <f>SUMIFS(Sales!$J:$J,Sales!$U:$U,A600)</f>
        <v>0</v>
      </c>
      <c r="E600" s="4">
        <f>SUMIFS(Investors!$Q:$Q,Investors!$T:$T,"Exit",Investors!$J:$J,Daily!A600)</f>
        <v>0</v>
      </c>
      <c r="F600" s="4">
        <f>SUMIFS(Adjustments!$C:$C,Adjustments!$A:$A,A600)</f>
        <v>0</v>
      </c>
      <c r="G600" s="4">
        <f t="shared" si="27"/>
        <v>0</v>
      </c>
      <c r="H600" s="4">
        <f t="shared" si="29"/>
        <v>19715429.429312058</v>
      </c>
    </row>
    <row r="601" spans="1:8">
      <c r="A601" s="17">
        <f t="shared" si="28"/>
        <v>46148</v>
      </c>
      <c r="B601" s="4"/>
      <c r="C601" s="4">
        <f>SUMIFS(Sales!$S:$S,Sales!$H:$H,A601)+SUMIFS(Sales!$J:$J,Sales!$H:$H,A601)</f>
        <v>0</v>
      </c>
      <c r="D601" s="4">
        <f>SUMIFS(Sales!$J:$J,Sales!$U:$U,A601)</f>
        <v>0</v>
      </c>
      <c r="E601" s="4">
        <f>SUMIFS(Investors!$Q:$Q,Investors!$T:$T,"Exit",Investors!$J:$J,Daily!A601)</f>
        <v>0</v>
      </c>
      <c r="F601" s="4">
        <f>SUMIFS(Adjustments!$C:$C,Adjustments!$A:$A,A601)</f>
        <v>0</v>
      </c>
      <c r="G601" s="4">
        <f t="shared" si="27"/>
        <v>0</v>
      </c>
      <c r="H601" s="4">
        <f t="shared" si="29"/>
        <v>19715429.429312058</v>
      </c>
    </row>
    <row r="602" spans="1:8">
      <c r="A602" s="17">
        <f t="shared" si="28"/>
        <v>46149</v>
      </c>
      <c r="B602" s="4"/>
      <c r="C602" s="4">
        <f>SUMIFS(Sales!$S:$S,Sales!$H:$H,A602)+SUMIFS(Sales!$J:$J,Sales!$H:$H,A602)</f>
        <v>0</v>
      </c>
      <c r="D602" s="4">
        <f>SUMIFS(Sales!$J:$J,Sales!$U:$U,A602)</f>
        <v>0</v>
      </c>
      <c r="E602" s="4">
        <f>SUMIFS(Investors!$Q:$Q,Investors!$T:$T,"Exit",Investors!$J:$J,Daily!A602)</f>
        <v>0</v>
      </c>
      <c r="F602" s="4">
        <f>SUMIFS(Adjustments!$C:$C,Adjustments!$A:$A,A602)</f>
        <v>0</v>
      </c>
      <c r="G602" s="4">
        <f t="shared" si="27"/>
        <v>0</v>
      </c>
      <c r="H602" s="4">
        <f t="shared" si="29"/>
        <v>19715429.429312058</v>
      </c>
    </row>
    <row r="603" spans="1:8">
      <c r="A603" s="17">
        <f t="shared" si="28"/>
        <v>46150</v>
      </c>
      <c r="B603" s="4"/>
      <c r="C603" s="4">
        <f>SUMIFS(Sales!$S:$S,Sales!$H:$H,A603)+SUMIFS(Sales!$J:$J,Sales!$H:$H,A603)</f>
        <v>0</v>
      </c>
      <c r="D603" s="4">
        <f>SUMIFS(Sales!$J:$J,Sales!$U:$U,A603)</f>
        <v>0</v>
      </c>
      <c r="E603" s="4">
        <f>SUMIFS(Investors!$Q:$Q,Investors!$T:$T,"Exit",Investors!$J:$J,Daily!A603)</f>
        <v>0</v>
      </c>
      <c r="F603" s="4">
        <f>SUMIFS(Adjustments!$C:$C,Adjustments!$A:$A,A603)</f>
        <v>0</v>
      </c>
      <c r="G603" s="4">
        <f t="shared" si="27"/>
        <v>0</v>
      </c>
      <c r="H603" s="4">
        <f t="shared" si="29"/>
        <v>19715429.429312058</v>
      </c>
    </row>
    <row r="604" spans="1:8">
      <c r="A604" s="17">
        <f t="shared" si="28"/>
        <v>46151</v>
      </c>
      <c r="B604" s="4"/>
      <c r="C604" s="4">
        <f>SUMIFS(Sales!$S:$S,Sales!$H:$H,A604)+SUMIFS(Sales!$J:$J,Sales!$H:$H,A604)</f>
        <v>0</v>
      </c>
      <c r="D604" s="4">
        <f>SUMIFS(Sales!$J:$J,Sales!$U:$U,A604)</f>
        <v>0</v>
      </c>
      <c r="E604" s="4">
        <f>SUMIFS(Investors!$Q:$Q,Investors!$T:$T,"Exit",Investors!$J:$J,Daily!A604)</f>
        <v>0</v>
      </c>
      <c r="F604" s="4">
        <f>SUMIFS(Adjustments!$C:$C,Adjustments!$A:$A,A604)</f>
        <v>0</v>
      </c>
      <c r="G604" s="4">
        <f t="shared" si="27"/>
        <v>0</v>
      </c>
      <c r="H604" s="4">
        <f t="shared" si="29"/>
        <v>19715429.429312058</v>
      </c>
    </row>
    <row r="605" spans="1:8">
      <c r="A605" s="17">
        <f t="shared" si="28"/>
        <v>46152</v>
      </c>
      <c r="B605" s="4"/>
      <c r="C605" s="4">
        <f>SUMIFS(Sales!$S:$S,Sales!$H:$H,A605)+SUMIFS(Sales!$J:$J,Sales!$H:$H,A605)</f>
        <v>0</v>
      </c>
      <c r="D605" s="4">
        <f>SUMIFS(Sales!$J:$J,Sales!$U:$U,A605)</f>
        <v>0</v>
      </c>
      <c r="E605" s="4">
        <f>SUMIFS(Investors!$Q:$Q,Investors!$T:$T,"Exit",Investors!$J:$J,Daily!A605)</f>
        <v>0</v>
      </c>
      <c r="F605" s="4">
        <f>SUMIFS(Adjustments!$C:$C,Adjustments!$A:$A,A605)</f>
        <v>0</v>
      </c>
      <c r="G605" s="4">
        <f t="shared" si="27"/>
        <v>0</v>
      </c>
      <c r="H605" s="4">
        <f t="shared" si="29"/>
        <v>19715429.429312058</v>
      </c>
    </row>
    <row r="606" spans="1:8">
      <c r="A606" s="17">
        <f t="shared" si="28"/>
        <v>46153</v>
      </c>
      <c r="B606" s="4"/>
      <c r="C606" s="4">
        <f>SUMIFS(Sales!$S:$S,Sales!$H:$H,A606)+SUMIFS(Sales!$J:$J,Sales!$H:$H,A606)</f>
        <v>0</v>
      </c>
      <c r="D606" s="4">
        <f>SUMIFS(Sales!$J:$J,Sales!$U:$U,A606)</f>
        <v>0</v>
      </c>
      <c r="E606" s="4">
        <f>SUMIFS(Investors!$Q:$Q,Investors!$T:$T,"Exit",Investors!$J:$J,Daily!A606)</f>
        <v>0</v>
      </c>
      <c r="F606" s="4">
        <f>SUMIFS(Adjustments!$C:$C,Adjustments!$A:$A,A606)</f>
        <v>0</v>
      </c>
      <c r="G606" s="4">
        <f t="shared" si="27"/>
        <v>0</v>
      </c>
      <c r="H606" s="4">
        <f t="shared" si="29"/>
        <v>19715429.429312058</v>
      </c>
    </row>
    <row r="607" spans="1:8">
      <c r="A607" s="17">
        <f t="shared" si="28"/>
        <v>46154</v>
      </c>
      <c r="B607" s="4"/>
      <c r="C607" s="4">
        <f>SUMIFS(Sales!$S:$S,Sales!$H:$H,A607)+SUMIFS(Sales!$J:$J,Sales!$H:$H,A607)</f>
        <v>0</v>
      </c>
      <c r="D607" s="4">
        <f>SUMIFS(Sales!$J:$J,Sales!$U:$U,A607)</f>
        <v>0</v>
      </c>
      <c r="E607" s="4">
        <f>SUMIFS(Investors!$Q:$Q,Investors!$T:$T,"Exit",Investors!$J:$J,Daily!A607)</f>
        <v>0</v>
      </c>
      <c r="F607" s="4">
        <f>SUMIFS(Adjustments!$C:$C,Adjustments!$A:$A,A607)</f>
        <v>0</v>
      </c>
      <c r="G607" s="4">
        <f t="shared" si="27"/>
        <v>0</v>
      </c>
      <c r="H607" s="4">
        <f t="shared" si="29"/>
        <v>19715429.429312058</v>
      </c>
    </row>
    <row r="608" spans="1:8">
      <c r="A608" s="17">
        <f t="shared" si="28"/>
        <v>46155</v>
      </c>
      <c r="B608" s="4"/>
      <c r="C608" s="4">
        <f>SUMIFS(Sales!$S:$S,Sales!$H:$H,A608)+SUMIFS(Sales!$J:$J,Sales!$H:$H,A608)</f>
        <v>0</v>
      </c>
      <c r="D608" s="4">
        <f>SUMIFS(Sales!$J:$J,Sales!$U:$U,A608)</f>
        <v>0</v>
      </c>
      <c r="E608" s="4">
        <f>SUMIFS(Investors!$Q:$Q,Investors!$T:$T,"Exit",Investors!$J:$J,Daily!A608)</f>
        <v>0</v>
      </c>
      <c r="F608" s="4">
        <f>SUMIFS(Adjustments!$C:$C,Adjustments!$A:$A,A608)</f>
        <v>0</v>
      </c>
      <c r="G608" s="4">
        <f t="shared" si="27"/>
        <v>0</v>
      </c>
      <c r="H608" s="4">
        <f t="shared" si="29"/>
        <v>19715429.429312058</v>
      </c>
    </row>
    <row r="609" spans="1:8">
      <c r="A609" s="17">
        <f t="shared" si="28"/>
        <v>46156</v>
      </c>
      <c r="B609" s="4"/>
      <c r="C609" s="4">
        <f>SUMIFS(Sales!$S:$S,Sales!$H:$H,A609)+SUMIFS(Sales!$J:$J,Sales!$H:$H,A609)</f>
        <v>0</v>
      </c>
      <c r="D609" s="4">
        <f>SUMIFS(Sales!$J:$J,Sales!$U:$U,A609)</f>
        <v>0</v>
      </c>
      <c r="E609" s="4">
        <f>SUMIFS(Investors!$Q:$Q,Investors!$T:$T,"Exit",Investors!$J:$J,Daily!A609)</f>
        <v>0</v>
      </c>
      <c r="F609" s="4">
        <f>SUMIFS(Adjustments!$C:$C,Adjustments!$A:$A,A609)</f>
        <v>0</v>
      </c>
      <c r="G609" s="4">
        <f t="shared" si="27"/>
        <v>0</v>
      </c>
      <c r="H609" s="4">
        <f t="shared" si="29"/>
        <v>19715429.429312058</v>
      </c>
    </row>
    <row r="610" spans="1:8">
      <c r="A610" s="17">
        <f t="shared" si="28"/>
        <v>46157</v>
      </c>
      <c r="B610" s="4"/>
      <c r="C610" s="4">
        <f>SUMIFS(Sales!$S:$S,Sales!$H:$H,A610)+SUMIFS(Sales!$J:$J,Sales!$H:$H,A610)</f>
        <v>0</v>
      </c>
      <c r="D610" s="4">
        <f>SUMIFS(Sales!$J:$J,Sales!$U:$U,A610)</f>
        <v>0</v>
      </c>
      <c r="E610" s="4">
        <f>SUMIFS(Investors!$Q:$Q,Investors!$T:$T,"Exit",Investors!$J:$J,Daily!A610)</f>
        <v>0</v>
      </c>
      <c r="F610" s="4">
        <f>SUMIFS(Adjustments!$C:$C,Adjustments!$A:$A,A610)</f>
        <v>0</v>
      </c>
      <c r="G610" s="4">
        <f t="shared" si="27"/>
        <v>0</v>
      </c>
      <c r="H610" s="4">
        <f t="shared" si="29"/>
        <v>19715429.429312058</v>
      </c>
    </row>
    <row r="611" spans="1:8">
      <c r="A611" s="17">
        <f t="shared" si="28"/>
        <v>46158</v>
      </c>
      <c r="B611" s="4"/>
      <c r="C611" s="4">
        <f>SUMIFS(Sales!$S:$S,Sales!$H:$H,A611)+SUMIFS(Sales!$J:$J,Sales!$H:$H,A611)</f>
        <v>0</v>
      </c>
      <c r="D611" s="4">
        <f>SUMIFS(Sales!$J:$J,Sales!$U:$U,A611)</f>
        <v>0</v>
      </c>
      <c r="E611" s="4">
        <f>SUMIFS(Investors!$Q:$Q,Investors!$T:$T,"Exit",Investors!$J:$J,Daily!A611)</f>
        <v>0</v>
      </c>
      <c r="F611" s="4">
        <f>SUMIFS(Adjustments!$C:$C,Adjustments!$A:$A,A611)</f>
        <v>0</v>
      </c>
      <c r="G611" s="4">
        <f t="shared" si="27"/>
        <v>0</v>
      </c>
      <c r="H611" s="4">
        <f t="shared" si="29"/>
        <v>19715429.429312058</v>
      </c>
    </row>
    <row r="612" spans="1:8">
      <c r="A612" s="17">
        <f t="shared" si="28"/>
        <v>46159</v>
      </c>
      <c r="B612" s="4"/>
      <c r="C612" s="4">
        <f>SUMIFS(Sales!$S:$S,Sales!$H:$H,A612)+SUMIFS(Sales!$J:$J,Sales!$H:$H,A612)</f>
        <v>0</v>
      </c>
      <c r="D612" s="4">
        <f>SUMIFS(Sales!$J:$J,Sales!$U:$U,A612)</f>
        <v>0</v>
      </c>
      <c r="E612" s="4">
        <f>SUMIFS(Investors!$Q:$Q,Investors!$T:$T,"Exit",Investors!$J:$J,Daily!A612)</f>
        <v>0</v>
      </c>
      <c r="F612" s="4">
        <f>SUMIFS(Adjustments!$C:$C,Adjustments!$A:$A,A612)</f>
        <v>0</v>
      </c>
      <c r="G612" s="4">
        <f t="shared" si="27"/>
        <v>0</v>
      </c>
      <c r="H612" s="4">
        <f t="shared" si="29"/>
        <v>19715429.429312058</v>
      </c>
    </row>
    <row r="613" spans="1:8">
      <c r="A613" s="17">
        <f t="shared" si="28"/>
        <v>46160</v>
      </c>
      <c r="B613" s="4"/>
      <c r="C613" s="4">
        <f>SUMIFS(Sales!$S:$S,Sales!$H:$H,A613)+SUMIFS(Sales!$J:$J,Sales!$H:$H,A613)</f>
        <v>0</v>
      </c>
      <c r="D613" s="4">
        <f>SUMIFS(Sales!$J:$J,Sales!$U:$U,A613)</f>
        <v>0</v>
      </c>
      <c r="E613" s="4">
        <f>SUMIFS(Investors!$Q:$Q,Investors!$T:$T,"Exit",Investors!$J:$J,Daily!A613)</f>
        <v>0</v>
      </c>
      <c r="F613" s="4">
        <f>SUMIFS(Adjustments!$C:$C,Adjustments!$A:$A,A613)</f>
        <v>0</v>
      </c>
      <c r="G613" s="4">
        <f t="shared" si="27"/>
        <v>0</v>
      </c>
      <c r="H613" s="4">
        <f t="shared" si="29"/>
        <v>19715429.429312058</v>
      </c>
    </row>
    <row r="614" spans="1:8">
      <c r="A614" s="17">
        <f t="shared" si="28"/>
        <v>46161</v>
      </c>
      <c r="B614" s="4"/>
      <c r="C614" s="4">
        <f>SUMIFS(Sales!$S:$S,Sales!$H:$H,A614)+SUMIFS(Sales!$J:$J,Sales!$H:$H,A614)</f>
        <v>0</v>
      </c>
      <c r="D614" s="4">
        <f>SUMIFS(Sales!$J:$J,Sales!$U:$U,A614)</f>
        <v>0</v>
      </c>
      <c r="E614" s="4">
        <f>SUMIFS(Investors!$Q:$Q,Investors!$T:$T,"Exit",Investors!$J:$J,Daily!A614)</f>
        <v>0</v>
      </c>
      <c r="F614" s="4">
        <f>SUMIFS(Adjustments!$C:$C,Adjustments!$A:$A,A614)</f>
        <v>0</v>
      </c>
      <c r="G614" s="4">
        <f t="shared" si="27"/>
        <v>0</v>
      </c>
      <c r="H614" s="4">
        <f t="shared" si="29"/>
        <v>19715429.429312058</v>
      </c>
    </row>
    <row r="615" spans="1:8">
      <c r="A615" s="17">
        <f t="shared" si="28"/>
        <v>46162</v>
      </c>
      <c r="B615" s="4"/>
      <c r="C615" s="4">
        <f>SUMIFS(Sales!$S:$S,Sales!$H:$H,A615)+SUMIFS(Sales!$J:$J,Sales!$H:$H,A615)</f>
        <v>0</v>
      </c>
      <c r="D615" s="4">
        <f>SUMIFS(Sales!$J:$J,Sales!$U:$U,A615)</f>
        <v>0</v>
      </c>
      <c r="E615" s="4">
        <f>SUMIFS(Investors!$Q:$Q,Investors!$T:$T,"Exit",Investors!$J:$J,Daily!A615)</f>
        <v>0</v>
      </c>
      <c r="F615" s="4">
        <f>SUMIFS(Adjustments!$C:$C,Adjustments!$A:$A,A615)</f>
        <v>0</v>
      </c>
      <c r="G615" s="4">
        <f t="shared" si="27"/>
        <v>0</v>
      </c>
      <c r="H615" s="4">
        <f t="shared" si="29"/>
        <v>19715429.429312058</v>
      </c>
    </row>
    <row r="616" spans="1:8">
      <c r="A616" s="17">
        <f t="shared" si="28"/>
        <v>46163</v>
      </c>
      <c r="B616" s="4"/>
      <c r="C616" s="4">
        <f>SUMIFS(Sales!$S:$S,Sales!$H:$H,A616)+SUMIFS(Sales!$J:$J,Sales!$H:$H,A616)</f>
        <v>0</v>
      </c>
      <c r="D616" s="4">
        <f>SUMIFS(Sales!$J:$J,Sales!$U:$U,A616)</f>
        <v>0</v>
      </c>
      <c r="E616" s="4">
        <f>SUMIFS(Investors!$Q:$Q,Investors!$T:$T,"Exit",Investors!$J:$J,Daily!A616)</f>
        <v>0</v>
      </c>
      <c r="F616" s="4">
        <f>SUMIFS(Adjustments!$C:$C,Adjustments!$A:$A,A616)</f>
        <v>0</v>
      </c>
      <c r="G616" s="4">
        <f t="shared" si="27"/>
        <v>0</v>
      </c>
      <c r="H616" s="4">
        <f t="shared" si="29"/>
        <v>19715429.429312058</v>
      </c>
    </row>
    <row r="617" spans="1:8">
      <c r="A617" s="17">
        <f t="shared" si="28"/>
        <v>46164</v>
      </c>
      <c r="B617" s="4"/>
      <c r="C617" s="4">
        <f>SUMIFS(Sales!$S:$S,Sales!$H:$H,A617)+SUMIFS(Sales!$J:$J,Sales!$H:$H,A617)</f>
        <v>0</v>
      </c>
      <c r="D617" s="4">
        <f>SUMIFS(Sales!$J:$J,Sales!$U:$U,A617)</f>
        <v>0</v>
      </c>
      <c r="E617" s="4">
        <f>SUMIFS(Investors!$Q:$Q,Investors!$T:$T,"Exit",Investors!$J:$J,Daily!A617)</f>
        <v>0</v>
      </c>
      <c r="F617" s="4">
        <f>SUMIFS(Adjustments!$C:$C,Adjustments!$A:$A,A617)</f>
        <v>0</v>
      </c>
      <c r="G617" s="4">
        <f t="shared" si="27"/>
        <v>0</v>
      </c>
      <c r="H617" s="4">
        <f t="shared" si="29"/>
        <v>19715429.429312058</v>
      </c>
    </row>
    <row r="618" spans="1:8">
      <c r="A618" s="17">
        <f t="shared" si="28"/>
        <v>46165</v>
      </c>
      <c r="B618" s="4"/>
      <c r="C618" s="4">
        <f>SUMIFS(Sales!$S:$S,Sales!$H:$H,A618)+SUMIFS(Sales!$J:$J,Sales!$H:$H,A618)</f>
        <v>0</v>
      </c>
      <c r="D618" s="4">
        <f>SUMIFS(Sales!$J:$J,Sales!$U:$U,A618)</f>
        <v>0</v>
      </c>
      <c r="E618" s="4">
        <f>SUMIFS(Investors!$Q:$Q,Investors!$T:$T,"Exit",Investors!$J:$J,Daily!A618)</f>
        <v>0</v>
      </c>
      <c r="F618" s="4">
        <f>SUMIFS(Adjustments!$C:$C,Adjustments!$A:$A,A618)</f>
        <v>0</v>
      </c>
      <c r="G618" s="4">
        <f t="shared" si="27"/>
        <v>0</v>
      </c>
      <c r="H618" s="4">
        <f t="shared" si="29"/>
        <v>19715429.429312058</v>
      </c>
    </row>
    <row r="619" spans="1:8">
      <c r="A619" s="17">
        <f t="shared" si="28"/>
        <v>46166</v>
      </c>
      <c r="B619" s="4"/>
      <c r="C619" s="4">
        <f>SUMIFS(Sales!$S:$S,Sales!$H:$H,A619)+SUMIFS(Sales!$J:$J,Sales!$H:$H,A619)</f>
        <v>0</v>
      </c>
      <c r="D619" s="4">
        <f>SUMIFS(Sales!$J:$J,Sales!$U:$U,A619)</f>
        <v>0</v>
      </c>
      <c r="E619" s="4">
        <f>SUMIFS(Investors!$Q:$Q,Investors!$T:$T,"Exit",Investors!$J:$J,Daily!A619)</f>
        <v>0</v>
      </c>
      <c r="F619" s="4">
        <f>SUMIFS(Adjustments!$C:$C,Adjustments!$A:$A,A619)</f>
        <v>0</v>
      </c>
      <c r="G619" s="4">
        <f t="shared" si="27"/>
        <v>0</v>
      </c>
      <c r="H619" s="4">
        <f t="shared" si="29"/>
        <v>19715429.429312058</v>
      </c>
    </row>
    <row r="620" spans="1:8">
      <c r="A620" s="17">
        <f t="shared" si="28"/>
        <v>46167</v>
      </c>
      <c r="B620" s="4"/>
      <c r="C620" s="4">
        <f>SUMIFS(Sales!$S:$S,Sales!$H:$H,A620)+SUMIFS(Sales!$J:$J,Sales!$H:$H,A620)</f>
        <v>0</v>
      </c>
      <c r="D620" s="4">
        <f>SUMIFS(Sales!$J:$J,Sales!$U:$U,A620)</f>
        <v>0</v>
      </c>
      <c r="E620" s="4">
        <f>SUMIFS(Investors!$Q:$Q,Investors!$T:$T,"Exit",Investors!$J:$J,Daily!A620)</f>
        <v>0</v>
      </c>
      <c r="F620" s="4">
        <f>SUMIFS(Adjustments!$C:$C,Adjustments!$A:$A,A620)</f>
        <v>0</v>
      </c>
      <c r="G620" s="4">
        <f t="shared" si="27"/>
        <v>0</v>
      </c>
      <c r="H620" s="4">
        <f t="shared" si="29"/>
        <v>19715429.429312058</v>
      </c>
    </row>
    <row r="621" spans="1:8">
      <c r="A621" s="17">
        <f t="shared" si="28"/>
        <v>46168</v>
      </c>
      <c r="B621" s="4"/>
      <c r="C621" s="4">
        <f>SUMIFS(Sales!$S:$S,Sales!$H:$H,A621)+SUMIFS(Sales!$J:$J,Sales!$H:$H,A621)</f>
        <v>0</v>
      </c>
      <c r="D621" s="4">
        <f>SUMIFS(Sales!$J:$J,Sales!$U:$U,A621)</f>
        <v>0</v>
      </c>
      <c r="E621" s="4">
        <f>SUMIFS(Investors!$Q:$Q,Investors!$T:$T,"Exit",Investors!$J:$J,Daily!A621)</f>
        <v>0</v>
      </c>
      <c r="F621" s="4">
        <f>SUMIFS(Adjustments!$C:$C,Adjustments!$A:$A,A621)</f>
        <v>0</v>
      </c>
      <c r="G621" s="4">
        <f t="shared" si="27"/>
        <v>0</v>
      </c>
      <c r="H621" s="4">
        <f t="shared" si="29"/>
        <v>19715429.429312058</v>
      </c>
    </row>
    <row r="622" spans="1:8">
      <c r="A622" s="17">
        <f t="shared" si="28"/>
        <v>46169</v>
      </c>
      <c r="B622" s="4"/>
      <c r="C622" s="4">
        <f>SUMIFS(Sales!$S:$S,Sales!$H:$H,A622)+SUMIFS(Sales!$J:$J,Sales!$H:$H,A622)</f>
        <v>0</v>
      </c>
      <c r="D622" s="4">
        <f>SUMIFS(Sales!$J:$J,Sales!$U:$U,A622)</f>
        <v>0</v>
      </c>
      <c r="E622" s="4">
        <f>SUMIFS(Investors!$Q:$Q,Investors!$T:$T,"Exit",Investors!$J:$J,Daily!A622)</f>
        <v>0</v>
      </c>
      <c r="F622" s="4">
        <f>SUMIFS(Adjustments!$C:$C,Adjustments!$A:$A,A622)</f>
        <v>0</v>
      </c>
      <c r="G622" s="4">
        <f t="shared" si="27"/>
        <v>0</v>
      </c>
      <c r="H622" s="4">
        <f t="shared" si="29"/>
        <v>19715429.429312058</v>
      </c>
    </row>
    <row r="623" spans="1:8">
      <c r="A623" s="17">
        <f t="shared" si="28"/>
        <v>46170</v>
      </c>
      <c r="B623" s="4"/>
      <c r="C623" s="4">
        <f>SUMIFS(Sales!$S:$S,Sales!$H:$H,A623)+SUMIFS(Sales!$J:$J,Sales!$H:$H,A623)</f>
        <v>0</v>
      </c>
      <c r="D623" s="4">
        <f>SUMIFS(Sales!$J:$J,Sales!$U:$U,A623)</f>
        <v>0</v>
      </c>
      <c r="E623" s="4">
        <f>SUMIFS(Investors!$Q:$Q,Investors!$T:$T,"Exit",Investors!$J:$J,Daily!A623)</f>
        <v>0</v>
      </c>
      <c r="F623" s="4">
        <f>SUMIFS(Adjustments!$C:$C,Adjustments!$A:$A,A623)</f>
        <v>0</v>
      </c>
      <c r="G623" s="4">
        <f t="shared" si="27"/>
        <v>0</v>
      </c>
      <c r="H623" s="4">
        <f t="shared" si="29"/>
        <v>19715429.429312058</v>
      </c>
    </row>
    <row r="624" spans="1:8">
      <c r="A624" s="17">
        <f t="shared" si="28"/>
        <v>46171</v>
      </c>
      <c r="B624" s="4"/>
      <c r="C624" s="4">
        <f>SUMIFS(Sales!$S:$S,Sales!$H:$H,A624)+SUMIFS(Sales!$J:$J,Sales!$H:$H,A624)</f>
        <v>0</v>
      </c>
      <c r="D624" s="4">
        <f>SUMIFS(Sales!$J:$J,Sales!$U:$U,A624)</f>
        <v>0</v>
      </c>
      <c r="E624" s="4">
        <f>SUMIFS(Investors!$Q:$Q,Investors!$T:$T,"Exit",Investors!$J:$J,Daily!A624)</f>
        <v>0</v>
      </c>
      <c r="F624" s="4">
        <f>SUMIFS(Adjustments!$C:$C,Adjustments!$A:$A,A624)</f>
        <v>0</v>
      </c>
      <c r="G624" s="4">
        <f t="shared" si="27"/>
        <v>0</v>
      </c>
      <c r="H624" s="4">
        <f t="shared" si="29"/>
        <v>19715429.429312058</v>
      </c>
    </row>
    <row r="625" spans="1:8">
      <c r="A625" s="17">
        <f t="shared" si="28"/>
        <v>46172</v>
      </c>
      <c r="B625" s="4"/>
      <c r="C625" s="4">
        <f>SUMIFS(Sales!$S:$S,Sales!$H:$H,A625)+SUMIFS(Sales!$J:$J,Sales!$H:$H,A625)</f>
        <v>0</v>
      </c>
      <c r="D625" s="4">
        <f>SUMIFS(Sales!$J:$J,Sales!$U:$U,A625)</f>
        <v>0</v>
      </c>
      <c r="E625" s="4">
        <f>SUMIFS(Investors!$Q:$Q,Investors!$T:$T,"Exit",Investors!$J:$J,Daily!A625)</f>
        <v>0</v>
      </c>
      <c r="F625" s="4">
        <f>SUMIFS(Adjustments!$C:$C,Adjustments!$A:$A,A625)</f>
        <v>0</v>
      </c>
      <c r="G625" s="4">
        <f t="shared" si="27"/>
        <v>0</v>
      </c>
      <c r="H625" s="4">
        <f t="shared" si="29"/>
        <v>19715429.429312058</v>
      </c>
    </row>
    <row r="626" spans="1:8">
      <c r="A626" s="17">
        <f t="shared" si="28"/>
        <v>46173</v>
      </c>
      <c r="B626" s="4"/>
      <c r="C626" s="4">
        <f>SUMIFS(Sales!$S:$S,Sales!$H:$H,A626)+SUMIFS(Sales!$J:$J,Sales!$H:$H,A626)</f>
        <v>0</v>
      </c>
      <c r="D626" s="4">
        <f>SUMIFS(Sales!$J:$J,Sales!$U:$U,A626)</f>
        <v>0</v>
      </c>
      <c r="E626" s="4">
        <f>SUMIFS(Investors!$Q:$Q,Investors!$T:$T,"Exit",Investors!$J:$J,Daily!A626)</f>
        <v>0</v>
      </c>
      <c r="F626" s="4">
        <f>SUMIFS(Adjustments!$C:$C,Adjustments!$A:$A,A626)</f>
        <v>0</v>
      </c>
      <c r="G626" s="4">
        <f t="shared" si="27"/>
        <v>0</v>
      </c>
      <c r="H626" s="4">
        <f t="shared" si="29"/>
        <v>19715429.429312058</v>
      </c>
    </row>
    <row r="627" spans="1:8">
      <c r="A627" s="17">
        <f t="shared" si="28"/>
        <v>46174</v>
      </c>
      <c r="B627" s="4"/>
      <c r="C627" s="4">
        <f>SUMIFS(Sales!$S:$S,Sales!$H:$H,A627)+SUMIFS(Sales!$J:$J,Sales!$H:$H,A627)</f>
        <v>0</v>
      </c>
      <c r="D627" s="4">
        <f>SUMIFS(Sales!$J:$J,Sales!$U:$U,A627)</f>
        <v>0</v>
      </c>
      <c r="E627" s="4">
        <f>SUMIFS(Investors!$Q:$Q,Investors!$T:$T,"Exit",Investors!$J:$J,Daily!A627)</f>
        <v>0</v>
      </c>
      <c r="F627" s="4">
        <f>SUMIFS(Adjustments!$C:$C,Adjustments!$A:$A,A627)</f>
        <v>0</v>
      </c>
      <c r="G627" s="4">
        <f t="shared" si="27"/>
        <v>0</v>
      </c>
      <c r="H627" s="4">
        <f t="shared" si="29"/>
        <v>19715429.429312058</v>
      </c>
    </row>
    <row r="628" spans="1:8">
      <c r="A628" s="17">
        <f t="shared" si="28"/>
        <v>46175</v>
      </c>
      <c r="B628" s="4"/>
      <c r="C628" s="4">
        <f>SUMIFS(Sales!$S:$S,Sales!$H:$H,A628)+SUMIFS(Sales!$J:$J,Sales!$H:$H,A628)</f>
        <v>0</v>
      </c>
      <c r="D628" s="4">
        <f>SUMIFS(Sales!$J:$J,Sales!$U:$U,A628)</f>
        <v>0</v>
      </c>
      <c r="E628" s="4">
        <f>SUMIFS(Investors!$Q:$Q,Investors!$T:$T,"Exit",Investors!$J:$J,Daily!A628)</f>
        <v>0</v>
      </c>
      <c r="F628" s="4">
        <f>SUMIFS(Adjustments!$C:$C,Adjustments!$A:$A,A628)</f>
        <v>0</v>
      </c>
      <c r="G628" s="4">
        <f t="shared" si="27"/>
        <v>0</v>
      </c>
      <c r="H628" s="4">
        <f t="shared" si="29"/>
        <v>19715429.429312058</v>
      </c>
    </row>
    <row r="629" spans="1:8">
      <c r="A629" s="17">
        <f t="shared" si="28"/>
        <v>46176</v>
      </c>
      <c r="B629" s="4"/>
      <c r="C629" s="4">
        <f>SUMIFS(Sales!$S:$S,Sales!$H:$H,A629)+SUMIFS(Sales!$J:$J,Sales!$H:$H,A629)</f>
        <v>0</v>
      </c>
      <c r="D629" s="4">
        <f>SUMIFS(Sales!$J:$J,Sales!$U:$U,A629)</f>
        <v>0</v>
      </c>
      <c r="E629" s="4">
        <f>SUMIFS(Investors!$Q:$Q,Investors!$T:$T,"Exit",Investors!$J:$J,Daily!A629)</f>
        <v>0</v>
      </c>
      <c r="F629" s="4">
        <f>SUMIFS(Adjustments!$C:$C,Adjustments!$A:$A,A629)</f>
        <v>0</v>
      </c>
      <c r="G629" s="4">
        <f t="shared" si="27"/>
        <v>0</v>
      </c>
      <c r="H629" s="4">
        <f t="shared" si="29"/>
        <v>19715429.429312058</v>
      </c>
    </row>
    <row r="630" spans="1:8">
      <c r="A630" s="17">
        <f t="shared" si="28"/>
        <v>46177</v>
      </c>
      <c r="B630" s="4"/>
      <c r="C630" s="4">
        <f>SUMIFS(Sales!$S:$S,Sales!$H:$H,A630)+SUMIFS(Sales!$J:$J,Sales!$H:$H,A630)</f>
        <v>0</v>
      </c>
      <c r="D630" s="4">
        <f>SUMIFS(Sales!$J:$J,Sales!$U:$U,A630)</f>
        <v>0</v>
      </c>
      <c r="E630" s="4">
        <f>SUMIFS(Investors!$Q:$Q,Investors!$T:$T,"Exit",Investors!$J:$J,Daily!A630)</f>
        <v>0</v>
      </c>
      <c r="F630" s="4">
        <f>SUMIFS(Adjustments!$C:$C,Adjustments!$A:$A,A630)</f>
        <v>0</v>
      </c>
      <c r="G630" s="4">
        <f t="shared" si="27"/>
        <v>0</v>
      </c>
      <c r="H630" s="4">
        <f t="shared" si="29"/>
        <v>19715429.429312058</v>
      </c>
    </row>
    <row r="631" spans="1:8">
      <c r="A631" s="17">
        <f t="shared" si="28"/>
        <v>46178</v>
      </c>
      <c r="B631" s="4"/>
      <c r="C631" s="4">
        <f>SUMIFS(Sales!$S:$S,Sales!$H:$H,A631)+SUMIFS(Sales!$J:$J,Sales!$H:$H,A631)</f>
        <v>0</v>
      </c>
      <c r="D631" s="4">
        <f>SUMIFS(Sales!$J:$J,Sales!$U:$U,A631)</f>
        <v>0</v>
      </c>
      <c r="E631" s="4">
        <f>SUMIFS(Investors!$Q:$Q,Investors!$T:$T,"Exit",Investors!$J:$J,Daily!A631)</f>
        <v>0</v>
      </c>
      <c r="F631" s="4">
        <f>SUMIFS(Adjustments!$C:$C,Adjustments!$A:$A,A631)</f>
        <v>0</v>
      </c>
      <c r="G631" s="4">
        <f t="shared" si="27"/>
        <v>0</v>
      </c>
      <c r="H631" s="4">
        <f t="shared" si="29"/>
        <v>19715429.429312058</v>
      </c>
    </row>
    <row r="632" spans="1:8">
      <c r="A632" s="17">
        <f t="shared" si="28"/>
        <v>46179</v>
      </c>
      <c r="B632" s="4"/>
      <c r="C632" s="4">
        <f>SUMIFS(Sales!$S:$S,Sales!$H:$H,A632)+SUMIFS(Sales!$J:$J,Sales!$H:$H,A632)</f>
        <v>0</v>
      </c>
      <c r="D632" s="4">
        <f>SUMIFS(Sales!$J:$J,Sales!$U:$U,A632)</f>
        <v>0</v>
      </c>
      <c r="E632" s="4">
        <f>SUMIFS(Investors!$Q:$Q,Investors!$T:$T,"Exit",Investors!$J:$J,Daily!A632)</f>
        <v>0</v>
      </c>
      <c r="F632" s="4">
        <f>SUMIFS(Adjustments!$C:$C,Adjustments!$A:$A,A632)</f>
        <v>0</v>
      </c>
      <c r="G632" s="4">
        <f t="shared" si="27"/>
        <v>0</v>
      </c>
      <c r="H632" s="4">
        <f t="shared" si="29"/>
        <v>19715429.429312058</v>
      </c>
    </row>
    <row r="633" spans="1:8">
      <c r="A633" s="17">
        <f t="shared" si="28"/>
        <v>46180</v>
      </c>
      <c r="B633" s="4"/>
      <c r="C633" s="4">
        <f>SUMIFS(Sales!$S:$S,Sales!$H:$H,A633)+SUMIFS(Sales!$J:$J,Sales!$H:$H,A633)</f>
        <v>0</v>
      </c>
      <c r="D633" s="4">
        <f>SUMIFS(Sales!$J:$J,Sales!$U:$U,A633)</f>
        <v>0</v>
      </c>
      <c r="E633" s="4">
        <f>SUMIFS(Investors!$Q:$Q,Investors!$T:$T,"Exit",Investors!$J:$J,Daily!A633)</f>
        <v>0</v>
      </c>
      <c r="F633" s="4">
        <f>SUMIFS(Adjustments!$C:$C,Adjustments!$A:$A,A633)</f>
        <v>0</v>
      </c>
      <c r="G633" s="4">
        <f t="shared" si="27"/>
        <v>0</v>
      </c>
      <c r="H633" s="4">
        <f t="shared" si="29"/>
        <v>19715429.429312058</v>
      </c>
    </row>
    <row r="634" spans="1:8">
      <c r="A634" s="17">
        <f t="shared" si="28"/>
        <v>46181</v>
      </c>
      <c r="B634" s="4"/>
      <c r="C634" s="4">
        <f>SUMIFS(Sales!$S:$S,Sales!$H:$H,A634)+SUMIFS(Sales!$J:$J,Sales!$H:$H,A634)</f>
        <v>0</v>
      </c>
      <c r="D634" s="4">
        <f>SUMIFS(Sales!$J:$J,Sales!$U:$U,A634)</f>
        <v>0</v>
      </c>
      <c r="E634" s="4">
        <f>SUMIFS(Investors!$Q:$Q,Investors!$T:$T,"Exit",Investors!$J:$J,Daily!A634)</f>
        <v>0</v>
      </c>
      <c r="F634" s="4">
        <f>SUMIFS(Adjustments!$C:$C,Adjustments!$A:$A,A634)</f>
        <v>0</v>
      </c>
      <c r="G634" s="4">
        <f t="shared" si="27"/>
        <v>0</v>
      </c>
      <c r="H634" s="4">
        <f t="shared" si="29"/>
        <v>19715429.429312058</v>
      </c>
    </row>
    <row r="635" spans="1:8">
      <c r="A635" s="17">
        <f t="shared" si="28"/>
        <v>46182</v>
      </c>
      <c r="B635" s="4"/>
      <c r="C635" s="4">
        <f>SUMIFS(Sales!$S:$S,Sales!$H:$H,A635)+SUMIFS(Sales!$J:$J,Sales!$H:$H,A635)</f>
        <v>0</v>
      </c>
      <c r="D635" s="4">
        <f>SUMIFS(Sales!$J:$J,Sales!$U:$U,A635)</f>
        <v>0</v>
      </c>
      <c r="E635" s="4">
        <f>SUMIFS(Investors!$Q:$Q,Investors!$T:$T,"Exit",Investors!$J:$J,Daily!A635)</f>
        <v>0</v>
      </c>
      <c r="F635" s="4">
        <f>SUMIFS(Adjustments!$C:$C,Adjustments!$A:$A,A635)</f>
        <v>0</v>
      </c>
      <c r="G635" s="4">
        <f t="shared" si="27"/>
        <v>0</v>
      </c>
      <c r="H635" s="4">
        <f t="shared" si="29"/>
        <v>19715429.429312058</v>
      </c>
    </row>
    <row r="636" spans="1:8">
      <c r="A636" s="17">
        <f t="shared" si="28"/>
        <v>46183</v>
      </c>
      <c r="B636" s="4"/>
      <c r="C636" s="4">
        <f>SUMIFS(Sales!$S:$S,Sales!$H:$H,A636)+SUMIFS(Sales!$J:$J,Sales!$H:$H,A636)</f>
        <v>0</v>
      </c>
      <c r="D636" s="4">
        <f>SUMIFS(Sales!$J:$J,Sales!$U:$U,A636)</f>
        <v>0</v>
      </c>
      <c r="E636" s="4">
        <f>SUMIFS(Investors!$Q:$Q,Investors!$T:$T,"Exit",Investors!$J:$J,Daily!A636)</f>
        <v>0</v>
      </c>
      <c r="F636" s="4">
        <f>SUMIFS(Adjustments!$C:$C,Adjustments!$A:$A,A636)</f>
        <v>0</v>
      </c>
      <c r="G636" s="4">
        <f t="shared" si="27"/>
        <v>0</v>
      </c>
      <c r="H636" s="4">
        <f t="shared" si="29"/>
        <v>19715429.429312058</v>
      </c>
    </row>
    <row r="637" spans="1:8">
      <c r="A637" s="17">
        <f t="shared" si="28"/>
        <v>46184</v>
      </c>
      <c r="B637" s="4"/>
      <c r="C637" s="4">
        <f>SUMIFS(Sales!$S:$S,Sales!$H:$H,A637)+SUMIFS(Sales!$J:$J,Sales!$H:$H,A637)</f>
        <v>0</v>
      </c>
      <c r="D637" s="4">
        <f>SUMIFS(Sales!$J:$J,Sales!$U:$U,A637)</f>
        <v>0</v>
      </c>
      <c r="E637" s="4">
        <f>SUMIFS(Investors!$Q:$Q,Investors!$T:$T,"Exit",Investors!$J:$J,Daily!A637)</f>
        <v>0</v>
      </c>
      <c r="F637" s="4">
        <f>SUMIFS(Adjustments!$C:$C,Adjustments!$A:$A,A637)</f>
        <v>0</v>
      </c>
      <c r="G637" s="4">
        <f t="shared" si="27"/>
        <v>0</v>
      </c>
      <c r="H637" s="4">
        <f t="shared" si="29"/>
        <v>19715429.429312058</v>
      </c>
    </row>
    <row r="638" spans="1:8">
      <c r="A638" s="17">
        <f t="shared" si="28"/>
        <v>46185</v>
      </c>
      <c r="B638" s="4"/>
      <c r="C638" s="4">
        <f>SUMIFS(Sales!$S:$S,Sales!$H:$H,A638)+SUMIFS(Sales!$J:$J,Sales!$H:$H,A638)</f>
        <v>0</v>
      </c>
      <c r="D638" s="4">
        <f>SUMIFS(Sales!$J:$J,Sales!$U:$U,A638)</f>
        <v>0</v>
      </c>
      <c r="E638" s="4">
        <f>SUMIFS(Investors!$Q:$Q,Investors!$T:$T,"Exit",Investors!$J:$J,Daily!A638)</f>
        <v>0</v>
      </c>
      <c r="F638" s="4">
        <f>SUMIFS(Adjustments!$C:$C,Adjustments!$A:$A,A638)</f>
        <v>0</v>
      </c>
      <c r="G638" s="4">
        <f t="shared" si="27"/>
        <v>0</v>
      </c>
      <c r="H638" s="4">
        <f t="shared" si="29"/>
        <v>19715429.429312058</v>
      </c>
    </row>
    <row r="639" spans="1:8">
      <c r="A639" s="17">
        <f t="shared" si="28"/>
        <v>46186</v>
      </c>
      <c r="B639" s="4"/>
      <c r="C639" s="4">
        <f>SUMIFS(Sales!$S:$S,Sales!$H:$H,A639)+SUMIFS(Sales!$J:$J,Sales!$H:$H,A639)</f>
        <v>0</v>
      </c>
      <c r="D639" s="4">
        <f>SUMIFS(Sales!$J:$J,Sales!$U:$U,A639)</f>
        <v>0</v>
      </c>
      <c r="E639" s="4">
        <f>SUMIFS(Investors!$Q:$Q,Investors!$T:$T,"Exit",Investors!$J:$J,Daily!A639)</f>
        <v>0</v>
      </c>
      <c r="F639" s="4">
        <f>SUMIFS(Adjustments!$C:$C,Adjustments!$A:$A,A639)</f>
        <v>0</v>
      </c>
      <c r="G639" s="4">
        <f t="shared" si="27"/>
        <v>0</v>
      </c>
      <c r="H639" s="4">
        <f t="shared" si="29"/>
        <v>19715429.429312058</v>
      </c>
    </row>
    <row r="640" spans="1:8">
      <c r="A640" s="17">
        <f t="shared" si="28"/>
        <v>46187</v>
      </c>
      <c r="B640" s="4"/>
      <c r="C640" s="4">
        <f>SUMIFS(Sales!$S:$S,Sales!$H:$H,A640)+SUMIFS(Sales!$J:$J,Sales!$H:$H,A640)</f>
        <v>0</v>
      </c>
      <c r="D640" s="4">
        <f>SUMIFS(Sales!$J:$J,Sales!$U:$U,A640)</f>
        <v>0</v>
      </c>
      <c r="E640" s="4">
        <f>SUMIFS(Investors!$Q:$Q,Investors!$T:$T,"Exit",Investors!$J:$J,Daily!A640)</f>
        <v>0</v>
      </c>
      <c r="F640" s="4">
        <f>SUMIFS(Adjustments!$C:$C,Adjustments!$A:$A,A640)</f>
        <v>0</v>
      </c>
      <c r="G640" s="4">
        <f t="shared" si="27"/>
        <v>0</v>
      </c>
      <c r="H640" s="4">
        <f t="shared" si="29"/>
        <v>19715429.429312058</v>
      </c>
    </row>
    <row r="641" spans="1:8">
      <c r="A641" s="17">
        <f t="shared" si="28"/>
        <v>46188</v>
      </c>
      <c r="B641" s="4"/>
      <c r="C641" s="4">
        <f>SUMIFS(Sales!$S:$S,Sales!$H:$H,A641)+SUMIFS(Sales!$J:$J,Sales!$H:$H,A641)</f>
        <v>0</v>
      </c>
      <c r="D641" s="4">
        <f>SUMIFS(Sales!$J:$J,Sales!$U:$U,A641)</f>
        <v>0</v>
      </c>
      <c r="E641" s="4">
        <f>SUMIFS(Investors!$Q:$Q,Investors!$T:$T,"Exit",Investors!$J:$J,Daily!A641)</f>
        <v>0</v>
      </c>
      <c r="F641" s="4">
        <f>SUMIFS(Adjustments!$C:$C,Adjustments!$A:$A,A641)</f>
        <v>0</v>
      </c>
      <c r="G641" s="4">
        <f t="shared" si="27"/>
        <v>0</v>
      </c>
      <c r="H641" s="4">
        <f t="shared" si="29"/>
        <v>19715429.429312058</v>
      </c>
    </row>
    <row r="642" spans="1:8">
      <c r="A642" s="17">
        <f t="shared" si="28"/>
        <v>46189</v>
      </c>
      <c r="B642" s="4"/>
      <c r="C642" s="4">
        <f>SUMIFS(Sales!$S:$S,Sales!$H:$H,A642)+SUMIFS(Sales!$J:$J,Sales!$H:$H,A642)</f>
        <v>0</v>
      </c>
      <c r="D642" s="4">
        <f>SUMIFS(Sales!$J:$J,Sales!$U:$U,A642)</f>
        <v>0</v>
      </c>
      <c r="E642" s="4">
        <f>SUMIFS(Investors!$Q:$Q,Investors!$T:$T,"Exit",Investors!$J:$J,Daily!A642)</f>
        <v>0</v>
      </c>
      <c r="F642" s="4">
        <f>SUMIFS(Adjustments!$C:$C,Adjustments!$A:$A,A642)</f>
        <v>0</v>
      </c>
      <c r="G642" s="4">
        <f t="shared" si="27"/>
        <v>0</v>
      </c>
      <c r="H642" s="4">
        <f t="shared" si="29"/>
        <v>19715429.429312058</v>
      </c>
    </row>
    <row r="643" spans="1:8">
      <c r="A643" s="17">
        <f t="shared" si="28"/>
        <v>46190</v>
      </c>
      <c r="B643" s="4"/>
      <c r="C643" s="4">
        <f>SUMIFS(Sales!$S:$S,Sales!$H:$H,A643)+SUMIFS(Sales!$J:$J,Sales!$H:$H,A643)</f>
        <v>0</v>
      </c>
      <c r="D643" s="4">
        <f>SUMIFS(Sales!$J:$J,Sales!$U:$U,A643)</f>
        <v>0</v>
      </c>
      <c r="E643" s="4">
        <f>SUMIFS(Investors!$Q:$Q,Investors!$T:$T,"Exit",Investors!$J:$J,Daily!A643)</f>
        <v>0</v>
      </c>
      <c r="F643" s="4">
        <f>SUMIFS(Adjustments!$C:$C,Adjustments!$A:$A,A643)</f>
        <v>0</v>
      </c>
      <c r="G643" s="4">
        <f t="shared" ref="G643:G706" si="30">B643+C643-D643-E643+F643</f>
        <v>0</v>
      </c>
      <c r="H643" s="4">
        <f t="shared" si="29"/>
        <v>19715429.429312058</v>
      </c>
    </row>
    <row r="644" spans="1:8">
      <c r="A644" s="17">
        <f t="shared" ref="A644:A707" si="31">A643+1</f>
        <v>46191</v>
      </c>
      <c r="B644" s="4"/>
      <c r="C644" s="4">
        <f>SUMIFS(Sales!$S:$S,Sales!$H:$H,A644)+SUMIFS(Sales!$J:$J,Sales!$H:$H,A644)</f>
        <v>0</v>
      </c>
      <c r="D644" s="4">
        <f>SUMIFS(Sales!$J:$J,Sales!$U:$U,A644)</f>
        <v>0</v>
      </c>
      <c r="E644" s="4">
        <f>SUMIFS(Investors!$Q:$Q,Investors!$T:$T,"Exit",Investors!$J:$J,Daily!A644)</f>
        <v>0</v>
      </c>
      <c r="F644" s="4">
        <f>SUMIFS(Adjustments!$C:$C,Adjustments!$A:$A,A644)</f>
        <v>0</v>
      </c>
      <c r="G644" s="4">
        <f t="shared" si="30"/>
        <v>0</v>
      </c>
      <c r="H644" s="4">
        <f t="shared" ref="H644:H707" si="32">H643+G644</f>
        <v>19715429.429312058</v>
      </c>
    </row>
    <row r="645" spans="1:8">
      <c r="A645" s="17">
        <f t="shared" si="31"/>
        <v>46192</v>
      </c>
      <c r="B645" s="4"/>
      <c r="C645" s="4">
        <f>SUMIFS(Sales!$S:$S,Sales!$H:$H,A645)+SUMIFS(Sales!$J:$J,Sales!$H:$H,A645)</f>
        <v>0</v>
      </c>
      <c r="D645" s="4">
        <f>SUMIFS(Sales!$J:$J,Sales!$U:$U,A645)</f>
        <v>0</v>
      </c>
      <c r="E645" s="4">
        <f>SUMIFS(Investors!$Q:$Q,Investors!$T:$T,"Exit",Investors!$J:$J,Daily!A645)</f>
        <v>0</v>
      </c>
      <c r="F645" s="4">
        <f>SUMIFS(Adjustments!$C:$C,Adjustments!$A:$A,A645)</f>
        <v>0</v>
      </c>
      <c r="G645" s="4">
        <f t="shared" si="30"/>
        <v>0</v>
      </c>
      <c r="H645" s="4">
        <f t="shared" si="32"/>
        <v>19715429.429312058</v>
      </c>
    </row>
    <row r="646" spans="1:8">
      <c r="A646" s="17">
        <f t="shared" si="31"/>
        <v>46193</v>
      </c>
      <c r="B646" s="4"/>
      <c r="C646" s="4">
        <f>SUMIFS(Sales!$S:$S,Sales!$H:$H,A646)+SUMIFS(Sales!$J:$J,Sales!$H:$H,A646)</f>
        <v>0</v>
      </c>
      <c r="D646" s="4">
        <f>SUMIFS(Sales!$J:$J,Sales!$U:$U,A646)</f>
        <v>0</v>
      </c>
      <c r="E646" s="4">
        <f>SUMIFS(Investors!$Q:$Q,Investors!$T:$T,"Exit",Investors!$J:$J,Daily!A646)</f>
        <v>0</v>
      </c>
      <c r="F646" s="4">
        <f>SUMIFS(Adjustments!$C:$C,Adjustments!$A:$A,A646)</f>
        <v>0</v>
      </c>
      <c r="G646" s="4">
        <f t="shared" si="30"/>
        <v>0</v>
      </c>
      <c r="H646" s="4">
        <f t="shared" si="32"/>
        <v>19715429.429312058</v>
      </c>
    </row>
    <row r="647" spans="1:8">
      <c r="A647" s="17">
        <f t="shared" si="31"/>
        <v>46194</v>
      </c>
      <c r="B647" s="4"/>
      <c r="C647" s="4">
        <f>SUMIFS(Sales!$S:$S,Sales!$H:$H,A647)+SUMIFS(Sales!$J:$J,Sales!$H:$H,A647)</f>
        <v>0</v>
      </c>
      <c r="D647" s="4">
        <f>SUMIFS(Sales!$J:$J,Sales!$U:$U,A647)</f>
        <v>0</v>
      </c>
      <c r="E647" s="4">
        <f>SUMIFS(Investors!$Q:$Q,Investors!$T:$T,"Exit",Investors!$J:$J,Daily!A647)</f>
        <v>0</v>
      </c>
      <c r="F647" s="4">
        <f>SUMIFS(Adjustments!$C:$C,Adjustments!$A:$A,A647)</f>
        <v>0</v>
      </c>
      <c r="G647" s="4">
        <f t="shared" si="30"/>
        <v>0</v>
      </c>
      <c r="H647" s="4">
        <f t="shared" si="32"/>
        <v>19715429.429312058</v>
      </c>
    </row>
    <row r="648" spans="1:8">
      <c r="A648" s="17">
        <f t="shared" si="31"/>
        <v>46195</v>
      </c>
      <c r="B648" s="4"/>
      <c r="C648" s="4">
        <f>SUMIFS(Sales!$S:$S,Sales!$H:$H,A648)+SUMIFS(Sales!$J:$J,Sales!$H:$H,A648)</f>
        <v>0</v>
      </c>
      <c r="D648" s="4">
        <f>SUMIFS(Sales!$J:$J,Sales!$U:$U,A648)</f>
        <v>0</v>
      </c>
      <c r="E648" s="4">
        <f>SUMIFS(Investors!$Q:$Q,Investors!$T:$T,"Exit",Investors!$J:$J,Daily!A648)</f>
        <v>0</v>
      </c>
      <c r="F648" s="4">
        <f>SUMIFS(Adjustments!$C:$C,Adjustments!$A:$A,A648)</f>
        <v>0</v>
      </c>
      <c r="G648" s="4">
        <f t="shared" si="30"/>
        <v>0</v>
      </c>
      <c r="H648" s="4">
        <f t="shared" si="32"/>
        <v>19715429.429312058</v>
      </c>
    </row>
    <row r="649" spans="1:8">
      <c r="A649" s="17">
        <f t="shared" si="31"/>
        <v>46196</v>
      </c>
      <c r="B649" s="4"/>
      <c r="C649" s="4">
        <f>SUMIFS(Sales!$S:$S,Sales!$H:$H,A649)+SUMIFS(Sales!$J:$J,Sales!$H:$H,A649)</f>
        <v>0</v>
      </c>
      <c r="D649" s="4">
        <f>SUMIFS(Sales!$J:$J,Sales!$U:$U,A649)</f>
        <v>0</v>
      </c>
      <c r="E649" s="4">
        <f>SUMIFS(Investors!$Q:$Q,Investors!$T:$T,"Exit",Investors!$J:$J,Daily!A649)</f>
        <v>0</v>
      </c>
      <c r="F649" s="4">
        <f>SUMIFS(Adjustments!$C:$C,Adjustments!$A:$A,A649)</f>
        <v>0</v>
      </c>
      <c r="G649" s="4">
        <f t="shared" si="30"/>
        <v>0</v>
      </c>
      <c r="H649" s="4">
        <f t="shared" si="32"/>
        <v>19715429.429312058</v>
      </c>
    </row>
    <row r="650" spans="1:8">
      <c r="A650" s="17">
        <f t="shared" si="31"/>
        <v>46197</v>
      </c>
      <c r="B650" s="4"/>
      <c r="C650" s="4">
        <f>SUMIFS(Sales!$S:$S,Sales!$H:$H,A650)+SUMIFS(Sales!$J:$J,Sales!$H:$H,A650)</f>
        <v>0</v>
      </c>
      <c r="D650" s="4">
        <f>SUMIFS(Sales!$J:$J,Sales!$U:$U,A650)</f>
        <v>0</v>
      </c>
      <c r="E650" s="4">
        <f>SUMIFS(Investors!$Q:$Q,Investors!$T:$T,"Exit",Investors!$J:$J,Daily!A650)</f>
        <v>0</v>
      </c>
      <c r="F650" s="4">
        <f>SUMIFS(Adjustments!$C:$C,Adjustments!$A:$A,A650)</f>
        <v>0</v>
      </c>
      <c r="G650" s="4">
        <f t="shared" si="30"/>
        <v>0</v>
      </c>
      <c r="H650" s="4">
        <f t="shared" si="32"/>
        <v>19715429.429312058</v>
      </c>
    </row>
    <row r="651" spans="1:8">
      <c r="A651" s="17">
        <f t="shared" si="31"/>
        <v>46198</v>
      </c>
      <c r="B651" s="4"/>
      <c r="C651" s="4">
        <f>SUMIFS(Sales!$S:$S,Sales!$H:$H,A651)+SUMIFS(Sales!$J:$J,Sales!$H:$H,A651)</f>
        <v>0</v>
      </c>
      <c r="D651" s="4">
        <f>SUMIFS(Sales!$J:$J,Sales!$U:$U,A651)</f>
        <v>0</v>
      </c>
      <c r="E651" s="4">
        <f>SUMIFS(Investors!$Q:$Q,Investors!$T:$T,"Exit",Investors!$J:$J,Daily!A651)</f>
        <v>0</v>
      </c>
      <c r="F651" s="4">
        <f>SUMIFS(Adjustments!$C:$C,Adjustments!$A:$A,A651)</f>
        <v>0</v>
      </c>
      <c r="G651" s="4">
        <f t="shared" si="30"/>
        <v>0</v>
      </c>
      <c r="H651" s="4">
        <f t="shared" si="32"/>
        <v>19715429.429312058</v>
      </c>
    </row>
    <row r="652" spans="1:8">
      <c r="A652" s="17">
        <f t="shared" si="31"/>
        <v>46199</v>
      </c>
      <c r="B652" s="4"/>
      <c r="C652" s="4">
        <f>SUMIFS(Sales!$S:$S,Sales!$H:$H,A652)+SUMIFS(Sales!$J:$J,Sales!$H:$H,A652)</f>
        <v>0</v>
      </c>
      <c r="D652" s="4">
        <f>SUMIFS(Sales!$J:$J,Sales!$U:$U,A652)</f>
        <v>0</v>
      </c>
      <c r="E652" s="4">
        <f>SUMIFS(Investors!$Q:$Q,Investors!$T:$T,"Exit",Investors!$J:$J,Daily!A652)</f>
        <v>0</v>
      </c>
      <c r="F652" s="4">
        <f>SUMIFS(Adjustments!$C:$C,Adjustments!$A:$A,A652)</f>
        <v>0</v>
      </c>
      <c r="G652" s="4">
        <f t="shared" si="30"/>
        <v>0</v>
      </c>
      <c r="H652" s="4">
        <f t="shared" si="32"/>
        <v>19715429.429312058</v>
      </c>
    </row>
    <row r="653" spans="1:8">
      <c r="A653" s="17">
        <f t="shared" si="31"/>
        <v>46200</v>
      </c>
      <c r="B653" s="4"/>
      <c r="C653" s="4">
        <f>SUMIFS(Sales!$S:$S,Sales!$H:$H,A653)+SUMIFS(Sales!$J:$J,Sales!$H:$H,A653)</f>
        <v>0</v>
      </c>
      <c r="D653" s="4">
        <f>SUMIFS(Sales!$J:$J,Sales!$U:$U,A653)</f>
        <v>0</v>
      </c>
      <c r="E653" s="4">
        <f>SUMIFS(Investors!$Q:$Q,Investors!$T:$T,"Exit",Investors!$J:$J,Daily!A653)</f>
        <v>0</v>
      </c>
      <c r="F653" s="4">
        <f>SUMIFS(Adjustments!$C:$C,Adjustments!$A:$A,A653)</f>
        <v>0</v>
      </c>
      <c r="G653" s="4">
        <f t="shared" si="30"/>
        <v>0</v>
      </c>
      <c r="H653" s="4">
        <f t="shared" si="32"/>
        <v>19715429.429312058</v>
      </c>
    </row>
    <row r="654" spans="1:8">
      <c r="A654" s="17">
        <f t="shared" si="31"/>
        <v>46201</v>
      </c>
      <c r="B654" s="4"/>
      <c r="C654" s="4">
        <f>SUMIFS(Sales!$S:$S,Sales!$H:$H,A654)+SUMIFS(Sales!$J:$J,Sales!$H:$H,A654)</f>
        <v>0</v>
      </c>
      <c r="D654" s="4">
        <f>SUMIFS(Sales!$J:$J,Sales!$U:$U,A654)</f>
        <v>0</v>
      </c>
      <c r="E654" s="4">
        <f>SUMIFS(Investors!$Q:$Q,Investors!$T:$T,"Exit",Investors!$J:$J,Daily!A654)</f>
        <v>0</v>
      </c>
      <c r="F654" s="4">
        <f>SUMIFS(Adjustments!$C:$C,Adjustments!$A:$A,A654)</f>
        <v>0</v>
      </c>
      <c r="G654" s="4">
        <f t="shared" si="30"/>
        <v>0</v>
      </c>
      <c r="H654" s="4">
        <f t="shared" si="32"/>
        <v>19715429.429312058</v>
      </c>
    </row>
    <row r="655" spans="1:8">
      <c r="A655" s="17">
        <f t="shared" si="31"/>
        <v>46202</v>
      </c>
      <c r="B655" s="4"/>
      <c r="C655" s="4">
        <f>SUMIFS(Sales!$S:$S,Sales!$H:$H,A655)+SUMIFS(Sales!$J:$J,Sales!$H:$H,A655)</f>
        <v>0</v>
      </c>
      <c r="D655" s="4">
        <f>SUMIFS(Sales!$J:$J,Sales!$U:$U,A655)</f>
        <v>0</v>
      </c>
      <c r="E655" s="4">
        <f>SUMIFS(Investors!$Q:$Q,Investors!$T:$T,"Exit",Investors!$J:$J,Daily!A655)</f>
        <v>0</v>
      </c>
      <c r="F655" s="4">
        <f>SUMIFS(Adjustments!$C:$C,Adjustments!$A:$A,A655)</f>
        <v>0</v>
      </c>
      <c r="G655" s="4">
        <f t="shared" si="30"/>
        <v>0</v>
      </c>
      <c r="H655" s="4">
        <f t="shared" si="32"/>
        <v>19715429.429312058</v>
      </c>
    </row>
    <row r="656" spans="1:8">
      <c r="A656" s="17">
        <f t="shared" si="31"/>
        <v>46203</v>
      </c>
      <c r="B656" s="4"/>
      <c r="C656" s="4">
        <f>SUMIFS(Sales!$S:$S,Sales!$H:$H,A656)+SUMIFS(Sales!$J:$J,Sales!$H:$H,A656)</f>
        <v>0</v>
      </c>
      <c r="D656" s="4">
        <f>SUMIFS(Sales!$J:$J,Sales!$U:$U,A656)</f>
        <v>0</v>
      </c>
      <c r="E656" s="4">
        <f>SUMIFS(Investors!$Q:$Q,Investors!$T:$T,"Exit",Investors!$J:$J,Daily!A656)</f>
        <v>0</v>
      </c>
      <c r="F656" s="4">
        <f>SUMIFS(Adjustments!$C:$C,Adjustments!$A:$A,A656)</f>
        <v>0</v>
      </c>
      <c r="G656" s="4">
        <f t="shared" si="30"/>
        <v>0</v>
      </c>
      <c r="H656" s="4">
        <f t="shared" si="32"/>
        <v>19715429.429312058</v>
      </c>
    </row>
    <row r="657" spans="1:8">
      <c r="A657" s="17">
        <f t="shared" si="31"/>
        <v>46204</v>
      </c>
      <c r="B657" s="4"/>
      <c r="C657" s="4">
        <f>SUMIFS(Sales!$S:$S,Sales!$H:$H,A657)+SUMIFS(Sales!$J:$J,Sales!$H:$H,A657)</f>
        <v>0</v>
      </c>
      <c r="D657" s="4">
        <f>SUMIFS(Sales!$J:$J,Sales!$U:$U,A657)</f>
        <v>0</v>
      </c>
      <c r="E657" s="4">
        <f>SUMIFS(Investors!$Q:$Q,Investors!$T:$T,"Exit",Investors!$J:$J,Daily!A657)</f>
        <v>0</v>
      </c>
      <c r="F657" s="4">
        <f>SUMIFS(Adjustments!$C:$C,Adjustments!$A:$A,A657)</f>
        <v>0</v>
      </c>
      <c r="G657" s="4">
        <f t="shared" si="30"/>
        <v>0</v>
      </c>
      <c r="H657" s="4">
        <f t="shared" si="32"/>
        <v>19715429.429312058</v>
      </c>
    </row>
    <row r="658" spans="1:8">
      <c r="A658" s="17">
        <f t="shared" si="31"/>
        <v>46205</v>
      </c>
      <c r="B658" s="4"/>
      <c r="C658" s="4">
        <f>SUMIFS(Sales!$S:$S,Sales!$H:$H,A658)+SUMIFS(Sales!$J:$J,Sales!$H:$H,A658)</f>
        <v>0</v>
      </c>
      <c r="D658" s="4">
        <f>SUMIFS(Sales!$J:$J,Sales!$U:$U,A658)</f>
        <v>0</v>
      </c>
      <c r="E658" s="4">
        <f>SUMIFS(Investors!$Q:$Q,Investors!$T:$T,"Exit",Investors!$J:$J,Daily!A658)</f>
        <v>0</v>
      </c>
      <c r="F658" s="4">
        <f>SUMIFS(Adjustments!$C:$C,Adjustments!$A:$A,A658)</f>
        <v>0</v>
      </c>
      <c r="G658" s="4">
        <f t="shared" si="30"/>
        <v>0</v>
      </c>
      <c r="H658" s="4">
        <f t="shared" si="32"/>
        <v>19715429.429312058</v>
      </c>
    </row>
    <row r="659" spans="1:8">
      <c r="A659" s="17">
        <f t="shared" si="31"/>
        <v>46206</v>
      </c>
      <c r="B659" s="4"/>
      <c r="C659" s="4">
        <f>SUMIFS(Sales!$S:$S,Sales!$H:$H,A659)+SUMIFS(Sales!$J:$J,Sales!$H:$H,A659)</f>
        <v>0</v>
      </c>
      <c r="D659" s="4">
        <f>SUMIFS(Sales!$J:$J,Sales!$U:$U,A659)</f>
        <v>0</v>
      </c>
      <c r="E659" s="4">
        <f>SUMIFS(Investors!$Q:$Q,Investors!$T:$T,"Exit",Investors!$J:$J,Daily!A659)</f>
        <v>0</v>
      </c>
      <c r="F659" s="4">
        <f>SUMIFS(Adjustments!$C:$C,Adjustments!$A:$A,A659)</f>
        <v>0</v>
      </c>
      <c r="G659" s="4">
        <f t="shared" si="30"/>
        <v>0</v>
      </c>
      <c r="H659" s="4">
        <f t="shared" si="32"/>
        <v>19715429.429312058</v>
      </c>
    </row>
    <row r="660" spans="1:8">
      <c r="A660" s="17">
        <f t="shared" si="31"/>
        <v>46207</v>
      </c>
      <c r="B660" s="4"/>
      <c r="C660" s="4">
        <f>SUMIFS(Sales!$S:$S,Sales!$H:$H,A660)+SUMIFS(Sales!$J:$J,Sales!$H:$H,A660)</f>
        <v>0</v>
      </c>
      <c r="D660" s="4">
        <f>SUMIFS(Sales!$J:$J,Sales!$U:$U,A660)</f>
        <v>0</v>
      </c>
      <c r="E660" s="4">
        <f>SUMIFS(Investors!$Q:$Q,Investors!$T:$T,"Exit",Investors!$J:$J,Daily!A660)</f>
        <v>0</v>
      </c>
      <c r="F660" s="4">
        <f>SUMIFS(Adjustments!$C:$C,Adjustments!$A:$A,A660)</f>
        <v>0</v>
      </c>
      <c r="G660" s="4">
        <f t="shared" si="30"/>
        <v>0</v>
      </c>
      <c r="H660" s="4">
        <f t="shared" si="32"/>
        <v>19715429.429312058</v>
      </c>
    </row>
    <row r="661" spans="1:8">
      <c r="A661" s="17">
        <f t="shared" si="31"/>
        <v>46208</v>
      </c>
      <c r="B661" s="4"/>
      <c r="C661" s="4">
        <f>SUMIFS(Sales!$S:$S,Sales!$H:$H,A661)+SUMIFS(Sales!$J:$J,Sales!$H:$H,A661)</f>
        <v>0</v>
      </c>
      <c r="D661" s="4">
        <f>SUMIFS(Sales!$J:$J,Sales!$U:$U,A661)</f>
        <v>0</v>
      </c>
      <c r="E661" s="4">
        <f>SUMIFS(Investors!$Q:$Q,Investors!$T:$T,"Exit",Investors!$J:$J,Daily!A661)</f>
        <v>0</v>
      </c>
      <c r="F661" s="4">
        <f>SUMIFS(Adjustments!$C:$C,Adjustments!$A:$A,A661)</f>
        <v>0</v>
      </c>
      <c r="G661" s="4">
        <f t="shared" si="30"/>
        <v>0</v>
      </c>
      <c r="H661" s="4">
        <f t="shared" si="32"/>
        <v>19715429.429312058</v>
      </c>
    </row>
    <row r="662" spans="1:8">
      <c r="A662" s="17">
        <f t="shared" si="31"/>
        <v>46209</v>
      </c>
      <c r="B662" s="4"/>
      <c r="C662" s="4">
        <f>SUMIFS(Sales!$S:$S,Sales!$H:$H,A662)+SUMIFS(Sales!$J:$J,Sales!$H:$H,A662)</f>
        <v>0</v>
      </c>
      <c r="D662" s="4">
        <f>SUMIFS(Sales!$J:$J,Sales!$U:$U,A662)</f>
        <v>0</v>
      </c>
      <c r="E662" s="4">
        <f>SUMIFS(Investors!$Q:$Q,Investors!$T:$T,"Exit",Investors!$J:$J,Daily!A662)</f>
        <v>0</v>
      </c>
      <c r="F662" s="4">
        <f>SUMIFS(Adjustments!$C:$C,Adjustments!$A:$A,A662)</f>
        <v>0</v>
      </c>
      <c r="G662" s="4">
        <f t="shared" si="30"/>
        <v>0</v>
      </c>
      <c r="H662" s="4">
        <f t="shared" si="32"/>
        <v>19715429.429312058</v>
      </c>
    </row>
    <row r="663" spans="1:8">
      <c r="A663" s="17">
        <f t="shared" si="31"/>
        <v>46210</v>
      </c>
      <c r="B663" s="4"/>
      <c r="C663" s="4">
        <f>SUMIFS(Sales!$S:$S,Sales!$H:$H,A663)+SUMIFS(Sales!$J:$J,Sales!$H:$H,A663)</f>
        <v>0</v>
      </c>
      <c r="D663" s="4">
        <f>SUMIFS(Sales!$J:$J,Sales!$U:$U,A663)</f>
        <v>0</v>
      </c>
      <c r="E663" s="4">
        <f>SUMIFS(Investors!$Q:$Q,Investors!$T:$T,"Exit",Investors!$J:$J,Daily!A663)</f>
        <v>0</v>
      </c>
      <c r="F663" s="4">
        <f>SUMIFS(Adjustments!$C:$C,Adjustments!$A:$A,A663)</f>
        <v>0</v>
      </c>
      <c r="G663" s="4">
        <f t="shared" si="30"/>
        <v>0</v>
      </c>
      <c r="H663" s="4">
        <f t="shared" si="32"/>
        <v>19715429.429312058</v>
      </c>
    </row>
    <row r="664" spans="1:8">
      <c r="A664" s="17">
        <f t="shared" si="31"/>
        <v>46211</v>
      </c>
      <c r="B664" s="4"/>
      <c r="C664" s="4">
        <f>SUMIFS(Sales!$S:$S,Sales!$H:$H,A664)+SUMIFS(Sales!$J:$J,Sales!$H:$H,A664)</f>
        <v>0</v>
      </c>
      <c r="D664" s="4">
        <f>SUMIFS(Sales!$J:$J,Sales!$U:$U,A664)</f>
        <v>0</v>
      </c>
      <c r="E664" s="4">
        <f>SUMIFS(Investors!$Q:$Q,Investors!$T:$T,"Exit",Investors!$J:$J,Daily!A664)</f>
        <v>0</v>
      </c>
      <c r="F664" s="4">
        <f>SUMIFS(Adjustments!$C:$C,Adjustments!$A:$A,A664)</f>
        <v>0</v>
      </c>
      <c r="G664" s="4">
        <f t="shared" si="30"/>
        <v>0</v>
      </c>
      <c r="H664" s="4">
        <f t="shared" si="32"/>
        <v>19715429.429312058</v>
      </c>
    </row>
    <row r="665" spans="1:8">
      <c r="A665" s="17">
        <f t="shared" si="31"/>
        <v>46212</v>
      </c>
      <c r="B665" s="4"/>
      <c r="C665" s="4">
        <f>SUMIFS(Sales!$S:$S,Sales!$H:$H,A665)+SUMIFS(Sales!$J:$J,Sales!$H:$H,A665)</f>
        <v>0</v>
      </c>
      <c r="D665" s="4">
        <f>SUMIFS(Sales!$J:$J,Sales!$U:$U,A665)</f>
        <v>0</v>
      </c>
      <c r="E665" s="4">
        <f>SUMIFS(Investors!$Q:$Q,Investors!$T:$T,"Exit",Investors!$J:$J,Daily!A665)</f>
        <v>0</v>
      </c>
      <c r="F665" s="4">
        <f>SUMIFS(Adjustments!$C:$C,Adjustments!$A:$A,A665)</f>
        <v>0</v>
      </c>
      <c r="G665" s="4">
        <f t="shared" si="30"/>
        <v>0</v>
      </c>
      <c r="H665" s="4">
        <f t="shared" si="32"/>
        <v>19715429.429312058</v>
      </c>
    </row>
    <row r="666" spans="1:8">
      <c r="A666" s="17">
        <f t="shared" si="31"/>
        <v>46213</v>
      </c>
      <c r="B666" s="4"/>
      <c r="C666" s="4">
        <f>SUMIFS(Sales!$S:$S,Sales!$H:$H,A666)+SUMIFS(Sales!$J:$J,Sales!$H:$H,A666)</f>
        <v>0</v>
      </c>
      <c r="D666" s="4">
        <f>SUMIFS(Sales!$J:$J,Sales!$U:$U,A666)</f>
        <v>0</v>
      </c>
      <c r="E666" s="4">
        <f>SUMIFS(Investors!$Q:$Q,Investors!$T:$T,"Exit",Investors!$J:$J,Daily!A666)</f>
        <v>0</v>
      </c>
      <c r="F666" s="4">
        <f>SUMIFS(Adjustments!$C:$C,Adjustments!$A:$A,A666)</f>
        <v>0</v>
      </c>
      <c r="G666" s="4">
        <f t="shared" si="30"/>
        <v>0</v>
      </c>
      <c r="H666" s="4">
        <f t="shared" si="32"/>
        <v>19715429.429312058</v>
      </c>
    </row>
    <row r="667" spans="1:8">
      <c r="A667" s="17">
        <f t="shared" si="31"/>
        <v>46214</v>
      </c>
      <c r="B667" s="4"/>
      <c r="C667" s="4">
        <f>SUMIFS(Sales!$S:$S,Sales!$H:$H,A667)+SUMIFS(Sales!$J:$J,Sales!$H:$H,A667)</f>
        <v>0</v>
      </c>
      <c r="D667" s="4">
        <f>SUMIFS(Sales!$J:$J,Sales!$U:$U,A667)</f>
        <v>0</v>
      </c>
      <c r="E667" s="4">
        <f>SUMIFS(Investors!$Q:$Q,Investors!$T:$T,"Exit",Investors!$J:$J,Daily!A667)</f>
        <v>0</v>
      </c>
      <c r="F667" s="4">
        <f>SUMIFS(Adjustments!$C:$C,Adjustments!$A:$A,A667)</f>
        <v>0</v>
      </c>
      <c r="G667" s="4">
        <f t="shared" si="30"/>
        <v>0</v>
      </c>
      <c r="H667" s="4">
        <f t="shared" si="32"/>
        <v>19715429.429312058</v>
      </c>
    </row>
    <row r="668" spans="1:8">
      <c r="A668" s="17">
        <f t="shared" si="31"/>
        <v>46215</v>
      </c>
      <c r="B668" s="4"/>
      <c r="C668" s="4">
        <f>SUMIFS(Sales!$S:$S,Sales!$H:$H,A668)+SUMIFS(Sales!$J:$J,Sales!$H:$H,A668)</f>
        <v>0</v>
      </c>
      <c r="D668" s="4">
        <f>SUMIFS(Sales!$J:$J,Sales!$U:$U,A668)</f>
        <v>0</v>
      </c>
      <c r="E668" s="4">
        <f>SUMIFS(Investors!$Q:$Q,Investors!$T:$T,"Exit",Investors!$J:$J,Daily!A668)</f>
        <v>0</v>
      </c>
      <c r="F668" s="4">
        <f>SUMIFS(Adjustments!$C:$C,Adjustments!$A:$A,A668)</f>
        <v>0</v>
      </c>
      <c r="G668" s="4">
        <f t="shared" si="30"/>
        <v>0</v>
      </c>
      <c r="H668" s="4">
        <f t="shared" si="32"/>
        <v>19715429.429312058</v>
      </c>
    </row>
    <row r="669" spans="1:8">
      <c r="A669" s="17">
        <f t="shared" si="31"/>
        <v>46216</v>
      </c>
      <c r="B669" s="4"/>
      <c r="C669" s="4">
        <f>SUMIFS(Sales!$S:$S,Sales!$H:$H,A669)+SUMIFS(Sales!$J:$J,Sales!$H:$H,A669)</f>
        <v>0</v>
      </c>
      <c r="D669" s="4">
        <f>SUMIFS(Sales!$J:$J,Sales!$U:$U,A669)</f>
        <v>0</v>
      </c>
      <c r="E669" s="4">
        <f>SUMIFS(Investors!$Q:$Q,Investors!$T:$T,"Exit",Investors!$J:$J,Daily!A669)</f>
        <v>0</v>
      </c>
      <c r="F669" s="4">
        <f>SUMIFS(Adjustments!$C:$C,Adjustments!$A:$A,A669)</f>
        <v>0</v>
      </c>
      <c r="G669" s="4">
        <f t="shared" si="30"/>
        <v>0</v>
      </c>
      <c r="H669" s="4">
        <f t="shared" si="32"/>
        <v>19715429.429312058</v>
      </c>
    </row>
    <row r="670" spans="1:8">
      <c r="A670" s="17">
        <f t="shared" si="31"/>
        <v>46217</v>
      </c>
      <c r="B670" s="4"/>
      <c r="C670" s="4">
        <f>SUMIFS(Sales!$S:$S,Sales!$H:$H,A670)+SUMIFS(Sales!$J:$J,Sales!$H:$H,A670)</f>
        <v>0</v>
      </c>
      <c r="D670" s="4">
        <f>SUMIFS(Sales!$J:$J,Sales!$U:$U,A670)</f>
        <v>0</v>
      </c>
      <c r="E670" s="4">
        <f>SUMIFS(Investors!$Q:$Q,Investors!$T:$T,"Exit",Investors!$J:$J,Daily!A670)</f>
        <v>0</v>
      </c>
      <c r="F670" s="4">
        <f>SUMIFS(Adjustments!$C:$C,Adjustments!$A:$A,A670)</f>
        <v>0</v>
      </c>
      <c r="G670" s="4">
        <f t="shared" si="30"/>
        <v>0</v>
      </c>
      <c r="H670" s="4">
        <f t="shared" si="32"/>
        <v>19715429.429312058</v>
      </c>
    </row>
    <row r="671" spans="1:8">
      <c r="A671" s="17">
        <f t="shared" si="31"/>
        <v>46218</v>
      </c>
      <c r="B671" s="4"/>
      <c r="C671" s="4">
        <f>SUMIFS(Sales!$S:$S,Sales!$H:$H,A671)+SUMIFS(Sales!$J:$J,Sales!$H:$H,A671)</f>
        <v>0</v>
      </c>
      <c r="D671" s="4">
        <f>SUMIFS(Sales!$J:$J,Sales!$U:$U,A671)</f>
        <v>0</v>
      </c>
      <c r="E671" s="4">
        <f>SUMIFS(Investors!$Q:$Q,Investors!$T:$T,"Exit",Investors!$J:$J,Daily!A671)</f>
        <v>0</v>
      </c>
      <c r="F671" s="4">
        <f>SUMIFS(Adjustments!$C:$C,Adjustments!$A:$A,A671)</f>
        <v>0</v>
      </c>
      <c r="G671" s="4">
        <f t="shared" si="30"/>
        <v>0</v>
      </c>
      <c r="H671" s="4">
        <f t="shared" si="32"/>
        <v>19715429.429312058</v>
      </c>
    </row>
    <row r="672" spans="1:8">
      <c r="A672" s="17">
        <f t="shared" si="31"/>
        <v>46219</v>
      </c>
      <c r="B672" s="4"/>
      <c r="C672" s="4">
        <f>SUMIFS(Sales!$S:$S,Sales!$H:$H,A672)+SUMIFS(Sales!$J:$J,Sales!$H:$H,A672)</f>
        <v>0</v>
      </c>
      <c r="D672" s="4">
        <f>SUMIFS(Sales!$J:$J,Sales!$U:$U,A672)</f>
        <v>0</v>
      </c>
      <c r="E672" s="4">
        <f>SUMIFS(Investors!$Q:$Q,Investors!$T:$T,"Exit",Investors!$J:$J,Daily!A672)</f>
        <v>0</v>
      </c>
      <c r="F672" s="4">
        <f>SUMIFS(Adjustments!$C:$C,Adjustments!$A:$A,A672)</f>
        <v>0</v>
      </c>
      <c r="G672" s="4">
        <f t="shared" si="30"/>
        <v>0</v>
      </c>
      <c r="H672" s="4">
        <f t="shared" si="32"/>
        <v>19715429.429312058</v>
      </c>
    </row>
    <row r="673" spans="1:8">
      <c r="A673" s="17">
        <f t="shared" si="31"/>
        <v>46220</v>
      </c>
      <c r="B673" s="4"/>
      <c r="C673" s="4">
        <f>SUMIFS(Sales!$S:$S,Sales!$H:$H,A673)+SUMIFS(Sales!$J:$J,Sales!$H:$H,A673)</f>
        <v>0</v>
      </c>
      <c r="D673" s="4">
        <f>SUMIFS(Sales!$J:$J,Sales!$U:$U,A673)</f>
        <v>0</v>
      </c>
      <c r="E673" s="4">
        <f>SUMIFS(Investors!$Q:$Q,Investors!$T:$T,"Exit",Investors!$J:$J,Daily!A673)</f>
        <v>0</v>
      </c>
      <c r="F673" s="4">
        <f>SUMIFS(Adjustments!$C:$C,Adjustments!$A:$A,A673)</f>
        <v>0</v>
      </c>
      <c r="G673" s="4">
        <f t="shared" si="30"/>
        <v>0</v>
      </c>
      <c r="H673" s="4">
        <f t="shared" si="32"/>
        <v>19715429.429312058</v>
      </c>
    </row>
    <row r="674" spans="1:8">
      <c r="A674" s="17">
        <f t="shared" si="31"/>
        <v>46221</v>
      </c>
      <c r="B674" s="4"/>
      <c r="C674" s="4">
        <f>SUMIFS(Sales!$S:$S,Sales!$H:$H,A674)+SUMIFS(Sales!$J:$J,Sales!$H:$H,A674)</f>
        <v>0</v>
      </c>
      <c r="D674" s="4">
        <f>SUMIFS(Sales!$J:$J,Sales!$U:$U,A674)</f>
        <v>0</v>
      </c>
      <c r="E674" s="4">
        <f>SUMIFS(Investors!$Q:$Q,Investors!$T:$T,"Exit",Investors!$J:$J,Daily!A674)</f>
        <v>0</v>
      </c>
      <c r="F674" s="4">
        <f>SUMIFS(Adjustments!$C:$C,Adjustments!$A:$A,A674)</f>
        <v>0</v>
      </c>
      <c r="G674" s="4">
        <f t="shared" si="30"/>
        <v>0</v>
      </c>
      <c r="H674" s="4">
        <f t="shared" si="32"/>
        <v>19715429.429312058</v>
      </c>
    </row>
    <row r="675" spans="1:8">
      <c r="A675" s="17">
        <f t="shared" si="31"/>
        <v>46222</v>
      </c>
      <c r="B675" s="4"/>
      <c r="C675" s="4">
        <f>SUMIFS(Sales!$S:$S,Sales!$H:$H,A675)+SUMIFS(Sales!$J:$J,Sales!$H:$H,A675)</f>
        <v>0</v>
      </c>
      <c r="D675" s="4">
        <f>SUMIFS(Sales!$J:$J,Sales!$U:$U,A675)</f>
        <v>0</v>
      </c>
      <c r="E675" s="4">
        <f>SUMIFS(Investors!$Q:$Q,Investors!$T:$T,"Exit",Investors!$J:$J,Daily!A675)</f>
        <v>0</v>
      </c>
      <c r="F675" s="4">
        <f>SUMIFS(Adjustments!$C:$C,Adjustments!$A:$A,A675)</f>
        <v>0</v>
      </c>
      <c r="G675" s="4">
        <f t="shared" si="30"/>
        <v>0</v>
      </c>
      <c r="H675" s="4">
        <f t="shared" si="32"/>
        <v>19715429.429312058</v>
      </c>
    </row>
    <row r="676" spans="1:8">
      <c r="A676" s="17">
        <f t="shared" si="31"/>
        <v>46223</v>
      </c>
      <c r="B676" s="4"/>
      <c r="C676" s="4">
        <f>SUMIFS(Sales!$S:$S,Sales!$H:$H,A676)+SUMIFS(Sales!$J:$J,Sales!$H:$H,A676)</f>
        <v>0</v>
      </c>
      <c r="D676" s="4">
        <f>SUMIFS(Sales!$J:$J,Sales!$U:$U,A676)</f>
        <v>0</v>
      </c>
      <c r="E676" s="4">
        <f>SUMIFS(Investors!$Q:$Q,Investors!$T:$T,"Exit",Investors!$J:$J,Daily!A676)</f>
        <v>0</v>
      </c>
      <c r="F676" s="4">
        <f>SUMIFS(Adjustments!$C:$C,Adjustments!$A:$A,A676)</f>
        <v>0</v>
      </c>
      <c r="G676" s="4">
        <f t="shared" si="30"/>
        <v>0</v>
      </c>
      <c r="H676" s="4">
        <f t="shared" si="32"/>
        <v>19715429.429312058</v>
      </c>
    </row>
    <row r="677" spans="1:8">
      <c r="A677" s="17">
        <f t="shared" si="31"/>
        <v>46224</v>
      </c>
      <c r="B677" s="4"/>
      <c r="C677" s="4">
        <f>SUMIFS(Sales!$S:$S,Sales!$H:$H,A677)+SUMIFS(Sales!$J:$J,Sales!$H:$H,A677)</f>
        <v>0</v>
      </c>
      <c r="D677" s="4">
        <f>SUMIFS(Sales!$J:$J,Sales!$U:$U,A677)</f>
        <v>0</v>
      </c>
      <c r="E677" s="4">
        <f>SUMIFS(Investors!$Q:$Q,Investors!$T:$T,"Exit",Investors!$J:$J,Daily!A677)</f>
        <v>0</v>
      </c>
      <c r="F677" s="4">
        <f>SUMIFS(Adjustments!$C:$C,Adjustments!$A:$A,A677)</f>
        <v>0</v>
      </c>
      <c r="G677" s="4">
        <f t="shared" si="30"/>
        <v>0</v>
      </c>
      <c r="H677" s="4">
        <f t="shared" si="32"/>
        <v>19715429.429312058</v>
      </c>
    </row>
    <row r="678" spans="1:8">
      <c r="A678" s="17">
        <f t="shared" si="31"/>
        <v>46225</v>
      </c>
      <c r="B678" s="4"/>
      <c r="C678" s="4">
        <f>SUMIFS(Sales!$S:$S,Sales!$H:$H,A678)+SUMIFS(Sales!$J:$J,Sales!$H:$H,A678)</f>
        <v>0</v>
      </c>
      <c r="D678" s="4">
        <f>SUMIFS(Sales!$J:$J,Sales!$U:$U,A678)</f>
        <v>0</v>
      </c>
      <c r="E678" s="4">
        <f>SUMIFS(Investors!$Q:$Q,Investors!$T:$T,"Exit",Investors!$J:$J,Daily!A678)</f>
        <v>0</v>
      </c>
      <c r="F678" s="4">
        <f>SUMIFS(Adjustments!$C:$C,Adjustments!$A:$A,A678)</f>
        <v>0</v>
      </c>
      <c r="G678" s="4">
        <f t="shared" si="30"/>
        <v>0</v>
      </c>
      <c r="H678" s="4">
        <f t="shared" si="32"/>
        <v>19715429.429312058</v>
      </c>
    </row>
    <row r="679" spans="1:8">
      <c r="A679" s="17">
        <f t="shared" si="31"/>
        <v>46226</v>
      </c>
      <c r="B679" s="4"/>
      <c r="C679" s="4">
        <f>SUMIFS(Sales!$S:$S,Sales!$H:$H,A679)+SUMIFS(Sales!$J:$J,Sales!$H:$H,A679)</f>
        <v>0</v>
      </c>
      <c r="D679" s="4">
        <f>SUMIFS(Sales!$J:$J,Sales!$U:$U,A679)</f>
        <v>0</v>
      </c>
      <c r="E679" s="4">
        <f>SUMIFS(Investors!$Q:$Q,Investors!$T:$T,"Exit",Investors!$J:$J,Daily!A679)</f>
        <v>0</v>
      </c>
      <c r="F679" s="4">
        <f>SUMIFS(Adjustments!$C:$C,Adjustments!$A:$A,A679)</f>
        <v>0</v>
      </c>
      <c r="G679" s="4">
        <f t="shared" si="30"/>
        <v>0</v>
      </c>
      <c r="H679" s="4">
        <f t="shared" si="32"/>
        <v>19715429.429312058</v>
      </c>
    </row>
    <row r="680" spans="1:8">
      <c r="A680" s="17">
        <f t="shared" si="31"/>
        <v>46227</v>
      </c>
      <c r="B680" s="4"/>
      <c r="C680" s="4">
        <f>SUMIFS(Sales!$S:$S,Sales!$H:$H,A680)+SUMIFS(Sales!$J:$J,Sales!$H:$H,A680)</f>
        <v>0</v>
      </c>
      <c r="D680" s="4">
        <f>SUMIFS(Sales!$J:$J,Sales!$U:$U,A680)</f>
        <v>0</v>
      </c>
      <c r="E680" s="4">
        <f>SUMIFS(Investors!$Q:$Q,Investors!$T:$T,"Exit",Investors!$J:$J,Daily!A680)</f>
        <v>0</v>
      </c>
      <c r="F680" s="4">
        <f>SUMIFS(Adjustments!$C:$C,Adjustments!$A:$A,A680)</f>
        <v>0</v>
      </c>
      <c r="G680" s="4">
        <f t="shared" si="30"/>
        <v>0</v>
      </c>
      <c r="H680" s="4">
        <f t="shared" si="32"/>
        <v>19715429.429312058</v>
      </c>
    </row>
    <row r="681" spans="1:8">
      <c r="A681" s="17">
        <f t="shared" si="31"/>
        <v>46228</v>
      </c>
      <c r="B681" s="4"/>
      <c r="C681" s="4">
        <f>SUMIFS(Sales!$S:$S,Sales!$H:$H,A681)+SUMIFS(Sales!$J:$J,Sales!$H:$H,A681)</f>
        <v>0</v>
      </c>
      <c r="D681" s="4">
        <f>SUMIFS(Sales!$J:$J,Sales!$U:$U,A681)</f>
        <v>0</v>
      </c>
      <c r="E681" s="4">
        <f>SUMIFS(Investors!$Q:$Q,Investors!$T:$T,"Exit",Investors!$J:$J,Daily!A681)</f>
        <v>0</v>
      </c>
      <c r="F681" s="4">
        <f>SUMIFS(Adjustments!$C:$C,Adjustments!$A:$A,A681)</f>
        <v>0</v>
      </c>
      <c r="G681" s="4">
        <f t="shared" si="30"/>
        <v>0</v>
      </c>
      <c r="H681" s="4">
        <f t="shared" si="32"/>
        <v>19715429.429312058</v>
      </c>
    </row>
    <row r="682" spans="1:8">
      <c r="A682" s="17">
        <f t="shared" si="31"/>
        <v>46229</v>
      </c>
      <c r="B682" s="4"/>
      <c r="C682" s="4">
        <f>SUMIFS(Sales!$S:$S,Sales!$H:$H,A682)+SUMIFS(Sales!$J:$J,Sales!$H:$H,A682)</f>
        <v>0</v>
      </c>
      <c r="D682" s="4">
        <f>SUMIFS(Sales!$J:$J,Sales!$U:$U,A682)</f>
        <v>0</v>
      </c>
      <c r="E682" s="4">
        <f>SUMIFS(Investors!$Q:$Q,Investors!$T:$T,"Exit",Investors!$J:$J,Daily!A682)</f>
        <v>0</v>
      </c>
      <c r="F682" s="4">
        <f>SUMIFS(Adjustments!$C:$C,Adjustments!$A:$A,A682)</f>
        <v>0</v>
      </c>
      <c r="G682" s="4">
        <f t="shared" si="30"/>
        <v>0</v>
      </c>
      <c r="H682" s="4">
        <f t="shared" si="32"/>
        <v>19715429.429312058</v>
      </c>
    </row>
    <row r="683" spans="1:8">
      <c r="A683" s="17">
        <f t="shared" si="31"/>
        <v>46230</v>
      </c>
      <c r="B683" s="4"/>
      <c r="C683" s="4">
        <f>SUMIFS(Sales!$S:$S,Sales!$H:$H,A683)+SUMIFS(Sales!$J:$J,Sales!$H:$H,A683)</f>
        <v>0</v>
      </c>
      <c r="D683" s="4">
        <f>SUMIFS(Sales!$J:$J,Sales!$U:$U,A683)</f>
        <v>0</v>
      </c>
      <c r="E683" s="4">
        <f>SUMIFS(Investors!$Q:$Q,Investors!$T:$T,"Exit",Investors!$J:$J,Daily!A683)</f>
        <v>0</v>
      </c>
      <c r="F683" s="4">
        <f>SUMIFS(Adjustments!$C:$C,Adjustments!$A:$A,A683)</f>
        <v>0</v>
      </c>
      <c r="G683" s="4">
        <f t="shared" si="30"/>
        <v>0</v>
      </c>
      <c r="H683" s="4">
        <f t="shared" si="32"/>
        <v>19715429.429312058</v>
      </c>
    </row>
    <row r="684" spans="1:8">
      <c r="A684" s="17">
        <f t="shared" si="31"/>
        <v>46231</v>
      </c>
      <c r="B684" s="4"/>
      <c r="C684" s="4">
        <f>SUMIFS(Sales!$S:$S,Sales!$H:$H,A684)+SUMIFS(Sales!$J:$J,Sales!$H:$H,A684)</f>
        <v>0</v>
      </c>
      <c r="D684" s="4">
        <f>SUMIFS(Sales!$J:$J,Sales!$U:$U,A684)</f>
        <v>0</v>
      </c>
      <c r="E684" s="4">
        <f>SUMIFS(Investors!$Q:$Q,Investors!$T:$T,"Exit",Investors!$J:$J,Daily!A684)</f>
        <v>0</v>
      </c>
      <c r="F684" s="4">
        <f>SUMIFS(Adjustments!$C:$C,Adjustments!$A:$A,A684)</f>
        <v>0</v>
      </c>
      <c r="G684" s="4">
        <f t="shared" si="30"/>
        <v>0</v>
      </c>
      <c r="H684" s="4">
        <f t="shared" si="32"/>
        <v>19715429.429312058</v>
      </c>
    </row>
    <row r="685" spans="1:8">
      <c r="A685" s="17">
        <f t="shared" si="31"/>
        <v>46232</v>
      </c>
      <c r="B685" s="4"/>
      <c r="C685" s="4">
        <f>SUMIFS(Sales!$S:$S,Sales!$H:$H,A685)+SUMIFS(Sales!$J:$J,Sales!$H:$H,A685)</f>
        <v>0</v>
      </c>
      <c r="D685" s="4">
        <f>SUMIFS(Sales!$J:$J,Sales!$U:$U,A685)</f>
        <v>0</v>
      </c>
      <c r="E685" s="4">
        <f>SUMIFS(Investors!$Q:$Q,Investors!$T:$T,"Exit",Investors!$J:$J,Daily!A685)</f>
        <v>0</v>
      </c>
      <c r="F685" s="4">
        <f>SUMIFS(Adjustments!$C:$C,Adjustments!$A:$A,A685)</f>
        <v>0</v>
      </c>
      <c r="G685" s="4">
        <f t="shared" si="30"/>
        <v>0</v>
      </c>
      <c r="H685" s="4">
        <f t="shared" si="32"/>
        <v>19715429.429312058</v>
      </c>
    </row>
    <row r="686" spans="1:8">
      <c r="A686" s="17">
        <f t="shared" si="31"/>
        <v>46233</v>
      </c>
      <c r="B686" s="4"/>
      <c r="C686" s="4">
        <f>SUMIFS(Sales!$S:$S,Sales!$H:$H,A686)+SUMIFS(Sales!$J:$J,Sales!$H:$H,A686)</f>
        <v>0</v>
      </c>
      <c r="D686" s="4">
        <f>SUMIFS(Sales!$J:$J,Sales!$U:$U,A686)</f>
        <v>0</v>
      </c>
      <c r="E686" s="4">
        <f>SUMIFS(Investors!$Q:$Q,Investors!$T:$T,"Exit",Investors!$J:$J,Daily!A686)</f>
        <v>0</v>
      </c>
      <c r="F686" s="4">
        <f>SUMIFS(Adjustments!$C:$C,Adjustments!$A:$A,A686)</f>
        <v>0</v>
      </c>
      <c r="G686" s="4">
        <f t="shared" si="30"/>
        <v>0</v>
      </c>
      <c r="H686" s="4">
        <f t="shared" si="32"/>
        <v>19715429.429312058</v>
      </c>
    </row>
    <row r="687" spans="1:8">
      <c r="A687" s="17">
        <f t="shared" si="31"/>
        <v>46234</v>
      </c>
      <c r="B687" s="4"/>
      <c r="C687" s="4">
        <f>SUMIFS(Sales!$S:$S,Sales!$H:$H,A687)+SUMIFS(Sales!$J:$J,Sales!$H:$H,A687)</f>
        <v>0</v>
      </c>
      <c r="D687" s="4">
        <f>SUMIFS(Sales!$J:$J,Sales!$U:$U,A687)</f>
        <v>0</v>
      </c>
      <c r="E687" s="4">
        <f>SUMIFS(Investors!$Q:$Q,Investors!$T:$T,"Exit",Investors!$J:$J,Daily!A687)</f>
        <v>0</v>
      </c>
      <c r="F687" s="4">
        <f>SUMIFS(Adjustments!$C:$C,Adjustments!$A:$A,A687)</f>
        <v>0</v>
      </c>
      <c r="G687" s="4">
        <f t="shared" si="30"/>
        <v>0</v>
      </c>
      <c r="H687" s="4">
        <f t="shared" si="32"/>
        <v>19715429.429312058</v>
      </c>
    </row>
    <row r="688" spans="1:8">
      <c r="A688" s="17">
        <f t="shared" si="31"/>
        <v>46235</v>
      </c>
      <c r="B688" s="4"/>
      <c r="C688" s="4">
        <f>SUMIFS(Sales!$S:$S,Sales!$H:$H,A688)+SUMIFS(Sales!$J:$J,Sales!$H:$H,A688)</f>
        <v>0</v>
      </c>
      <c r="D688" s="4">
        <f>SUMIFS(Sales!$J:$J,Sales!$U:$U,A688)</f>
        <v>0</v>
      </c>
      <c r="E688" s="4">
        <f>SUMIFS(Investors!$Q:$Q,Investors!$T:$T,"Exit",Investors!$J:$J,Daily!A688)</f>
        <v>0</v>
      </c>
      <c r="F688" s="4">
        <f>SUMIFS(Adjustments!$C:$C,Adjustments!$A:$A,A688)</f>
        <v>0</v>
      </c>
      <c r="G688" s="4">
        <f t="shared" si="30"/>
        <v>0</v>
      </c>
      <c r="H688" s="4">
        <f t="shared" si="32"/>
        <v>19715429.429312058</v>
      </c>
    </row>
    <row r="689" spans="1:8">
      <c r="A689" s="17">
        <f t="shared" si="31"/>
        <v>46236</v>
      </c>
      <c r="B689" s="4"/>
      <c r="C689" s="4">
        <f>SUMIFS(Sales!$S:$S,Sales!$H:$H,A689)+SUMIFS(Sales!$J:$J,Sales!$H:$H,A689)</f>
        <v>0</v>
      </c>
      <c r="D689" s="4">
        <f>SUMIFS(Sales!$J:$J,Sales!$U:$U,A689)</f>
        <v>0</v>
      </c>
      <c r="E689" s="4">
        <f>SUMIFS(Investors!$Q:$Q,Investors!$T:$T,"Exit",Investors!$J:$J,Daily!A689)</f>
        <v>0</v>
      </c>
      <c r="F689" s="4">
        <f>SUMIFS(Adjustments!$C:$C,Adjustments!$A:$A,A689)</f>
        <v>0</v>
      </c>
      <c r="G689" s="4">
        <f t="shared" si="30"/>
        <v>0</v>
      </c>
      <c r="H689" s="4">
        <f t="shared" si="32"/>
        <v>19715429.429312058</v>
      </c>
    </row>
    <row r="690" spans="1:8">
      <c r="A690" s="17">
        <f t="shared" si="31"/>
        <v>46237</v>
      </c>
      <c r="B690" s="4"/>
      <c r="C690" s="4">
        <f>SUMIFS(Sales!$S:$S,Sales!$H:$H,A690)+SUMIFS(Sales!$J:$J,Sales!$H:$H,A690)</f>
        <v>0</v>
      </c>
      <c r="D690" s="4">
        <f>SUMIFS(Sales!$J:$J,Sales!$U:$U,A690)</f>
        <v>0</v>
      </c>
      <c r="E690" s="4">
        <f>SUMIFS(Investors!$Q:$Q,Investors!$T:$T,"Exit",Investors!$J:$J,Daily!A690)</f>
        <v>0</v>
      </c>
      <c r="F690" s="4">
        <f>SUMIFS(Adjustments!$C:$C,Adjustments!$A:$A,A690)</f>
        <v>0</v>
      </c>
      <c r="G690" s="4">
        <f t="shared" si="30"/>
        <v>0</v>
      </c>
      <c r="H690" s="4">
        <f t="shared" si="32"/>
        <v>19715429.429312058</v>
      </c>
    </row>
    <row r="691" spans="1:8">
      <c r="A691" s="17">
        <f t="shared" si="31"/>
        <v>46238</v>
      </c>
      <c r="B691" s="4"/>
      <c r="C691" s="4">
        <f>SUMIFS(Sales!$S:$S,Sales!$H:$H,A691)+SUMIFS(Sales!$J:$J,Sales!$H:$H,A691)</f>
        <v>0</v>
      </c>
      <c r="D691" s="4">
        <f>SUMIFS(Sales!$J:$J,Sales!$U:$U,A691)</f>
        <v>0</v>
      </c>
      <c r="E691" s="4">
        <f>SUMIFS(Investors!$Q:$Q,Investors!$T:$T,"Exit",Investors!$J:$J,Daily!A691)</f>
        <v>0</v>
      </c>
      <c r="F691" s="4">
        <f>SUMIFS(Adjustments!$C:$C,Adjustments!$A:$A,A691)</f>
        <v>0</v>
      </c>
      <c r="G691" s="4">
        <f t="shared" si="30"/>
        <v>0</v>
      </c>
      <c r="H691" s="4">
        <f t="shared" si="32"/>
        <v>19715429.429312058</v>
      </c>
    </row>
    <row r="692" spans="1:8">
      <c r="A692" s="17">
        <f t="shared" si="31"/>
        <v>46239</v>
      </c>
      <c r="B692" s="4"/>
      <c r="C692" s="4">
        <f>SUMIFS(Sales!$S:$S,Sales!$H:$H,A692)+SUMIFS(Sales!$J:$J,Sales!$H:$H,A692)</f>
        <v>0</v>
      </c>
      <c r="D692" s="4">
        <f>SUMIFS(Sales!$J:$J,Sales!$U:$U,A692)</f>
        <v>0</v>
      </c>
      <c r="E692" s="4">
        <f>SUMIFS(Investors!$Q:$Q,Investors!$T:$T,"Exit",Investors!$J:$J,Daily!A692)</f>
        <v>0</v>
      </c>
      <c r="F692" s="4">
        <f>SUMIFS(Adjustments!$C:$C,Adjustments!$A:$A,A692)</f>
        <v>0</v>
      </c>
      <c r="G692" s="4">
        <f t="shared" si="30"/>
        <v>0</v>
      </c>
      <c r="H692" s="4">
        <f t="shared" si="32"/>
        <v>19715429.429312058</v>
      </c>
    </row>
    <row r="693" spans="1:8">
      <c r="A693" s="17">
        <f t="shared" si="31"/>
        <v>46240</v>
      </c>
      <c r="B693" s="4"/>
      <c r="C693" s="4">
        <f>SUMIFS(Sales!$S:$S,Sales!$H:$H,A693)+SUMIFS(Sales!$J:$J,Sales!$H:$H,A693)</f>
        <v>0</v>
      </c>
      <c r="D693" s="4">
        <f>SUMIFS(Sales!$J:$J,Sales!$U:$U,A693)</f>
        <v>0</v>
      </c>
      <c r="E693" s="4">
        <f>SUMIFS(Investors!$Q:$Q,Investors!$T:$T,"Exit",Investors!$J:$J,Daily!A693)</f>
        <v>0</v>
      </c>
      <c r="F693" s="4">
        <f>SUMIFS(Adjustments!$C:$C,Adjustments!$A:$A,A693)</f>
        <v>0</v>
      </c>
      <c r="G693" s="4">
        <f t="shared" si="30"/>
        <v>0</v>
      </c>
      <c r="H693" s="4">
        <f t="shared" si="32"/>
        <v>19715429.429312058</v>
      </c>
    </row>
    <row r="694" spans="1:8">
      <c r="A694" s="17">
        <f t="shared" si="31"/>
        <v>46241</v>
      </c>
      <c r="B694" s="4"/>
      <c r="C694" s="4">
        <f>SUMIFS(Sales!$S:$S,Sales!$H:$H,A694)+SUMIFS(Sales!$J:$J,Sales!$H:$H,A694)</f>
        <v>0</v>
      </c>
      <c r="D694" s="4">
        <f>SUMIFS(Sales!$J:$J,Sales!$U:$U,A694)</f>
        <v>0</v>
      </c>
      <c r="E694" s="4">
        <f>SUMIFS(Investors!$Q:$Q,Investors!$T:$T,"Exit",Investors!$J:$J,Daily!A694)</f>
        <v>0</v>
      </c>
      <c r="F694" s="4">
        <f>SUMIFS(Adjustments!$C:$C,Adjustments!$A:$A,A694)</f>
        <v>0</v>
      </c>
      <c r="G694" s="4">
        <f t="shared" si="30"/>
        <v>0</v>
      </c>
      <c r="H694" s="4">
        <f t="shared" si="32"/>
        <v>19715429.429312058</v>
      </c>
    </row>
    <row r="695" spans="1:8">
      <c r="A695" s="17">
        <f t="shared" si="31"/>
        <v>46242</v>
      </c>
      <c r="B695" s="4"/>
      <c r="C695" s="4">
        <f>SUMIFS(Sales!$S:$S,Sales!$H:$H,A695)+SUMIFS(Sales!$J:$J,Sales!$H:$H,A695)</f>
        <v>0</v>
      </c>
      <c r="D695" s="4">
        <f>SUMIFS(Sales!$J:$J,Sales!$U:$U,A695)</f>
        <v>0</v>
      </c>
      <c r="E695" s="4">
        <f>SUMIFS(Investors!$Q:$Q,Investors!$T:$T,"Exit",Investors!$J:$J,Daily!A695)</f>
        <v>0</v>
      </c>
      <c r="F695" s="4">
        <f>SUMIFS(Adjustments!$C:$C,Adjustments!$A:$A,A695)</f>
        <v>0</v>
      </c>
      <c r="G695" s="4">
        <f t="shared" si="30"/>
        <v>0</v>
      </c>
      <c r="H695" s="4">
        <f t="shared" si="32"/>
        <v>19715429.429312058</v>
      </c>
    </row>
    <row r="696" spans="1:8">
      <c r="A696" s="17">
        <f t="shared" si="31"/>
        <v>46243</v>
      </c>
      <c r="B696" s="4"/>
      <c r="C696" s="4">
        <f>SUMIFS(Sales!$S:$S,Sales!$H:$H,A696)+SUMIFS(Sales!$J:$J,Sales!$H:$H,A696)</f>
        <v>0</v>
      </c>
      <c r="D696" s="4">
        <f>SUMIFS(Sales!$J:$J,Sales!$U:$U,A696)</f>
        <v>0</v>
      </c>
      <c r="E696" s="4">
        <f>SUMIFS(Investors!$Q:$Q,Investors!$T:$T,"Exit",Investors!$J:$J,Daily!A696)</f>
        <v>0</v>
      </c>
      <c r="F696" s="4">
        <f>SUMIFS(Adjustments!$C:$C,Adjustments!$A:$A,A696)</f>
        <v>0</v>
      </c>
      <c r="G696" s="4">
        <f t="shared" si="30"/>
        <v>0</v>
      </c>
      <c r="H696" s="4">
        <f t="shared" si="32"/>
        <v>19715429.429312058</v>
      </c>
    </row>
    <row r="697" spans="1:8">
      <c r="A697" s="17">
        <f t="shared" si="31"/>
        <v>46244</v>
      </c>
      <c r="B697" s="4"/>
      <c r="C697" s="4">
        <f>SUMIFS(Sales!$S:$S,Sales!$H:$H,A697)+SUMIFS(Sales!$J:$J,Sales!$H:$H,A697)</f>
        <v>0</v>
      </c>
      <c r="D697" s="4">
        <f>SUMIFS(Sales!$J:$J,Sales!$U:$U,A697)</f>
        <v>0</v>
      </c>
      <c r="E697" s="4">
        <f>SUMIFS(Investors!$Q:$Q,Investors!$T:$T,"Exit",Investors!$J:$J,Daily!A697)</f>
        <v>0</v>
      </c>
      <c r="F697" s="4">
        <f>SUMIFS(Adjustments!$C:$C,Adjustments!$A:$A,A697)</f>
        <v>0</v>
      </c>
      <c r="G697" s="4">
        <f t="shared" si="30"/>
        <v>0</v>
      </c>
      <c r="H697" s="4">
        <f t="shared" si="32"/>
        <v>19715429.429312058</v>
      </c>
    </row>
    <row r="698" spans="1:8">
      <c r="A698" s="17">
        <f t="shared" si="31"/>
        <v>46245</v>
      </c>
      <c r="B698" s="4"/>
      <c r="C698" s="4">
        <f>SUMIFS(Sales!$S:$S,Sales!$H:$H,A698)+SUMIFS(Sales!$J:$J,Sales!$H:$H,A698)</f>
        <v>0</v>
      </c>
      <c r="D698" s="4">
        <f>SUMIFS(Sales!$J:$J,Sales!$U:$U,A698)</f>
        <v>0</v>
      </c>
      <c r="E698" s="4">
        <f>SUMIFS(Investors!$Q:$Q,Investors!$T:$T,"Exit",Investors!$J:$J,Daily!A698)</f>
        <v>0</v>
      </c>
      <c r="F698" s="4">
        <f>SUMIFS(Adjustments!$C:$C,Adjustments!$A:$A,A698)</f>
        <v>0</v>
      </c>
      <c r="G698" s="4">
        <f t="shared" si="30"/>
        <v>0</v>
      </c>
      <c r="H698" s="4">
        <f t="shared" si="32"/>
        <v>19715429.429312058</v>
      </c>
    </row>
    <row r="699" spans="1:8">
      <c r="A699" s="17">
        <f t="shared" si="31"/>
        <v>46246</v>
      </c>
      <c r="B699" s="4"/>
      <c r="C699" s="4">
        <f>SUMIFS(Sales!$S:$S,Sales!$H:$H,A699)+SUMIFS(Sales!$J:$J,Sales!$H:$H,A699)</f>
        <v>0</v>
      </c>
      <c r="D699" s="4">
        <f>SUMIFS(Sales!$J:$J,Sales!$U:$U,A699)</f>
        <v>0</v>
      </c>
      <c r="E699" s="4">
        <f>SUMIFS(Investors!$Q:$Q,Investors!$T:$T,"Exit",Investors!$J:$J,Daily!A699)</f>
        <v>0</v>
      </c>
      <c r="F699" s="4">
        <f>SUMIFS(Adjustments!$C:$C,Adjustments!$A:$A,A699)</f>
        <v>0</v>
      </c>
      <c r="G699" s="4">
        <f t="shared" si="30"/>
        <v>0</v>
      </c>
      <c r="H699" s="4">
        <f t="shared" si="32"/>
        <v>19715429.429312058</v>
      </c>
    </row>
    <row r="700" spans="1:8">
      <c r="A700" s="17">
        <f t="shared" si="31"/>
        <v>46247</v>
      </c>
      <c r="B700" s="4"/>
      <c r="C700" s="4">
        <f>SUMIFS(Sales!$S:$S,Sales!$H:$H,A700)+SUMIFS(Sales!$J:$J,Sales!$H:$H,A700)</f>
        <v>0</v>
      </c>
      <c r="D700" s="4">
        <f>SUMIFS(Sales!$J:$J,Sales!$U:$U,A700)</f>
        <v>0</v>
      </c>
      <c r="E700" s="4">
        <f>SUMIFS(Investors!$Q:$Q,Investors!$T:$T,"Exit",Investors!$J:$J,Daily!A700)</f>
        <v>0</v>
      </c>
      <c r="F700" s="4">
        <f>SUMIFS(Adjustments!$C:$C,Adjustments!$A:$A,A700)</f>
        <v>0</v>
      </c>
      <c r="G700" s="4">
        <f t="shared" si="30"/>
        <v>0</v>
      </c>
      <c r="H700" s="4">
        <f t="shared" si="32"/>
        <v>19715429.429312058</v>
      </c>
    </row>
    <row r="701" spans="1:8">
      <c r="A701" s="17">
        <f t="shared" si="31"/>
        <v>46248</v>
      </c>
      <c r="B701" s="4"/>
      <c r="C701" s="4">
        <f>SUMIFS(Sales!$S:$S,Sales!$H:$H,A701)+SUMIFS(Sales!$J:$J,Sales!$H:$H,A701)</f>
        <v>0</v>
      </c>
      <c r="D701" s="4">
        <f>SUMIFS(Sales!$J:$J,Sales!$U:$U,A701)</f>
        <v>0</v>
      </c>
      <c r="E701" s="4">
        <f>SUMIFS(Investors!$Q:$Q,Investors!$T:$T,"Exit",Investors!$J:$J,Daily!A701)</f>
        <v>0</v>
      </c>
      <c r="F701" s="4">
        <f>SUMIFS(Adjustments!$C:$C,Adjustments!$A:$A,A701)</f>
        <v>0</v>
      </c>
      <c r="G701" s="4">
        <f t="shared" si="30"/>
        <v>0</v>
      </c>
      <c r="H701" s="4">
        <f t="shared" si="32"/>
        <v>19715429.429312058</v>
      </c>
    </row>
    <row r="702" spans="1:8">
      <c r="A702" s="17">
        <f t="shared" si="31"/>
        <v>46249</v>
      </c>
      <c r="B702" s="4"/>
      <c r="C702" s="4">
        <f>SUMIFS(Sales!$S:$S,Sales!$H:$H,A702)+SUMIFS(Sales!$J:$J,Sales!$H:$H,A702)</f>
        <v>0</v>
      </c>
      <c r="D702" s="4">
        <f>SUMIFS(Sales!$J:$J,Sales!$U:$U,A702)</f>
        <v>0</v>
      </c>
      <c r="E702" s="4">
        <f>SUMIFS(Investors!$Q:$Q,Investors!$T:$T,"Exit",Investors!$J:$J,Daily!A702)</f>
        <v>0</v>
      </c>
      <c r="F702" s="4">
        <f>SUMIFS(Adjustments!$C:$C,Adjustments!$A:$A,A702)</f>
        <v>0</v>
      </c>
      <c r="G702" s="4">
        <f t="shared" si="30"/>
        <v>0</v>
      </c>
      <c r="H702" s="4">
        <f t="shared" si="32"/>
        <v>19715429.429312058</v>
      </c>
    </row>
    <row r="703" spans="1:8">
      <c r="A703" s="17">
        <f t="shared" si="31"/>
        <v>46250</v>
      </c>
      <c r="B703" s="4"/>
      <c r="C703" s="4">
        <f>SUMIFS(Sales!$S:$S,Sales!$H:$H,A703)+SUMIFS(Sales!$J:$J,Sales!$H:$H,A703)</f>
        <v>0</v>
      </c>
      <c r="D703" s="4">
        <f>SUMIFS(Sales!$J:$J,Sales!$U:$U,A703)</f>
        <v>0</v>
      </c>
      <c r="E703" s="4">
        <f>SUMIFS(Investors!$Q:$Q,Investors!$T:$T,"Exit",Investors!$J:$J,Daily!A703)</f>
        <v>0</v>
      </c>
      <c r="F703" s="4">
        <f>SUMIFS(Adjustments!$C:$C,Adjustments!$A:$A,A703)</f>
        <v>0</v>
      </c>
      <c r="G703" s="4">
        <f t="shared" si="30"/>
        <v>0</v>
      </c>
      <c r="H703" s="4">
        <f t="shared" si="32"/>
        <v>19715429.429312058</v>
      </c>
    </row>
    <row r="704" spans="1:8">
      <c r="A704" s="17">
        <f t="shared" si="31"/>
        <v>46251</v>
      </c>
      <c r="B704" s="4"/>
      <c r="C704" s="4">
        <f>SUMIFS(Sales!$S:$S,Sales!$H:$H,A704)+SUMIFS(Sales!$J:$J,Sales!$H:$H,A704)</f>
        <v>0</v>
      </c>
      <c r="D704" s="4">
        <f>SUMIFS(Sales!$J:$J,Sales!$U:$U,A704)</f>
        <v>0</v>
      </c>
      <c r="E704" s="4">
        <f>SUMIFS(Investors!$Q:$Q,Investors!$T:$T,"Exit",Investors!$J:$J,Daily!A704)</f>
        <v>0</v>
      </c>
      <c r="F704" s="4">
        <f>SUMIFS(Adjustments!$C:$C,Adjustments!$A:$A,A704)</f>
        <v>0</v>
      </c>
      <c r="G704" s="4">
        <f t="shared" si="30"/>
        <v>0</v>
      </c>
      <c r="H704" s="4">
        <f t="shared" si="32"/>
        <v>19715429.429312058</v>
      </c>
    </row>
    <row r="705" spans="1:8">
      <c r="A705" s="17">
        <f t="shared" si="31"/>
        <v>46252</v>
      </c>
      <c r="B705" s="4"/>
      <c r="C705" s="4">
        <f>SUMIFS(Sales!$S:$S,Sales!$H:$H,A705)+SUMIFS(Sales!$J:$J,Sales!$H:$H,A705)</f>
        <v>0</v>
      </c>
      <c r="D705" s="4">
        <f>SUMIFS(Sales!$J:$J,Sales!$U:$U,A705)</f>
        <v>0</v>
      </c>
      <c r="E705" s="4">
        <f>SUMIFS(Investors!$Q:$Q,Investors!$T:$T,"Exit",Investors!$J:$J,Daily!A705)</f>
        <v>0</v>
      </c>
      <c r="F705" s="4">
        <f>SUMIFS(Adjustments!$C:$C,Adjustments!$A:$A,A705)</f>
        <v>0</v>
      </c>
      <c r="G705" s="4">
        <f t="shared" si="30"/>
        <v>0</v>
      </c>
      <c r="H705" s="4">
        <f t="shared" si="32"/>
        <v>19715429.429312058</v>
      </c>
    </row>
    <row r="706" spans="1:8">
      <c r="A706" s="17">
        <f t="shared" si="31"/>
        <v>46253</v>
      </c>
      <c r="B706" s="4"/>
      <c r="C706" s="4">
        <f>SUMIFS(Sales!$S:$S,Sales!$H:$H,A706)+SUMIFS(Sales!$J:$J,Sales!$H:$H,A706)</f>
        <v>0</v>
      </c>
      <c r="D706" s="4">
        <f>SUMIFS(Sales!$J:$J,Sales!$U:$U,A706)</f>
        <v>0</v>
      </c>
      <c r="E706" s="4">
        <f>SUMIFS(Investors!$Q:$Q,Investors!$T:$T,"Exit",Investors!$J:$J,Daily!A706)</f>
        <v>0</v>
      </c>
      <c r="F706" s="4">
        <f>SUMIFS(Adjustments!$C:$C,Adjustments!$A:$A,A706)</f>
        <v>0</v>
      </c>
      <c r="G706" s="4">
        <f t="shared" si="30"/>
        <v>0</v>
      </c>
      <c r="H706" s="4">
        <f t="shared" si="32"/>
        <v>19715429.429312058</v>
      </c>
    </row>
    <row r="707" spans="1:8">
      <c r="A707" s="17">
        <f t="shared" si="31"/>
        <v>46254</v>
      </c>
      <c r="B707" s="4"/>
      <c r="C707" s="4">
        <f>SUMIFS(Sales!$S:$S,Sales!$H:$H,A707)+SUMIFS(Sales!$J:$J,Sales!$H:$H,A707)</f>
        <v>0</v>
      </c>
      <c r="D707" s="4">
        <f>SUMIFS(Sales!$J:$J,Sales!$U:$U,A707)</f>
        <v>0</v>
      </c>
      <c r="E707" s="4">
        <f>SUMIFS(Investors!$Q:$Q,Investors!$T:$T,"Exit",Investors!$J:$J,Daily!A707)</f>
        <v>0</v>
      </c>
      <c r="F707" s="4">
        <f>SUMIFS(Adjustments!$C:$C,Adjustments!$A:$A,A707)</f>
        <v>0</v>
      </c>
      <c r="G707" s="4">
        <f t="shared" ref="G707:G730" si="33">B707+C707-D707-E707+F707</f>
        <v>0</v>
      </c>
      <c r="H707" s="4">
        <f t="shared" si="32"/>
        <v>19715429.429312058</v>
      </c>
    </row>
    <row r="708" spans="1:8">
      <c r="A708" s="17">
        <f t="shared" ref="A708:A730" si="34">A707+1</f>
        <v>46255</v>
      </c>
      <c r="B708" s="4"/>
      <c r="C708" s="4">
        <f>SUMIFS(Sales!$S:$S,Sales!$H:$H,A708)+SUMIFS(Sales!$J:$J,Sales!$H:$H,A708)</f>
        <v>0</v>
      </c>
      <c r="D708" s="4">
        <f>SUMIFS(Sales!$J:$J,Sales!$U:$U,A708)</f>
        <v>0</v>
      </c>
      <c r="E708" s="4">
        <f>SUMIFS(Investors!$Q:$Q,Investors!$T:$T,"Exit",Investors!$J:$J,Daily!A708)</f>
        <v>0</v>
      </c>
      <c r="F708" s="4">
        <f>SUMIFS(Adjustments!$C:$C,Adjustments!$A:$A,A708)</f>
        <v>0</v>
      </c>
      <c r="G708" s="4">
        <f t="shared" si="33"/>
        <v>0</v>
      </c>
      <c r="H708" s="4">
        <f t="shared" ref="H708:H730" si="35">H707+G708</f>
        <v>19715429.429312058</v>
      </c>
    </row>
    <row r="709" spans="1:8">
      <c r="A709" s="17">
        <f t="shared" si="34"/>
        <v>46256</v>
      </c>
      <c r="B709" s="4"/>
      <c r="C709" s="4">
        <f>SUMIFS(Sales!$S:$S,Sales!$H:$H,A709)+SUMIFS(Sales!$J:$J,Sales!$H:$H,A709)</f>
        <v>0</v>
      </c>
      <c r="D709" s="4">
        <f>SUMIFS(Sales!$J:$J,Sales!$U:$U,A709)</f>
        <v>0</v>
      </c>
      <c r="E709" s="4">
        <f>SUMIFS(Investors!$Q:$Q,Investors!$T:$T,"Exit",Investors!$J:$J,Daily!A709)</f>
        <v>0</v>
      </c>
      <c r="F709" s="4">
        <f>SUMIFS(Adjustments!$C:$C,Adjustments!$A:$A,A709)</f>
        <v>0</v>
      </c>
      <c r="G709" s="4">
        <f t="shared" si="33"/>
        <v>0</v>
      </c>
      <c r="H709" s="4">
        <f t="shared" si="35"/>
        <v>19715429.429312058</v>
      </c>
    </row>
    <row r="710" spans="1:8">
      <c r="A710" s="17">
        <f t="shared" si="34"/>
        <v>46257</v>
      </c>
      <c r="B710" s="4"/>
      <c r="C710" s="4">
        <f>SUMIFS(Sales!$S:$S,Sales!$H:$H,A710)+SUMIFS(Sales!$J:$J,Sales!$H:$H,A710)</f>
        <v>0</v>
      </c>
      <c r="D710" s="4">
        <f>SUMIFS(Sales!$J:$J,Sales!$U:$U,A710)</f>
        <v>0</v>
      </c>
      <c r="E710" s="4">
        <f>SUMIFS(Investors!$Q:$Q,Investors!$T:$T,"Exit",Investors!$J:$J,Daily!A710)</f>
        <v>0</v>
      </c>
      <c r="F710" s="4">
        <f>SUMIFS(Adjustments!$C:$C,Adjustments!$A:$A,A710)</f>
        <v>0</v>
      </c>
      <c r="G710" s="4">
        <f t="shared" si="33"/>
        <v>0</v>
      </c>
      <c r="H710" s="4">
        <f t="shared" si="35"/>
        <v>19715429.429312058</v>
      </c>
    </row>
    <row r="711" spans="1:8">
      <c r="A711" s="17">
        <f t="shared" si="34"/>
        <v>46258</v>
      </c>
      <c r="B711" s="4"/>
      <c r="C711" s="4">
        <f>SUMIFS(Sales!$S:$S,Sales!$H:$H,A711)+SUMIFS(Sales!$J:$J,Sales!$H:$H,A711)</f>
        <v>0</v>
      </c>
      <c r="D711" s="4">
        <f>SUMIFS(Sales!$J:$J,Sales!$U:$U,A711)</f>
        <v>0</v>
      </c>
      <c r="E711" s="4">
        <f>SUMIFS(Investors!$Q:$Q,Investors!$T:$T,"Exit",Investors!$J:$J,Daily!A711)</f>
        <v>0</v>
      </c>
      <c r="F711" s="4">
        <f>SUMIFS(Adjustments!$C:$C,Adjustments!$A:$A,A711)</f>
        <v>0</v>
      </c>
      <c r="G711" s="4">
        <f t="shared" si="33"/>
        <v>0</v>
      </c>
      <c r="H711" s="4">
        <f t="shared" si="35"/>
        <v>19715429.429312058</v>
      </c>
    </row>
    <row r="712" spans="1:8">
      <c r="A712" s="17">
        <f t="shared" si="34"/>
        <v>46259</v>
      </c>
      <c r="B712" s="4"/>
      <c r="C712" s="4">
        <f>SUMIFS(Sales!$S:$S,Sales!$H:$H,A712)+SUMIFS(Sales!$J:$J,Sales!$H:$H,A712)</f>
        <v>0</v>
      </c>
      <c r="D712" s="4">
        <f>SUMIFS(Sales!$J:$J,Sales!$U:$U,A712)</f>
        <v>0</v>
      </c>
      <c r="E712" s="4">
        <f>SUMIFS(Investors!$Q:$Q,Investors!$T:$T,"Exit",Investors!$J:$J,Daily!A712)</f>
        <v>0</v>
      </c>
      <c r="F712" s="4">
        <f>SUMIFS(Adjustments!$C:$C,Adjustments!$A:$A,A712)</f>
        <v>0</v>
      </c>
      <c r="G712" s="4">
        <f t="shared" si="33"/>
        <v>0</v>
      </c>
      <c r="H712" s="4">
        <f t="shared" si="35"/>
        <v>19715429.429312058</v>
      </c>
    </row>
    <row r="713" spans="1:8">
      <c r="A713" s="17">
        <f t="shared" si="34"/>
        <v>46260</v>
      </c>
      <c r="B713" s="4"/>
      <c r="C713" s="4">
        <f>SUMIFS(Sales!$S:$S,Sales!$H:$H,A713)+SUMIFS(Sales!$J:$J,Sales!$H:$H,A713)</f>
        <v>0</v>
      </c>
      <c r="D713" s="4">
        <f>SUMIFS(Sales!$J:$J,Sales!$U:$U,A713)</f>
        <v>0</v>
      </c>
      <c r="E713" s="4">
        <f>SUMIFS(Investors!$Q:$Q,Investors!$T:$T,"Exit",Investors!$J:$J,Daily!A713)</f>
        <v>0</v>
      </c>
      <c r="F713" s="4">
        <f>SUMIFS(Adjustments!$C:$C,Adjustments!$A:$A,A713)</f>
        <v>0</v>
      </c>
      <c r="G713" s="4">
        <f t="shared" si="33"/>
        <v>0</v>
      </c>
      <c r="H713" s="4">
        <f t="shared" si="35"/>
        <v>19715429.429312058</v>
      </c>
    </row>
    <row r="714" spans="1:8">
      <c r="A714" s="17">
        <f t="shared" si="34"/>
        <v>46261</v>
      </c>
      <c r="B714" s="4"/>
      <c r="C714" s="4">
        <f>SUMIFS(Sales!$S:$S,Sales!$H:$H,A714)+SUMIFS(Sales!$J:$J,Sales!$H:$H,A714)</f>
        <v>0</v>
      </c>
      <c r="D714" s="4">
        <f>SUMIFS(Sales!$J:$J,Sales!$U:$U,A714)</f>
        <v>0</v>
      </c>
      <c r="E714" s="4">
        <f>SUMIFS(Investors!$Q:$Q,Investors!$T:$T,"Exit",Investors!$J:$J,Daily!A714)</f>
        <v>0</v>
      </c>
      <c r="F714" s="4">
        <f>SUMIFS(Adjustments!$C:$C,Adjustments!$A:$A,A714)</f>
        <v>0</v>
      </c>
      <c r="G714" s="4">
        <f t="shared" si="33"/>
        <v>0</v>
      </c>
      <c r="H714" s="4">
        <f t="shared" si="35"/>
        <v>19715429.429312058</v>
      </c>
    </row>
    <row r="715" spans="1:8">
      <c r="A715" s="17">
        <f t="shared" si="34"/>
        <v>46262</v>
      </c>
      <c r="B715" s="4"/>
      <c r="C715" s="4">
        <f>SUMIFS(Sales!$S:$S,Sales!$H:$H,A715)+SUMIFS(Sales!$J:$J,Sales!$H:$H,A715)</f>
        <v>0</v>
      </c>
      <c r="D715" s="4">
        <f>SUMIFS(Sales!$J:$J,Sales!$U:$U,A715)</f>
        <v>0</v>
      </c>
      <c r="E715" s="4">
        <f>SUMIFS(Investors!$Q:$Q,Investors!$T:$T,"Exit",Investors!$J:$J,Daily!A715)</f>
        <v>0</v>
      </c>
      <c r="F715" s="4">
        <f>SUMIFS(Adjustments!$C:$C,Adjustments!$A:$A,A715)</f>
        <v>0</v>
      </c>
      <c r="G715" s="4">
        <f t="shared" si="33"/>
        <v>0</v>
      </c>
      <c r="H715" s="4">
        <f t="shared" si="35"/>
        <v>19715429.429312058</v>
      </c>
    </row>
    <row r="716" spans="1:8">
      <c r="A716" s="17">
        <f t="shared" si="34"/>
        <v>46263</v>
      </c>
      <c r="B716" s="4"/>
      <c r="C716" s="4">
        <f>SUMIFS(Sales!$S:$S,Sales!$H:$H,A716)+SUMIFS(Sales!$J:$J,Sales!$H:$H,A716)</f>
        <v>0</v>
      </c>
      <c r="D716" s="4">
        <f>SUMIFS(Sales!$J:$J,Sales!$U:$U,A716)</f>
        <v>0</v>
      </c>
      <c r="E716" s="4">
        <f>SUMIFS(Investors!$Q:$Q,Investors!$T:$T,"Exit",Investors!$J:$J,Daily!A716)</f>
        <v>0</v>
      </c>
      <c r="F716" s="4">
        <f>SUMIFS(Adjustments!$C:$C,Adjustments!$A:$A,A716)</f>
        <v>0</v>
      </c>
      <c r="G716" s="4">
        <f t="shared" si="33"/>
        <v>0</v>
      </c>
      <c r="H716" s="4">
        <f t="shared" si="35"/>
        <v>19715429.429312058</v>
      </c>
    </row>
    <row r="717" spans="1:8">
      <c r="A717" s="17">
        <f t="shared" si="34"/>
        <v>46264</v>
      </c>
      <c r="B717" s="4"/>
      <c r="C717" s="4">
        <f>SUMIFS(Sales!$S:$S,Sales!$H:$H,A717)+SUMIFS(Sales!$J:$J,Sales!$H:$H,A717)</f>
        <v>0</v>
      </c>
      <c r="D717" s="4">
        <f>SUMIFS(Sales!$J:$J,Sales!$U:$U,A717)</f>
        <v>0</v>
      </c>
      <c r="E717" s="4">
        <f>SUMIFS(Investors!$Q:$Q,Investors!$T:$T,"Exit",Investors!$J:$J,Daily!A717)</f>
        <v>0</v>
      </c>
      <c r="F717" s="4">
        <f>SUMIFS(Adjustments!$C:$C,Adjustments!$A:$A,A717)</f>
        <v>0</v>
      </c>
      <c r="G717" s="4">
        <f t="shared" si="33"/>
        <v>0</v>
      </c>
      <c r="H717" s="4">
        <f t="shared" si="35"/>
        <v>19715429.429312058</v>
      </c>
    </row>
    <row r="718" spans="1:8">
      <c r="A718" s="17">
        <f t="shared" si="34"/>
        <v>46265</v>
      </c>
      <c r="B718" s="4"/>
      <c r="C718" s="4">
        <f>SUMIFS(Sales!$S:$S,Sales!$H:$H,A718)+SUMIFS(Sales!$J:$J,Sales!$H:$H,A718)</f>
        <v>0</v>
      </c>
      <c r="D718" s="4">
        <f>SUMIFS(Sales!$J:$J,Sales!$U:$U,A718)</f>
        <v>0</v>
      </c>
      <c r="E718" s="4">
        <f>SUMIFS(Investors!$Q:$Q,Investors!$T:$T,"Exit",Investors!$J:$J,Daily!A718)</f>
        <v>0</v>
      </c>
      <c r="F718" s="4">
        <f>SUMIFS(Adjustments!$C:$C,Adjustments!$A:$A,A718)</f>
        <v>0</v>
      </c>
      <c r="G718" s="4">
        <f t="shared" si="33"/>
        <v>0</v>
      </c>
      <c r="H718" s="4">
        <f t="shared" si="35"/>
        <v>19715429.429312058</v>
      </c>
    </row>
    <row r="719" spans="1:8">
      <c r="A719" s="17">
        <f t="shared" si="34"/>
        <v>46266</v>
      </c>
      <c r="B719" s="4"/>
      <c r="C719" s="4">
        <f>SUMIFS(Sales!$S:$S,Sales!$H:$H,A719)+SUMIFS(Sales!$J:$J,Sales!$H:$H,A719)</f>
        <v>0</v>
      </c>
      <c r="D719" s="4">
        <f>SUMIFS(Sales!$J:$J,Sales!$U:$U,A719)</f>
        <v>0</v>
      </c>
      <c r="E719" s="4">
        <f>SUMIFS(Investors!$Q:$Q,Investors!$T:$T,"Exit",Investors!$J:$J,Daily!A719)</f>
        <v>0</v>
      </c>
      <c r="F719" s="4">
        <f>SUMIFS(Adjustments!$C:$C,Adjustments!$A:$A,A719)</f>
        <v>0</v>
      </c>
      <c r="G719" s="4">
        <f t="shared" si="33"/>
        <v>0</v>
      </c>
      <c r="H719" s="4">
        <f t="shared" si="35"/>
        <v>19715429.429312058</v>
      </c>
    </row>
    <row r="720" spans="1:8">
      <c r="A720" s="17">
        <f t="shared" si="34"/>
        <v>46267</v>
      </c>
      <c r="B720" s="4"/>
      <c r="C720" s="4">
        <f>SUMIFS(Sales!$S:$S,Sales!$H:$H,A720)+SUMIFS(Sales!$J:$J,Sales!$H:$H,A720)</f>
        <v>0</v>
      </c>
      <c r="D720" s="4">
        <f>SUMIFS(Sales!$J:$J,Sales!$U:$U,A720)</f>
        <v>0</v>
      </c>
      <c r="E720" s="4">
        <f>SUMIFS(Investors!$Q:$Q,Investors!$T:$T,"Exit",Investors!$J:$J,Daily!A720)</f>
        <v>0</v>
      </c>
      <c r="F720" s="4">
        <f>SUMIFS(Adjustments!$C:$C,Adjustments!$A:$A,A720)</f>
        <v>0</v>
      </c>
      <c r="G720" s="4">
        <f t="shared" si="33"/>
        <v>0</v>
      </c>
      <c r="H720" s="4">
        <f t="shared" si="35"/>
        <v>19715429.429312058</v>
      </c>
    </row>
    <row r="721" spans="1:8">
      <c r="A721" s="17">
        <f t="shared" si="34"/>
        <v>46268</v>
      </c>
      <c r="B721" s="4"/>
      <c r="C721" s="4">
        <f>SUMIFS(Sales!$S:$S,Sales!$H:$H,A721)+SUMIFS(Sales!$J:$J,Sales!$H:$H,A721)</f>
        <v>0</v>
      </c>
      <c r="D721" s="4">
        <f>SUMIFS(Sales!$J:$J,Sales!$U:$U,A721)</f>
        <v>0</v>
      </c>
      <c r="E721" s="4">
        <f>SUMIFS(Investors!$Q:$Q,Investors!$T:$T,"Exit",Investors!$J:$J,Daily!A721)</f>
        <v>0</v>
      </c>
      <c r="F721" s="4">
        <f>SUMIFS(Adjustments!$C:$C,Adjustments!$A:$A,A721)</f>
        <v>0</v>
      </c>
      <c r="G721" s="4">
        <f t="shared" si="33"/>
        <v>0</v>
      </c>
      <c r="H721" s="4">
        <f t="shared" si="35"/>
        <v>19715429.429312058</v>
      </c>
    </row>
    <row r="722" spans="1:8">
      <c r="A722" s="17">
        <f t="shared" si="34"/>
        <v>46269</v>
      </c>
      <c r="B722" s="4"/>
      <c r="C722" s="4">
        <f>SUMIFS(Sales!$S:$S,Sales!$H:$H,A722)+SUMIFS(Sales!$J:$J,Sales!$H:$H,A722)</f>
        <v>0</v>
      </c>
      <c r="D722" s="4">
        <f>SUMIFS(Sales!$J:$J,Sales!$U:$U,A722)</f>
        <v>0</v>
      </c>
      <c r="E722" s="4">
        <f>SUMIFS(Investors!$Q:$Q,Investors!$T:$T,"Exit",Investors!$J:$J,Daily!A722)</f>
        <v>0</v>
      </c>
      <c r="F722" s="4">
        <f>SUMIFS(Adjustments!$C:$C,Adjustments!$A:$A,A722)</f>
        <v>0</v>
      </c>
      <c r="G722" s="4">
        <f t="shared" si="33"/>
        <v>0</v>
      </c>
      <c r="H722" s="4">
        <f t="shared" si="35"/>
        <v>19715429.429312058</v>
      </c>
    </row>
    <row r="723" spans="1:8">
      <c r="A723" s="17">
        <f t="shared" si="34"/>
        <v>46270</v>
      </c>
      <c r="B723" s="4"/>
      <c r="C723" s="4">
        <f>SUMIFS(Sales!$S:$S,Sales!$H:$H,A723)+SUMIFS(Sales!$J:$J,Sales!$H:$H,A723)</f>
        <v>0</v>
      </c>
      <c r="D723" s="4">
        <f>SUMIFS(Sales!$J:$J,Sales!$U:$U,A723)</f>
        <v>0</v>
      </c>
      <c r="E723" s="4">
        <f>SUMIFS(Investors!$Q:$Q,Investors!$T:$T,"Exit",Investors!$J:$J,Daily!A723)</f>
        <v>0</v>
      </c>
      <c r="F723" s="4">
        <f>SUMIFS(Adjustments!$C:$C,Adjustments!$A:$A,A723)</f>
        <v>0</v>
      </c>
      <c r="G723" s="4">
        <f t="shared" si="33"/>
        <v>0</v>
      </c>
      <c r="H723" s="4">
        <f t="shared" si="35"/>
        <v>19715429.429312058</v>
      </c>
    </row>
    <row r="724" spans="1:8">
      <c r="A724" s="17">
        <f t="shared" si="34"/>
        <v>46271</v>
      </c>
      <c r="B724" s="4"/>
      <c r="C724" s="4">
        <f>SUMIFS(Sales!$S:$S,Sales!$H:$H,A724)+SUMIFS(Sales!$J:$J,Sales!$H:$H,A724)</f>
        <v>0</v>
      </c>
      <c r="D724" s="4">
        <f>SUMIFS(Sales!$J:$J,Sales!$U:$U,A724)</f>
        <v>0</v>
      </c>
      <c r="E724" s="4">
        <f>SUMIFS(Investors!$Q:$Q,Investors!$T:$T,"Exit",Investors!$J:$J,Daily!A724)</f>
        <v>0</v>
      </c>
      <c r="F724" s="4">
        <f>SUMIFS(Adjustments!$C:$C,Adjustments!$A:$A,A724)</f>
        <v>0</v>
      </c>
      <c r="G724" s="4">
        <f t="shared" si="33"/>
        <v>0</v>
      </c>
      <c r="H724" s="4">
        <f t="shared" si="35"/>
        <v>19715429.429312058</v>
      </c>
    </row>
    <row r="725" spans="1:8">
      <c r="A725" s="17">
        <f t="shared" si="34"/>
        <v>46272</v>
      </c>
      <c r="B725" s="4"/>
      <c r="C725" s="4">
        <f>SUMIFS(Sales!$S:$S,Sales!$H:$H,A725)+SUMIFS(Sales!$J:$J,Sales!$H:$H,A725)</f>
        <v>0</v>
      </c>
      <c r="D725" s="4">
        <f>SUMIFS(Sales!$J:$J,Sales!$U:$U,A725)</f>
        <v>0</v>
      </c>
      <c r="E725" s="4">
        <f>SUMIFS(Investors!$Q:$Q,Investors!$T:$T,"Exit",Investors!$J:$J,Daily!A725)</f>
        <v>0</v>
      </c>
      <c r="F725" s="4">
        <f>SUMIFS(Adjustments!$C:$C,Adjustments!$A:$A,A725)</f>
        <v>0</v>
      </c>
      <c r="G725" s="4">
        <f t="shared" si="33"/>
        <v>0</v>
      </c>
      <c r="H725" s="4">
        <f t="shared" si="35"/>
        <v>19715429.429312058</v>
      </c>
    </row>
    <row r="726" spans="1:8">
      <c r="A726" s="17">
        <f t="shared" si="34"/>
        <v>46273</v>
      </c>
      <c r="B726" s="4"/>
      <c r="C726" s="4">
        <f>SUMIFS(Sales!$S:$S,Sales!$H:$H,A726)+SUMIFS(Sales!$J:$J,Sales!$H:$H,A726)</f>
        <v>0</v>
      </c>
      <c r="D726" s="4">
        <f>SUMIFS(Sales!$J:$J,Sales!$U:$U,A726)</f>
        <v>0</v>
      </c>
      <c r="E726" s="4">
        <f>SUMIFS(Investors!$Q:$Q,Investors!$T:$T,"Exit",Investors!$J:$J,Daily!A726)</f>
        <v>0</v>
      </c>
      <c r="F726" s="4">
        <f>SUMIFS(Adjustments!$C:$C,Adjustments!$A:$A,A726)</f>
        <v>0</v>
      </c>
      <c r="G726" s="4">
        <f t="shared" si="33"/>
        <v>0</v>
      </c>
      <c r="H726" s="4">
        <f t="shared" si="35"/>
        <v>19715429.429312058</v>
      </c>
    </row>
    <row r="727" spans="1:8">
      <c r="A727" s="17">
        <f t="shared" si="34"/>
        <v>46274</v>
      </c>
      <c r="B727" s="4"/>
      <c r="C727" s="4">
        <f>SUMIFS(Sales!$S:$S,Sales!$H:$H,A727)+SUMIFS(Sales!$J:$J,Sales!$H:$H,A727)</f>
        <v>0</v>
      </c>
      <c r="D727" s="4">
        <f>SUMIFS(Sales!$J:$J,Sales!$U:$U,A727)</f>
        <v>0</v>
      </c>
      <c r="E727" s="4">
        <f>SUMIFS(Investors!$Q:$Q,Investors!$T:$T,"Exit",Investors!$J:$J,Daily!A727)</f>
        <v>0</v>
      </c>
      <c r="F727" s="4">
        <f>SUMIFS(Adjustments!$C:$C,Adjustments!$A:$A,A727)</f>
        <v>0</v>
      </c>
      <c r="G727" s="4">
        <f t="shared" si="33"/>
        <v>0</v>
      </c>
      <c r="H727" s="4">
        <f t="shared" si="35"/>
        <v>19715429.429312058</v>
      </c>
    </row>
    <row r="728" spans="1:8">
      <c r="A728" s="17">
        <f t="shared" si="34"/>
        <v>46275</v>
      </c>
      <c r="B728" s="4"/>
      <c r="C728" s="4">
        <f>SUMIFS(Sales!$S:$S,Sales!$H:$H,A728)+SUMIFS(Sales!$J:$J,Sales!$H:$H,A728)</f>
        <v>0</v>
      </c>
      <c r="D728" s="4">
        <f>SUMIFS(Sales!$J:$J,Sales!$U:$U,A728)</f>
        <v>0</v>
      </c>
      <c r="E728" s="4">
        <f>SUMIFS(Investors!$Q:$Q,Investors!$T:$T,"Exit",Investors!$J:$J,Daily!A728)</f>
        <v>0</v>
      </c>
      <c r="F728" s="4">
        <f>SUMIFS(Adjustments!$C:$C,Adjustments!$A:$A,A728)</f>
        <v>0</v>
      </c>
      <c r="G728" s="4">
        <f t="shared" si="33"/>
        <v>0</v>
      </c>
      <c r="H728" s="4">
        <f t="shared" si="35"/>
        <v>19715429.429312058</v>
      </c>
    </row>
    <row r="729" spans="1:8">
      <c r="A729" s="17">
        <f t="shared" si="34"/>
        <v>46276</v>
      </c>
      <c r="B729" s="4"/>
      <c r="C729" s="4">
        <f>SUMIFS(Sales!$S:$S,Sales!$H:$H,A729)+SUMIFS(Sales!$J:$J,Sales!$H:$H,A729)</f>
        <v>0</v>
      </c>
      <c r="D729" s="4">
        <f>SUMIFS(Sales!$J:$J,Sales!$U:$U,A729)</f>
        <v>0</v>
      </c>
      <c r="E729" s="4">
        <f>SUMIFS(Investors!$Q:$Q,Investors!$T:$T,"Exit",Investors!$J:$J,Daily!A729)</f>
        <v>0</v>
      </c>
      <c r="F729" s="4">
        <f>SUMIFS(Adjustments!$C:$C,Adjustments!$A:$A,A729)</f>
        <v>0</v>
      </c>
      <c r="G729" s="4">
        <f t="shared" si="33"/>
        <v>0</v>
      </c>
      <c r="H729" s="4">
        <f t="shared" si="35"/>
        <v>19715429.429312058</v>
      </c>
    </row>
    <row r="730" spans="1:8">
      <c r="A730" s="17">
        <f t="shared" si="34"/>
        <v>46277</v>
      </c>
      <c r="B730" s="4"/>
      <c r="C730" s="4">
        <f>SUMIFS(Sales!$S:$S,Sales!$H:$H,A730)+SUMIFS(Sales!$J:$J,Sales!$H:$H,A730)</f>
        <v>0</v>
      </c>
      <c r="D730" s="4">
        <f>SUMIFS(Sales!$J:$J,Sales!$U:$U,A730)</f>
        <v>0</v>
      </c>
      <c r="E730" s="4">
        <f>SUMIFS(Investors!$Q:$Q,Investors!$T:$T,"Exit",Investors!$J:$J,Daily!A730)</f>
        <v>0</v>
      </c>
      <c r="F730" s="4">
        <f>SUMIFS(Adjustments!$C:$C,Adjustments!$A:$A,A730)</f>
        <v>0</v>
      </c>
      <c r="G730" s="4">
        <f t="shared" si="33"/>
        <v>0</v>
      </c>
      <c r="H730" s="4">
        <f t="shared" si="35"/>
        <v>19715429.429312058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30"/>
  <sheetViews>
    <sheetView workbookViewId="0"/>
  </sheetViews>
  <sheetFormatPr baseColWidth="10" defaultColWidth="8.83203125" defaultRowHeight="15"/>
  <cols>
    <col min="1" max="13" width="15" customWidth="1"/>
  </cols>
  <sheetData>
    <row r="1" spans="1:13">
      <c r="A1" s="3" t="s">
        <v>295</v>
      </c>
      <c r="B1" s="3" t="s">
        <v>296</v>
      </c>
      <c r="C1" s="3"/>
      <c r="D1" s="3" t="s">
        <v>297</v>
      </c>
      <c r="E1" s="3" t="s">
        <v>298</v>
      </c>
      <c r="F1" s="3" t="s">
        <v>299</v>
      </c>
      <c r="G1" s="3" t="s">
        <v>300</v>
      </c>
      <c r="H1" s="3" t="s">
        <v>301</v>
      </c>
      <c r="I1" s="3" t="s">
        <v>302</v>
      </c>
      <c r="J1" s="3" t="s">
        <v>303</v>
      </c>
      <c r="K1" s="3" t="s">
        <v>304</v>
      </c>
      <c r="L1" s="3" t="s">
        <v>305</v>
      </c>
      <c r="M1" s="3" t="s">
        <v>306</v>
      </c>
    </row>
    <row r="2" spans="1:13">
      <c r="A2" s="5">
        <f>_xlfn._xlws.SORT(_xlfn.UNIQUE(_xlfn._xlws.FILTER(Investors!$P$5:$P$117,Investors!$P$5:$P$117&gt;=Daily!A4)))</f>
        <v>45552</v>
      </c>
      <c r="B2" s="18">
        <f t="shared" ref="B2:B33" si="0">ROW()-1</f>
        <v>1</v>
      </c>
      <c r="D2">
        <v>1</v>
      </c>
      <c r="E2" t="str">
        <f>_xlfn.UNIQUE(_xlfn._xlws.FILTER(Investors!$A$4:$A$117,(Investors!$P$4:$P$117=_xlfn.XLOOKUP(D2,$B$2:$B$51,$A$2:$A$51,""))))</f>
        <v>ZDAD01</v>
      </c>
      <c r="F2" t="str">
        <f>_xlfn.XLOOKUP($E2,Investors!$A:$A,Investors!$B:$B,"Not Found")</f>
        <v>Feroz</v>
      </c>
      <c r="G2" t="str">
        <f>_xlfn.XLOOKUP($E2,Investors!$A:$A,Investors!$C:$C,"Not Found")</f>
        <v>Dadoo</v>
      </c>
      <c r="H2" t="str">
        <f>_xlfn.XLOOKUP(1,(Investors!$A:$A=E2)*(Investors!$P:$P=I2),Investors!$G:$G)</f>
        <v>GW4608</v>
      </c>
      <c r="I2" s="5">
        <f>_xlfn.XLOOKUP($D2,$B$2:$B$51,$A$2:$A$51,"")</f>
        <v>45552</v>
      </c>
      <c r="J2" s="4">
        <f>SUMIFS(Investors!$K:$K,Investors!$P:$P,$I2,Investors!$A:$A,$E2)</f>
        <v>500000</v>
      </c>
      <c r="K2" s="4">
        <f>SUMIFS(Investors!$O:$O,Investors!$P:$P,$I2,Investors!$A:$A,$E2)</f>
        <v>91520.547945205486</v>
      </c>
      <c r="L2" s="4">
        <f>SUMIFS(Investors!$Q:$Q,Investors!$P:$P,$I2,Investors!$A:$A,$E2)</f>
        <v>591520.54794520547</v>
      </c>
      <c r="M2" s="4">
        <f>IFERROR(M1+L2,+L2)</f>
        <v>591520.54794520547</v>
      </c>
    </row>
    <row r="3" spans="1:13">
      <c r="A3" s="5"/>
      <c r="B3" s="18">
        <f t="shared" si="0"/>
        <v>2</v>
      </c>
      <c r="I3" s="5"/>
      <c r="J3" s="4"/>
      <c r="K3" s="4"/>
      <c r="L3" s="4"/>
      <c r="M3" s="4"/>
    </row>
    <row r="4" spans="1:13">
      <c r="A4" s="5"/>
      <c r="B4" s="18">
        <f t="shared" si="0"/>
        <v>3</v>
      </c>
      <c r="I4" s="5"/>
      <c r="J4" s="4"/>
      <c r="K4" s="4"/>
      <c r="L4" s="4"/>
      <c r="M4" s="4"/>
    </row>
    <row r="5" spans="1:13">
      <c r="A5" s="5"/>
      <c r="B5" s="18">
        <f t="shared" si="0"/>
        <v>4</v>
      </c>
      <c r="I5" s="5"/>
      <c r="J5" s="4"/>
      <c r="K5" s="4"/>
      <c r="L5" s="4"/>
      <c r="M5" s="4"/>
    </row>
    <row r="6" spans="1:13">
      <c r="A6" s="5"/>
      <c r="B6" s="18">
        <f t="shared" si="0"/>
        <v>5</v>
      </c>
      <c r="I6" s="5"/>
      <c r="J6" s="4"/>
      <c r="K6" s="4"/>
      <c r="L6" s="4"/>
      <c r="M6" s="4"/>
    </row>
    <row r="7" spans="1:13">
      <c r="A7" s="5"/>
      <c r="B7" s="18">
        <f t="shared" si="0"/>
        <v>6</v>
      </c>
      <c r="I7" s="5"/>
      <c r="J7" s="4"/>
      <c r="K7" s="4"/>
      <c r="L7" s="4"/>
      <c r="M7" s="4"/>
    </row>
    <row r="8" spans="1:13">
      <c r="A8" s="5"/>
      <c r="B8" s="18">
        <f t="shared" si="0"/>
        <v>7</v>
      </c>
      <c r="I8" s="5"/>
      <c r="J8" s="4"/>
      <c r="K8" s="4"/>
      <c r="L8" s="4"/>
      <c r="M8" s="4"/>
    </row>
    <row r="9" spans="1:13">
      <c r="A9" s="5"/>
      <c r="B9" s="18">
        <f t="shared" si="0"/>
        <v>8</v>
      </c>
      <c r="I9" s="5"/>
      <c r="J9" s="4"/>
      <c r="K9" s="4"/>
      <c r="L9" s="4"/>
      <c r="M9" s="4"/>
    </row>
    <row r="10" spans="1:13">
      <c r="A10" s="5"/>
      <c r="B10" s="18">
        <f t="shared" si="0"/>
        <v>9</v>
      </c>
      <c r="I10" s="5"/>
      <c r="J10" s="4"/>
      <c r="K10" s="4"/>
      <c r="L10" s="4"/>
      <c r="M10" s="4"/>
    </row>
    <row r="11" spans="1:13">
      <c r="A11" s="5"/>
      <c r="B11" s="18">
        <f t="shared" si="0"/>
        <v>10</v>
      </c>
      <c r="I11" s="5"/>
      <c r="J11" s="4"/>
      <c r="K11" s="4"/>
      <c r="L11" s="4"/>
      <c r="M11" s="4"/>
    </row>
    <row r="12" spans="1:13">
      <c r="A12" s="5"/>
      <c r="B12" s="18">
        <f t="shared" si="0"/>
        <v>11</v>
      </c>
      <c r="I12" s="5"/>
      <c r="J12" s="4"/>
      <c r="K12" s="4"/>
      <c r="L12" s="4"/>
      <c r="M12" s="4"/>
    </row>
    <row r="13" spans="1:13">
      <c r="A13" s="5"/>
      <c r="B13" s="18">
        <f t="shared" si="0"/>
        <v>12</v>
      </c>
      <c r="I13" s="5"/>
      <c r="J13" s="4"/>
      <c r="K13" s="4"/>
      <c r="L13" s="4"/>
      <c r="M13" s="4"/>
    </row>
    <row r="14" spans="1:13">
      <c r="A14" s="5"/>
      <c r="B14" s="18">
        <f t="shared" si="0"/>
        <v>13</v>
      </c>
      <c r="I14" s="5"/>
      <c r="J14" s="4"/>
      <c r="K14" s="4"/>
      <c r="L14" s="4"/>
      <c r="M14" s="4"/>
    </row>
    <row r="15" spans="1:13">
      <c r="A15" s="5"/>
      <c r="B15" s="18">
        <f t="shared" si="0"/>
        <v>14</v>
      </c>
      <c r="I15" s="5"/>
      <c r="J15" s="4"/>
      <c r="K15" s="4"/>
      <c r="L15" s="4"/>
      <c r="M15" s="4"/>
    </row>
    <row r="16" spans="1:13">
      <c r="A16" s="5"/>
      <c r="B16" s="18">
        <f t="shared" si="0"/>
        <v>15</v>
      </c>
      <c r="I16" s="5"/>
      <c r="J16" s="4"/>
      <c r="K16" s="4"/>
      <c r="L16" s="4"/>
      <c r="M16" s="4"/>
    </row>
    <row r="17" spans="1:13">
      <c r="A17" s="5"/>
      <c r="B17" s="18">
        <f t="shared" si="0"/>
        <v>16</v>
      </c>
      <c r="I17" s="5"/>
      <c r="J17" s="4"/>
      <c r="K17" s="4"/>
      <c r="L17" s="4"/>
      <c r="M17" s="4"/>
    </row>
    <row r="18" spans="1:13">
      <c r="A18" s="5"/>
      <c r="B18" s="18">
        <f t="shared" si="0"/>
        <v>17</v>
      </c>
      <c r="I18" s="5"/>
      <c r="J18" s="4"/>
      <c r="K18" s="4"/>
      <c r="L18" s="4"/>
      <c r="M18" s="4"/>
    </row>
    <row r="19" spans="1:13">
      <c r="A19" s="5"/>
      <c r="B19" s="18">
        <f t="shared" si="0"/>
        <v>18</v>
      </c>
      <c r="I19" s="5"/>
      <c r="J19" s="4"/>
      <c r="K19" s="4"/>
      <c r="L19" s="4"/>
      <c r="M19" s="4"/>
    </row>
    <row r="20" spans="1:13">
      <c r="A20" s="5"/>
      <c r="B20" s="18">
        <f t="shared" si="0"/>
        <v>19</v>
      </c>
      <c r="I20" s="5"/>
      <c r="J20" s="4"/>
      <c r="K20" s="4"/>
      <c r="L20" s="4"/>
      <c r="M20" s="4"/>
    </row>
    <row r="21" spans="1:13">
      <c r="A21" s="5"/>
      <c r="B21" s="18">
        <f t="shared" si="0"/>
        <v>20</v>
      </c>
      <c r="I21" s="5"/>
      <c r="J21" s="4"/>
      <c r="K21" s="4"/>
      <c r="L21" s="4"/>
      <c r="M21" s="4"/>
    </row>
    <row r="22" spans="1:13">
      <c r="A22" s="5"/>
      <c r="B22" s="18">
        <f t="shared" si="0"/>
        <v>21</v>
      </c>
      <c r="I22" s="5"/>
      <c r="J22" s="4"/>
      <c r="K22" s="4"/>
      <c r="L22" s="4"/>
      <c r="M22" s="4"/>
    </row>
    <row r="23" spans="1:13">
      <c r="A23" s="5"/>
      <c r="B23" s="18">
        <f t="shared" si="0"/>
        <v>22</v>
      </c>
      <c r="I23" s="5"/>
      <c r="J23" s="4"/>
      <c r="K23" s="4"/>
      <c r="L23" s="4"/>
      <c r="M23" s="4"/>
    </row>
    <row r="24" spans="1:13">
      <c r="A24" s="5"/>
      <c r="B24" s="18">
        <f t="shared" si="0"/>
        <v>23</v>
      </c>
      <c r="I24" s="5"/>
      <c r="J24" s="4"/>
      <c r="K24" s="4"/>
      <c r="L24" s="4"/>
      <c r="M24" s="4"/>
    </row>
    <row r="25" spans="1:13">
      <c r="A25" s="5"/>
      <c r="B25" s="18">
        <f t="shared" si="0"/>
        <v>24</v>
      </c>
      <c r="I25" s="5"/>
      <c r="J25" s="4"/>
      <c r="K25" s="4"/>
      <c r="L25" s="4"/>
      <c r="M25" s="4"/>
    </row>
    <row r="26" spans="1:13">
      <c r="A26" s="5"/>
      <c r="B26" s="18">
        <f t="shared" si="0"/>
        <v>25</v>
      </c>
      <c r="I26" s="5"/>
      <c r="J26" s="4"/>
      <c r="K26" s="4"/>
      <c r="L26" s="4"/>
      <c r="M26" s="4"/>
    </row>
    <row r="27" spans="1:13">
      <c r="A27" s="5"/>
      <c r="B27" s="18">
        <f t="shared" si="0"/>
        <v>26</v>
      </c>
      <c r="I27" s="5"/>
      <c r="J27" s="4"/>
      <c r="K27" s="4"/>
      <c r="L27" s="4"/>
      <c r="M27" s="4"/>
    </row>
    <row r="28" spans="1:13">
      <c r="A28" s="5"/>
      <c r="B28" s="18">
        <f t="shared" si="0"/>
        <v>27</v>
      </c>
      <c r="I28" s="5"/>
      <c r="J28" s="4"/>
      <c r="K28" s="4"/>
      <c r="L28" s="4"/>
      <c r="M28" s="4"/>
    </row>
    <row r="29" spans="1:13">
      <c r="A29" s="5"/>
      <c r="B29" s="18">
        <f t="shared" si="0"/>
        <v>28</v>
      </c>
      <c r="I29" s="5"/>
      <c r="J29" s="4"/>
      <c r="K29" s="4"/>
      <c r="L29" s="4"/>
      <c r="M29" s="4"/>
    </row>
    <row r="30" spans="1:13">
      <c r="A30" s="5"/>
      <c r="B30" s="18">
        <f t="shared" si="0"/>
        <v>29</v>
      </c>
      <c r="I30" s="5"/>
      <c r="J30" s="4"/>
      <c r="K30" s="4"/>
      <c r="L30" s="4"/>
      <c r="M30" s="4"/>
    </row>
    <row r="31" spans="1:13">
      <c r="A31" s="5"/>
      <c r="B31" s="18">
        <f t="shared" si="0"/>
        <v>30</v>
      </c>
      <c r="I31" s="5"/>
      <c r="J31" s="4"/>
      <c r="K31" s="4"/>
      <c r="L31" s="4"/>
      <c r="M31" s="4"/>
    </row>
    <row r="32" spans="1:13">
      <c r="A32" s="5"/>
      <c r="B32" s="18">
        <f t="shared" si="0"/>
        <v>31</v>
      </c>
      <c r="I32" s="5"/>
      <c r="J32" s="4"/>
      <c r="K32" s="4"/>
      <c r="L32" s="4"/>
      <c r="M32" s="4"/>
    </row>
    <row r="33" spans="1:13">
      <c r="A33" s="5"/>
      <c r="B33" s="18">
        <f t="shared" si="0"/>
        <v>32</v>
      </c>
      <c r="I33" s="5"/>
      <c r="J33" s="4"/>
      <c r="K33" s="4"/>
      <c r="L33" s="4"/>
      <c r="M33" s="4"/>
    </row>
    <row r="34" spans="1:13">
      <c r="A34" s="5"/>
      <c r="B34" s="18">
        <f t="shared" ref="B34:B51" si="1">ROW()-1</f>
        <v>33</v>
      </c>
      <c r="I34" s="5"/>
      <c r="J34" s="4"/>
      <c r="K34" s="4"/>
      <c r="L34" s="4"/>
      <c r="M34" s="4"/>
    </row>
    <row r="35" spans="1:13">
      <c r="A35" s="5"/>
      <c r="B35" s="18">
        <f t="shared" si="1"/>
        <v>34</v>
      </c>
      <c r="I35" s="5"/>
      <c r="J35" s="4"/>
      <c r="K35" s="4"/>
      <c r="L35" s="4"/>
      <c r="M35" s="4"/>
    </row>
    <row r="36" spans="1:13">
      <c r="A36" s="5"/>
      <c r="B36" s="18">
        <f t="shared" si="1"/>
        <v>35</v>
      </c>
      <c r="I36" s="5"/>
      <c r="J36" s="4"/>
      <c r="K36" s="4"/>
      <c r="L36" s="4"/>
      <c r="M36" s="4"/>
    </row>
    <row r="37" spans="1:13">
      <c r="A37" s="5"/>
      <c r="B37" s="18">
        <f t="shared" si="1"/>
        <v>36</v>
      </c>
      <c r="I37" s="5"/>
      <c r="J37" s="4"/>
      <c r="K37" s="4"/>
      <c r="L37" s="4"/>
      <c r="M37" s="4"/>
    </row>
    <row r="38" spans="1:13">
      <c r="A38" s="5"/>
      <c r="B38" s="18">
        <f t="shared" si="1"/>
        <v>37</v>
      </c>
      <c r="I38" s="5"/>
      <c r="J38" s="4"/>
      <c r="K38" s="4"/>
      <c r="L38" s="4"/>
      <c r="M38" s="4"/>
    </row>
    <row r="39" spans="1:13">
      <c r="A39" s="5"/>
      <c r="B39" s="18">
        <f t="shared" si="1"/>
        <v>38</v>
      </c>
      <c r="I39" s="5"/>
      <c r="J39" s="4"/>
      <c r="K39" s="4"/>
      <c r="L39" s="4"/>
      <c r="M39" s="4"/>
    </row>
    <row r="40" spans="1:13">
      <c r="A40" s="5"/>
      <c r="B40" s="18">
        <f t="shared" si="1"/>
        <v>39</v>
      </c>
      <c r="I40" s="5"/>
      <c r="J40" s="4"/>
      <c r="K40" s="4"/>
      <c r="L40" s="4"/>
      <c r="M40" s="4"/>
    </row>
    <row r="41" spans="1:13">
      <c r="A41" s="5"/>
      <c r="B41" s="18">
        <f t="shared" si="1"/>
        <v>40</v>
      </c>
      <c r="I41" s="5"/>
      <c r="J41" s="4"/>
      <c r="K41" s="4"/>
      <c r="L41" s="4"/>
      <c r="M41" s="4"/>
    </row>
    <row r="42" spans="1:13">
      <c r="A42" s="5"/>
      <c r="B42" s="18">
        <f t="shared" si="1"/>
        <v>41</v>
      </c>
      <c r="I42" s="5"/>
      <c r="J42" s="4"/>
      <c r="K42" s="4"/>
      <c r="L42" s="4"/>
      <c r="M42" s="4"/>
    </row>
    <row r="43" spans="1:13">
      <c r="A43" s="5"/>
      <c r="B43" s="18">
        <f t="shared" si="1"/>
        <v>42</v>
      </c>
      <c r="I43" s="5"/>
      <c r="J43" s="4"/>
      <c r="K43" s="4"/>
      <c r="L43" s="4"/>
      <c r="M43" s="4"/>
    </row>
    <row r="44" spans="1:13">
      <c r="A44" s="5"/>
      <c r="B44" s="18">
        <f t="shared" si="1"/>
        <v>43</v>
      </c>
      <c r="I44" s="5"/>
      <c r="J44" s="4"/>
      <c r="K44" s="4"/>
      <c r="L44" s="4"/>
      <c r="M44" s="4"/>
    </row>
    <row r="45" spans="1:13">
      <c r="A45" s="5"/>
      <c r="B45" s="18">
        <f t="shared" si="1"/>
        <v>44</v>
      </c>
      <c r="I45" s="5"/>
      <c r="J45" s="4"/>
      <c r="K45" s="4"/>
      <c r="L45" s="4"/>
      <c r="M45" s="4"/>
    </row>
    <row r="46" spans="1:13">
      <c r="A46" s="5"/>
      <c r="B46" s="18">
        <f t="shared" si="1"/>
        <v>45</v>
      </c>
      <c r="I46" s="5"/>
      <c r="J46" s="4"/>
      <c r="K46" s="4"/>
      <c r="L46" s="4"/>
      <c r="M46" s="4"/>
    </row>
    <row r="47" spans="1:13">
      <c r="A47" s="5"/>
      <c r="B47" s="18">
        <f t="shared" si="1"/>
        <v>46</v>
      </c>
      <c r="I47" s="5"/>
      <c r="J47" s="4"/>
      <c r="K47" s="4"/>
      <c r="L47" s="4"/>
      <c r="M47" s="4"/>
    </row>
    <row r="48" spans="1:13">
      <c r="A48" s="5"/>
      <c r="B48" s="18">
        <f t="shared" si="1"/>
        <v>47</v>
      </c>
      <c r="I48" s="5"/>
      <c r="J48" s="4"/>
      <c r="K48" s="4"/>
      <c r="L48" s="4"/>
      <c r="M48" s="4"/>
    </row>
    <row r="49" spans="1:13">
      <c r="A49" s="5"/>
      <c r="B49" s="18">
        <f t="shared" si="1"/>
        <v>48</v>
      </c>
      <c r="I49" s="5"/>
      <c r="J49" s="4"/>
      <c r="K49" s="4"/>
      <c r="L49" s="4"/>
      <c r="M49" s="4"/>
    </row>
    <row r="50" spans="1:13">
      <c r="A50" s="5"/>
      <c r="B50" s="18">
        <f t="shared" si="1"/>
        <v>49</v>
      </c>
      <c r="I50" s="5"/>
      <c r="J50" s="4"/>
      <c r="K50" s="4"/>
      <c r="L50" s="4"/>
      <c r="M50" s="4"/>
    </row>
    <row r="51" spans="1:13">
      <c r="A51" s="5"/>
      <c r="B51" s="18">
        <f t="shared" si="1"/>
        <v>50</v>
      </c>
      <c r="I51" s="5"/>
      <c r="J51" s="4"/>
      <c r="K51" s="4"/>
      <c r="L51" s="4"/>
      <c r="M51" s="4"/>
    </row>
    <row r="52" spans="1:13">
      <c r="A52" s="5"/>
      <c r="I52" s="5"/>
      <c r="J52" s="4"/>
      <c r="K52" s="4"/>
      <c r="L52" s="4"/>
      <c r="M52" s="4"/>
    </row>
    <row r="53" spans="1:13">
      <c r="A53" s="5"/>
      <c r="I53" s="5"/>
      <c r="J53" s="4"/>
      <c r="K53" s="4"/>
      <c r="L53" s="4"/>
      <c r="M53" s="4"/>
    </row>
    <row r="54" spans="1:13">
      <c r="A54" s="5"/>
      <c r="I54" s="5"/>
      <c r="J54" s="4"/>
      <c r="K54" s="4"/>
      <c r="L54" s="4"/>
      <c r="M54" s="4"/>
    </row>
    <row r="55" spans="1:13">
      <c r="A55" s="5"/>
      <c r="I55" s="5"/>
      <c r="J55" s="4"/>
      <c r="K55" s="4"/>
      <c r="L55" s="4"/>
      <c r="M55" s="4"/>
    </row>
    <row r="56" spans="1:13">
      <c r="A56" s="5"/>
      <c r="I56" s="5"/>
      <c r="J56" s="4"/>
      <c r="K56" s="4"/>
      <c r="L56" s="4"/>
      <c r="M56" s="4"/>
    </row>
    <row r="57" spans="1:13">
      <c r="A57" s="5"/>
      <c r="I57" s="5"/>
      <c r="J57" s="4"/>
      <c r="K57" s="4"/>
      <c r="L57" s="4"/>
      <c r="M57" s="4"/>
    </row>
    <row r="58" spans="1:13">
      <c r="A58" s="5"/>
      <c r="I58" s="5"/>
      <c r="J58" s="4"/>
      <c r="K58" s="4"/>
      <c r="L58" s="4"/>
      <c r="M58" s="4"/>
    </row>
    <row r="59" spans="1:13">
      <c r="A59" s="5"/>
      <c r="I59" s="5"/>
      <c r="J59" s="4"/>
      <c r="K59" s="4"/>
      <c r="L59" s="4"/>
      <c r="M59" s="4"/>
    </row>
    <row r="60" spans="1:13">
      <c r="A60" s="5"/>
      <c r="I60" s="5"/>
      <c r="J60" s="4"/>
      <c r="K60" s="4"/>
      <c r="L60" s="4"/>
      <c r="M60" s="4"/>
    </row>
    <row r="61" spans="1:13">
      <c r="A61" s="5"/>
      <c r="I61" s="5"/>
      <c r="J61" s="4"/>
      <c r="K61" s="4"/>
      <c r="L61" s="4"/>
      <c r="M61" s="4"/>
    </row>
    <row r="62" spans="1:13">
      <c r="A62" s="5"/>
      <c r="I62" s="5"/>
      <c r="J62" s="4"/>
      <c r="K62" s="4"/>
      <c r="L62" s="4"/>
      <c r="M62" s="4"/>
    </row>
    <row r="63" spans="1:13">
      <c r="A63" s="5"/>
      <c r="I63" s="5"/>
      <c r="J63" s="4"/>
      <c r="K63" s="4"/>
      <c r="L63" s="4"/>
      <c r="M63" s="4"/>
    </row>
    <row r="64" spans="1:13">
      <c r="A64" s="5"/>
      <c r="I64" s="5"/>
      <c r="J64" s="4"/>
      <c r="K64" s="4"/>
      <c r="L64" s="4"/>
      <c r="M64" s="4"/>
    </row>
    <row r="65" spans="1:13">
      <c r="A65" s="5"/>
      <c r="I65" s="5"/>
      <c r="J65" s="4"/>
      <c r="K65" s="4"/>
      <c r="L65" s="4"/>
      <c r="M65" s="4"/>
    </row>
    <row r="66" spans="1:13">
      <c r="A66" s="5"/>
      <c r="I66" s="5"/>
      <c r="J66" s="4"/>
      <c r="K66" s="4"/>
      <c r="L66" s="4"/>
      <c r="M66" s="4"/>
    </row>
    <row r="67" spans="1:13">
      <c r="A67" s="5"/>
      <c r="I67" s="5"/>
      <c r="J67" s="4"/>
      <c r="K67" s="4"/>
      <c r="L67" s="4"/>
      <c r="M67" s="4"/>
    </row>
    <row r="68" spans="1:13">
      <c r="A68" s="5"/>
      <c r="I68" s="5"/>
      <c r="J68" s="4"/>
      <c r="K68" s="4"/>
      <c r="L68" s="4"/>
      <c r="M68" s="4"/>
    </row>
    <row r="69" spans="1:13">
      <c r="A69" s="5"/>
      <c r="I69" s="5"/>
      <c r="J69" s="4"/>
      <c r="K69" s="4"/>
      <c r="L69" s="4"/>
      <c r="M69" s="4"/>
    </row>
    <row r="70" spans="1:13">
      <c r="A70" s="5"/>
      <c r="I70" s="5"/>
      <c r="J70" s="4"/>
      <c r="K70" s="4"/>
      <c r="L70" s="4"/>
      <c r="M70" s="4"/>
    </row>
    <row r="71" spans="1:13">
      <c r="A71" s="5"/>
      <c r="I71" s="5"/>
      <c r="J71" s="4"/>
      <c r="K71" s="4"/>
      <c r="L71" s="4"/>
      <c r="M71" s="4"/>
    </row>
    <row r="72" spans="1:13">
      <c r="A72" s="5"/>
      <c r="I72" s="5"/>
      <c r="J72" s="4"/>
      <c r="K72" s="4"/>
      <c r="L72" s="4"/>
      <c r="M72" s="4"/>
    </row>
    <row r="73" spans="1:13">
      <c r="A73" s="5"/>
      <c r="I73" s="5"/>
      <c r="J73" s="4"/>
      <c r="K73" s="4"/>
      <c r="L73" s="4"/>
      <c r="M73" s="4"/>
    </row>
    <row r="74" spans="1:13">
      <c r="A74" s="5"/>
      <c r="I74" s="5"/>
      <c r="J74" s="4"/>
      <c r="K74" s="4"/>
      <c r="L74" s="4"/>
      <c r="M74" s="4"/>
    </row>
    <row r="75" spans="1:13">
      <c r="A75" s="5"/>
      <c r="I75" s="5"/>
      <c r="J75" s="4"/>
      <c r="K75" s="4"/>
      <c r="L75" s="4"/>
      <c r="M75" s="4"/>
    </row>
    <row r="76" spans="1:13">
      <c r="A76" s="5"/>
      <c r="I76" s="5"/>
      <c r="J76" s="4"/>
      <c r="K76" s="4"/>
      <c r="L76" s="4"/>
      <c r="M76" s="4"/>
    </row>
    <row r="77" spans="1:13">
      <c r="A77" s="5"/>
      <c r="I77" s="5"/>
      <c r="J77" s="4"/>
      <c r="K77" s="4"/>
      <c r="L77" s="4"/>
      <c r="M77" s="4"/>
    </row>
    <row r="78" spans="1:13">
      <c r="A78" s="5"/>
      <c r="I78" s="5"/>
      <c r="J78" s="4"/>
      <c r="K78" s="4"/>
      <c r="L78" s="4"/>
      <c r="M78" s="4"/>
    </row>
    <row r="79" spans="1:13">
      <c r="A79" s="5"/>
      <c r="I79" s="5"/>
      <c r="J79" s="4"/>
      <c r="K79" s="4"/>
      <c r="L79" s="4"/>
      <c r="M79" s="4"/>
    </row>
    <row r="80" spans="1:13">
      <c r="A80" s="5"/>
      <c r="I80" s="5"/>
      <c r="J80" s="4"/>
      <c r="K80" s="4"/>
      <c r="L80" s="4"/>
      <c r="M80" s="4"/>
    </row>
    <row r="81" spans="1:13">
      <c r="A81" s="5"/>
      <c r="I81" s="5"/>
      <c r="J81" s="4"/>
      <c r="K81" s="4"/>
      <c r="L81" s="4"/>
      <c r="M81" s="4"/>
    </row>
    <row r="82" spans="1:13">
      <c r="A82" s="5"/>
      <c r="I82" s="5"/>
      <c r="J82" s="4"/>
      <c r="K82" s="4"/>
      <c r="L82" s="4"/>
      <c r="M82" s="4"/>
    </row>
    <row r="83" spans="1:13">
      <c r="A83" s="5"/>
      <c r="I83" s="5"/>
      <c r="J83" s="4"/>
      <c r="K83" s="4"/>
      <c r="L83" s="4"/>
      <c r="M83" s="4"/>
    </row>
    <row r="84" spans="1:13">
      <c r="A84" s="5"/>
      <c r="I84" s="5"/>
      <c r="J84" s="4"/>
      <c r="K84" s="4"/>
      <c r="L84" s="4"/>
      <c r="M84" s="4"/>
    </row>
    <row r="85" spans="1:13">
      <c r="A85" s="5"/>
      <c r="I85" s="5"/>
      <c r="J85" s="4"/>
      <c r="K85" s="4"/>
      <c r="L85" s="4"/>
      <c r="M85" s="4"/>
    </row>
    <row r="86" spans="1:13">
      <c r="A86" s="5"/>
      <c r="I86" s="5"/>
      <c r="J86" s="4"/>
      <c r="K86" s="4"/>
      <c r="L86" s="4"/>
      <c r="M86" s="4"/>
    </row>
    <row r="87" spans="1:13">
      <c r="A87" s="5"/>
      <c r="I87" s="5"/>
      <c r="J87" s="4"/>
      <c r="K87" s="4"/>
      <c r="L87" s="4"/>
      <c r="M87" s="4"/>
    </row>
    <row r="88" spans="1:13">
      <c r="A88" s="5"/>
      <c r="I88" s="5"/>
      <c r="J88" s="4"/>
      <c r="K88" s="4"/>
      <c r="L88" s="4"/>
      <c r="M88" s="4"/>
    </row>
    <row r="89" spans="1:13">
      <c r="A89" s="5"/>
      <c r="I89" s="5"/>
      <c r="J89" s="4"/>
      <c r="K89" s="4"/>
      <c r="L89" s="4"/>
      <c r="M89" s="4"/>
    </row>
    <row r="90" spans="1:13">
      <c r="A90" s="5"/>
      <c r="I90" s="5"/>
      <c r="J90" s="4"/>
      <c r="K90" s="4"/>
      <c r="L90" s="4"/>
      <c r="M90" s="4"/>
    </row>
    <row r="91" spans="1:13">
      <c r="A91" s="5"/>
      <c r="I91" s="5"/>
      <c r="J91" s="4"/>
      <c r="K91" s="4"/>
      <c r="L91" s="4"/>
      <c r="M91" s="4"/>
    </row>
    <row r="92" spans="1:13">
      <c r="A92" s="5"/>
      <c r="I92" s="5"/>
      <c r="J92" s="4"/>
      <c r="K92" s="4"/>
      <c r="L92" s="4"/>
      <c r="M92" s="4"/>
    </row>
    <row r="93" spans="1:13">
      <c r="A93" s="5"/>
      <c r="I93" s="5"/>
      <c r="J93" s="4"/>
      <c r="K93" s="4"/>
      <c r="L93" s="4"/>
      <c r="M93" s="4"/>
    </row>
    <row r="94" spans="1:13">
      <c r="A94" s="5"/>
      <c r="I94" s="5"/>
      <c r="J94" s="4"/>
      <c r="K94" s="4"/>
      <c r="L94" s="4"/>
      <c r="M94" s="4"/>
    </row>
    <row r="95" spans="1:13">
      <c r="A95" s="5"/>
      <c r="I95" s="5"/>
      <c r="J95" s="4"/>
      <c r="K95" s="4"/>
      <c r="L95" s="4"/>
      <c r="M95" s="4"/>
    </row>
    <row r="96" spans="1:13">
      <c r="A96" s="5"/>
      <c r="I96" s="5"/>
      <c r="J96" s="4"/>
      <c r="K96" s="4"/>
      <c r="L96" s="4"/>
      <c r="M96" s="4"/>
    </row>
    <row r="97" spans="1:13">
      <c r="A97" s="5"/>
      <c r="I97" s="5"/>
      <c r="J97" s="4"/>
      <c r="K97" s="4"/>
      <c r="L97" s="4"/>
      <c r="M97" s="4"/>
    </row>
    <row r="98" spans="1:13">
      <c r="A98" s="5"/>
      <c r="I98" s="5"/>
      <c r="J98" s="4"/>
      <c r="K98" s="4"/>
      <c r="L98" s="4"/>
      <c r="M98" s="4"/>
    </row>
    <row r="99" spans="1:13">
      <c r="A99" s="5"/>
      <c r="I99" s="5"/>
      <c r="J99" s="4"/>
      <c r="K99" s="4"/>
      <c r="L99" s="4"/>
      <c r="M99" s="4"/>
    </row>
    <row r="100" spans="1:13">
      <c r="A100" s="5"/>
      <c r="I100" s="5"/>
      <c r="J100" s="4"/>
      <c r="K100" s="4"/>
      <c r="L100" s="4"/>
      <c r="M100" s="4"/>
    </row>
    <row r="101" spans="1:13">
      <c r="A101" s="5"/>
      <c r="I101" s="5"/>
      <c r="J101" s="4"/>
      <c r="K101" s="4"/>
      <c r="L101" s="4"/>
      <c r="M101" s="4"/>
    </row>
    <row r="102" spans="1:13">
      <c r="A102" s="5"/>
      <c r="I102" s="5"/>
      <c r="J102" s="4"/>
      <c r="K102" s="4"/>
      <c r="L102" s="4"/>
      <c r="M102" s="4"/>
    </row>
    <row r="103" spans="1:13">
      <c r="A103" s="5"/>
      <c r="I103" s="5"/>
      <c r="J103" s="4"/>
      <c r="K103" s="4"/>
      <c r="L103" s="4"/>
      <c r="M103" s="4"/>
    </row>
    <row r="104" spans="1:13">
      <c r="A104" s="5"/>
      <c r="I104" s="5"/>
      <c r="J104" s="4"/>
      <c r="K104" s="4"/>
      <c r="L104" s="4"/>
      <c r="M104" s="4"/>
    </row>
    <row r="105" spans="1:13">
      <c r="A105" s="5"/>
      <c r="I105" s="5"/>
      <c r="J105" s="4"/>
      <c r="K105" s="4"/>
      <c r="L105" s="4"/>
      <c r="M105" s="4"/>
    </row>
    <row r="106" spans="1:13">
      <c r="A106" s="5"/>
      <c r="I106" s="5"/>
      <c r="J106" s="4"/>
      <c r="K106" s="4"/>
      <c r="L106" s="4"/>
      <c r="M106" s="4"/>
    </row>
    <row r="107" spans="1:13">
      <c r="A107" s="5"/>
      <c r="I107" s="5"/>
      <c r="J107" s="4"/>
      <c r="K107" s="4"/>
      <c r="L107" s="4"/>
      <c r="M107" s="4"/>
    </row>
    <row r="108" spans="1:13">
      <c r="A108" s="5"/>
      <c r="I108" s="5"/>
      <c r="J108" s="4"/>
      <c r="K108" s="4"/>
      <c r="L108" s="4"/>
      <c r="M108" s="4"/>
    </row>
    <row r="109" spans="1:13">
      <c r="A109" s="5"/>
      <c r="I109" s="5"/>
      <c r="J109" s="4"/>
      <c r="K109" s="4"/>
      <c r="L109" s="4"/>
      <c r="M109" s="4"/>
    </row>
    <row r="110" spans="1:13">
      <c r="A110" s="5"/>
      <c r="I110" s="5"/>
      <c r="J110" s="4"/>
      <c r="K110" s="4"/>
      <c r="L110" s="4"/>
      <c r="M110" s="4"/>
    </row>
    <row r="111" spans="1:13">
      <c r="A111" s="5"/>
      <c r="I111" s="5"/>
      <c r="J111" s="4"/>
      <c r="K111" s="4"/>
      <c r="L111" s="4"/>
      <c r="M111" s="4"/>
    </row>
    <row r="112" spans="1:13">
      <c r="A112" s="5"/>
      <c r="I112" s="5"/>
      <c r="J112" s="4"/>
      <c r="K112" s="4"/>
      <c r="L112" s="4"/>
      <c r="M112" s="4"/>
    </row>
    <row r="113" spans="1:13">
      <c r="A113" s="5"/>
      <c r="I113" s="5"/>
      <c r="J113" s="4"/>
      <c r="K113" s="4"/>
      <c r="L113" s="4"/>
      <c r="M113" s="4"/>
    </row>
    <row r="114" spans="1:13">
      <c r="A114" s="5"/>
      <c r="I114" s="5"/>
      <c r="J114" s="4"/>
      <c r="K114" s="4"/>
      <c r="L114" s="4"/>
      <c r="M114" s="4"/>
    </row>
    <row r="115" spans="1:13">
      <c r="A115" s="5"/>
      <c r="I115" s="5"/>
      <c r="J115" s="4"/>
      <c r="K115" s="4"/>
      <c r="L115" s="4"/>
      <c r="M115" s="4"/>
    </row>
    <row r="116" spans="1:13">
      <c r="A116" s="5"/>
      <c r="I116" s="5"/>
      <c r="J116" s="4"/>
      <c r="K116" s="4"/>
      <c r="L116" s="4"/>
      <c r="M116" s="4"/>
    </row>
    <row r="117" spans="1:13">
      <c r="A117" s="5"/>
      <c r="I117" s="5"/>
      <c r="J117" s="4"/>
      <c r="K117" s="4"/>
      <c r="L117" s="4"/>
      <c r="M117" s="4"/>
    </row>
    <row r="118" spans="1:13">
      <c r="A118" s="5"/>
      <c r="I118" s="5"/>
      <c r="J118" s="4"/>
      <c r="K118" s="4"/>
      <c r="L118" s="4"/>
      <c r="M118" s="4"/>
    </row>
    <row r="119" spans="1:13">
      <c r="A119" s="5"/>
      <c r="I119" s="5"/>
      <c r="J119" s="4"/>
      <c r="K119" s="4"/>
      <c r="L119" s="4"/>
      <c r="M119" s="4"/>
    </row>
    <row r="120" spans="1:13">
      <c r="A120" s="5"/>
      <c r="I120" s="5"/>
      <c r="J120" s="4"/>
      <c r="K120" s="4"/>
      <c r="L120" s="4"/>
      <c r="M120" s="4"/>
    </row>
    <row r="121" spans="1:13">
      <c r="A121" s="5"/>
      <c r="I121" s="5"/>
      <c r="J121" s="4"/>
      <c r="K121" s="4"/>
      <c r="L121" s="4"/>
      <c r="M121" s="4"/>
    </row>
    <row r="122" spans="1:13">
      <c r="A122" s="5"/>
      <c r="I122" s="5"/>
      <c r="J122" s="4"/>
      <c r="K122" s="4"/>
      <c r="L122" s="4"/>
      <c r="M122" s="4"/>
    </row>
    <row r="123" spans="1:13">
      <c r="A123" s="5"/>
      <c r="I123" s="5"/>
      <c r="J123" s="4"/>
      <c r="K123" s="4"/>
      <c r="L123" s="4"/>
      <c r="M123" s="4"/>
    </row>
    <row r="124" spans="1:13">
      <c r="A124" s="5"/>
      <c r="I124" s="5"/>
      <c r="J124" s="4"/>
      <c r="K124" s="4"/>
      <c r="L124" s="4"/>
      <c r="M124" s="4"/>
    </row>
    <row r="125" spans="1:13">
      <c r="A125" s="5"/>
      <c r="I125" s="5"/>
      <c r="J125" s="4"/>
      <c r="K125" s="4"/>
      <c r="L125" s="4"/>
      <c r="M125" s="4"/>
    </row>
    <row r="126" spans="1:13">
      <c r="A126" s="5"/>
      <c r="I126" s="5"/>
      <c r="J126" s="4"/>
      <c r="K126" s="4"/>
      <c r="L126" s="4"/>
      <c r="M126" s="4"/>
    </row>
    <row r="127" spans="1:13">
      <c r="A127" s="5"/>
      <c r="I127" s="5"/>
      <c r="J127" s="4"/>
      <c r="K127" s="4"/>
      <c r="L127" s="4"/>
      <c r="M127" s="4"/>
    </row>
    <row r="128" spans="1:13">
      <c r="A128" s="5"/>
      <c r="I128" s="5"/>
      <c r="J128" s="4"/>
      <c r="K128" s="4"/>
      <c r="L128" s="4"/>
      <c r="M128" s="4"/>
    </row>
    <row r="129" spans="1:13">
      <c r="A129" s="5"/>
      <c r="I129" s="5"/>
      <c r="J129" s="4"/>
      <c r="K129" s="4"/>
      <c r="L129" s="4"/>
      <c r="M129" s="4"/>
    </row>
    <row r="130" spans="1:13">
      <c r="A130" s="5"/>
      <c r="I130" s="5"/>
      <c r="J130" s="4"/>
      <c r="K130" s="4"/>
      <c r="L130" s="4"/>
      <c r="M130" s="4"/>
    </row>
    <row r="131" spans="1:13">
      <c r="A131" s="5"/>
      <c r="I131" s="5"/>
      <c r="J131" s="4"/>
      <c r="K131" s="4"/>
      <c r="L131" s="4"/>
      <c r="M131" s="4"/>
    </row>
    <row r="132" spans="1:13">
      <c r="A132" s="5"/>
      <c r="I132" s="5"/>
      <c r="J132" s="4"/>
      <c r="K132" s="4"/>
      <c r="L132" s="4"/>
      <c r="M132" s="4"/>
    </row>
    <row r="133" spans="1:13">
      <c r="A133" s="5"/>
      <c r="I133" s="5"/>
      <c r="J133" s="4"/>
      <c r="K133" s="4"/>
      <c r="L133" s="4"/>
      <c r="M133" s="4"/>
    </row>
    <row r="134" spans="1:13">
      <c r="A134" s="5"/>
      <c r="I134" s="5"/>
      <c r="J134" s="4"/>
      <c r="K134" s="4"/>
      <c r="L134" s="4"/>
      <c r="M134" s="4"/>
    </row>
    <row r="135" spans="1:13">
      <c r="A135" s="5"/>
      <c r="I135" s="5"/>
      <c r="J135" s="4"/>
      <c r="K135" s="4"/>
      <c r="L135" s="4"/>
      <c r="M135" s="4"/>
    </row>
    <row r="136" spans="1:13">
      <c r="A136" s="5"/>
      <c r="I136" s="5"/>
      <c r="J136" s="4"/>
      <c r="K136" s="4"/>
      <c r="L136" s="4"/>
      <c r="M136" s="4"/>
    </row>
    <row r="137" spans="1:13">
      <c r="A137" s="5"/>
      <c r="I137" s="5"/>
      <c r="J137" s="4"/>
      <c r="K137" s="4"/>
      <c r="L137" s="4"/>
      <c r="M137" s="4"/>
    </row>
    <row r="138" spans="1:13">
      <c r="A138" s="5"/>
      <c r="I138" s="5"/>
      <c r="J138" s="4"/>
      <c r="K138" s="4"/>
      <c r="L138" s="4"/>
      <c r="M138" s="4"/>
    </row>
    <row r="139" spans="1:13">
      <c r="A139" s="5"/>
      <c r="I139" s="5"/>
      <c r="J139" s="4"/>
      <c r="K139" s="4"/>
      <c r="L139" s="4"/>
      <c r="M139" s="4"/>
    </row>
    <row r="140" spans="1:13">
      <c r="A140" s="5"/>
      <c r="I140" s="5"/>
      <c r="J140" s="4"/>
      <c r="K140" s="4"/>
      <c r="L140" s="4"/>
      <c r="M140" s="4"/>
    </row>
    <row r="141" spans="1:13">
      <c r="A141" s="5"/>
      <c r="I141" s="5"/>
      <c r="J141" s="4"/>
      <c r="K141" s="4"/>
      <c r="L141" s="4"/>
      <c r="M141" s="4"/>
    </row>
    <row r="142" spans="1:13">
      <c r="A142" s="5"/>
      <c r="I142" s="5"/>
      <c r="J142" s="4"/>
      <c r="K142" s="4"/>
      <c r="L142" s="4"/>
      <c r="M142" s="4"/>
    </row>
    <row r="143" spans="1:13">
      <c r="A143" s="5"/>
      <c r="I143" s="5"/>
      <c r="J143" s="4"/>
      <c r="K143" s="4"/>
      <c r="L143" s="4"/>
      <c r="M143" s="4"/>
    </row>
    <row r="144" spans="1:13">
      <c r="A144" s="5"/>
      <c r="I144" s="5"/>
      <c r="J144" s="4"/>
      <c r="K144" s="4"/>
      <c r="L144" s="4"/>
      <c r="M144" s="4"/>
    </row>
    <row r="145" spans="1:13">
      <c r="A145" s="5"/>
      <c r="I145" s="5"/>
      <c r="J145" s="4"/>
      <c r="K145" s="4"/>
      <c r="L145" s="4"/>
      <c r="M145" s="4"/>
    </row>
    <row r="146" spans="1:13">
      <c r="A146" s="5"/>
      <c r="I146" s="5"/>
      <c r="J146" s="4"/>
      <c r="K146" s="4"/>
      <c r="L146" s="4"/>
      <c r="M146" s="4"/>
    </row>
    <row r="147" spans="1:13">
      <c r="A147" s="5"/>
      <c r="I147" s="5"/>
      <c r="J147" s="4"/>
      <c r="K147" s="4"/>
      <c r="L147" s="4"/>
      <c r="M147" s="4"/>
    </row>
    <row r="148" spans="1:13">
      <c r="A148" s="5"/>
      <c r="I148" s="5"/>
      <c r="J148" s="4"/>
      <c r="K148" s="4"/>
      <c r="L148" s="4"/>
      <c r="M148" s="4"/>
    </row>
    <row r="149" spans="1:13">
      <c r="A149" s="5"/>
      <c r="I149" s="5"/>
      <c r="J149" s="4"/>
      <c r="K149" s="4"/>
      <c r="L149" s="4"/>
      <c r="M149" s="4"/>
    </row>
    <row r="150" spans="1:13">
      <c r="A150" s="5"/>
      <c r="I150" s="5"/>
      <c r="J150" s="4"/>
      <c r="K150" s="4"/>
      <c r="L150" s="4"/>
      <c r="M150" s="4"/>
    </row>
    <row r="151" spans="1:13">
      <c r="A151" s="5"/>
      <c r="I151" s="5"/>
      <c r="J151" s="4"/>
      <c r="K151" s="4"/>
      <c r="L151" s="4"/>
      <c r="M151" s="4"/>
    </row>
    <row r="152" spans="1:13">
      <c r="A152" s="5"/>
      <c r="I152" s="5"/>
      <c r="J152" s="4"/>
      <c r="K152" s="4"/>
      <c r="L152" s="4"/>
      <c r="M152" s="4"/>
    </row>
    <row r="153" spans="1:13">
      <c r="A153" s="5"/>
      <c r="I153" s="5"/>
      <c r="J153" s="4"/>
      <c r="K153" s="4"/>
      <c r="L153" s="4"/>
      <c r="M153" s="4"/>
    </row>
    <row r="154" spans="1:13">
      <c r="A154" s="5"/>
      <c r="I154" s="5"/>
      <c r="J154" s="4"/>
      <c r="K154" s="4"/>
      <c r="L154" s="4"/>
      <c r="M154" s="4"/>
    </row>
    <row r="155" spans="1:13">
      <c r="A155" s="5"/>
      <c r="I155" s="5"/>
      <c r="J155" s="4"/>
      <c r="K155" s="4"/>
      <c r="L155" s="4"/>
      <c r="M155" s="4"/>
    </row>
    <row r="156" spans="1:13">
      <c r="A156" s="5"/>
      <c r="I156" s="5"/>
      <c r="J156" s="4"/>
      <c r="K156" s="4"/>
      <c r="L156" s="4"/>
      <c r="M156" s="4"/>
    </row>
    <row r="157" spans="1:13">
      <c r="A157" s="5"/>
      <c r="I157" s="5"/>
      <c r="J157" s="4"/>
      <c r="K157" s="4"/>
      <c r="L157" s="4"/>
      <c r="M157" s="4"/>
    </row>
    <row r="158" spans="1:13">
      <c r="A158" s="5"/>
      <c r="I158" s="5"/>
      <c r="J158" s="4"/>
      <c r="K158" s="4"/>
      <c r="L158" s="4"/>
      <c r="M158" s="4"/>
    </row>
    <row r="159" spans="1:13">
      <c r="A159" s="5"/>
      <c r="I159" s="5"/>
      <c r="J159" s="4"/>
      <c r="K159" s="4"/>
      <c r="L159" s="4"/>
      <c r="M159" s="4"/>
    </row>
    <row r="160" spans="1:13">
      <c r="A160" s="5"/>
      <c r="I160" s="5"/>
      <c r="J160" s="4"/>
      <c r="K160" s="4"/>
      <c r="L160" s="4"/>
      <c r="M160" s="4"/>
    </row>
    <row r="161" spans="1:13">
      <c r="A161" s="5"/>
      <c r="I161" s="5"/>
      <c r="J161" s="4"/>
      <c r="K161" s="4"/>
      <c r="L161" s="4"/>
      <c r="M161" s="4"/>
    </row>
    <row r="162" spans="1:13">
      <c r="A162" s="5"/>
      <c r="I162" s="5"/>
      <c r="J162" s="4"/>
      <c r="K162" s="4"/>
      <c r="L162" s="4"/>
      <c r="M162" s="4"/>
    </row>
    <row r="163" spans="1:13">
      <c r="A163" s="5"/>
      <c r="I163" s="5"/>
      <c r="J163" s="4"/>
      <c r="K163" s="4"/>
      <c r="L163" s="4"/>
      <c r="M163" s="4"/>
    </row>
    <row r="164" spans="1:13">
      <c r="A164" s="5"/>
      <c r="I164" s="5"/>
      <c r="J164" s="4"/>
      <c r="K164" s="4"/>
      <c r="L164" s="4"/>
      <c r="M164" s="4"/>
    </row>
    <row r="165" spans="1:13">
      <c r="A165" s="5"/>
      <c r="I165" s="5"/>
      <c r="J165" s="4"/>
      <c r="K165" s="4"/>
      <c r="L165" s="4"/>
      <c r="M165" s="4"/>
    </row>
    <row r="166" spans="1:13">
      <c r="A166" s="5"/>
      <c r="I166" s="5"/>
      <c r="J166" s="4"/>
      <c r="K166" s="4"/>
      <c r="L166" s="4"/>
      <c r="M166" s="4"/>
    </row>
    <row r="167" spans="1:13">
      <c r="A167" s="5"/>
      <c r="I167" s="5"/>
      <c r="J167" s="4"/>
      <c r="K167" s="4"/>
      <c r="L167" s="4"/>
      <c r="M167" s="4"/>
    </row>
    <row r="168" spans="1:13">
      <c r="A168" s="5"/>
      <c r="I168" s="5"/>
      <c r="J168" s="4"/>
      <c r="K168" s="4"/>
      <c r="L168" s="4"/>
      <c r="M168" s="4"/>
    </row>
    <row r="169" spans="1:13">
      <c r="A169" s="5"/>
      <c r="I169" s="5"/>
      <c r="J169" s="4"/>
      <c r="K169" s="4"/>
      <c r="L169" s="4"/>
      <c r="M169" s="4"/>
    </row>
    <row r="170" spans="1:13">
      <c r="A170" s="5"/>
      <c r="I170" s="5"/>
      <c r="J170" s="4"/>
      <c r="K170" s="4"/>
      <c r="L170" s="4"/>
      <c r="M170" s="4"/>
    </row>
    <row r="171" spans="1:13">
      <c r="A171" s="5"/>
      <c r="I171" s="5"/>
      <c r="J171" s="4"/>
      <c r="K171" s="4"/>
      <c r="L171" s="4"/>
      <c r="M171" s="4"/>
    </row>
    <row r="172" spans="1:13">
      <c r="A172" s="5"/>
      <c r="I172" s="5"/>
      <c r="J172" s="4"/>
      <c r="K172" s="4"/>
      <c r="L172" s="4"/>
      <c r="M172" s="4"/>
    </row>
    <row r="173" spans="1:13">
      <c r="A173" s="5"/>
      <c r="I173" s="5"/>
      <c r="J173" s="4"/>
      <c r="K173" s="4"/>
      <c r="L173" s="4"/>
      <c r="M173" s="4"/>
    </row>
    <row r="174" spans="1:13">
      <c r="A174" s="5"/>
      <c r="I174" s="5"/>
      <c r="J174" s="4"/>
      <c r="K174" s="4"/>
      <c r="L174" s="4"/>
      <c r="M174" s="4"/>
    </row>
    <row r="175" spans="1:13">
      <c r="A175" s="5"/>
      <c r="I175" s="5"/>
      <c r="J175" s="4"/>
      <c r="K175" s="4"/>
      <c r="L175" s="4"/>
      <c r="M175" s="4"/>
    </row>
    <row r="176" spans="1:13">
      <c r="A176" s="5"/>
      <c r="I176" s="5"/>
      <c r="J176" s="4"/>
      <c r="K176" s="4"/>
      <c r="L176" s="4"/>
      <c r="M176" s="4"/>
    </row>
    <row r="177" spans="1:13">
      <c r="A177" s="5"/>
      <c r="I177" s="5"/>
      <c r="J177" s="4"/>
      <c r="K177" s="4"/>
      <c r="L177" s="4"/>
      <c r="M177" s="4"/>
    </row>
    <row r="178" spans="1:13">
      <c r="A178" s="5"/>
      <c r="I178" s="5"/>
      <c r="J178" s="4"/>
      <c r="K178" s="4"/>
      <c r="L178" s="4"/>
      <c r="M178" s="4"/>
    </row>
    <row r="179" spans="1:13">
      <c r="A179" s="5"/>
      <c r="I179" s="5"/>
      <c r="J179" s="4"/>
      <c r="K179" s="4"/>
      <c r="L179" s="4"/>
      <c r="M179" s="4"/>
    </row>
    <row r="180" spans="1:13">
      <c r="A180" s="5"/>
      <c r="I180" s="5"/>
      <c r="J180" s="4"/>
      <c r="K180" s="4"/>
      <c r="L180" s="4"/>
      <c r="M180" s="4"/>
    </row>
    <row r="181" spans="1:13">
      <c r="A181" s="5"/>
      <c r="I181" s="5"/>
      <c r="J181" s="4"/>
      <c r="K181" s="4"/>
      <c r="L181" s="4"/>
      <c r="M181" s="4"/>
    </row>
    <row r="182" spans="1:13">
      <c r="A182" s="5"/>
      <c r="I182" s="5"/>
      <c r="J182" s="4"/>
      <c r="K182" s="4"/>
      <c r="L182" s="4"/>
      <c r="M182" s="4"/>
    </row>
    <row r="183" spans="1:13">
      <c r="A183" s="5"/>
      <c r="I183" s="5"/>
      <c r="J183" s="4"/>
      <c r="K183" s="4"/>
      <c r="L183" s="4"/>
      <c r="M183" s="4"/>
    </row>
    <row r="184" spans="1:13">
      <c r="A184" s="5"/>
      <c r="I184" s="5"/>
      <c r="J184" s="4"/>
      <c r="K184" s="4"/>
      <c r="L184" s="4"/>
      <c r="M184" s="4"/>
    </row>
    <row r="185" spans="1:13">
      <c r="A185" s="5"/>
      <c r="I185" s="5"/>
      <c r="J185" s="4"/>
      <c r="K185" s="4"/>
      <c r="L185" s="4"/>
      <c r="M185" s="4"/>
    </row>
    <row r="186" spans="1:13">
      <c r="A186" s="5"/>
      <c r="I186" s="5"/>
      <c r="J186" s="4"/>
      <c r="K186" s="4"/>
      <c r="L186" s="4"/>
      <c r="M186" s="4"/>
    </row>
    <row r="187" spans="1:13">
      <c r="A187" s="5"/>
      <c r="I187" s="5"/>
      <c r="J187" s="4"/>
      <c r="K187" s="4"/>
      <c r="L187" s="4"/>
      <c r="M187" s="4"/>
    </row>
    <row r="188" spans="1:13">
      <c r="A188" s="5"/>
      <c r="I188" s="5"/>
      <c r="J188" s="4"/>
      <c r="K188" s="4"/>
      <c r="L188" s="4"/>
      <c r="M188" s="4"/>
    </row>
    <row r="189" spans="1:13">
      <c r="A189" s="5"/>
      <c r="I189" s="5"/>
      <c r="J189" s="4"/>
      <c r="K189" s="4"/>
      <c r="L189" s="4"/>
      <c r="M189" s="4"/>
    </row>
    <row r="190" spans="1:13">
      <c r="A190" s="5"/>
      <c r="I190" s="5"/>
      <c r="J190" s="4"/>
      <c r="K190" s="4"/>
      <c r="L190" s="4"/>
      <c r="M190" s="4"/>
    </row>
    <row r="191" spans="1:13">
      <c r="A191" s="5"/>
      <c r="I191" s="5"/>
      <c r="J191" s="4"/>
      <c r="K191" s="4"/>
      <c r="L191" s="4"/>
      <c r="M191" s="4"/>
    </row>
    <row r="192" spans="1:13">
      <c r="A192" s="5"/>
      <c r="I192" s="5"/>
      <c r="J192" s="4"/>
      <c r="K192" s="4"/>
      <c r="L192" s="4"/>
      <c r="M192" s="4"/>
    </row>
    <row r="193" spans="1:13">
      <c r="A193" s="5"/>
      <c r="I193" s="5"/>
      <c r="J193" s="4"/>
      <c r="K193" s="4"/>
      <c r="L193" s="4"/>
      <c r="M193" s="4"/>
    </row>
    <row r="194" spans="1:13">
      <c r="A194" s="5"/>
      <c r="I194" s="5"/>
      <c r="J194" s="4"/>
      <c r="K194" s="4"/>
      <c r="L194" s="4"/>
      <c r="M194" s="4"/>
    </row>
    <row r="195" spans="1:13">
      <c r="A195" s="5"/>
      <c r="I195" s="5"/>
      <c r="J195" s="4"/>
      <c r="K195" s="4"/>
      <c r="L195" s="4"/>
      <c r="M195" s="4"/>
    </row>
    <row r="196" spans="1:13">
      <c r="A196" s="5"/>
      <c r="I196" s="5"/>
      <c r="J196" s="4"/>
      <c r="K196" s="4"/>
      <c r="L196" s="4"/>
      <c r="M196" s="4"/>
    </row>
    <row r="197" spans="1:13">
      <c r="A197" s="5"/>
      <c r="I197" s="5"/>
      <c r="J197" s="4"/>
      <c r="K197" s="4"/>
      <c r="L197" s="4"/>
      <c r="M197" s="4"/>
    </row>
    <row r="198" spans="1:13">
      <c r="A198" s="5"/>
      <c r="I198" s="5"/>
      <c r="J198" s="4"/>
      <c r="K198" s="4"/>
      <c r="L198" s="4"/>
      <c r="M198" s="4"/>
    </row>
    <row r="199" spans="1:13">
      <c r="A199" s="5"/>
      <c r="I199" s="5"/>
      <c r="J199" s="4"/>
      <c r="K199" s="4"/>
      <c r="L199" s="4"/>
      <c r="M199" s="4"/>
    </row>
    <row r="200" spans="1:13">
      <c r="A200" s="5"/>
      <c r="I200" s="5"/>
      <c r="J200" s="4"/>
      <c r="K200" s="4"/>
      <c r="L200" s="4"/>
      <c r="M200" s="4"/>
    </row>
    <row r="201" spans="1:13">
      <c r="A201" s="5"/>
      <c r="I201" s="5"/>
      <c r="J201" s="4"/>
      <c r="K201" s="4"/>
      <c r="L201" s="4"/>
      <c r="M201" s="4"/>
    </row>
    <row r="202" spans="1:13">
      <c r="A202" s="5"/>
      <c r="I202" s="5"/>
      <c r="J202" s="4"/>
      <c r="K202" s="4"/>
      <c r="L202" s="4"/>
      <c r="M202" s="4"/>
    </row>
    <row r="203" spans="1:13">
      <c r="A203" s="5"/>
      <c r="I203" s="5"/>
      <c r="J203" s="4"/>
      <c r="K203" s="4"/>
      <c r="L203" s="4"/>
      <c r="M203" s="4"/>
    </row>
    <row r="204" spans="1:13">
      <c r="A204" s="5"/>
      <c r="I204" s="5"/>
      <c r="J204" s="4"/>
      <c r="K204" s="4"/>
      <c r="L204" s="4"/>
      <c r="M204" s="4"/>
    </row>
    <row r="205" spans="1:13">
      <c r="A205" s="5"/>
      <c r="I205" s="5"/>
      <c r="J205" s="4"/>
      <c r="K205" s="4"/>
      <c r="L205" s="4"/>
      <c r="M205" s="4"/>
    </row>
    <row r="206" spans="1:13">
      <c r="A206" s="5"/>
      <c r="I206" s="5"/>
      <c r="J206" s="4"/>
      <c r="K206" s="4"/>
      <c r="L206" s="4"/>
      <c r="M206" s="4"/>
    </row>
    <row r="207" spans="1:13">
      <c r="A207" s="5"/>
      <c r="I207" s="5"/>
      <c r="J207" s="4"/>
      <c r="K207" s="4"/>
      <c r="L207" s="4"/>
      <c r="M207" s="4"/>
    </row>
    <row r="208" spans="1:13">
      <c r="A208" s="5"/>
      <c r="I208" s="5"/>
      <c r="J208" s="4"/>
      <c r="K208" s="4"/>
      <c r="L208" s="4"/>
      <c r="M208" s="4"/>
    </row>
    <row r="209" spans="1:13">
      <c r="A209" s="5"/>
      <c r="I209" s="5"/>
      <c r="J209" s="4"/>
      <c r="K209" s="4"/>
      <c r="L209" s="4"/>
      <c r="M209" s="4"/>
    </row>
    <row r="210" spans="1:13">
      <c r="A210" s="5"/>
      <c r="I210" s="5"/>
      <c r="J210" s="4"/>
      <c r="K210" s="4"/>
      <c r="L210" s="4"/>
      <c r="M210" s="4"/>
    </row>
    <row r="211" spans="1:13">
      <c r="A211" s="5"/>
      <c r="I211" s="5"/>
      <c r="J211" s="4"/>
      <c r="K211" s="4"/>
      <c r="L211" s="4"/>
      <c r="M211" s="4"/>
    </row>
    <row r="212" spans="1:13">
      <c r="A212" s="5"/>
      <c r="I212" s="5"/>
      <c r="J212" s="4"/>
      <c r="K212" s="4"/>
      <c r="L212" s="4"/>
      <c r="M212" s="4"/>
    </row>
    <row r="213" spans="1:13">
      <c r="A213" s="5"/>
      <c r="I213" s="5"/>
      <c r="J213" s="4"/>
      <c r="K213" s="4"/>
      <c r="L213" s="4"/>
      <c r="M213" s="4"/>
    </row>
    <row r="214" spans="1:13">
      <c r="A214" s="5"/>
      <c r="I214" s="5"/>
      <c r="J214" s="4"/>
      <c r="K214" s="4"/>
      <c r="L214" s="4"/>
      <c r="M214" s="4"/>
    </row>
    <row r="215" spans="1:13">
      <c r="A215" s="5"/>
      <c r="I215" s="5"/>
      <c r="J215" s="4"/>
      <c r="K215" s="4"/>
      <c r="L215" s="4"/>
      <c r="M215" s="4"/>
    </row>
    <row r="216" spans="1:13">
      <c r="A216" s="5"/>
      <c r="I216" s="5"/>
      <c r="J216" s="4"/>
      <c r="K216" s="4"/>
      <c r="L216" s="4"/>
      <c r="M216" s="4"/>
    </row>
    <row r="217" spans="1:13">
      <c r="A217" s="5"/>
      <c r="I217" s="5"/>
      <c r="J217" s="4"/>
      <c r="K217" s="4"/>
      <c r="L217" s="4"/>
      <c r="M217" s="4"/>
    </row>
    <row r="218" spans="1:13">
      <c r="A218" s="5"/>
      <c r="I218" s="5"/>
      <c r="J218" s="4"/>
      <c r="K218" s="4"/>
      <c r="L218" s="4"/>
      <c r="M218" s="4"/>
    </row>
    <row r="219" spans="1:13">
      <c r="A219" s="5"/>
      <c r="I219" s="5"/>
      <c r="J219" s="4"/>
      <c r="K219" s="4"/>
      <c r="L219" s="4"/>
      <c r="M219" s="4"/>
    </row>
    <row r="220" spans="1:13">
      <c r="A220" s="5"/>
      <c r="I220" s="5"/>
      <c r="J220" s="4"/>
      <c r="K220" s="4"/>
      <c r="L220" s="4"/>
      <c r="M220" s="4"/>
    </row>
    <row r="221" spans="1:13">
      <c r="A221" s="5"/>
      <c r="I221" s="5"/>
      <c r="J221" s="4"/>
      <c r="K221" s="4"/>
      <c r="L221" s="4"/>
      <c r="M221" s="4"/>
    </row>
    <row r="222" spans="1:13">
      <c r="A222" s="5"/>
      <c r="I222" s="5"/>
      <c r="J222" s="4"/>
      <c r="K222" s="4"/>
      <c r="L222" s="4"/>
      <c r="M222" s="4"/>
    </row>
    <row r="223" spans="1:13">
      <c r="A223" s="5"/>
      <c r="I223" s="5"/>
      <c r="J223" s="4"/>
      <c r="K223" s="4"/>
      <c r="L223" s="4"/>
      <c r="M223" s="4"/>
    </row>
    <row r="224" spans="1:13">
      <c r="A224" s="5"/>
      <c r="I224" s="5"/>
      <c r="J224" s="4"/>
      <c r="K224" s="4"/>
      <c r="L224" s="4"/>
      <c r="M224" s="4"/>
    </row>
    <row r="225" spans="1:13">
      <c r="A225" s="5"/>
      <c r="I225" s="5"/>
      <c r="J225" s="4"/>
      <c r="K225" s="4"/>
      <c r="L225" s="4"/>
      <c r="M225" s="4"/>
    </row>
    <row r="226" spans="1:13">
      <c r="A226" s="5"/>
      <c r="I226" s="5"/>
      <c r="J226" s="4"/>
      <c r="K226" s="4"/>
      <c r="L226" s="4"/>
      <c r="M226" s="4"/>
    </row>
    <row r="227" spans="1:13">
      <c r="A227" s="5"/>
      <c r="I227" s="5"/>
      <c r="J227" s="4"/>
      <c r="K227" s="4"/>
      <c r="L227" s="4"/>
      <c r="M227" s="4"/>
    </row>
    <row r="228" spans="1:13">
      <c r="A228" s="5"/>
      <c r="I228" s="5"/>
      <c r="J228" s="4"/>
      <c r="K228" s="4"/>
      <c r="L228" s="4"/>
      <c r="M228" s="4"/>
    </row>
    <row r="229" spans="1:13">
      <c r="A229" s="5"/>
      <c r="I229" s="5"/>
      <c r="J229" s="4"/>
      <c r="K229" s="4"/>
      <c r="L229" s="4"/>
      <c r="M229" s="4"/>
    </row>
    <row r="230" spans="1:13">
      <c r="A230" s="5"/>
      <c r="I230" s="5"/>
      <c r="J230" s="4"/>
      <c r="K230" s="4"/>
      <c r="L230" s="4"/>
      <c r="M230" s="4"/>
    </row>
    <row r="231" spans="1:13">
      <c r="A231" s="5"/>
      <c r="I231" s="5"/>
      <c r="J231" s="4"/>
      <c r="K231" s="4"/>
      <c r="L231" s="4"/>
      <c r="M231" s="4"/>
    </row>
    <row r="232" spans="1:13">
      <c r="A232" s="5"/>
      <c r="I232" s="5"/>
      <c r="J232" s="4"/>
      <c r="K232" s="4"/>
      <c r="L232" s="4"/>
      <c r="M232" s="4"/>
    </row>
    <row r="233" spans="1:13">
      <c r="A233" s="5"/>
      <c r="I233" s="5"/>
      <c r="J233" s="4"/>
      <c r="K233" s="4"/>
      <c r="L233" s="4"/>
      <c r="M233" s="4"/>
    </row>
    <row r="234" spans="1:13">
      <c r="A234" s="5"/>
      <c r="I234" s="5"/>
      <c r="J234" s="4"/>
      <c r="K234" s="4"/>
      <c r="L234" s="4"/>
      <c r="M234" s="4"/>
    </row>
    <row r="235" spans="1:13">
      <c r="A235" s="5"/>
      <c r="I235" s="5"/>
      <c r="J235" s="4"/>
      <c r="K235" s="4"/>
      <c r="L235" s="4"/>
      <c r="M235" s="4"/>
    </row>
    <row r="236" spans="1:13">
      <c r="A236" s="5"/>
      <c r="I236" s="5"/>
      <c r="J236" s="4"/>
      <c r="K236" s="4"/>
      <c r="L236" s="4"/>
      <c r="M236" s="4"/>
    </row>
    <row r="237" spans="1:13">
      <c r="A237" s="5"/>
      <c r="I237" s="5"/>
      <c r="J237" s="4"/>
      <c r="K237" s="4"/>
      <c r="L237" s="4"/>
      <c r="M237" s="4"/>
    </row>
    <row r="238" spans="1:13">
      <c r="A238" s="5"/>
      <c r="I238" s="5"/>
      <c r="J238" s="4"/>
      <c r="K238" s="4"/>
      <c r="L238" s="4"/>
      <c r="M238" s="4"/>
    </row>
    <row r="239" spans="1:13">
      <c r="A239" s="5"/>
      <c r="I239" s="5"/>
      <c r="J239" s="4"/>
      <c r="K239" s="4"/>
      <c r="L239" s="4"/>
      <c r="M239" s="4"/>
    </row>
    <row r="240" spans="1:13">
      <c r="A240" s="5"/>
      <c r="I240" s="5"/>
      <c r="J240" s="4"/>
      <c r="K240" s="4"/>
      <c r="L240" s="4"/>
      <c r="M240" s="4"/>
    </row>
    <row r="241" spans="1:13">
      <c r="A241" s="5"/>
      <c r="I241" s="5"/>
      <c r="J241" s="4"/>
      <c r="K241" s="4"/>
      <c r="L241" s="4"/>
      <c r="M241" s="4"/>
    </row>
    <row r="242" spans="1:13">
      <c r="A242" s="5"/>
      <c r="I242" s="5"/>
      <c r="J242" s="4"/>
      <c r="K242" s="4"/>
      <c r="L242" s="4"/>
      <c r="M242" s="4"/>
    </row>
    <row r="243" spans="1:13">
      <c r="A243" s="5"/>
      <c r="I243" s="5"/>
      <c r="J243" s="4"/>
      <c r="K243" s="4"/>
      <c r="L243" s="4"/>
      <c r="M243" s="4"/>
    </row>
    <row r="244" spans="1:13">
      <c r="A244" s="5"/>
      <c r="I244" s="5"/>
      <c r="J244" s="4"/>
      <c r="K244" s="4"/>
      <c r="L244" s="4"/>
      <c r="M244" s="4"/>
    </row>
    <row r="245" spans="1:13">
      <c r="A245" s="5"/>
      <c r="I245" s="5"/>
      <c r="J245" s="4"/>
      <c r="K245" s="4"/>
      <c r="L245" s="4"/>
      <c r="M245" s="4"/>
    </row>
    <row r="246" spans="1:13">
      <c r="A246" s="5"/>
      <c r="I246" s="5"/>
      <c r="J246" s="4"/>
      <c r="K246" s="4"/>
      <c r="L246" s="4"/>
      <c r="M246" s="4"/>
    </row>
    <row r="247" spans="1:13">
      <c r="A247" s="5"/>
      <c r="I247" s="5"/>
      <c r="J247" s="4"/>
      <c r="K247" s="4"/>
      <c r="L247" s="4"/>
      <c r="M247" s="4"/>
    </row>
    <row r="248" spans="1:13">
      <c r="A248" s="5"/>
      <c r="I248" s="5"/>
      <c r="J248" s="4"/>
      <c r="K248" s="4"/>
      <c r="L248" s="4"/>
      <c r="M248" s="4"/>
    </row>
    <row r="249" spans="1:13">
      <c r="A249" s="5"/>
      <c r="I249" s="5"/>
      <c r="J249" s="4"/>
      <c r="K249" s="4"/>
      <c r="L249" s="4"/>
      <c r="M249" s="4"/>
    </row>
    <row r="250" spans="1:13">
      <c r="A250" s="5"/>
      <c r="I250" s="5"/>
      <c r="J250" s="4"/>
      <c r="K250" s="4"/>
      <c r="L250" s="4"/>
      <c r="M250" s="4"/>
    </row>
    <row r="251" spans="1:13">
      <c r="A251" s="5"/>
      <c r="I251" s="5"/>
      <c r="J251" s="4"/>
      <c r="K251" s="4"/>
      <c r="L251" s="4"/>
      <c r="M251" s="4"/>
    </row>
    <row r="252" spans="1:13">
      <c r="A252" s="5"/>
      <c r="I252" s="5"/>
      <c r="J252" s="4"/>
      <c r="K252" s="4"/>
      <c r="L252" s="4"/>
      <c r="M252" s="4"/>
    </row>
    <row r="253" spans="1:13">
      <c r="A253" s="5"/>
      <c r="I253" s="5"/>
      <c r="J253" s="4"/>
      <c r="K253" s="4"/>
      <c r="L253" s="4"/>
      <c r="M253" s="4"/>
    </row>
    <row r="254" spans="1:13">
      <c r="A254" s="5"/>
      <c r="I254" s="5"/>
      <c r="J254" s="4"/>
      <c r="K254" s="4"/>
      <c r="L254" s="4"/>
      <c r="M254" s="4"/>
    </row>
    <row r="255" spans="1:13">
      <c r="A255" s="5"/>
      <c r="I255" s="5"/>
      <c r="J255" s="4"/>
      <c r="K255" s="4"/>
      <c r="L255" s="4"/>
      <c r="M255" s="4"/>
    </row>
    <row r="256" spans="1:13">
      <c r="A256" s="5"/>
      <c r="I256" s="5"/>
      <c r="J256" s="4"/>
      <c r="K256" s="4"/>
      <c r="L256" s="4"/>
      <c r="M256" s="4"/>
    </row>
    <row r="257" spans="1:13">
      <c r="A257" s="5"/>
      <c r="I257" s="5"/>
      <c r="J257" s="4"/>
      <c r="K257" s="4"/>
      <c r="L257" s="4"/>
      <c r="M257" s="4"/>
    </row>
    <row r="258" spans="1:13">
      <c r="A258" s="5"/>
      <c r="I258" s="5"/>
      <c r="J258" s="4"/>
      <c r="K258" s="4"/>
      <c r="L258" s="4"/>
      <c r="M258" s="4"/>
    </row>
    <row r="259" spans="1:13">
      <c r="A259" s="5"/>
      <c r="I259" s="5"/>
      <c r="J259" s="4"/>
      <c r="K259" s="4"/>
      <c r="L259" s="4"/>
      <c r="M259" s="4"/>
    </row>
    <row r="260" spans="1:13">
      <c r="A260" s="5"/>
      <c r="I260" s="5"/>
      <c r="J260" s="4"/>
      <c r="K260" s="4"/>
      <c r="L260" s="4"/>
      <c r="M260" s="4"/>
    </row>
    <row r="261" spans="1:13">
      <c r="A261" s="5"/>
      <c r="I261" s="5"/>
      <c r="J261" s="4"/>
      <c r="K261" s="4"/>
      <c r="L261" s="4"/>
      <c r="M261" s="4"/>
    </row>
    <row r="262" spans="1:13">
      <c r="A262" s="5"/>
      <c r="I262" s="5"/>
      <c r="J262" s="4"/>
      <c r="K262" s="4"/>
      <c r="L262" s="4"/>
      <c r="M262" s="4"/>
    </row>
    <row r="263" spans="1:13">
      <c r="A263" s="5"/>
      <c r="I263" s="5"/>
      <c r="J263" s="4"/>
      <c r="K263" s="4"/>
      <c r="L263" s="4"/>
      <c r="M263" s="4"/>
    </row>
    <row r="264" spans="1:13">
      <c r="A264" s="5"/>
      <c r="I264" s="5"/>
      <c r="J264" s="4"/>
      <c r="K264" s="4"/>
      <c r="L264" s="4"/>
      <c r="M264" s="4"/>
    </row>
    <row r="265" spans="1:13">
      <c r="A265" s="5"/>
      <c r="I265" s="5"/>
      <c r="J265" s="4"/>
      <c r="K265" s="4"/>
      <c r="L265" s="4"/>
      <c r="M265" s="4"/>
    </row>
    <row r="266" spans="1:13">
      <c r="A266" s="5"/>
      <c r="I266" s="5"/>
      <c r="J266" s="4"/>
      <c r="K266" s="4"/>
      <c r="L266" s="4"/>
      <c r="M266" s="4"/>
    </row>
    <row r="267" spans="1:13">
      <c r="A267" s="5"/>
      <c r="I267" s="5"/>
      <c r="J267" s="4"/>
      <c r="K267" s="4"/>
      <c r="L267" s="4"/>
      <c r="M267" s="4"/>
    </row>
    <row r="268" spans="1:13">
      <c r="A268" s="5"/>
      <c r="I268" s="5"/>
      <c r="J268" s="4"/>
      <c r="K268" s="4"/>
      <c r="L268" s="4"/>
      <c r="M268" s="4"/>
    </row>
    <row r="269" spans="1:13">
      <c r="A269" s="5"/>
      <c r="I269" s="5"/>
      <c r="J269" s="4"/>
      <c r="K269" s="4"/>
      <c r="L269" s="4"/>
      <c r="M269" s="4"/>
    </row>
    <row r="270" spans="1:13">
      <c r="A270" s="5"/>
      <c r="I270" s="5"/>
      <c r="J270" s="4"/>
      <c r="K270" s="4"/>
      <c r="L270" s="4"/>
      <c r="M270" s="4"/>
    </row>
    <row r="271" spans="1:13">
      <c r="A271" s="5"/>
      <c r="I271" s="5"/>
      <c r="J271" s="4"/>
      <c r="K271" s="4"/>
      <c r="L271" s="4"/>
      <c r="M271" s="4"/>
    </row>
    <row r="272" spans="1:13">
      <c r="A272" s="5"/>
      <c r="I272" s="5"/>
      <c r="J272" s="4"/>
      <c r="K272" s="4"/>
      <c r="L272" s="4"/>
      <c r="M272" s="4"/>
    </row>
    <row r="273" spans="1:13">
      <c r="A273" s="5"/>
      <c r="I273" s="5"/>
      <c r="J273" s="4"/>
      <c r="K273" s="4"/>
      <c r="L273" s="4"/>
      <c r="M273" s="4"/>
    </row>
    <row r="274" spans="1:13">
      <c r="A274" s="5"/>
      <c r="I274" s="5"/>
      <c r="J274" s="4"/>
      <c r="K274" s="4"/>
      <c r="L274" s="4"/>
      <c r="M274" s="4"/>
    </row>
    <row r="275" spans="1:13">
      <c r="A275" s="5"/>
      <c r="I275" s="5"/>
      <c r="J275" s="4"/>
      <c r="K275" s="4"/>
      <c r="L275" s="4"/>
      <c r="M275" s="4"/>
    </row>
    <row r="276" spans="1:13">
      <c r="A276" s="5"/>
      <c r="I276" s="5"/>
      <c r="J276" s="4"/>
      <c r="K276" s="4"/>
      <c r="L276" s="4"/>
      <c r="M276" s="4"/>
    </row>
    <row r="277" spans="1:13">
      <c r="A277" s="5"/>
      <c r="I277" s="5"/>
      <c r="J277" s="4"/>
      <c r="K277" s="4"/>
      <c r="L277" s="4"/>
      <c r="M277" s="4"/>
    </row>
    <row r="278" spans="1:13">
      <c r="A278" s="5"/>
      <c r="I278" s="5"/>
      <c r="J278" s="4"/>
      <c r="K278" s="4"/>
      <c r="L278" s="4"/>
      <c r="M278" s="4"/>
    </row>
    <row r="279" spans="1:13">
      <c r="A279" s="5"/>
      <c r="I279" s="5"/>
      <c r="J279" s="4"/>
      <c r="K279" s="4"/>
      <c r="L279" s="4"/>
      <c r="M279" s="4"/>
    </row>
    <row r="280" spans="1:13">
      <c r="A280" s="5"/>
      <c r="I280" s="5"/>
      <c r="J280" s="4"/>
      <c r="K280" s="4"/>
      <c r="L280" s="4"/>
      <c r="M280" s="4"/>
    </row>
    <row r="281" spans="1:13">
      <c r="A281" s="5"/>
      <c r="I281" s="5"/>
      <c r="J281" s="4"/>
      <c r="K281" s="4"/>
      <c r="L281" s="4"/>
      <c r="M281" s="4"/>
    </row>
    <row r="282" spans="1:13">
      <c r="A282" s="5"/>
      <c r="I282" s="5"/>
      <c r="J282" s="4"/>
      <c r="K282" s="4"/>
      <c r="L282" s="4"/>
      <c r="M282" s="4"/>
    </row>
    <row r="283" spans="1:13">
      <c r="A283" s="5"/>
      <c r="I283" s="5"/>
      <c r="J283" s="4"/>
      <c r="K283" s="4"/>
      <c r="L283" s="4"/>
      <c r="M283" s="4"/>
    </row>
    <row r="284" spans="1:13">
      <c r="A284" s="5"/>
      <c r="I284" s="5"/>
      <c r="J284" s="4"/>
      <c r="K284" s="4"/>
      <c r="L284" s="4"/>
      <c r="M284" s="4"/>
    </row>
    <row r="285" spans="1:13">
      <c r="A285" s="5"/>
      <c r="I285" s="5"/>
      <c r="J285" s="4"/>
      <c r="K285" s="4"/>
      <c r="L285" s="4"/>
      <c r="M285" s="4"/>
    </row>
    <row r="286" spans="1:13">
      <c r="A286" s="5"/>
      <c r="I286" s="5"/>
      <c r="J286" s="4"/>
      <c r="K286" s="4"/>
      <c r="L286" s="4"/>
      <c r="M286" s="4"/>
    </row>
    <row r="287" spans="1:13">
      <c r="A287" s="5"/>
      <c r="I287" s="5"/>
      <c r="J287" s="4"/>
      <c r="K287" s="4"/>
      <c r="L287" s="4"/>
      <c r="M287" s="4"/>
    </row>
    <row r="288" spans="1:13">
      <c r="A288" s="5"/>
      <c r="I288" s="5"/>
      <c r="J288" s="4"/>
      <c r="K288" s="4"/>
      <c r="L288" s="4"/>
      <c r="M288" s="4"/>
    </row>
    <row r="289" spans="1:13">
      <c r="A289" s="5"/>
      <c r="I289" s="5"/>
      <c r="J289" s="4"/>
      <c r="K289" s="4"/>
      <c r="L289" s="4"/>
      <c r="M289" s="4"/>
    </row>
    <row r="290" spans="1:13">
      <c r="A290" s="5"/>
      <c r="I290" s="5"/>
      <c r="J290" s="4"/>
      <c r="K290" s="4"/>
      <c r="L290" s="4"/>
      <c r="M290" s="4"/>
    </row>
    <row r="291" spans="1:13">
      <c r="A291" s="5"/>
      <c r="I291" s="5"/>
      <c r="J291" s="4"/>
      <c r="K291" s="4"/>
      <c r="L291" s="4"/>
      <c r="M291" s="4"/>
    </row>
    <row r="292" spans="1:13">
      <c r="A292" s="5"/>
      <c r="I292" s="5"/>
      <c r="J292" s="4"/>
      <c r="K292" s="4"/>
      <c r="L292" s="4"/>
      <c r="M292" s="4"/>
    </row>
    <row r="293" spans="1:13">
      <c r="A293" s="5"/>
      <c r="I293" s="5"/>
      <c r="J293" s="4"/>
      <c r="K293" s="4"/>
      <c r="L293" s="4"/>
      <c r="M293" s="4"/>
    </row>
    <row r="294" spans="1:13">
      <c r="A294" s="5"/>
      <c r="I294" s="5"/>
      <c r="J294" s="4"/>
      <c r="K294" s="4"/>
      <c r="L294" s="4"/>
      <c r="M294" s="4"/>
    </row>
    <row r="295" spans="1:13">
      <c r="A295" s="5"/>
      <c r="I295" s="5"/>
      <c r="J295" s="4"/>
      <c r="K295" s="4"/>
      <c r="L295" s="4"/>
      <c r="M295" s="4"/>
    </row>
    <row r="296" spans="1:13">
      <c r="A296" s="5"/>
      <c r="I296" s="5"/>
      <c r="J296" s="4"/>
      <c r="K296" s="4"/>
      <c r="L296" s="4"/>
      <c r="M296" s="4"/>
    </row>
    <row r="297" spans="1:13">
      <c r="A297" s="5"/>
      <c r="I297" s="5"/>
      <c r="J297" s="4"/>
      <c r="K297" s="4"/>
      <c r="L297" s="4"/>
      <c r="M297" s="4"/>
    </row>
    <row r="298" spans="1:13">
      <c r="A298" s="5"/>
      <c r="I298" s="5"/>
      <c r="J298" s="4"/>
      <c r="K298" s="4"/>
      <c r="L298" s="4"/>
      <c r="M298" s="4"/>
    </row>
    <row r="299" spans="1:13">
      <c r="A299" s="5"/>
      <c r="I299" s="5"/>
      <c r="J299" s="4"/>
      <c r="K299" s="4"/>
      <c r="L299" s="4"/>
      <c r="M299" s="4"/>
    </row>
    <row r="300" spans="1:13">
      <c r="A300" s="5"/>
      <c r="I300" s="5"/>
      <c r="J300" s="4"/>
      <c r="K300" s="4"/>
      <c r="L300" s="4"/>
      <c r="M300" s="4"/>
    </row>
    <row r="301" spans="1:13">
      <c r="A301" s="5"/>
      <c r="I301" s="5"/>
      <c r="J301" s="4"/>
      <c r="K301" s="4"/>
      <c r="L301" s="4"/>
      <c r="M301" s="4"/>
    </row>
    <row r="302" spans="1:13">
      <c r="A302" s="5"/>
      <c r="I302" s="5"/>
      <c r="J302" s="4"/>
      <c r="K302" s="4"/>
      <c r="L302" s="4"/>
      <c r="M302" s="4"/>
    </row>
    <row r="303" spans="1:13">
      <c r="A303" s="5"/>
      <c r="I303" s="5"/>
      <c r="J303" s="4"/>
      <c r="K303" s="4"/>
      <c r="L303" s="4"/>
      <c r="M303" s="4"/>
    </row>
    <row r="304" spans="1:13">
      <c r="A304" s="5"/>
      <c r="I304" s="5"/>
      <c r="J304" s="4"/>
      <c r="K304" s="4"/>
      <c r="L304" s="4"/>
      <c r="M304" s="4"/>
    </row>
    <row r="305" spans="1:13">
      <c r="A305" s="5"/>
      <c r="I305" s="5"/>
      <c r="J305" s="4"/>
      <c r="K305" s="4"/>
      <c r="L305" s="4"/>
      <c r="M305" s="4"/>
    </row>
    <row r="306" spans="1:13">
      <c r="A306" s="5"/>
      <c r="I306" s="5"/>
      <c r="J306" s="4"/>
      <c r="K306" s="4"/>
      <c r="L306" s="4"/>
      <c r="M306" s="4"/>
    </row>
    <row r="307" spans="1:13">
      <c r="A307" s="5"/>
      <c r="I307" s="5"/>
      <c r="J307" s="4"/>
      <c r="K307" s="4"/>
      <c r="L307" s="4"/>
      <c r="M307" s="4"/>
    </row>
    <row r="308" spans="1:13">
      <c r="A308" s="5"/>
      <c r="I308" s="5"/>
      <c r="J308" s="4"/>
      <c r="K308" s="4"/>
      <c r="L308" s="4"/>
      <c r="M308" s="4"/>
    </row>
    <row r="309" spans="1:13">
      <c r="A309" s="5"/>
      <c r="I309" s="5"/>
      <c r="J309" s="4"/>
      <c r="K309" s="4"/>
      <c r="L309" s="4"/>
      <c r="M309" s="4"/>
    </row>
    <row r="310" spans="1:13">
      <c r="A310" s="5"/>
      <c r="I310" s="5"/>
      <c r="J310" s="4"/>
      <c r="K310" s="4"/>
      <c r="L310" s="4"/>
      <c r="M310" s="4"/>
    </row>
    <row r="311" spans="1:13">
      <c r="A311" s="5"/>
      <c r="I311" s="5"/>
      <c r="J311" s="4"/>
      <c r="K311" s="4"/>
      <c r="L311" s="4"/>
      <c r="M311" s="4"/>
    </row>
    <row r="312" spans="1:13">
      <c r="A312" s="5"/>
      <c r="I312" s="5"/>
      <c r="J312" s="4"/>
      <c r="K312" s="4"/>
      <c r="L312" s="4"/>
      <c r="M312" s="4"/>
    </row>
    <row r="313" spans="1:13">
      <c r="A313" s="5"/>
      <c r="I313" s="5"/>
      <c r="J313" s="4"/>
      <c r="K313" s="4"/>
      <c r="L313" s="4"/>
      <c r="M313" s="4"/>
    </row>
    <row r="314" spans="1:13">
      <c r="A314" s="5"/>
      <c r="I314" s="5"/>
      <c r="J314" s="4"/>
      <c r="K314" s="4"/>
      <c r="L314" s="4"/>
      <c r="M314" s="4"/>
    </row>
    <row r="315" spans="1:13">
      <c r="A315" s="5"/>
      <c r="I315" s="5"/>
      <c r="J315" s="4"/>
      <c r="K315" s="4"/>
      <c r="L315" s="4"/>
      <c r="M315" s="4"/>
    </row>
    <row r="316" spans="1:13">
      <c r="A316" s="5"/>
      <c r="I316" s="5"/>
      <c r="J316" s="4"/>
      <c r="K316" s="4"/>
      <c r="L316" s="4"/>
      <c r="M316" s="4"/>
    </row>
    <row r="317" spans="1:13">
      <c r="A317" s="5"/>
      <c r="I317" s="5"/>
      <c r="J317" s="4"/>
      <c r="K317" s="4"/>
      <c r="L317" s="4"/>
      <c r="M317" s="4"/>
    </row>
    <row r="318" spans="1:13">
      <c r="A318" s="5"/>
      <c r="I318" s="5"/>
      <c r="J318" s="4"/>
      <c r="K318" s="4"/>
      <c r="L318" s="4"/>
      <c r="M318" s="4"/>
    </row>
    <row r="319" spans="1:13">
      <c r="A319" s="5"/>
      <c r="I319" s="5"/>
      <c r="J319" s="4"/>
      <c r="K319" s="4"/>
      <c r="L319" s="4"/>
      <c r="M319" s="4"/>
    </row>
    <row r="320" spans="1:13">
      <c r="A320" s="5"/>
      <c r="I320" s="5"/>
      <c r="J320" s="4"/>
      <c r="K320" s="4"/>
      <c r="L320" s="4"/>
      <c r="M320" s="4"/>
    </row>
    <row r="321" spans="1:13">
      <c r="A321" s="5"/>
      <c r="I321" s="5"/>
      <c r="J321" s="4"/>
      <c r="K321" s="4"/>
      <c r="L321" s="4"/>
      <c r="M321" s="4"/>
    </row>
    <row r="322" spans="1:13">
      <c r="A322" s="5"/>
      <c r="I322" s="5"/>
      <c r="J322" s="4"/>
      <c r="K322" s="4"/>
      <c r="L322" s="4"/>
      <c r="M322" s="4"/>
    </row>
    <row r="323" spans="1:13">
      <c r="A323" s="5"/>
      <c r="I323" s="5"/>
      <c r="J323" s="4"/>
      <c r="K323" s="4"/>
      <c r="L323" s="4"/>
      <c r="M323" s="4"/>
    </row>
    <row r="324" spans="1:13">
      <c r="A324" s="5"/>
      <c r="I324" s="5"/>
      <c r="J324" s="4"/>
      <c r="K324" s="4"/>
      <c r="L324" s="4"/>
      <c r="M324" s="4"/>
    </row>
    <row r="325" spans="1:13">
      <c r="A325" s="5"/>
      <c r="I325" s="5"/>
      <c r="J325" s="4"/>
      <c r="K325" s="4"/>
      <c r="L325" s="4"/>
      <c r="M325" s="4"/>
    </row>
    <row r="326" spans="1:13">
      <c r="A326" s="5"/>
      <c r="I326" s="5"/>
      <c r="J326" s="4"/>
      <c r="K326" s="4"/>
      <c r="L326" s="4"/>
      <c r="M326" s="4"/>
    </row>
    <row r="327" spans="1:13">
      <c r="A327" s="5"/>
      <c r="I327" s="5"/>
      <c r="J327" s="4"/>
      <c r="K327" s="4"/>
      <c r="L327" s="4"/>
      <c r="M327" s="4"/>
    </row>
    <row r="328" spans="1:13">
      <c r="A328" s="5"/>
      <c r="I328" s="5"/>
      <c r="J328" s="4"/>
      <c r="K328" s="4"/>
      <c r="L328" s="4"/>
      <c r="M328" s="4"/>
    </row>
    <row r="329" spans="1:13">
      <c r="A329" s="5"/>
      <c r="I329" s="5"/>
      <c r="J329" s="4"/>
      <c r="K329" s="4"/>
      <c r="L329" s="4"/>
      <c r="M329" s="4"/>
    </row>
    <row r="330" spans="1:13">
      <c r="A330" s="5"/>
      <c r="I330" s="5"/>
      <c r="J330" s="4"/>
      <c r="K330" s="4"/>
      <c r="L330" s="4"/>
      <c r="M330" s="4"/>
    </row>
    <row r="331" spans="1:13">
      <c r="A331" s="5"/>
      <c r="I331" s="5"/>
      <c r="J331" s="4"/>
      <c r="K331" s="4"/>
      <c r="L331" s="4"/>
      <c r="M331" s="4"/>
    </row>
    <row r="332" spans="1:13">
      <c r="A332" s="5"/>
      <c r="I332" s="5"/>
      <c r="J332" s="4"/>
      <c r="K332" s="4"/>
      <c r="L332" s="4"/>
      <c r="M332" s="4"/>
    </row>
    <row r="333" spans="1:13">
      <c r="A333" s="5"/>
      <c r="I333" s="5"/>
      <c r="J333" s="4"/>
      <c r="K333" s="4"/>
      <c r="L333" s="4"/>
      <c r="M333" s="4"/>
    </row>
    <row r="334" spans="1:13">
      <c r="A334" s="5"/>
      <c r="I334" s="5"/>
      <c r="J334" s="4"/>
      <c r="K334" s="4"/>
      <c r="L334" s="4"/>
      <c r="M334" s="4"/>
    </row>
    <row r="335" spans="1:13">
      <c r="A335" s="5"/>
      <c r="I335" s="5"/>
      <c r="J335" s="4"/>
      <c r="K335" s="4"/>
      <c r="L335" s="4"/>
      <c r="M335" s="4"/>
    </row>
    <row r="336" spans="1:13">
      <c r="A336" s="5"/>
      <c r="I336" s="5"/>
      <c r="J336" s="4"/>
      <c r="K336" s="4"/>
      <c r="L336" s="4"/>
      <c r="M336" s="4"/>
    </row>
    <row r="337" spans="1:13">
      <c r="A337" s="5"/>
      <c r="I337" s="5"/>
      <c r="J337" s="4"/>
      <c r="K337" s="4"/>
      <c r="L337" s="4"/>
      <c r="M337" s="4"/>
    </row>
    <row r="338" spans="1:13">
      <c r="A338" s="5"/>
      <c r="I338" s="5"/>
      <c r="J338" s="4"/>
      <c r="K338" s="4"/>
      <c r="L338" s="4"/>
      <c r="M338" s="4"/>
    </row>
    <row r="339" spans="1:13">
      <c r="A339" s="5"/>
      <c r="I339" s="5"/>
      <c r="J339" s="4"/>
      <c r="K339" s="4"/>
      <c r="L339" s="4"/>
      <c r="M339" s="4"/>
    </row>
    <row r="340" spans="1:13">
      <c r="A340" s="5"/>
      <c r="I340" s="5"/>
      <c r="J340" s="4"/>
      <c r="K340" s="4"/>
      <c r="L340" s="4"/>
      <c r="M340" s="4"/>
    </row>
    <row r="341" spans="1:13">
      <c r="A341" s="5"/>
      <c r="I341" s="5"/>
      <c r="J341" s="4"/>
      <c r="K341" s="4"/>
      <c r="L341" s="4"/>
      <c r="M341" s="4"/>
    </row>
    <row r="342" spans="1:13">
      <c r="A342" s="5"/>
      <c r="I342" s="5"/>
      <c r="J342" s="4"/>
      <c r="K342" s="4"/>
      <c r="L342" s="4"/>
      <c r="M342" s="4"/>
    </row>
    <row r="343" spans="1:13">
      <c r="A343" s="5"/>
      <c r="I343" s="5"/>
      <c r="J343" s="4"/>
      <c r="K343" s="4"/>
      <c r="L343" s="4"/>
      <c r="M343" s="4"/>
    </row>
    <row r="344" spans="1:13">
      <c r="A344" s="5"/>
      <c r="I344" s="5"/>
      <c r="J344" s="4"/>
      <c r="K344" s="4"/>
      <c r="L344" s="4"/>
      <c r="M344" s="4"/>
    </row>
    <row r="345" spans="1:13">
      <c r="A345" s="5"/>
      <c r="I345" s="5"/>
      <c r="J345" s="4"/>
      <c r="K345" s="4"/>
      <c r="L345" s="4"/>
      <c r="M345" s="4"/>
    </row>
    <row r="346" spans="1:13">
      <c r="A346" s="5"/>
      <c r="I346" s="5"/>
      <c r="J346" s="4"/>
      <c r="K346" s="4"/>
      <c r="L346" s="4"/>
      <c r="M346" s="4"/>
    </row>
    <row r="347" spans="1:13">
      <c r="A347" s="5"/>
      <c r="I347" s="5"/>
      <c r="J347" s="4"/>
      <c r="K347" s="4"/>
      <c r="L347" s="4"/>
      <c r="M347" s="4"/>
    </row>
    <row r="348" spans="1:13">
      <c r="A348" s="5"/>
      <c r="I348" s="5"/>
      <c r="J348" s="4"/>
      <c r="K348" s="4"/>
      <c r="L348" s="4"/>
      <c r="M348" s="4"/>
    </row>
    <row r="349" spans="1:13">
      <c r="A349" s="5"/>
      <c r="I349" s="5"/>
      <c r="J349" s="4"/>
      <c r="K349" s="4"/>
      <c r="L349" s="4"/>
      <c r="M349" s="4"/>
    </row>
    <row r="350" spans="1:13">
      <c r="A350" s="5"/>
      <c r="I350" s="5"/>
      <c r="J350" s="4"/>
      <c r="K350" s="4"/>
      <c r="L350" s="4"/>
      <c r="M350" s="4"/>
    </row>
    <row r="351" spans="1:13">
      <c r="A351" s="5"/>
      <c r="I351" s="5"/>
      <c r="J351" s="4"/>
      <c r="K351" s="4"/>
      <c r="L351" s="4"/>
      <c r="M351" s="4"/>
    </row>
    <row r="352" spans="1:13">
      <c r="A352" s="5"/>
      <c r="I352" s="5"/>
      <c r="J352" s="4"/>
      <c r="K352" s="4"/>
      <c r="L352" s="4"/>
      <c r="M352" s="4"/>
    </row>
    <row r="353" spans="1:13">
      <c r="A353" s="5"/>
      <c r="I353" s="5"/>
      <c r="J353" s="4"/>
      <c r="K353" s="4"/>
      <c r="L353" s="4"/>
      <c r="M353" s="4"/>
    </row>
    <row r="354" spans="1:13">
      <c r="A354" s="5"/>
      <c r="I354" s="5"/>
      <c r="J354" s="4"/>
      <c r="K354" s="4"/>
      <c r="L354" s="4"/>
      <c r="M354" s="4"/>
    </row>
    <row r="355" spans="1:13">
      <c r="A355" s="5"/>
      <c r="I355" s="5"/>
      <c r="J355" s="4"/>
      <c r="K355" s="4"/>
      <c r="L355" s="4"/>
      <c r="M355" s="4"/>
    </row>
    <row r="356" spans="1:13">
      <c r="A356" s="5"/>
      <c r="I356" s="5"/>
      <c r="J356" s="4"/>
      <c r="K356" s="4"/>
      <c r="L356" s="4"/>
      <c r="M356" s="4"/>
    </row>
    <row r="357" spans="1:13">
      <c r="A357" s="5"/>
      <c r="I357" s="5"/>
      <c r="J357" s="4"/>
      <c r="K357" s="4"/>
      <c r="L357" s="4"/>
      <c r="M357" s="4"/>
    </row>
    <row r="358" spans="1:13">
      <c r="A358" s="5"/>
      <c r="I358" s="5"/>
      <c r="J358" s="4"/>
      <c r="K358" s="4"/>
      <c r="L358" s="4"/>
      <c r="M358" s="4"/>
    </row>
    <row r="359" spans="1:13">
      <c r="A359" s="5"/>
      <c r="I359" s="5"/>
      <c r="J359" s="4"/>
      <c r="K359" s="4"/>
      <c r="L359" s="4"/>
      <c r="M359" s="4"/>
    </row>
    <row r="360" spans="1:13">
      <c r="A360" s="5"/>
      <c r="I360" s="5"/>
      <c r="J360" s="4"/>
      <c r="K360" s="4"/>
      <c r="L360" s="4"/>
      <c r="M360" s="4"/>
    </row>
    <row r="361" spans="1:13">
      <c r="A361" s="5"/>
      <c r="I361" s="5"/>
      <c r="J361" s="4"/>
      <c r="K361" s="4"/>
      <c r="L361" s="4"/>
      <c r="M361" s="4"/>
    </row>
    <row r="362" spans="1:13">
      <c r="A362" s="5"/>
      <c r="I362" s="5"/>
      <c r="J362" s="4"/>
      <c r="K362" s="4"/>
      <c r="L362" s="4"/>
      <c r="M362" s="4"/>
    </row>
    <row r="363" spans="1:13">
      <c r="A363" s="5"/>
      <c r="I363" s="5"/>
      <c r="J363" s="4"/>
      <c r="K363" s="4"/>
      <c r="L363" s="4"/>
      <c r="M363" s="4"/>
    </row>
    <row r="364" spans="1:13">
      <c r="A364" s="5"/>
      <c r="I364" s="5"/>
      <c r="J364" s="4"/>
      <c r="K364" s="4"/>
      <c r="L364" s="4"/>
      <c r="M364" s="4"/>
    </row>
    <row r="365" spans="1:13">
      <c r="A365" s="5"/>
      <c r="I365" s="5"/>
      <c r="J365" s="4"/>
      <c r="K365" s="4"/>
      <c r="L365" s="4"/>
      <c r="M365" s="4"/>
    </row>
    <row r="366" spans="1:13">
      <c r="A366" s="5"/>
      <c r="I366" s="5"/>
      <c r="J366" s="4"/>
      <c r="K366" s="4"/>
      <c r="L366" s="4"/>
      <c r="M366" s="4"/>
    </row>
    <row r="367" spans="1:13">
      <c r="A367" s="5"/>
      <c r="I367" s="5"/>
      <c r="J367" s="4"/>
      <c r="K367" s="4"/>
      <c r="L367" s="4"/>
      <c r="M367" s="4"/>
    </row>
    <row r="368" spans="1:13">
      <c r="A368" s="5"/>
      <c r="I368" s="5"/>
      <c r="J368" s="4"/>
      <c r="K368" s="4"/>
      <c r="L368" s="4"/>
      <c r="M368" s="4"/>
    </row>
    <row r="369" spans="1:13">
      <c r="A369" s="5"/>
      <c r="I369" s="5"/>
      <c r="J369" s="4"/>
      <c r="K369" s="4"/>
      <c r="L369" s="4"/>
      <c r="M369" s="4"/>
    </row>
    <row r="370" spans="1:13">
      <c r="A370" s="5"/>
      <c r="I370" s="5"/>
      <c r="J370" s="4"/>
      <c r="K370" s="4"/>
      <c r="L370" s="4"/>
      <c r="M370" s="4"/>
    </row>
    <row r="371" spans="1:13">
      <c r="A371" s="5"/>
      <c r="I371" s="5"/>
      <c r="J371" s="4"/>
      <c r="K371" s="4"/>
      <c r="L371" s="4"/>
      <c r="M371" s="4"/>
    </row>
    <row r="372" spans="1:13">
      <c r="A372" s="5"/>
      <c r="I372" s="5"/>
      <c r="J372" s="4"/>
      <c r="K372" s="4"/>
      <c r="L372" s="4"/>
      <c r="M372" s="4"/>
    </row>
    <row r="373" spans="1:13">
      <c r="A373" s="5"/>
      <c r="I373" s="5"/>
      <c r="J373" s="4"/>
      <c r="K373" s="4"/>
      <c r="L373" s="4"/>
      <c r="M373" s="4"/>
    </row>
    <row r="374" spans="1:13">
      <c r="A374" s="5"/>
      <c r="I374" s="5"/>
      <c r="J374" s="4"/>
      <c r="K374" s="4"/>
      <c r="L374" s="4"/>
      <c r="M374" s="4"/>
    </row>
    <row r="375" spans="1:13">
      <c r="A375" s="5"/>
      <c r="I375" s="5"/>
      <c r="J375" s="4"/>
      <c r="K375" s="4"/>
      <c r="L375" s="4"/>
      <c r="M375" s="4"/>
    </row>
    <row r="376" spans="1:13">
      <c r="A376" s="5"/>
      <c r="I376" s="5"/>
      <c r="J376" s="4"/>
      <c r="K376" s="4"/>
      <c r="L376" s="4"/>
      <c r="M376" s="4"/>
    </row>
    <row r="377" spans="1:13">
      <c r="A377" s="5"/>
      <c r="I377" s="5"/>
      <c r="J377" s="4"/>
      <c r="K377" s="4"/>
      <c r="L377" s="4"/>
      <c r="M377" s="4"/>
    </row>
    <row r="378" spans="1:13">
      <c r="A378" s="5"/>
      <c r="I378" s="5"/>
      <c r="J378" s="4"/>
      <c r="K378" s="4"/>
      <c r="L378" s="4"/>
      <c r="M378" s="4"/>
    </row>
    <row r="379" spans="1:13">
      <c r="A379" s="5"/>
      <c r="I379" s="5"/>
      <c r="J379" s="4"/>
      <c r="K379" s="4"/>
      <c r="L379" s="4"/>
      <c r="M379" s="4"/>
    </row>
    <row r="380" spans="1:13">
      <c r="A380" s="5"/>
      <c r="I380" s="5"/>
      <c r="J380" s="4"/>
      <c r="K380" s="4"/>
      <c r="L380" s="4"/>
      <c r="M380" s="4"/>
    </row>
    <row r="381" spans="1:13">
      <c r="A381" s="5"/>
      <c r="I381" s="5"/>
      <c r="J381" s="4"/>
      <c r="K381" s="4"/>
      <c r="L381" s="4"/>
      <c r="M381" s="4"/>
    </row>
    <row r="382" spans="1:13">
      <c r="A382" s="5"/>
      <c r="I382" s="5"/>
      <c r="J382" s="4"/>
      <c r="K382" s="4"/>
      <c r="L382" s="4"/>
      <c r="M382" s="4"/>
    </row>
    <row r="383" spans="1:13">
      <c r="A383" s="5"/>
      <c r="I383" s="5"/>
      <c r="J383" s="4"/>
      <c r="K383" s="4"/>
      <c r="L383" s="4"/>
      <c r="M383" s="4"/>
    </row>
    <row r="384" spans="1:13">
      <c r="A384" s="5"/>
      <c r="I384" s="5"/>
      <c r="J384" s="4"/>
      <c r="K384" s="4"/>
      <c r="L384" s="4"/>
      <c r="M384" s="4"/>
    </row>
    <row r="385" spans="1:13">
      <c r="A385" s="5"/>
      <c r="I385" s="5"/>
      <c r="J385" s="4"/>
      <c r="K385" s="4"/>
      <c r="L385" s="4"/>
      <c r="M385" s="4"/>
    </row>
    <row r="386" spans="1:13">
      <c r="A386" s="5"/>
      <c r="I386" s="5"/>
      <c r="J386" s="4"/>
      <c r="K386" s="4"/>
      <c r="L386" s="4"/>
      <c r="M386" s="4"/>
    </row>
    <row r="387" spans="1:13">
      <c r="A387" s="5"/>
      <c r="I387" s="5"/>
      <c r="J387" s="4"/>
      <c r="K387" s="4"/>
      <c r="L387" s="4"/>
      <c r="M387" s="4"/>
    </row>
    <row r="388" spans="1:13">
      <c r="A388" s="5"/>
      <c r="I388" s="5"/>
      <c r="J388" s="4"/>
      <c r="K388" s="4"/>
      <c r="L388" s="4"/>
      <c r="M388" s="4"/>
    </row>
    <row r="389" spans="1:13">
      <c r="A389" s="5"/>
      <c r="I389" s="5"/>
      <c r="J389" s="4"/>
      <c r="K389" s="4"/>
      <c r="L389" s="4"/>
      <c r="M389" s="4"/>
    </row>
    <row r="390" spans="1:13">
      <c r="A390" s="5"/>
      <c r="I390" s="5"/>
      <c r="J390" s="4"/>
      <c r="K390" s="4"/>
      <c r="L390" s="4"/>
      <c r="M390" s="4"/>
    </row>
    <row r="391" spans="1:13">
      <c r="A391" s="5"/>
      <c r="I391" s="5"/>
      <c r="J391" s="4"/>
      <c r="K391" s="4"/>
      <c r="L391" s="4"/>
      <c r="M391" s="4"/>
    </row>
    <row r="392" spans="1:13">
      <c r="A392" s="5"/>
      <c r="I392" s="5"/>
      <c r="J392" s="4"/>
      <c r="K392" s="4"/>
      <c r="L392" s="4"/>
      <c r="M392" s="4"/>
    </row>
    <row r="393" spans="1:13">
      <c r="A393" s="5"/>
      <c r="I393" s="5"/>
      <c r="J393" s="4"/>
      <c r="K393" s="4"/>
      <c r="L393" s="4"/>
      <c r="M393" s="4"/>
    </row>
    <row r="394" spans="1:13">
      <c r="A394" s="5"/>
      <c r="I394" s="5"/>
      <c r="J394" s="4"/>
      <c r="K394" s="4"/>
      <c r="L394" s="4"/>
      <c r="M394" s="4"/>
    </row>
    <row r="395" spans="1:13">
      <c r="A395" s="5"/>
      <c r="I395" s="5"/>
      <c r="J395" s="4"/>
      <c r="K395" s="4"/>
      <c r="L395" s="4"/>
      <c r="M395" s="4"/>
    </row>
    <row r="396" spans="1:13">
      <c r="A396" s="5"/>
      <c r="I396" s="5"/>
      <c r="J396" s="4"/>
      <c r="K396" s="4"/>
      <c r="L396" s="4"/>
      <c r="M396" s="4"/>
    </row>
    <row r="397" spans="1:13">
      <c r="A397" s="5"/>
      <c r="I397" s="5"/>
      <c r="J397" s="4"/>
      <c r="K397" s="4"/>
      <c r="L397" s="4"/>
      <c r="M397" s="4"/>
    </row>
    <row r="398" spans="1:13">
      <c r="A398" s="5"/>
      <c r="I398" s="5"/>
      <c r="J398" s="4"/>
      <c r="K398" s="4"/>
      <c r="L398" s="4"/>
      <c r="M398" s="4"/>
    </row>
    <row r="399" spans="1:13">
      <c r="A399" s="5"/>
      <c r="I399" s="5"/>
      <c r="J399" s="4"/>
      <c r="K399" s="4"/>
      <c r="L399" s="4"/>
      <c r="M399" s="4"/>
    </row>
    <row r="400" spans="1:13">
      <c r="A400" s="5"/>
      <c r="I400" s="5"/>
      <c r="J400" s="4"/>
      <c r="K400" s="4"/>
      <c r="L400" s="4"/>
      <c r="M400" s="4"/>
    </row>
    <row r="401" spans="1:13">
      <c r="A401" s="5"/>
      <c r="I401" s="5"/>
      <c r="J401" s="4"/>
      <c r="K401" s="4"/>
      <c r="L401" s="4"/>
      <c r="M401" s="4"/>
    </row>
    <row r="402" spans="1:13">
      <c r="A402" s="5"/>
      <c r="I402" s="5"/>
      <c r="J402" s="4"/>
      <c r="K402" s="4"/>
      <c r="L402" s="4"/>
      <c r="M402" s="4"/>
    </row>
    <row r="403" spans="1:13">
      <c r="A403" s="5"/>
      <c r="I403" s="5"/>
      <c r="J403" s="4"/>
      <c r="K403" s="4"/>
      <c r="L403" s="4"/>
      <c r="M403" s="4"/>
    </row>
    <row r="404" spans="1:13">
      <c r="A404" s="5"/>
      <c r="I404" s="5"/>
      <c r="J404" s="4"/>
      <c r="K404" s="4"/>
      <c r="L404" s="4"/>
      <c r="M404" s="4"/>
    </row>
    <row r="405" spans="1:13">
      <c r="A405" s="5"/>
      <c r="I405" s="5"/>
      <c r="J405" s="4"/>
      <c r="K405" s="4"/>
      <c r="L405" s="4"/>
      <c r="M405" s="4"/>
    </row>
    <row r="406" spans="1:13">
      <c r="A406" s="5"/>
      <c r="I406" s="5"/>
      <c r="J406" s="4"/>
      <c r="K406" s="4"/>
      <c r="L406" s="4"/>
      <c r="M406" s="4"/>
    </row>
    <row r="407" spans="1:13">
      <c r="A407" s="5"/>
      <c r="I407" s="5"/>
      <c r="J407" s="4"/>
      <c r="K407" s="4"/>
      <c r="L407" s="4"/>
      <c r="M407" s="4"/>
    </row>
    <row r="408" spans="1:13">
      <c r="A408" s="5"/>
      <c r="I408" s="5"/>
      <c r="J408" s="4"/>
      <c r="K408" s="4"/>
      <c r="L408" s="4"/>
      <c r="M408" s="4"/>
    </row>
    <row r="409" spans="1:13">
      <c r="A409" s="5"/>
      <c r="I409" s="5"/>
      <c r="J409" s="4"/>
      <c r="K409" s="4"/>
      <c r="L409" s="4"/>
      <c r="M409" s="4"/>
    </row>
    <row r="410" spans="1:13">
      <c r="A410" s="5"/>
      <c r="I410" s="5"/>
      <c r="J410" s="4"/>
      <c r="K410" s="4"/>
      <c r="L410" s="4"/>
      <c r="M410" s="4"/>
    </row>
    <row r="411" spans="1:13">
      <c r="A411" s="5"/>
      <c r="I411" s="5"/>
      <c r="J411" s="4"/>
      <c r="K411" s="4"/>
      <c r="L411" s="4"/>
      <c r="M411" s="4"/>
    </row>
    <row r="412" spans="1:13">
      <c r="A412" s="5"/>
      <c r="I412" s="5"/>
      <c r="J412" s="4"/>
      <c r="K412" s="4"/>
      <c r="L412" s="4"/>
      <c r="M412" s="4"/>
    </row>
    <row r="413" spans="1:13">
      <c r="A413" s="5"/>
      <c r="I413" s="5"/>
      <c r="J413" s="4"/>
      <c r="K413" s="4"/>
      <c r="L413" s="4"/>
      <c r="M413" s="4"/>
    </row>
    <row r="414" spans="1:13">
      <c r="A414" s="5"/>
      <c r="I414" s="5"/>
      <c r="J414" s="4"/>
      <c r="K414" s="4"/>
      <c r="L414" s="4"/>
      <c r="M414" s="4"/>
    </row>
    <row r="415" spans="1:13">
      <c r="A415" s="5"/>
      <c r="I415" s="5"/>
      <c r="J415" s="4"/>
      <c r="K415" s="4"/>
      <c r="L415" s="4"/>
      <c r="M415" s="4"/>
    </row>
    <row r="416" spans="1:13">
      <c r="A416" s="5"/>
      <c r="I416" s="5"/>
      <c r="J416" s="4"/>
      <c r="K416" s="4"/>
      <c r="L416" s="4"/>
      <c r="M416" s="4"/>
    </row>
    <row r="417" spans="1:13">
      <c r="A417" s="5"/>
      <c r="I417" s="5"/>
      <c r="J417" s="4"/>
      <c r="K417" s="4"/>
      <c r="L417" s="4"/>
      <c r="M417" s="4"/>
    </row>
    <row r="418" spans="1:13">
      <c r="A418" s="5"/>
      <c r="I418" s="5"/>
      <c r="J418" s="4"/>
      <c r="K418" s="4"/>
      <c r="L418" s="4"/>
      <c r="M418" s="4"/>
    </row>
    <row r="419" spans="1:13">
      <c r="A419" s="5"/>
      <c r="I419" s="5"/>
      <c r="J419" s="4"/>
      <c r="K419" s="4"/>
      <c r="L419" s="4"/>
      <c r="M419" s="4"/>
    </row>
    <row r="420" spans="1:13">
      <c r="A420" s="5"/>
      <c r="I420" s="5"/>
      <c r="J420" s="4"/>
      <c r="K420" s="4"/>
      <c r="L420" s="4"/>
      <c r="M420" s="4"/>
    </row>
    <row r="421" spans="1:13">
      <c r="A421" s="5"/>
      <c r="I421" s="5"/>
      <c r="J421" s="4"/>
      <c r="K421" s="4"/>
      <c r="L421" s="4"/>
      <c r="M421" s="4"/>
    </row>
    <row r="422" spans="1:13">
      <c r="A422" s="5"/>
      <c r="I422" s="5"/>
      <c r="J422" s="4"/>
      <c r="K422" s="4"/>
      <c r="L422" s="4"/>
      <c r="M422" s="4"/>
    </row>
    <row r="423" spans="1:13">
      <c r="A423" s="5"/>
      <c r="I423" s="5"/>
      <c r="J423" s="4"/>
      <c r="K423" s="4"/>
      <c r="L423" s="4"/>
      <c r="M423" s="4"/>
    </row>
    <row r="424" spans="1:13">
      <c r="A424" s="5"/>
      <c r="I424" s="5"/>
      <c r="J424" s="4"/>
      <c r="K424" s="4"/>
      <c r="L424" s="4"/>
      <c r="M424" s="4"/>
    </row>
    <row r="425" spans="1:13">
      <c r="A425" s="5"/>
      <c r="I425" s="5"/>
      <c r="J425" s="4"/>
      <c r="K425" s="4"/>
      <c r="L425" s="4"/>
      <c r="M425" s="4"/>
    </row>
    <row r="426" spans="1:13">
      <c r="A426" s="5"/>
      <c r="I426" s="5"/>
      <c r="J426" s="4"/>
      <c r="K426" s="4"/>
      <c r="L426" s="4"/>
      <c r="M426" s="4"/>
    </row>
    <row r="427" spans="1:13">
      <c r="A427" s="5"/>
      <c r="I427" s="5"/>
      <c r="J427" s="4"/>
      <c r="K427" s="4"/>
      <c r="L427" s="4"/>
      <c r="M427" s="4"/>
    </row>
    <row r="428" spans="1:13">
      <c r="A428" s="5"/>
      <c r="I428" s="5"/>
      <c r="J428" s="4"/>
      <c r="K428" s="4"/>
      <c r="L428" s="4"/>
      <c r="M428" s="4"/>
    </row>
    <row r="429" spans="1:13">
      <c r="A429" s="5"/>
      <c r="I429" s="5"/>
      <c r="J429" s="4"/>
      <c r="K429" s="4"/>
      <c r="L429" s="4"/>
      <c r="M429" s="4"/>
    </row>
    <row r="430" spans="1:13">
      <c r="A430" s="5"/>
      <c r="I430" s="5"/>
      <c r="J430" s="4"/>
      <c r="K430" s="4"/>
      <c r="L430" s="4"/>
      <c r="M430" s="4"/>
    </row>
    <row r="431" spans="1:13">
      <c r="A431" s="5"/>
      <c r="I431" s="5"/>
      <c r="J431" s="4"/>
      <c r="K431" s="4"/>
      <c r="L431" s="4"/>
      <c r="M431" s="4"/>
    </row>
    <row r="432" spans="1:13">
      <c r="A432" s="5"/>
      <c r="I432" s="5"/>
      <c r="J432" s="4"/>
      <c r="K432" s="4"/>
      <c r="L432" s="4"/>
      <c r="M432" s="4"/>
    </row>
    <row r="433" spans="1:13">
      <c r="A433" s="5"/>
      <c r="I433" s="5"/>
      <c r="J433" s="4"/>
      <c r="K433" s="4"/>
      <c r="L433" s="4"/>
      <c r="M433" s="4"/>
    </row>
    <row r="434" spans="1:13">
      <c r="A434" s="5"/>
      <c r="I434" s="5"/>
      <c r="J434" s="4"/>
      <c r="K434" s="4"/>
      <c r="L434" s="4"/>
      <c r="M434" s="4"/>
    </row>
    <row r="435" spans="1:13">
      <c r="A435" s="5"/>
      <c r="I435" s="5"/>
      <c r="J435" s="4"/>
      <c r="K435" s="4"/>
      <c r="L435" s="4"/>
      <c r="M435" s="4"/>
    </row>
    <row r="436" spans="1:13">
      <c r="A436" s="5"/>
      <c r="I436" s="5"/>
      <c r="J436" s="4"/>
      <c r="K436" s="4"/>
      <c r="L436" s="4"/>
      <c r="M436" s="4"/>
    </row>
    <row r="437" spans="1:13">
      <c r="A437" s="5"/>
      <c r="I437" s="5"/>
      <c r="J437" s="4"/>
      <c r="K437" s="4"/>
      <c r="L437" s="4"/>
      <c r="M437" s="4"/>
    </row>
    <row r="438" spans="1:13">
      <c r="A438" s="5"/>
      <c r="I438" s="5"/>
      <c r="J438" s="4"/>
      <c r="K438" s="4"/>
      <c r="L438" s="4"/>
      <c r="M438" s="4"/>
    </row>
    <row r="439" spans="1:13">
      <c r="A439" s="5"/>
      <c r="I439" s="5"/>
      <c r="J439" s="4"/>
      <c r="K439" s="4"/>
      <c r="L439" s="4"/>
      <c r="M439" s="4"/>
    </row>
    <row r="440" spans="1:13">
      <c r="A440" s="5"/>
      <c r="I440" s="5"/>
      <c r="J440" s="4"/>
      <c r="K440" s="4"/>
      <c r="L440" s="4"/>
      <c r="M440" s="4"/>
    </row>
    <row r="441" spans="1:13">
      <c r="A441" s="5"/>
      <c r="I441" s="5"/>
      <c r="J441" s="4"/>
      <c r="K441" s="4"/>
      <c r="L441" s="4"/>
      <c r="M441" s="4"/>
    </row>
    <row r="442" spans="1:13">
      <c r="A442" s="5"/>
      <c r="I442" s="5"/>
      <c r="J442" s="4"/>
      <c r="K442" s="4"/>
      <c r="L442" s="4"/>
      <c r="M442" s="4"/>
    </row>
    <row r="443" spans="1:13">
      <c r="A443" s="5"/>
      <c r="I443" s="5"/>
      <c r="J443" s="4"/>
      <c r="K443" s="4"/>
      <c r="L443" s="4"/>
      <c r="M443" s="4"/>
    </row>
    <row r="444" spans="1:13">
      <c r="A444" s="5"/>
      <c r="I444" s="5"/>
      <c r="J444" s="4"/>
      <c r="K444" s="4"/>
      <c r="L444" s="4"/>
      <c r="M444" s="4"/>
    </row>
    <row r="445" spans="1:13">
      <c r="A445" s="5"/>
      <c r="I445" s="5"/>
      <c r="J445" s="4"/>
      <c r="K445" s="4"/>
      <c r="L445" s="4"/>
      <c r="M445" s="4"/>
    </row>
    <row r="446" spans="1:13">
      <c r="A446" s="5"/>
      <c r="I446" s="5"/>
      <c r="J446" s="4"/>
      <c r="K446" s="4"/>
      <c r="L446" s="4"/>
      <c r="M446" s="4"/>
    </row>
    <row r="447" spans="1:13">
      <c r="A447" s="5"/>
      <c r="I447" s="5"/>
      <c r="J447" s="4"/>
      <c r="K447" s="4"/>
      <c r="L447" s="4"/>
      <c r="M447" s="4"/>
    </row>
    <row r="448" spans="1:13">
      <c r="A448" s="5"/>
      <c r="I448" s="5"/>
      <c r="J448" s="4"/>
      <c r="K448" s="4"/>
      <c r="L448" s="4"/>
      <c r="M448" s="4"/>
    </row>
    <row r="449" spans="1:13">
      <c r="A449" s="5"/>
      <c r="I449" s="5"/>
      <c r="J449" s="4"/>
      <c r="K449" s="4"/>
      <c r="L449" s="4"/>
      <c r="M449" s="4"/>
    </row>
    <row r="450" spans="1:13">
      <c r="A450" s="5"/>
      <c r="I450" s="5"/>
      <c r="J450" s="4"/>
      <c r="K450" s="4"/>
      <c r="L450" s="4"/>
      <c r="M450" s="4"/>
    </row>
    <row r="451" spans="1:13">
      <c r="A451" s="5"/>
      <c r="I451" s="5"/>
      <c r="J451" s="4"/>
      <c r="K451" s="4"/>
      <c r="L451" s="4"/>
      <c r="M451" s="4"/>
    </row>
    <row r="452" spans="1:13">
      <c r="A452" s="5"/>
      <c r="I452" s="5"/>
      <c r="J452" s="4"/>
      <c r="K452" s="4"/>
      <c r="L452" s="4"/>
      <c r="M452" s="4"/>
    </row>
    <row r="453" spans="1:13">
      <c r="A453" s="5"/>
      <c r="I453" s="5"/>
      <c r="J453" s="4"/>
      <c r="K453" s="4"/>
      <c r="L453" s="4"/>
      <c r="M453" s="4"/>
    </row>
    <row r="454" spans="1:13">
      <c r="A454" s="5"/>
      <c r="I454" s="5"/>
      <c r="J454" s="4"/>
      <c r="K454" s="4"/>
      <c r="L454" s="4"/>
      <c r="M454" s="4"/>
    </row>
    <row r="455" spans="1:13">
      <c r="A455" s="5"/>
      <c r="I455" s="5"/>
      <c r="J455" s="4"/>
      <c r="K455" s="4"/>
      <c r="L455" s="4"/>
      <c r="M455" s="4"/>
    </row>
    <row r="456" spans="1:13">
      <c r="A456" s="5"/>
      <c r="I456" s="5"/>
      <c r="J456" s="4"/>
      <c r="K456" s="4"/>
      <c r="L456" s="4"/>
      <c r="M456" s="4"/>
    </row>
    <row r="457" spans="1:13">
      <c r="A457" s="5"/>
      <c r="I457" s="5"/>
      <c r="J457" s="4"/>
      <c r="K457" s="4"/>
      <c r="L457" s="4"/>
      <c r="M457" s="4"/>
    </row>
    <row r="458" spans="1:13">
      <c r="A458" s="5"/>
      <c r="I458" s="5"/>
      <c r="J458" s="4"/>
      <c r="K458" s="4"/>
      <c r="L458" s="4"/>
      <c r="M458" s="4"/>
    </row>
    <row r="459" spans="1:13">
      <c r="A459" s="5"/>
      <c r="I459" s="5"/>
      <c r="J459" s="4"/>
      <c r="K459" s="4"/>
      <c r="L459" s="4"/>
      <c r="M459" s="4"/>
    </row>
    <row r="460" spans="1:13">
      <c r="A460" s="5"/>
      <c r="I460" s="5"/>
      <c r="J460" s="4"/>
      <c r="K460" s="4"/>
      <c r="L460" s="4"/>
      <c r="M460" s="4"/>
    </row>
    <row r="461" spans="1:13">
      <c r="A461" s="5"/>
      <c r="I461" s="5"/>
      <c r="J461" s="4"/>
      <c r="K461" s="4"/>
      <c r="L461" s="4"/>
      <c r="M461" s="4"/>
    </row>
    <row r="462" spans="1:13">
      <c r="A462" s="5"/>
      <c r="I462" s="5"/>
      <c r="J462" s="4"/>
      <c r="K462" s="4"/>
      <c r="L462" s="4"/>
      <c r="M462" s="4"/>
    </row>
    <row r="463" spans="1:13">
      <c r="A463" s="5"/>
      <c r="I463" s="5"/>
      <c r="J463" s="4"/>
      <c r="K463" s="4"/>
      <c r="L463" s="4"/>
      <c r="M463" s="4"/>
    </row>
    <row r="464" spans="1:13">
      <c r="A464" s="5"/>
      <c r="I464" s="5"/>
      <c r="J464" s="4"/>
      <c r="K464" s="4"/>
      <c r="L464" s="4"/>
      <c r="M464" s="4"/>
    </row>
    <row r="465" spans="1:13">
      <c r="A465" s="5"/>
      <c r="I465" s="5"/>
      <c r="J465" s="4"/>
      <c r="K465" s="4"/>
      <c r="L465" s="4"/>
      <c r="M465" s="4"/>
    </row>
    <row r="466" spans="1:13">
      <c r="A466" s="5"/>
      <c r="I466" s="5"/>
      <c r="J466" s="4"/>
      <c r="K466" s="4"/>
      <c r="L466" s="4"/>
      <c r="M466" s="4"/>
    </row>
    <row r="467" spans="1:13">
      <c r="A467" s="5"/>
      <c r="I467" s="5"/>
      <c r="J467" s="4"/>
      <c r="K467" s="4"/>
      <c r="L467" s="4"/>
      <c r="M467" s="4"/>
    </row>
    <row r="468" spans="1:13">
      <c r="A468" s="5"/>
      <c r="I468" s="5"/>
      <c r="J468" s="4"/>
      <c r="K468" s="4"/>
      <c r="L468" s="4"/>
      <c r="M468" s="4"/>
    </row>
    <row r="469" spans="1:13">
      <c r="A469" s="5"/>
      <c r="I469" s="5"/>
      <c r="J469" s="4"/>
      <c r="K469" s="4"/>
      <c r="L469" s="4"/>
      <c r="M469" s="4"/>
    </row>
    <row r="470" spans="1:13">
      <c r="A470" s="5"/>
      <c r="I470" s="5"/>
      <c r="J470" s="4"/>
      <c r="K470" s="4"/>
      <c r="L470" s="4"/>
      <c r="M470" s="4"/>
    </row>
    <row r="471" spans="1:13">
      <c r="A471" s="5"/>
      <c r="I471" s="5"/>
      <c r="J471" s="4"/>
      <c r="K471" s="4"/>
      <c r="L471" s="4"/>
      <c r="M471" s="4"/>
    </row>
    <row r="472" spans="1:13">
      <c r="A472" s="5"/>
      <c r="I472" s="5"/>
      <c r="J472" s="4"/>
      <c r="K472" s="4"/>
      <c r="L472" s="4"/>
      <c r="M472" s="4"/>
    </row>
    <row r="473" spans="1:13">
      <c r="A473" s="5"/>
      <c r="I473" s="5"/>
      <c r="J473" s="4"/>
      <c r="K473" s="4"/>
      <c r="L473" s="4"/>
      <c r="M473" s="4"/>
    </row>
    <row r="474" spans="1:13">
      <c r="A474" s="5"/>
      <c r="I474" s="5"/>
      <c r="J474" s="4"/>
      <c r="K474" s="4"/>
      <c r="L474" s="4"/>
      <c r="M474" s="4"/>
    </row>
    <row r="475" spans="1:13">
      <c r="A475" s="5"/>
      <c r="I475" s="5"/>
      <c r="J475" s="4"/>
      <c r="K475" s="4"/>
      <c r="L475" s="4"/>
      <c r="M475" s="4"/>
    </row>
    <row r="476" spans="1:13">
      <c r="A476" s="5"/>
      <c r="I476" s="5"/>
      <c r="J476" s="4"/>
      <c r="K476" s="4"/>
      <c r="L476" s="4"/>
      <c r="M476" s="4"/>
    </row>
    <row r="477" spans="1:13">
      <c r="A477" s="5"/>
      <c r="I477" s="5"/>
      <c r="J477" s="4"/>
      <c r="K477" s="4"/>
      <c r="L477" s="4"/>
      <c r="M477" s="4"/>
    </row>
    <row r="478" spans="1:13">
      <c r="A478" s="5"/>
      <c r="I478" s="5"/>
      <c r="J478" s="4"/>
      <c r="K478" s="4"/>
      <c r="L478" s="4"/>
      <c r="M478" s="4"/>
    </row>
    <row r="479" spans="1:13">
      <c r="A479" s="5"/>
      <c r="I479" s="5"/>
      <c r="J479" s="4"/>
      <c r="K479" s="4"/>
      <c r="L479" s="4"/>
      <c r="M479" s="4"/>
    </row>
    <row r="480" spans="1:13">
      <c r="A480" s="5"/>
      <c r="I480" s="5"/>
      <c r="J480" s="4"/>
      <c r="K480" s="4"/>
      <c r="L480" s="4"/>
      <c r="M480" s="4"/>
    </row>
    <row r="481" spans="1:13">
      <c r="A481" s="5"/>
      <c r="I481" s="5"/>
      <c r="J481" s="4"/>
      <c r="K481" s="4"/>
      <c r="L481" s="4"/>
      <c r="M481" s="4"/>
    </row>
    <row r="482" spans="1:13">
      <c r="A482" s="5"/>
      <c r="I482" s="5"/>
      <c r="J482" s="4"/>
      <c r="K482" s="4"/>
      <c r="L482" s="4"/>
      <c r="M482" s="4"/>
    </row>
    <row r="483" spans="1:13">
      <c r="A483" s="5"/>
      <c r="I483" s="5"/>
      <c r="J483" s="4"/>
      <c r="K483" s="4"/>
      <c r="L483" s="4"/>
      <c r="M483" s="4"/>
    </row>
    <row r="484" spans="1:13">
      <c r="A484" s="5"/>
      <c r="I484" s="5"/>
      <c r="J484" s="4"/>
      <c r="K484" s="4"/>
      <c r="L484" s="4"/>
      <c r="M484" s="4"/>
    </row>
    <row r="485" spans="1:13">
      <c r="A485" s="5"/>
      <c r="I485" s="5"/>
      <c r="J485" s="4"/>
      <c r="K485" s="4"/>
      <c r="L485" s="4"/>
      <c r="M485" s="4"/>
    </row>
    <row r="486" spans="1:13">
      <c r="A486" s="5"/>
      <c r="I486" s="5"/>
      <c r="J486" s="4"/>
      <c r="K486" s="4"/>
      <c r="L486" s="4"/>
      <c r="M486" s="4"/>
    </row>
    <row r="487" spans="1:13">
      <c r="A487" s="5"/>
      <c r="I487" s="5"/>
      <c r="J487" s="4"/>
      <c r="K487" s="4"/>
      <c r="L487" s="4"/>
      <c r="M487" s="4"/>
    </row>
    <row r="488" spans="1:13">
      <c r="A488" s="5"/>
      <c r="I488" s="5"/>
      <c r="J488" s="4"/>
      <c r="K488" s="4"/>
      <c r="L488" s="4"/>
      <c r="M488" s="4"/>
    </row>
    <row r="489" spans="1:13">
      <c r="A489" s="5"/>
      <c r="I489" s="5"/>
      <c r="J489" s="4"/>
      <c r="K489" s="4"/>
      <c r="L489" s="4"/>
      <c r="M489" s="4"/>
    </row>
    <row r="490" spans="1:13">
      <c r="A490" s="5"/>
      <c r="I490" s="5"/>
      <c r="J490" s="4"/>
      <c r="K490" s="4"/>
      <c r="L490" s="4"/>
      <c r="M490" s="4"/>
    </row>
    <row r="491" spans="1:13">
      <c r="A491" s="5"/>
      <c r="I491" s="5"/>
      <c r="J491" s="4"/>
      <c r="K491" s="4"/>
      <c r="L491" s="4"/>
      <c r="M491" s="4"/>
    </row>
    <row r="492" spans="1:13">
      <c r="A492" s="5"/>
      <c r="I492" s="5"/>
      <c r="J492" s="4"/>
      <c r="K492" s="4"/>
      <c r="L492" s="4"/>
      <c r="M492" s="4"/>
    </row>
    <row r="493" spans="1:13">
      <c r="A493" s="5"/>
      <c r="I493" s="5"/>
      <c r="J493" s="4"/>
      <c r="K493" s="4"/>
      <c r="L493" s="4"/>
      <c r="M493" s="4"/>
    </row>
    <row r="494" spans="1:13">
      <c r="A494" s="5"/>
      <c r="I494" s="5"/>
      <c r="J494" s="4"/>
      <c r="K494" s="4"/>
      <c r="L494" s="4"/>
      <c r="M494" s="4"/>
    </row>
    <row r="495" spans="1:13">
      <c r="A495" s="5"/>
      <c r="I495" s="5"/>
      <c r="J495" s="4"/>
      <c r="K495" s="4"/>
      <c r="L495" s="4"/>
      <c r="M495" s="4"/>
    </row>
    <row r="496" spans="1:13">
      <c r="A496" s="5"/>
      <c r="I496" s="5"/>
      <c r="J496" s="4"/>
      <c r="K496" s="4"/>
      <c r="L496" s="4"/>
      <c r="M496" s="4"/>
    </row>
    <row r="497" spans="1:13">
      <c r="A497" s="5"/>
      <c r="I497" s="5"/>
      <c r="J497" s="4"/>
      <c r="K497" s="4"/>
      <c r="L497" s="4"/>
      <c r="M497" s="4"/>
    </row>
    <row r="498" spans="1:13">
      <c r="A498" s="5"/>
      <c r="I498" s="5"/>
      <c r="J498" s="4"/>
      <c r="K498" s="4"/>
      <c r="L498" s="4"/>
      <c r="M498" s="4"/>
    </row>
    <row r="499" spans="1:13">
      <c r="A499" s="5"/>
      <c r="I499" s="5"/>
      <c r="J499" s="4"/>
      <c r="K499" s="4"/>
      <c r="L499" s="4"/>
      <c r="M499" s="4"/>
    </row>
    <row r="500" spans="1:13">
      <c r="A500" s="5"/>
      <c r="I500" s="5"/>
      <c r="J500" s="4"/>
      <c r="K500" s="4"/>
      <c r="L500" s="4"/>
      <c r="M500" s="4"/>
    </row>
    <row r="501" spans="1:13">
      <c r="A501" s="5"/>
      <c r="I501" s="5"/>
      <c r="J501" s="4"/>
      <c r="K501" s="4"/>
      <c r="L501" s="4"/>
      <c r="M501" s="4"/>
    </row>
    <row r="502" spans="1:13">
      <c r="A502" s="5"/>
      <c r="I502" s="5"/>
      <c r="J502" s="4"/>
      <c r="K502" s="4"/>
      <c r="L502" s="4"/>
      <c r="M502" s="4"/>
    </row>
    <row r="503" spans="1:13">
      <c r="A503" s="5"/>
      <c r="I503" s="5"/>
      <c r="J503" s="4"/>
      <c r="K503" s="4"/>
      <c r="L503" s="4"/>
      <c r="M503" s="4"/>
    </row>
    <row r="504" spans="1:13">
      <c r="A504" s="5"/>
      <c r="I504" s="5"/>
      <c r="J504" s="4"/>
      <c r="K504" s="4"/>
      <c r="L504" s="4"/>
      <c r="M504" s="4"/>
    </row>
    <row r="505" spans="1:13">
      <c r="A505" s="5"/>
      <c r="I505" s="5"/>
      <c r="J505" s="4"/>
      <c r="K505" s="4"/>
      <c r="L505" s="4"/>
      <c r="M505" s="4"/>
    </row>
    <row r="506" spans="1:13">
      <c r="A506" s="5"/>
      <c r="I506" s="5"/>
      <c r="J506" s="4"/>
      <c r="K506" s="4"/>
      <c r="L506" s="4"/>
      <c r="M506" s="4"/>
    </row>
    <row r="507" spans="1:13">
      <c r="A507" s="5"/>
      <c r="I507" s="5"/>
      <c r="J507" s="4"/>
      <c r="K507" s="4"/>
      <c r="L507" s="4"/>
      <c r="M507" s="4"/>
    </row>
    <row r="508" spans="1:13">
      <c r="A508" s="5"/>
      <c r="I508" s="5"/>
      <c r="J508" s="4"/>
      <c r="K508" s="4"/>
      <c r="L508" s="4"/>
      <c r="M508" s="4"/>
    </row>
    <row r="509" spans="1:13">
      <c r="A509" s="5"/>
      <c r="I509" s="5"/>
      <c r="J509" s="4"/>
      <c r="K509" s="4"/>
      <c r="L509" s="4"/>
      <c r="M509" s="4"/>
    </row>
    <row r="510" spans="1:13">
      <c r="A510" s="5"/>
      <c r="I510" s="5"/>
      <c r="J510" s="4"/>
      <c r="K510" s="4"/>
      <c r="L510" s="4"/>
      <c r="M510" s="4"/>
    </row>
    <row r="511" spans="1:13">
      <c r="A511" s="5"/>
      <c r="I511" s="5"/>
      <c r="J511" s="4"/>
      <c r="K511" s="4"/>
      <c r="L511" s="4"/>
      <c r="M511" s="4"/>
    </row>
    <row r="512" spans="1:13">
      <c r="A512" s="5"/>
      <c r="I512" s="5"/>
      <c r="J512" s="4"/>
      <c r="K512" s="4"/>
      <c r="L512" s="4"/>
      <c r="M512" s="4"/>
    </row>
    <row r="513" spans="1:13">
      <c r="A513" s="5"/>
      <c r="I513" s="5"/>
      <c r="J513" s="4"/>
      <c r="K513" s="4"/>
      <c r="L513" s="4"/>
      <c r="M513" s="4"/>
    </row>
    <row r="514" spans="1:13">
      <c r="A514" s="5"/>
      <c r="I514" s="5"/>
      <c r="J514" s="4"/>
      <c r="K514" s="4"/>
      <c r="L514" s="4"/>
      <c r="M514" s="4"/>
    </row>
    <row r="515" spans="1:13">
      <c r="A515" s="5"/>
      <c r="I515" s="5"/>
      <c r="J515" s="4"/>
      <c r="K515" s="4"/>
      <c r="L515" s="4"/>
      <c r="M515" s="4"/>
    </row>
    <row r="516" spans="1:13">
      <c r="A516" s="5"/>
      <c r="I516" s="5"/>
      <c r="J516" s="4"/>
      <c r="K516" s="4"/>
      <c r="L516" s="4"/>
      <c r="M516" s="4"/>
    </row>
    <row r="517" spans="1:13">
      <c r="A517" s="5"/>
      <c r="I517" s="5"/>
      <c r="J517" s="4"/>
      <c r="K517" s="4"/>
      <c r="L517" s="4"/>
      <c r="M517" s="4"/>
    </row>
    <row r="518" spans="1:13">
      <c r="A518" s="5"/>
      <c r="I518" s="5"/>
      <c r="J518" s="4"/>
      <c r="K518" s="4"/>
      <c r="L518" s="4"/>
      <c r="M518" s="4"/>
    </row>
    <row r="519" spans="1:13">
      <c r="A519" s="5"/>
      <c r="I519" s="5"/>
      <c r="J519" s="4"/>
      <c r="K519" s="4"/>
      <c r="L519" s="4"/>
      <c r="M519" s="4"/>
    </row>
    <row r="520" spans="1:13">
      <c r="A520" s="5"/>
      <c r="I520" s="5"/>
      <c r="J520" s="4"/>
      <c r="K520" s="4"/>
      <c r="L520" s="4"/>
      <c r="M520" s="4"/>
    </row>
    <row r="521" spans="1:13">
      <c r="A521" s="5"/>
      <c r="I521" s="5"/>
      <c r="J521" s="4"/>
      <c r="K521" s="4"/>
      <c r="L521" s="4"/>
      <c r="M521" s="4"/>
    </row>
    <row r="522" spans="1:13">
      <c r="A522" s="5"/>
      <c r="I522" s="5"/>
      <c r="J522" s="4"/>
      <c r="K522" s="4"/>
      <c r="L522" s="4"/>
      <c r="M522" s="4"/>
    </row>
    <row r="523" spans="1:13">
      <c r="A523" s="5"/>
      <c r="I523" s="5"/>
      <c r="J523" s="4"/>
      <c r="K523" s="4"/>
      <c r="L523" s="4"/>
      <c r="M523" s="4"/>
    </row>
    <row r="524" spans="1:13">
      <c r="A524" s="5"/>
      <c r="I524" s="5"/>
      <c r="J524" s="4"/>
      <c r="K524" s="4"/>
      <c r="L524" s="4"/>
      <c r="M524" s="4"/>
    </row>
    <row r="525" spans="1:13">
      <c r="A525" s="5"/>
      <c r="I525" s="5"/>
      <c r="J525" s="4"/>
      <c r="K525" s="4"/>
      <c r="L525" s="4"/>
      <c r="M525" s="4"/>
    </row>
    <row r="526" spans="1:13">
      <c r="A526" s="5"/>
      <c r="I526" s="5"/>
      <c r="J526" s="4"/>
      <c r="K526" s="4"/>
      <c r="L526" s="4"/>
      <c r="M526" s="4"/>
    </row>
    <row r="527" spans="1:13">
      <c r="A527" s="5"/>
      <c r="I527" s="5"/>
      <c r="J527" s="4"/>
      <c r="K527" s="4"/>
      <c r="L527" s="4"/>
      <c r="M527" s="4"/>
    </row>
    <row r="528" spans="1:13">
      <c r="A528" s="5"/>
      <c r="I528" s="5"/>
      <c r="J528" s="4"/>
      <c r="K528" s="4"/>
      <c r="L528" s="4"/>
      <c r="M528" s="4"/>
    </row>
    <row r="529" spans="1:13">
      <c r="A529" s="5"/>
      <c r="I529" s="5"/>
      <c r="J529" s="4"/>
      <c r="K529" s="4"/>
      <c r="L529" s="4"/>
      <c r="M529" s="4"/>
    </row>
    <row r="530" spans="1:13">
      <c r="A530" s="5"/>
      <c r="I530" s="5"/>
      <c r="J530" s="4"/>
      <c r="K530" s="4"/>
      <c r="L530" s="4"/>
      <c r="M530" s="4"/>
    </row>
    <row r="531" spans="1:13">
      <c r="A531" s="5"/>
      <c r="I531" s="5"/>
      <c r="J531" s="4"/>
      <c r="K531" s="4"/>
      <c r="L531" s="4"/>
      <c r="M531" s="4"/>
    </row>
    <row r="532" spans="1:13">
      <c r="A532" s="5"/>
      <c r="I532" s="5"/>
      <c r="J532" s="4"/>
      <c r="K532" s="4"/>
      <c r="L532" s="4"/>
      <c r="M532" s="4"/>
    </row>
    <row r="533" spans="1:13">
      <c r="A533" s="5"/>
      <c r="I533" s="5"/>
      <c r="J533" s="4"/>
      <c r="K533" s="4"/>
      <c r="L533" s="4"/>
      <c r="M533" s="4"/>
    </row>
    <row r="534" spans="1:13">
      <c r="A534" s="5"/>
      <c r="I534" s="5"/>
      <c r="J534" s="4"/>
      <c r="K534" s="4"/>
      <c r="L534" s="4"/>
      <c r="M534" s="4"/>
    </row>
    <row r="535" spans="1:13">
      <c r="A535" s="5"/>
      <c r="I535" s="5"/>
      <c r="J535" s="4"/>
      <c r="K535" s="4"/>
      <c r="L535" s="4"/>
      <c r="M535" s="4"/>
    </row>
    <row r="536" spans="1:13">
      <c r="A536" s="5"/>
      <c r="I536" s="5"/>
      <c r="J536" s="4"/>
      <c r="K536" s="4"/>
      <c r="L536" s="4"/>
      <c r="M536" s="4"/>
    </row>
    <row r="537" spans="1:13">
      <c r="A537" s="5"/>
      <c r="I537" s="5"/>
      <c r="J537" s="4"/>
      <c r="K537" s="4"/>
      <c r="L537" s="4"/>
      <c r="M537" s="4"/>
    </row>
    <row r="538" spans="1:13">
      <c r="A538" s="5"/>
      <c r="I538" s="5"/>
      <c r="J538" s="4"/>
      <c r="K538" s="4"/>
      <c r="L538" s="4"/>
      <c r="M538" s="4"/>
    </row>
    <row r="539" spans="1:13">
      <c r="A539" s="5"/>
      <c r="I539" s="5"/>
      <c r="J539" s="4"/>
      <c r="K539" s="4"/>
      <c r="L539" s="4"/>
      <c r="M539" s="4"/>
    </row>
    <row r="540" spans="1:13">
      <c r="A540" s="5"/>
      <c r="I540" s="5"/>
      <c r="J540" s="4"/>
      <c r="K540" s="4"/>
      <c r="L540" s="4"/>
      <c r="M540" s="4"/>
    </row>
    <row r="541" spans="1:13">
      <c r="A541" s="5"/>
      <c r="I541" s="5"/>
      <c r="J541" s="4"/>
      <c r="K541" s="4"/>
      <c r="L541" s="4"/>
      <c r="M541" s="4"/>
    </row>
    <row r="542" spans="1:13">
      <c r="A542" s="5"/>
      <c r="I542" s="5"/>
      <c r="J542" s="4"/>
      <c r="K542" s="4"/>
      <c r="L542" s="4"/>
      <c r="M542" s="4"/>
    </row>
    <row r="543" spans="1:13">
      <c r="A543" s="5"/>
      <c r="I543" s="5"/>
      <c r="J543" s="4"/>
      <c r="K543" s="4"/>
      <c r="L543" s="4"/>
      <c r="M543" s="4"/>
    </row>
    <row r="544" spans="1:13">
      <c r="A544" s="5"/>
      <c r="I544" s="5"/>
      <c r="J544" s="4"/>
      <c r="K544" s="4"/>
      <c r="L544" s="4"/>
      <c r="M544" s="4"/>
    </row>
    <row r="545" spans="1:13">
      <c r="A545" s="5"/>
      <c r="I545" s="5"/>
      <c r="J545" s="4"/>
      <c r="K545" s="4"/>
      <c r="L545" s="4"/>
      <c r="M545" s="4"/>
    </row>
    <row r="546" spans="1:13">
      <c r="A546" s="5"/>
      <c r="I546" s="5"/>
      <c r="J546" s="4"/>
      <c r="K546" s="4"/>
      <c r="L546" s="4"/>
      <c r="M546" s="4"/>
    </row>
    <row r="547" spans="1:13">
      <c r="A547" s="5"/>
      <c r="I547" s="5"/>
      <c r="J547" s="4"/>
      <c r="K547" s="4"/>
      <c r="L547" s="4"/>
      <c r="M547" s="4"/>
    </row>
    <row r="548" spans="1:13">
      <c r="A548" s="5"/>
      <c r="I548" s="5"/>
      <c r="J548" s="4"/>
      <c r="K548" s="4"/>
      <c r="L548" s="4"/>
      <c r="M548" s="4"/>
    </row>
    <row r="549" spans="1:13">
      <c r="A549" s="5"/>
      <c r="I549" s="5"/>
      <c r="J549" s="4"/>
      <c r="K549" s="4"/>
      <c r="L549" s="4"/>
      <c r="M549" s="4"/>
    </row>
    <row r="550" spans="1:13">
      <c r="A550" s="5"/>
      <c r="I550" s="5"/>
      <c r="J550" s="4"/>
      <c r="K550" s="4"/>
      <c r="L550" s="4"/>
      <c r="M550" s="4"/>
    </row>
    <row r="551" spans="1:13">
      <c r="A551" s="5"/>
      <c r="I551" s="5"/>
      <c r="J551" s="4"/>
      <c r="K551" s="4"/>
      <c r="L551" s="4"/>
      <c r="M551" s="4"/>
    </row>
    <row r="552" spans="1:13">
      <c r="A552" s="5"/>
      <c r="I552" s="5"/>
      <c r="J552" s="4"/>
      <c r="K552" s="4"/>
      <c r="L552" s="4"/>
      <c r="M552" s="4"/>
    </row>
    <row r="553" spans="1:13">
      <c r="A553" s="5"/>
      <c r="I553" s="5"/>
      <c r="J553" s="4"/>
      <c r="K553" s="4"/>
      <c r="L553" s="4"/>
      <c r="M553" s="4"/>
    </row>
    <row r="554" spans="1:13">
      <c r="A554" s="5"/>
      <c r="I554" s="5"/>
      <c r="J554" s="4"/>
      <c r="K554" s="4"/>
      <c r="L554" s="4"/>
      <c r="M554" s="4"/>
    </row>
    <row r="555" spans="1:13">
      <c r="A555" s="5"/>
      <c r="I555" s="5"/>
      <c r="J555" s="4"/>
      <c r="K555" s="4"/>
      <c r="L555" s="4"/>
      <c r="M555" s="4"/>
    </row>
    <row r="556" spans="1:13">
      <c r="A556" s="5"/>
      <c r="I556" s="5"/>
      <c r="J556" s="4"/>
      <c r="K556" s="4"/>
      <c r="L556" s="4"/>
      <c r="M556" s="4"/>
    </row>
    <row r="557" spans="1:13">
      <c r="A557" s="5"/>
      <c r="I557" s="5"/>
      <c r="J557" s="4"/>
      <c r="K557" s="4"/>
      <c r="L557" s="4"/>
      <c r="M557" s="4"/>
    </row>
    <row r="558" spans="1:13">
      <c r="A558" s="5"/>
      <c r="I558" s="5"/>
      <c r="J558" s="4"/>
      <c r="K558" s="4"/>
      <c r="L558" s="4"/>
      <c r="M558" s="4"/>
    </row>
    <row r="559" spans="1:13">
      <c r="A559" s="5"/>
      <c r="I559" s="5"/>
      <c r="J559" s="4"/>
      <c r="K559" s="4"/>
      <c r="L559" s="4"/>
      <c r="M559" s="4"/>
    </row>
    <row r="560" spans="1:13">
      <c r="A560" s="5"/>
      <c r="I560" s="5"/>
      <c r="J560" s="4"/>
      <c r="K560" s="4"/>
      <c r="L560" s="4"/>
      <c r="M560" s="4"/>
    </row>
    <row r="561" spans="1:13">
      <c r="A561" s="5"/>
      <c r="I561" s="5"/>
      <c r="J561" s="4"/>
      <c r="K561" s="4"/>
      <c r="L561" s="4"/>
      <c r="M561" s="4"/>
    </row>
    <row r="562" spans="1:13">
      <c r="A562" s="5"/>
      <c r="I562" s="5"/>
      <c r="J562" s="4"/>
      <c r="K562" s="4"/>
      <c r="L562" s="4"/>
      <c r="M562" s="4"/>
    </row>
    <row r="563" spans="1:13">
      <c r="A563" s="5"/>
      <c r="I563" s="5"/>
      <c r="J563" s="4"/>
      <c r="K563" s="4"/>
      <c r="L563" s="4"/>
      <c r="M563" s="4"/>
    </row>
    <row r="564" spans="1:13">
      <c r="A564" s="5"/>
      <c r="I564" s="5"/>
      <c r="J564" s="4"/>
      <c r="K564" s="4"/>
      <c r="L564" s="4"/>
      <c r="M564" s="4"/>
    </row>
    <row r="565" spans="1:13">
      <c r="A565" s="5"/>
      <c r="I565" s="5"/>
      <c r="J565" s="4"/>
      <c r="K565" s="4"/>
      <c r="L565" s="4"/>
      <c r="M565" s="4"/>
    </row>
    <row r="566" spans="1:13">
      <c r="A566" s="5"/>
      <c r="I566" s="5"/>
      <c r="J566" s="4"/>
      <c r="K566" s="4"/>
      <c r="L566" s="4"/>
      <c r="M566" s="4"/>
    </row>
    <row r="567" spans="1:13">
      <c r="A567" s="5"/>
      <c r="I567" s="5"/>
      <c r="J567" s="4"/>
      <c r="K567" s="4"/>
      <c r="L567" s="4"/>
      <c r="M567" s="4"/>
    </row>
    <row r="568" spans="1:13">
      <c r="A568" s="5"/>
      <c r="I568" s="5"/>
      <c r="J568" s="4"/>
      <c r="K568" s="4"/>
      <c r="L568" s="4"/>
      <c r="M568" s="4"/>
    </row>
    <row r="569" spans="1:13">
      <c r="A569" s="5"/>
      <c r="I569" s="5"/>
      <c r="J569" s="4"/>
      <c r="K569" s="4"/>
      <c r="L569" s="4"/>
      <c r="M569" s="4"/>
    </row>
    <row r="570" spans="1:13">
      <c r="A570" s="5"/>
      <c r="I570" s="5"/>
      <c r="J570" s="4"/>
      <c r="K570" s="4"/>
      <c r="L570" s="4"/>
      <c r="M570" s="4"/>
    </row>
    <row r="571" spans="1:13">
      <c r="A571" s="5"/>
      <c r="I571" s="5"/>
      <c r="J571" s="4"/>
      <c r="K571" s="4"/>
      <c r="L571" s="4"/>
      <c r="M571" s="4"/>
    </row>
    <row r="572" spans="1:13">
      <c r="A572" s="5"/>
      <c r="I572" s="5"/>
      <c r="J572" s="4"/>
      <c r="K572" s="4"/>
      <c r="L572" s="4"/>
      <c r="M572" s="4"/>
    </row>
    <row r="573" spans="1:13">
      <c r="A573" s="5"/>
      <c r="I573" s="5"/>
      <c r="J573" s="4"/>
      <c r="K573" s="4"/>
      <c r="L573" s="4"/>
      <c r="M573" s="4"/>
    </row>
    <row r="574" spans="1:13">
      <c r="A574" s="5"/>
      <c r="I574" s="5"/>
      <c r="J574" s="4"/>
      <c r="K574" s="4"/>
      <c r="L574" s="4"/>
      <c r="M574" s="4"/>
    </row>
    <row r="575" spans="1:13">
      <c r="A575" s="5"/>
      <c r="I575" s="5"/>
      <c r="J575" s="4"/>
      <c r="K575" s="4"/>
      <c r="L575" s="4"/>
      <c r="M575" s="4"/>
    </row>
    <row r="576" spans="1:13">
      <c r="A576" s="5"/>
      <c r="I576" s="5"/>
      <c r="J576" s="4"/>
      <c r="K576" s="4"/>
      <c r="L576" s="4"/>
      <c r="M576" s="4"/>
    </row>
    <row r="577" spans="1:13">
      <c r="A577" s="5"/>
      <c r="I577" s="5"/>
      <c r="J577" s="4"/>
      <c r="K577" s="4"/>
      <c r="L577" s="4"/>
      <c r="M577" s="4"/>
    </row>
    <row r="578" spans="1:13">
      <c r="A578" s="5"/>
      <c r="I578" s="5"/>
      <c r="J578" s="4"/>
      <c r="K578" s="4"/>
      <c r="L578" s="4"/>
      <c r="M578" s="4"/>
    </row>
    <row r="579" spans="1:13">
      <c r="A579" s="5"/>
      <c r="I579" s="5"/>
      <c r="J579" s="4"/>
      <c r="K579" s="4"/>
      <c r="L579" s="4"/>
      <c r="M579" s="4"/>
    </row>
    <row r="580" spans="1:13">
      <c r="A580" s="5"/>
      <c r="I580" s="5"/>
      <c r="J580" s="4"/>
      <c r="K580" s="4"/>
      <c r="L580" s="4"/>
      <c r="M580" s="4"/>
    </row>
    <row r="581" spans="1:13">
      <c r="A581" s="5"/>
      <c r="I581" s="5"/>
      <c r="J581" s="4"/>
      <c r="K581" s="4"/>
      <c r="L581" s="4"/>
      <c r="M581" s="4"/>
    </row>
    <row r="582" spans="1:13">
      <c r="A582" s="5"/>
      <c r="I582" s="5"/>
      <c r="J582" s="4"/>
      <c r="K582" s="4"/>
      <c r="L582" s="4"/>
      <c r="M582" s="4"/>
    </row>
    <row r="583" spans="1:13">
      <c r="A583" s="5"/>
      <c r="I583" s="5"/>
      <c r="J583" s="4"/>
      <c r="K583" s="4"/>
      <c r="L583" s="4"/>
      <c r="M583" s="4"/>
    </row>
    <row r="584" spans="1:13">
      <c r="A584" s="5"/>
      <c r="I584" s="5"/>
      <c r="J584" s="4"/>
      <c r="K584" s="4"/>
      <c r="L584" s="4"/>
      <c r="M584" s="4"/>
    </row>
    <row r="585" spans="1:13">
      <c r="A585" s="5"/>
      <c r="I585" s="5"/>
      <c r="J585" s="4"/>
      <c r="K585" s="4"/>
      <c r="L585" s="4"/>
      <c r="M585" s="4"/>
    </row>
    <row r="586" spans="1:13">
      <c r="A586" s="5"/>
      <c r="I586" s="5"/>
      <c r="J586" s="4"/>
      <c r="K586" s="4"/>
      <c r="L586" s="4"/>
      <c r="M586" s="4"/>
    </row>
    <row r="587" spans="1:13">
      <c r="A587" s="5"/>
      <c r="I587" s="5"/>
      <c r="J587" s="4"/>
      <c r="K587" s="4"/>
      <c r="L587" s="4"/>
      <c r="M587" s="4"/>
    </row>
    <row r="588" spans="1:13">
      <c r="A588" s="5"/>
      <c r="I588" s="5"/>
      <c r="J588" s="4"/>
      <c r="K588" s="4"/>
      <c r="L588" s="4"/>
      <c r="M588" s="4"/>
    </row>
    <row r="589" spans="1:13">
      <c r="A589" s="5"/>
      <c r="I589" s="5"/>
      <c r="J589" s="4"/>
      <c r="K589" s="4"/>
      <c r="L589" s="4"/>
      <c r="M589" s="4"/>
    </row>
    <row r="590" spans="1:13">
      <c r="A590" s="5"/>
      <c r="I590" s="5"/>
      <c r="J590" s="4"/>
      <c r="K590" s="4"/>
      <c r="L590" s="4"/>
      <c r="M590" s="4"/>
    </row>
    <row r="591" spans="1:13">
      <c r="A591" s="5"/>
      <c r="I591" s="5"/>
      <c r="J591" s="4"/>
      <c r="K591" s="4"/>
      <c r="L591" s="4"/>
      <c r="M591" s="4"/>
    </row>
    <row r="592" spans="1:13">
      <c r="A592" s="5"/>
      <c r="I592" s="5"/>
      <c r="J592" s="4"/>
      <c r="K592" s="4"/>
      <c r="L592" s="4"/>
      <c r="M592" s="4"/>
    </row>
    <row r="593" spans="1:13">
      <c r="A593" s="5"/>
      <c r="I593" s="5"/>
      <c r="J593" s="4"/>
      <c r="K593" s="4"/>
      <c r="L593" s="4"/>
      <c r="M593" s="4"/>
    </row>
    <row r="594" spans="1:13">
      <c r="A594" s="5"/>
      <c r="I594" s="5"/>
      <c r="J594" s="4"/>
      <c r="K594" s="4"/>
      <c r="L594" s="4"/>
      <c r="M594" s="4"/>
    </row>
    <row r="595" spans="1:13">
      <c r="A595" s="5"/>
      <c r="I595" s="5"/>
      <c r="J595" s="4"/>
      <c r="K595" s="4"/>
      <c r="L595" s="4"/>
      <c r="M595" s="4"/>
    </row>
    <row r="596" spans="1:13">
      <c r="A596" s="5"/>
      <c r="I596" s="5"/>
      <c r="J596" s="4"/>
      <c r="K596" s="4"/>
      <c r="L596" s="4"/>
      <c r="M596" s="4"/>
    </row>
    <row r="597" spans="1:13">
      <c r="A597" s="5"/>
      <c r="I597" s="5"/>
      <c r="J597" s="4"/>
      <c r="K597" s="4"/>
      <c r="L597" s="4"/>
      <c r="M597" s="4"/>
    </row>
    <row r="598" spans="1:13">
      <c r="A598" s="5"/>
      <c r="I598" s="5"/>
      <c r="J598" s="4"/>
      <c r="K598" s="4"/>
      <c r="L598" s="4"/>
      <c r="M598" s="4"/>
    </row>
    <row r="599" spans="1:13">
      <c r="A599" s="5"/>
      <c r="I599" s="5"/>
      <c r="J599" s="4"/>
      <c r="K599" s="4"/>
      <c r="L599" s="4"/>
      <c r="M599" s="4"/>
    </row>
    <row r="600" spans="1:13">
      <c r="A600" s="5"/>
      <c r="I600" s="5"/>
      <c r="J600" s="4"/>
      <c r="K600" s="4"/>
      <c r="L600" s="4"/>
      <c r="M600" s="4"/>
    </row>
    <row r="601" spans="1:13">
      <c r="A601" s="5"/>
      <c r="I601" s="5"/>
      <c r="J601" s="4"/>
      <c r="K601" s="4"/>
      <c r="L601" s="4"/>
      <c r="M601" s="4"/>
    </row>
    <row r="602" spans="1:13">
      <c r="A602" s="5"/>
      <c r="I602" s="5"/>
      <c r="J602" s="4"/>
      <c r="K602" s="4"/>
      <c r="L602" s="4"/>
      <c r="M602" s="4"/>
    </row>
    <row r="603" spans="1:13">
      <c r="A603" s="5"/>
      <c r="I603" s="5"/>
      <c r="J603" s="4"/>
      <c r="K603" s="4"/>
      <c r="L603" s="4"/>
      <c r="M603" s="4"/>
    </row>
    <row r="604" spans="1:13">
      <c r="A604" s="5"/>
      <c r="I604" s="5"/>
      <c r="J604" s="4"/>
      <c r="K604" s="4"/>
      <c r="L604" s="4"/>
      <c r="M604" s="4"/>
    </row>
    <row r="605" spans="1:13">
      <c r="A605" s="5"/>
      <c r="I605" s="5"/>
      <c r="J605" s="4"/>
      <c r="K605" s="4"/>
      <c r="L605" s="4"/>
      <c r="M605" s="4"/>
    </row>
    <row r="606" spans="1:13">
      <c r="A606" s="5"/>
      <c r="I606" s="5"/>
      <c r="J606" s="4"/>
      <c r="K606" s="4"/>
      <c r="L606" s="4"/>
      <c r="M606" s="4"/>
    </row>
    <row r="607" spans="1:13">
      <c r="A607" s="5"/>
      <c r="I607" s="5"/>
      <c r="J607" s="4"/>
      <c r="K607" s="4"/>
      <c r="L607" s="4"/>
      <c r="M607" s="4"/>
    </row>
    <row r="608" spans="1:13">
      <c r="A608" s="5"/>
      <c r="I608" s="5"/>
      <c r="J608" s="4"/>
      <c r="K608" s="4"/>
      <c r="L608" s="4"/>
      <c r="M608" s="4"/>
    </row>
    <row r="609" spans="1:13">
      <c r="A609" s="5"/>
      <c r="I609" s="5"/>
      <c r="J609" s="4"/>
      <c r="K609" s="4"/>
      <c r="L609" s="4"/>
      <c r="M609" s="4"/>
    </row>
    <row r="610" spans="1:13">
      <c r="A610" s="5"/>
      <c r="I610" s="5"/>
      <c r="J610" s="4"/>
      <c r="K610" s="4"/>
      <c r="L610" s="4"/>
      <c r="M610" s="4"/>
    </row>
    <row r="611" spans="1:13">
      <c r="A611" s="5"/>
      <c r="I611" s="5"/>
      <c r="J611" s="4"/>
      <c r="K611" s="4"/>
      <c r="L611" s="4"/>
      <c r="M611" s="4"/>
    </row>
    <row r="612" spans="1:13">
      <c r="A612" s="5"/>
      <c r="I612" s="5"/>
      <c r="J612" s="4"/>
      <c r="K612" s="4"/>
      <c r="L612" s="4"/>
      <c r="M612" s="4"/>
    </row>
    <row r="613" spans="1:13">
      <c r="A613" s="5"/>
      <c r="I613" s="5"/>
      <c r="J613" s="4"/>
      <c r="K613" s="4"/>
      <c r="L613" s="4"/>
      <c r="M613" s="4"/>
    </row>
    <row r="614" spans="1:13">
      <c r="A614" s="5"/>
      <c r="I614" s="5"/>
      <c r="J614" s="4"/>
      <c r="K614" s="4"/>
      <c r="L614" s="4"/>
      <c r="M614" s="4"/>
    </row>
    <row r="615" spans="1:13">
      <c r="A615" s="5"/>
      <c r="I615" s="5"/>
      <c r="J615" s="4"/>
      <c r="K615" s="4"/>
      <c r="L615" s="4"/>
      <c r="M615" s="4"/>
    </row>
    <row r="616" spans="1:13">
      <c r="A616" s="5"/>
      <c r="I616" s="5"/>
      <c r="J616" s="4"/>
      <c r="K616" s="4"/>
      <c r="L616" s="4"/>
      <c r="M616" s="4"/>
    </row>
    <row r="617" spans="1:13">
      <c r="A617" s="5"/>
      <c r="I617" s="5"/>
      <c r="J617" s="4"/>
      <c r="K617" s="4"/>
      <c r="L617" s="4"/>
      <c r="M617" s="4"/>
    </row>
    <row r="618" spans="1:13">
      <c r="A618" s="5"/>
      <c r="I618" s="5"/>
      <c r="J618" s="4"/>
      <c r="K618" s="4"/>
      <c r="L618" s="4"/>
      <c r="M618" s="4"/>
    </row>
    <row r="619" spans="1:13">
      <c r="A619" s="5"/>
      <c r="I619" s="5"/>
      <c r="J619" s="4"/>
      <c r="K619" s="4"/>
      <c r="L619" s="4"/>
      <c r="M619" s="4"/>
    </row>
    <row r="620" spans="1:13">
      <c r="A620" s="5"/>
      <c r="I620" s="5"/>
      <c r="J620" s="4"/>
      <c r="K620" s="4"/>
      <c r="L620" s="4"/>
      <c r="M620" s="4"/>
    </row>
    <row r="621" spans="1:13">
      <c r="A621" s="5"/>
      <c r="I621" s="5"/>
      <c r="J621" s="4"/>
      <c r="K621" s="4"/>
      <c r="L621" s="4"/>
      <c r="M621" s="4"/>
    </row>
    <row r="622" spans="1:13">
      <c r="A622" s="5"/>
      <c r="I622" s="5"/>
      <c r="J622" s="4"/>
      <c r="K622" s="4"/>
      <c r="L622" s="4"/>
      <c r="M622" s="4"/>
    </row>
    <row r="623" spans="1:13">
      <c r="A623" s="5"/>
      <c r="I623" s="5"/>
      <c r="J623" s="4"/>
      <c r="K623" s="4"/>
      <c r="L623" s="4"/>
      <c r="M623" s="4"/>
    </row>
    <row r="624" spans="1:13">
      <c r="A624" s="5"/>
      <c r="I624" s="5"/>
      <c r="J624" s="4"/>
      <c r="K624" s="4"/>
      <c r="L624" s="4"/>
      <c r="M624" s="4"/>
    </row>
    <row r="625" spans="1:13">
      <c r="A625" s="5"/>
      <c r="I625" s="5"/>
      <c r="J625" s="4"/>
      <c r="K625" s="4"/>
      <c r="L625" s="4"/>
      <c r="M625" s="4"/>
    </row>
    <row r="626" spans="1:13">
      <c r="A626" s="5"/>
      <c r="I626" s="5"/>
      <c r="J626" s="4"/>
      <c r="K626" s="4"/>
      <c r="L626" s="4"/>
      <c r="M626" s="4"/>
    </row>
    <row r="627" spans="1:13">
      <c r="A627" s="5"/>
      <c r="I627" s="5"/>
      <c r="J627" s="4"/>
      <c r="K627" s="4"/>
      <c r="L627" s="4"/>
      <c r="M627" s="4"/>
    </row>
    <row r="628" spans="1:13">
      <c r="A628" s="5"/>
      <c r="I628" s="5"/>
      <c r="J628" s="4"/>
      <c r="K628" s="4"/>
      <c r="L628" s="4"/>
      <c r="M628" s="4"/>
    </row>
    <row r="629" spans="1:13">
      <c r="A629" s="5"/>
      <c r="I629" s="5"/>
      <c r="J629" s="4"/>
      <c r="K629" s="4"/>
      <c r="L629" s="4"/>
      <c r="M629" s="4"/>
    </row>
    <row r="630" spans="1:13">
      <c r="A630" s="5"/>
      <c r="I630" s="5"/>
      <c r="J630" s="4"/>
      <c r="K630" s="4"/>
      <c r="L630" s="4"/>
      <c r="M630" s="4"/>
    </row>
    <row r="631" spans="1:13">
      <c r="A631" s="5"/>
      <c r="I631" s="5"/>
      <c r="J631" s="4"/>
      <c r="K631" s="4"/>
      <c r="L631" s="4"/>
      <c r="M631" s="4"/>
    </row>
    <row r="632" spans="1:13">
      <c r="A632" s="5"/>
      <c r="I632" s="5"/>
      <c r="J632" s="4"/>
      <c r="K632" s="4"/>
      <c r="L632" s="4"/>
      <c r="M632" s="4"/>
    </row>
    <row r="633" spans="1:13">
      <c r="A633" s="5"/>
      <c r="I633" s="5"/>
      <c r="J633" s="4"/>
      <c r="K633" s="4"/>
      <c r="L633" s="4"/>
      <c r="M633" s="4"/>
    </row>
    <row r="634" spans="1:13">
      <c r="A634" s="5"/>
      <c r="I634" s="5"/>
      <c r="J634" s="4"/>
      <c r="K634" s="4"/>
      <c r="L634" s="4"/>
      <c r="M634" s="4"/>
    </row>
    <row r="635" spans="1:13">
      <c r="A635" s="5"/>
      <c r="I635" s="5"/>
      <c r="J635" s="4"/>
      <c r="K635" s="4"/>
      <c r="L635" s="4"/>
      <c r="M635" s="4"/>
    </row>
    <row r="636" spans="1:13">
      <c r="A636" s="5"/>
      <c r="I636" s="5"/>
      <c r="J636" s="4"/>
      <c r="K636" s="4"/>
      <c r="L636" s="4"/>
      <c r="M636" s="4"/>
    </row>
    <row r="637" spans="1:13">
      <c r="A637" s="5"/>
      <c r="I637" s="5"/>
      <c r="J637" s="4"/>
      <c r="K637" s="4"/>
      <c r="L637" s="4"/>
      <c r="M637" s="4"/>
    </row>
    <row r="638" spans="1:13">
      <c r="A638" s="5"/>
      <c r="I638" s="5"/>
      <c r="J638" s="4"/>
      <c r="K638" s="4"/>
      <c r="L638" s="4"/>
      <c r="M638" s="4"/>
    </row>
    <row r="639" spans="1:13">
      <c r="A639" s="5"/>
      <c r="I639" s="5"/>
      <c r="J639" s="4"/>
      <c r="K639" s="4"/>
      <c r="L639" s="4"/>
      <c r="M639" s="4"/>
    </row>
    <row r="640" spans="1:13">
      <c r="A640" s="5"/>
      <c r="I640" s="5"/>
      <c r="J640" s="4"/>
      <c r="K640" s="4"/>
      <c r="L640" s="4"/>
      <c r="M640" s="4"/>
    </row>
    <row r="641" spans="1:13">
      <c r="A641" s="5"/>
      <c r="I641" s="5"/>
      <c r="J641" s="4"/>
      <c r="K641" s="4"/>
      <c r="L641" s="4"/>
      <c r="M641" s="4"/>
    </row>
    <row r="642" spans="1:13">
      <c r="A642" s="5"/>
      <c r="I642" s="5"/>
      <c r="J642" s="4"/>
      <c r="K642" s="4"/>
      <c r="L642" s="4"/>
      <c r="M642" s="4"/>
    </row>
    <row r="643" spans="1:13">
      <c r="A643" s="5"/>
      <c r="I643" s="5"/>
      <c r="J643" s="4"/>
      <c r="K643" s="4"/>
      <c r="L643" s="4"/>
      <c r="M643" s="4"/>
    </row>
    <row r="644" spans="1:13">
      <c r="A644" s="5"/>
      <c r="I644" s="5"/>
      <c r="J644" s="4"/>
      <c r="K644" s="4"/>
      <c r="L644" s="4"/>
      <c r="M644" s="4"/>
    </row>
    <row r="645" spans="1:13">
      <c r="A645" s="5"/>
      <c r="I645" s="5"/>
      <c r="J645" s="4"/>
      <c r="K645" s="4"/>
      <c r="L645" s="4"/>
      <c r="M645" s="4"/>
    </row>
    <row r="646" spans="1:13">
      <c r="A646" s="5"/>
      <c r="I646" s="5"/>
      <c r="J646" s="4"/>
      <c r="K646" s="4"/>
      <c r="L646" s="4"/>
      <c r="M646" s="4"/>
    </row>
    <row r="647" spans="1:13">
      <c r="A647" s="5"/>
      <c r="I647" s="5"/>
      <c r="J647" s="4"/>
      <c r="K647" s="4"/>
      <c r="L647" s="4"/>
      <c r="M647" s="4"/>
    </row>
    <row r="648" spans="1:13">
      <c r="A648" s="5"/>
      <c r="I648" s="5"/>
      <c r="J648" s="4"/>
      <c r="K648" s="4"/>
      <c r="L648" s="4"/>
      <c r="M648" s="4"/>
    </row>
    <row r="649" spans="1:13">
      <c r="A649" s="5"/>
      <c r="I649" s="5"/>
      <c r="J649" s="4"/>
      <c r="K649" s="4"/>
      <c r="L649" s="4"/>
      <c r="M649" s="4"/>
    </row>
    <row r="650" spans="1:13">
      <c r="A650" s="5"/>
      <c r="I650" s="5"/>
      <c r="J650" s="4"/>
      <c r="K650" s="4"/>
      <c r="L650" s="4"/>
      <c r="M650" s="4"/>
    </row>
    <row r="651" spans="1:13">
      <c r="A651" s="5"/>
      <c r="I651" s="5"/>
      <c r="J651" s="4"/>
      <c r="K651" s="4"/>
      <c r="L651" s="4"/>
      <c r="M651" s="4"/>
    </row>
    <row r="652" spans="1:13">
      <c r="A652" s="5"/>
      <c r="I652" s="5"/>
      <c r="J652" s="4"/>
      <c r="K652" s="4"/>
      <c r="L652" s="4"/>
      <c r="M652" s="4"/>
    </row>
    <row r="653" spans="1:13">
      <c r="A653" s="5"/>
      <c r="I653" s="5"/>
      <c r="J653" s="4"/>
      <c r="K653" s="4"/>
      <c r="L653" s="4"/>
      <c r="M653" s="4"/>
    </row>
    <row r="654" spans="1:13">
      <c r="A654" s="5"/>
      <c r="I654" s="5"/>
      <c r="J654" s="4"/>
      <c r="K654" s="4"/>
      <c r="L654" s="4"/>
      <c r="M654" s="4"/>
    </row>
    <row r="655" spans="1:13">
      <c r="A655" s="5"/>
      <c r="I655" s="5"/>
      <c r="J655" s="4"/>
      <c r="K655" s="4"/>
      <c r="L655" s="4"/>
      <c r="M655" s="4"/>
    </row>
    <row r="656" spans="1:13">
      <c r="A656" s="5"/>
      <c r="I656" s="5"/>
      <c r="J656" s="4"/>
      <c r="K656" s="4"/>
      <c r="L656" s="4"/>
      <c r="M656" s="4"/>
    </row>
    <row r="657" spans="1:13">
      <c r="A657" s="5"/>
      <c r="I657" s="5"/>
      <c r="J657" s="4"/>
      <c r="K657" s="4"/>
      <c r="L657" s="4"/>
      <c r="M657" s="4"/>
    </row>
    <row r="658" spans="1:13">
      <c r="A658" s="5"/>
      <c r="I658" s="5"/>
      <c r="J658" s="4"/>
      <c r="K658" s="4"/>
      <c r="L658" s="4"/>
      <c r="M658" s="4"/>
    </row>
    <row r="659" spans="1:13">
      <c r="A659" s="5"/>
      <c r="I659" s="5"/>
      <c r="J659" s="4"/>
      <c r="K659" s="4"/>
      <c r="L659" s="4"/>
      <c r="M659" s="4"/>
    </row>
    <row r="660" spans="1:13">
      <c r="A660" s="5"/>
      <c r="I660" s="5"/>
      <c r="J660" s="4"/>
      <c r="K660" s="4"/>
      <c r="L660" s="4"/>
      <c r="M660" s="4"/>
    </row>
    <row r="661" spans="1:13">
      <c r="A661" s="5"/>
      <c r="I661" s="5"/>
      <c r="J661" s="4"/>
      <c r="K661" s="4"/>
      <c r="L661" s="4"/>
      <c r="M661" s="4"/>
    </row>
    <row r="662" spans="1:13">
      <c r="A662" s="5"/>
      <c r="I662" s="5"/>
      <c r="J662" s="4"/>
      <c r="K662" s="4"/>
      <c r="L662" s="4"/>
      <c r="M662" s="4"/>
    </row>
    <row r="663" spans="1:13">
      <c r="A663" s="5"/>
      <c r="I663" s="5"/>
      <c r="J663" s="4"/>
      <c r="K663" s="4"/>
      <c r="L663" s="4"/>
      <c r="M663" s="4"/>
    </row>
    <row r="664" spans="1:13">
      <c r="A664" s="5"/>
      <c r="I664" s="5"/>
      <c r="J664" s="4"/>
      <c r="K664" s="4"/>
      <c r="L664" s="4"/>
      <c r="M664" s="4"/>
    </row>
    <row r="665" spans="1:13">
      <c r="A665" s="5"/>
      <c r="I665" s="5"/>
      <c r="J665" s="4"/>
      <c r="K665" s="4"/>
      <c r="L665" s="4"/>
      <c r="M665" s="4"/>
    </row>
    <row r="666" spans="1:13">
      <c r="A666" s="5"/>
      <c r="I666" s="5"/>
      <c r="J666" s="4"/>
      <c r="K666" s="4"/>
      <c r="L666" s="4"/>
      <c r="M666" s="4"/>
    </row>
    <row r="667" spans="1:13">
      <c r="A667" s="5"/>
      <c r="I667" s="5"/>
      <c r="J667" s="4"/>
      <c r="K667" s="4"/>
      <c r="L667" s="4"/>
      <c r="M667" s="4"/>
    </row>
    <row r="668" spans="1:13">
      <c r="A668" s="5"/>
      <c r="I668" s="5"/>
      <c r="J668" s="4"/>
      <c r="K668" s="4"/>
      <c r="L668" s="4"/>
      <c r="M668" s="4"/>
    </row>
    <row r="669" spans="1:13">
      <c r="A669" s="5"/>
      <c r="I669" s="5"/>
      <c r="J669" s="4"/>
      <c r="K669" s="4"/>
      <c r="L669" s="4"/>
      <c r="M669" s="4"/>
    </row>
    <row r="670" spans="1:13">
      <c r="A670" s="5"/>
      <c r="I670" s="5"/>
      <c r="J670" s="4"/>
      <c r="K670" s="4"/>
      <c r="L670" s="4"/>
      <c r="M670" s="4"/>
    </row>
    <row r="671" spans="1:13">
      <c r="A671" s="5"/>
      <c r="I671" s="5"/>
      <c r="J671" s="4"/>
      <c r="K671" s="4"/>
      <c r="L671" s="4"/>
      <c r="M671" s="4"/>
    </row>
    <row r="672" spans="1:13">
      <c r="A672" s="5"/>
      <c r="I672" s="5"/>
      <c r="J672" s="4"/>
      <c r="K672" s="4"/>
      <c r="L672" s="4"/>
      <c r="M672" s="4"/>
    </row>
    <row r="673" spans="1:13">
      <c r="A673" s="5"/>
      <c r="I673" s="5"/>
      <c r="J673" s="4"/>
      <c r="K673" s="4"/>
      <c r="L673" s="4"/>
      <c r="M673" s="4"/>
    </row>
    <row r="674" spans="1:13">
      <c r="A674" s="5"/>
      <c r="I674" s="5"/>
      <c r="J674" s="4"/>
      <c r="K674" s="4"/>
      <c r="L674" s="4"/>
      <c r="M674" s="4"/>
    </row>
    <row r="675" spans="1:13">
      <c r="A675" s="5"/>
      <c r="I675" s="5"/>
      <c r="J675" s="4"/>
      <c r="K675" s="4"/>
      <c r="L675" s="4"/>
      <c r="M675" s="4"/>
    </row>
    <row r="676" spans="1:13">
      <c r="A676" s="5"/>
      <c r="I676" s="5"/>
      <c r="J676" s="4"/>
      <c r="K676" s="4"/>
      <c r="L676" s="4"/>
      <c r="M676" s="4"/>
    </row>
    <row r="677" spans="1:13">
      <c r="A677" s="5"/>
      <c r="I677" s="5"/>
      <c r="J677" s="4"/>
      <c r="K677" s="4"/>
      <c r="L677" s="4"/>
      <c r="M677" s="4"/>
    </row>
    <row r="678" spans="1:13">
      <c r="A678" s="5"/>
      <c r="I678" s="5"/>
      <c r="J678" s="4"/>
      <c r="K678" s="4"/>
      <c r="L678" s="4"/>
      <c r="M678" s="4"/>
    </row>
    <row r="679" spans="1:13">
      <c r="A679" s="5"/>
      <c r="I679" s="5"/>
      <c r="J679" s="4"/>
      <c r="K679" s="4"/>
      <c r="L679" s="4"/>
      <c r="M679" s="4"/>
    </row>
    <row r="680" spans="1:13">
      <c r="A680" s="5"/>
      <c r="I680" s="5"/>
      <c r="J680" s="4"/>
      <c r="K680" s="4"/>
      <c r="L680" s="4"/>
      <c r="M680" s="4"/>
    </row>
    <row r="681" spans="1:13">
      <c r="A681" s="5"/>
      <c r="I681" s="5"/>
      <c r="J681" s="4"/>
      <c r="K681" s="4"/>
      <c r="L681" s="4"/>
      <c r="M681" s="4"/>
    </row>
    <row r="682" spans="1:13">
      <c r="A682" s="5"/>
      <c r="I682" s="5"/>
      <c r="J682" s="4"/>
      <c r="K682" s="4"/>
      <c r="L682" s="4"/>
      <c r="M682" s="4"/>
    </row>
    <row r="683" spans="1:13">
      <c r="A683" s="5"/>
      <c r="I683" s="5"/>
      <c r="J683" s="4"/>
      <c r="K683" s="4"/>
      <c r="L683" s="4"/>
      <c r="M683" s="4"/>
    </row>
    <row r="684" spans="1:13">
      <c r="A684" s="5"/>
      <c r="I684" s="5"/>
      <c r="J684" s="4"/>
      <c r="K684" s="4"/>
      <c r="L684" s="4"/>
      <c r="M684" s="4"/>
    </row>
    <row r="685" spans="1:13">
      <c r="A685" s="5"/>
      <c r="I685" s="5"/>
      <c r="J685" s="4"/>
      <c r="K685" s="4"/>
      <c r="L685" s="4"/>
      <c r="M685" s="4"/>
    </row>
    <row r="686" spans="1:13">
      <c r="A686" s="5"/>
      <c r="I686" s="5"/>
      <c r="J686" s="4"/>
      <c r="K686" s="4"/>
      <c r="L686" s="4"/>
      <c r="M686" s="4"/>
    </row>
    <row r="687" spans="1:13">
      <c r="A687" s="5"/>
      <c r="I687" s="5"/>
      <c r="J687" s="4"/>
      <c r="K687" s="4"/>
      <c r="L687" s="4"/>
      <c r="M687" s="4"/>
    </row>
    <row r="688" spans="1:13">
      <c r="A688" s="5"/>
      <c r="I688" s="5"/>
      <c r="J688" s="4"/>
      <c r="K688" s="4"/>
      <c r="L688" s="4"/>
      <c r="M688" s="4"/>
    </row>
    <row r="689" spans="1:13">
      <c r="A689" s="5"/>
      <c r="I689" s="5"/>
      <c r="J689" s="4"/>
      <c r="K689" s="4"/>
      <c r="L689" s="4"/>
      <c r="M689" s="4"/>
    </row>
    <row r="690" spans="1:13">
      <c r="A690" s="5"/>
      <c r="I690" s="5"/>
      <c r="J690" s="4"/>
      <c r="K690" s="4"/>
      <c r="L690" s="4"/>
      <c r="M690" s="4"/>
    </row>
    <row r="691" spans="1:13">
      <c r="A691" s="5"/>
      <c r="I691" s="5"/>
      <c r="J691" s="4"/>
      <c r="K691" s="4"/>
      <c r="L691" s="4"/>
      <c r="M691" s="4"/>
    </row>
    <row r="692" spans="1:13">
      <c r="A692" s="5"/>
      <c r="I692" s="5"/>
      <c r="J692" s="4"/>
      <c r="K692" s="4"/>
      <c r="L692" s="4"/>
      <c r="M692" s="4"/>
    </row>
    <row r="693" spans="1:13">
      <c r="A693" s="5"/>
      <c r="I693" s="5"/>
      <c r="J693" s="4"/>
      <c r="K693" s="4"/>
      <c r="L693" s="4"/>
      <c r="M693" s="4"/>
    </row>
    <row r="694" spans="1:13">
      <c r="A694" s="5"/>
      <c r="I694" s="5"/>
      <c r="J694" s="4"/>
      <c r="K694" s="4"/>
      <c r="L694" s="4"/>
      <c r="M694" s="4"/>
    </row>
    <row r="695" spans="1:13">
      <c r="A695" s="5"/>
      <c r="I695" s="5"/>
      <c r="J695" s="4"/>
      <c r="K695" s="4"/>
      <c r="L695" s="4"/>
      <c r="M695" s="4"/>
    </row>
    <row r="696" spans="1:13">
      <c r="A696" s="5"/>
      <c r="I696" s="5"/>
      <c r="J696" s="4"/>
      <c r="K696" s="4"/>
      <c r="L696" s="4"/>
      <c r="M696" s="4"/>
    </row>
    <row r="697" spans="1:13">
      <c r="A697" s="5"/>
      <c r="I697" s="5"/>
      <c r="J697" s="4"/>
      <c r="K697" s="4"/>
      <c r="L697" s="4"/>
      <c r="M697" s="4"/>
    </row>
    <row r="698" spans="1:13">
      <c r="A698" s="5"/>
      <c r="I698" s="5"/>
      <c r="J698" s="4"/>
      <c r="K698" s="4"/>
      <c r="L698" s="4"/>
      <c r="M698" s="4"/>
    </row>
    <row r="699" spans="1:13">
      <c r="A699" s="5"/>
      <c r="I699" s="5"/>
      <c r="J699" s="4"/>
      <c r="K699" s="4"/>
      <c r="L699" s="4"/>
      <c r="M699" s="4"/>
    </row>
    <row r="700" spans="1:13">
      <c r="A700" s="5"/>
      <c r="I700" s="5"/>
      <c r="J700" s="4"/>
      <c r="K700" s="4"/>
      <c r="L700" s="4"/>
      <c r="M700" s="4"/>
    </row>
    <row r="701" spans="1:13">
      <c r="A701" s="5"/>
      <c r="I701" s="5"/>
      <c r="J701" s="4"/>
      <c r="K701" s="4"/>
      <c r="L701" s="4"/>
      <c r="M701" s="4"/>
    </row>
    <row r="702" spans="1:13">
      <c r="A702" s="5"/>
      <c r="I702" s="5"/>
      <c r="J702" s="4"/>
      <c r="K702" s="4"/>
      <c r="L702" s="4"/>
      <c r="M702" s="4"/>
    </row>
    <row r="703" spans="1:13">
      <c r="A703" s="5"/>
      <c r="I703" s="5"/>
      <c r="J703" s="4"/>
      <c r="K703" s="4"/>
      <c r="L703" s="4"/>
      <c r="M703" s="4"/>
    </row>
    <row r="704" spans="1:13">
      <c r="A704" s="5"/>
      <c r="I704" s="5"/>
      <c r="J704" s="4"/>
      <c r="K704" s="4"/>
      <c r="L704" s="4"/>
      <c r="M704" s="4"/>
    </row>
    <row r="705" spans="1:13">
      <c r="A705" s="5"/>
      <c r="I705" s="5"/>
      <c r="J705" s="4"/>
      <c r="K705" s="4"/>
      <c r="L705" s="4"/>
      <c r="M705" s="4"/>
    </row>
    <row r="706" spans="1:13">
      <c r="A706" s="5"/>
      <c r="I706" s="5"/>
      <c r="J706" s="4"/>
      <c r="K706" s="4"/>
      <c r="L706" s="4"/>
      <c r="M706" s="4"/>
    </row>
    <row r="707" spans="1:13">
      <c r="A707" s="5"/>
      <c r="I707" s="5"/>
      <c r="J707" s="4"/>
      <c r="K707" s="4"/>
      <c r="L707" s="4"/>
      <c r="M707" s="4"/>
    </row>
    <row r="708" spans="1:13">
      <c r="A708" s="5"/>
      <c r="I708" s="5"/>
      <c r="J708" s="4"/>
      <c r="K708" s="4"/>
      <c r="L708" s="4"/>
      <c r="M708" s="4"/>
    </row>
    <row r="709" spans="1:13">
      <c r="A709" s="5"/>
      <c r="I709" s="5"/>
      <c r="J709" s="4"/>
      <c r="K709" s="4"/>
      <c r="L709" s="4"/>
      <c r="M709" s="4"/>
    </row>
    <row r="710" spans="1:13">
      <c r="A710" s="5"/>
      <c r="I710" s="5"/>
      <c r="J710" s="4"/>
      <c r="K710" s="4"/>
      <c r="L710" s="4"/>
      <c r="M710" s="4"/>
    </row>
    <row r="711" spans="1:13">
      <c r="A711" s="5"/>
      <c r="I711" s="5"/>
      <c r="J711" s="4"/>
      <c r="K711" s="4"/>
      <c r="L711" s="4"/>
      <c r="M711" s="4"/>
    </row>
    <row r="712" spans="1:13">
      <c r="A712" s="5"/>
      <c r="I712" s="5"/>
      <c r="J712" s="4"/>
      <c r="K712" s="4"/>
      <c r="L712" s="4"/>
      <c r="M712" s="4"/>
    </row>
    <row r="713" spans="1:13">
      <c r="A713" s="5"/>
      <c r="I713" s="5"/>
      <c r="J713" s="4"/>
      <c r="K713" s="4"/>
      <c r="L713" s="4"/>
      <c r="M713" s="4"/>
    </row>
    <row r="714" spans="1:13">
      <c r="A714" s="5"/>
      <c r="I714" s="5"/>
      <c r="J714" s="4"/>
      <c r="K714" s="4"/>
      <c r="L714" s="4"/>
      <c r="M714" s="4"/>
    </row>
    <row r="715" spans="1:13">
      <c r="A715" s="5"/>
      <c r="I715" s="5"/>
      <c r="J715" s="4"/>
      <c r="K715" s="4"/>
      <c r="L715" s="4"/>
      <c r="M715" s="4"/>
    </row>
    <row r="716" spans="1:13">
      <c r="A716" s="5"/>
      <c r="I716" s="5"/>
      <c r="J716" s="4"/>
      <c r="K716" s="4"/>
      <c r="L716" s="4"/>
      <c r="M716" s="4"/>
    </row>
    <row r="717" spans="1:13">
      <c r="A717" s="5"/>
      <c r="I717" s="5"/>
      <c r="J717" s="4"/>
      <c r="K717" s="4"/>
      <c r="L717" s="4"/>
      <c r="M717" s="4"/>
    </row>
    <row r="718" spans="1:13">
      <c r="A718" s="5"/>
      <c r="I718" s="5"/>
      <c r="J718" s="4"/>
      <c r="K718" s="4"/>
      <c r="L718" s="4"/>
      <c r="M718" s="4"/>
    </row>
    <row r="719" spans="1:13">
      <c r="A719" s="5"/>
      <c r="I719" s="5"/>
      <c r="J719" s="4"/>
      <c r="K719" s="4"/>
      <c r="L719" s="4"/>
      <c r="M719" s="4"/>
    </row>
    <row r="720" spans="1:13">
      <c r="A720" s="5"/>
      <c r="I720" s="5"/>
      <c r="J720" s="4"/>
      <c r="K720" s="4"/>
      <c r="L720" s="4"/>
      <c r="M720" s="4"/>
    </row>
    <row r="721" spans="1:13">
      <c r="A721" s="5"/>
      <c r="I721" s="5"/>
      <c r="J721" s="4"/>
      <c r="K721" s="4"/>
      <c r="L721" s="4"/>
      <c r="M721" s="4"/>
    </row>
    <row r="722" spans="1:13">
      <c r="A722" s="5"/>
      <c r="I722" s="5"/>
      <c r="J722" s="4"/>
      <c r="K722" s="4"/>
      <c r="L722" s="4"/>
      <c r="M722" s="4"/>
    </row>
    <row r="723" spans="1:13">
      <c r="A723" s="5"/>
      <c r="I723" s="5"/>
      <c r="J723" s="4"/>
      <c r="K723" s="4"/>
      <c r="L723" s="4"/>
      <c r="M723" s="4"/>
    </row>
    <row r="724" spans="1:13">
      <c r="A724" s="5"/>
      <c r="I724" s="5"/>
      <c r="J724" s="4"/>
      <c r="K724" s="4"/>
      <c r="L724" s="4"/>
      <c r="M724" s="4"/>
    </row>
    <row r="725" spans="1:13">
      <c r="A725" s="5"/>
      <c r="I725" s="5"/>
      <c r="J725" s="4"/>
      <c r="K725" s="4"/>
      <c r="L725" s="4"/>
      <c r="M725" s="4"/>
    </row>
    <row r="726" spans="1:13">
      <c r="A726" s="5"/>
      <c r="I726" s="5"/>
      <c r="J726" s="4"/>
      <c r="K726" s="4"/>
      <c r="L726" s="4"/>
      <c r="M726" s="4"/>
    </row>
    <row r="727" spans="1:13">
      <c r="A727" s="5"/>
      <c r="I727" s="5"/>
      <c r="J727" s="4"/>
      <c r="K727" s="4"/>
      <c r="L727" s="4"/>
      <c r="M727" s="4"/>
    </row>
    <row r="728" spans="1:13">
      <c r="A728" s="5"/>
      <c r="I728" s="5"/>
      <c r="J728" s="4"/>
      <c r="K728" s="4"/>
      <c r="L728" s="4"/>
      <c r="M728" s="4"/>
    </row>
    <row r="729" spans="1:13">
      <c r="A729" s="5"/>
      <c r="I729" s="5"/>
      <c r="J729" s="4"/>
      <c r="K729" s="4"/>
      <c r="L729" s="4"/>
      <c r="M729" s="4"/>
    </row>
    <row r="730" spans="1:13">
      <c r="A730" s="5"/>
      <c r="I730" s="5"/>
      <c r="J730" s="4"/>
      <c r="K730" s="4"/>
      <c r="L730" s="4"/>
      <c r="M730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</vt:lpstr>
      <vt:lpstr>Investors</vt:lpstr>
      <vt:lpstr>Exits</vt:lpstr>
      <vt:lpstr>Adjustments</vt:lpstr>
      <vt:lpstr>Daily</vt:lpstr>
      <vt:lpstr>Movement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2024-09-19T06:12:23Z</dcterms:created>
  <dcterms:modified xsi:type="dcterms:W3CDTF">2024-09-19T06:46:47Z</dcterms:modified>
</cp:coreProperties>
</file>