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40" tabRatio="512" activeTab="3"/>
  </bookViews>
  <sheets>
    <sheet name="发票" sheetId="28" r:id="rId1"/>
    <sheet name="箱单" sheetId="19" r:id="rId2"/>
    <sheet name="人民币合同" sheetId="29" r:id="rId3"/>
    <sheet name="美元合同" sheetId="31" r:id="rId4"/>
  </sheets>
  <externalReferences>
    <externalReference r:id="rId5"/>
  </externalReferences>
  <definedNames>
    <definedName name="_xlnm.Print_Area" localSheetId="0">发票!$A$1:$M$75</definedName>
    <definedName name="_xlnm.Print_Area" localSheetId="1">箱单!$A$1:$L$59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<sst xmlns="http://schemas.openxmlformats.org/spreadsheetml/2006/main" count="223" uniqueCount="119">
  <si>
    <t xml:space="preserve"> COMMERCIAL    INVOICE</t>
  </si>
  <si>
    <t xml:space="preserve">(1) Shipper/Exporter </t>
  </si>
  <si>
    <t>(8) No.&amp; Date of Invoice</t>
  </si>
  <si>
    <t>YINGKOU QIANWEI TRADE CO.,LTD</t>
  </si>
  <si>
    <t>QW2025-3-31</t>
  </si>
  <si>
    <t>DATE:</t>
  </si>
  <si>
    <t xml:space="preserve"> 2025-3-31</t>
  </si>
  <si>
    <t>FIRST FLOOR OF NO.6 DOOR,#2 BUILDING NORTHWEST AREA</t>
  </si>
  <si>
    <t>AB IRIS</t>
  </si>
  <si>
    <t xml:space="preserve">GREEN-TIME INDUSTRIAL ZONE,BAYUQUAN DISTRICT </t>
  </si>
  <si>
    <t>18,JANGWI-RO 24-GIL,SEONGBUK-GU</t>
  </si>
  <si>
    <t>YINGKOU CITY ,LIAONING PROVINCE ,CHINA</t>
  </si>
  <si>
    <t>SEOUL,REPUBLIC OF KOREA</t>
  </si>
  <si>
    <t>TEL:0086-417-6210807</t>
  </si>
  <si>
    <t>BUSINESS REGISTRATION NO: 284-02-03157</t>
  </si>
  <si>
    <t>(2) Consignee</t>
  </si>
  <si>
    <t>(9) No.&amp; Date of L/C</t>
  </si>
  <si>
    <t>MosTis co.,Ltd</t>
  </si>
  <si>
    <t>303-2ho, 129,Jongam-ro, Seongbuk-gu, Seoul, Republic of Korea</t>
  </si>
  <si>
    <t>Kim In Soo(110111-8496328)</t>
  </si>
  <si>
    <t>BUSINESS REGISTRATION NO: 203-81-67953</t>
  </si>
  <si>
    <t>dlstndlstn2005@naver.com</t>
  </si>
  <si>
    <t xml:space="preserve">(3) Notify Party </t>
  </si>
  <si>
    <t>(11) Remarks:</t>
  </si>
  <si>
    <t>SAME AS ABOVE</t>
  </si>
  <si>
    <t xml:space="preserve">(4) Port of Loading </t>
  </si>
  <si>
    <t>(5) Final Destination</t>
  </si>
  <si>
    <t>DALIAN,CHINA</t>
  </si>
  <si>
    <t>INCHON,KOREA</t>
  </si>
  <si>
    <t xml:space="preserve"> </t>
  </si>
  <si>
    <t>(6) Carrier</t>
  </si>
  <si>
    <t xml:space="preserve">(7) Sailing on or about </t>
  </si>
  <si>
    <t>BY SEA</t>
  </si>
  <si>
    <t>(12) Marks &amp; No. of PKGS</t>
  </si>
  <si>
    <t>(13) Description of goods</t>
  </si>
  <si>
    <t>(14)Quantity</t>
  </si>
  <si>
    <t>(15)Unit-price</t>
  </si>
  <si>
    <t>(16)Amount</t>
  </si>
  <si>
    <t>KT</t>
  </si>
  <si>
    <t>MADE IN CHINA</t>
  </si>
  <si>
    <t>CNF INCHON,KOREA</t>
  </si>
  <si>
    <r>
      <rPr>
        <sz val="18"/>
        <color theme="1"/>
        <rFont val="宋体"/>
        <charset val="129"/>
        <scheme val="minor"/>
      </rPr>
      <t>티주리</t>
    </r>
    <r>
      <rPr>
        <sz val="18"/>
        <color theme="1"/>
        <rFont val="宋体"/>
        <charset val="134"/>
        <scheme val="minor"/>
      </rPr>
      <t xml:space="preserve"> 对账单</t>
    </r>
  </si>
  <si>
    <t>DOWN OVERCOAT</t>
  </si>
  <si>
    <t>PCS</t>
  </si>
  <si>
    <t>品名</t>
  </si>
  <si>
    <t>数量</t>
  </si>
  <si>
    <t>单价</t>
  </si>
  <si>
    <t>合计</t>
  </si>
  <si>
    <t>SKI JUMPER</t>
  </si>
  <si>
    <t>长款羽绒服</t>
  </si>
  <si>
    <t>PADDING CARCOAT</t>
  </si>
  <si>
    <t>滑雪服半大衣</t>
  </si>
  <si>
    <t>PADDING OVERCOAT</t>
  </si>
  <si>
    <t>中款棉服</t>
  </si>
  <si>
    <t>FLEECE JACKET</t>
  </si>
  <si>
    <t>长款棉服</t>
  </si>
  <si>
    <t>BANNER</t>
  </si>
  <si>
    <t>摇粒绒</t>
  </si>
  <si>
    <t>JACKET</t>
  </si>
  <si>
    <t>条幅</t>
  </si>
  <si>
    <t>SPRING JACKET</t>
  </si>
  <si>
    <t>棒球服</t>
  </si>
  <si>
    <t>AIRFORCE JACKET</t>
  </si>
  <si>
    <t>春季工作服</t>
  </si>
  <si>
    <t>HOODIES(CAP/ZIPPER)</t>
  </si>
  <si>
    <t>空军夹克</t>
  </si>
  <si>
    <t>HOODIES(CAP/NO ZIPPER)</t>
  </si>
  <si>
    <t>卫衣（有帽，有拉链）</t>
  </si>
  <si>
    <t>卫衣（有帽，无拉链）</t>
  </si>
  <si>
    <t xml:space="preserve">(19) Signed by </t>
  </si>
  <si>
    <t>PACKING LIST</t>
  </si>
  <si>
    <t>(10)  L/C Issuing Bank</t>
  </si>
  <si>
    <t>(15)Net WT.</t>
  </si>
  <si>
    <t>(16)Gross WT.</t>
  </si>
  <si>
    <t>(18)CTNS</t>
  </si>
  <si>
    <t>(17)CBM</t>
  </si>
  <si>
    <t xml:space="preserve">TOTAL :   </t>
  </si>
  <si>
    <t>KGS</t>
  </si>
  <si>
    <t>CTNS</t>
  </si>
  <si>
    <t>CBM</t>
  </si>
  <si>
    <t xml:space="preserve">           SALES CONTRACT</t>
  </si>
  <si>
    <r>
      <rPr>
        <b/>
        <sz val="12"/>
        <rFont val="Arial"/>
        <charset val="134"/>
      </rPr>
      <t>Messrs.</t>
    </r>
    <r>
      <rPr>
        <sz val="12"/>
        <rFont val="Arial"/>
        <charset val="134"/>
      </rPr>
      <t xml:space="preserve"> </t>
    </r>
  </si>
  <si>
    <t>Date:</t>
  </si>
  <si>
    <t>Ref.#:</t>
  </si>
  <si>
    <t xml:space="preserve">We are pleased to issue the pro-forma invoice on the terms and conditions mentioned hereunder, </t>
  </si>
  <si>
    <t>Description</t>
  </si>
  <si>
    <t>Q'ty</t>
  </si>
  <si>
    <t>Unit</t>
  </si>
  <si>
    <t>U/price</t>
  </si>
  <si>
    <t>Amount</t>
  </si>
  <si>
    <t>Total:</t>
  </si>
  <si>
    <t>USD EXCHANGE RATE:</t>
  </si>
  <si>
    <t>Origin:</t>
  </si>
  <si>
    <t>Made in China</t>
  </si>
  <si>
    <t>Packing:</t>
  </si>
  <si>
    <t>Export Standard</t>
  </si>
  <si>
    <t>Shipment:</t>
  </si>
  <si>
    <t>FROM DALIAN, CHINA TO INCHON,KOREA  BY SEA</t>
  </si>
  <si>
    <t>Payment:</t>
  </si>
  <si>
    <t>T/T,</t>
  </si>
  <si>
    <t>Terms of price:</t>
  </si>
  <si>
    <t>Delivery Date:</t>
  </si>
  <si>
    <t>MAR,2025</t>
  </si>
  <si>
    <t>Expired Date:</t>
  </si>
  <si>
    <t>BENEFICIARY :</t>
  </si>
  <si>
    <t>ADDRESS:</t>
  </si>
  <si>
    <t>ADVISING BANK:</t>
  </si>
  <si>
    <t>BANK OF CHINA, YINGKOU BAYUQUAN BRANCH.</t>
  </si>
  <si>
    <t>ACCOUNT NO:</t>
  </si>
  <si>
    <t>288256320721(USD)</t>
  </si>
  <si>
    <t>BANK ADDRESS :</t>
  </si>
  <si>
    <t>YINGKOU ECONOMIC AND TECHNICAL DEVELOPMENT ZONE</t>
  </si>
  <si>
    <t>SWIFT BIC</t>
  </si>
  <si>
    <t>BKCHCNBJ82C</t>
  </si>
  <si>
    <t xml:space="preserve">TEL # : </t>
  </si>
  <si>
    <t>0086-417-6210807</t>
  </si>
  <si>
    <t>FAX # :</t>
  </si>
  <si>
    <t>BUYER ACCEPTED</t>
  </si>
  <si>
    <t>THE SELLERS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</si>
</sst>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7" formatCode="&quot;￥&quot;#,##0.00;&quot;￥&quot;\-#,##0.00"/>
    <numFmt numFmtId="25" formatCode="\$#,##0.00_);\(\$#,##0.00\)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&quot;￥&quot;#,##0.00_);\(&quot;￥&quot;#,##0.00\)"/>
    <numFmt numFmtId="179" formatCode="_ * #,##0.0_ ;_ * \-#,##0.0_ ;_ * &quot;-&quot;_ ;_ @_ "/>
    <numFmt numFmtId="180" formatCode="yyyy/m/d;@"/>
    <numFmt numFmtId="181" formatCode="&quot;US$&quot;#,##0.00_);[Red]\(&quot;US$&quot;#,##0.00\)"/>
  </numFmts>
  <fonts count="105">
    <font>
      <sz val="12"/>
      <name val="宋体"/>
      <charset val="129"/>
    </font>
    <font>
      <sz val="12"/>
      <name val="宋体"/>
      <charset val="134"/>
    </font>
    <font>
      <sz val="10"/>
      <name val="宋体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16"/>
      <name val="Arial"/>
      <charset val="134"/>
    </font>
    <font>
      <b/>
      <sz val="12"/>
      <name val="Arial"/>
      <charset val="134"/>
    </font>
    <font>
      <b/>
      <sz val="10"/>
      <name val="Verdana"/>
      <charset val="134"/>
    </font>
    <font>
      <sz val="11"/>
      <name val="Arial"/>
      <charset val="134"/>
    </font>
    <font>
      <b/>
      <sz val="10"/>
      <color rgb="FF333333"/>
      <name val="Arial Bold"/>
      <charset val="129"/>
    </font>
    <font>
      <b/>
      <sz val="10"/>
      <name val="Times New Roman"/>
      <charset val="134"/>
    </font>
    <font>
      <sz val="12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1"/>
      <name val="Times New Roman"/>
      <charset val="134"/>
    </font>
    <font>
      <sz val="10"/>
      <name val="Times New Roman"/>
      <charset val="134"/>
    </font>
    <font>
      <sz val="7"/>
      <name val="Times New Roman"/>
      <charset val="134"/>
    </font>
    <font>
      <b/>
      <sz val="24"/>
      <name val="Times New Roman"/>
      <charset val="134"/>
    </font>
    <font>
      <b/>
      <sz val="9"/>
      <name val="Tahoma"/>
      <charset val="134"/>
    </font>
    <font>
      <sz val="10"/>
      <name val="Tahoma"/>
      <charset val="134"/>
    </font>
    <font>
      <sz val="9"/>
      <name val="Verdana"/>
      <charset val="134"/>
    </font>
    <font>
      <sz val="11"/>
      <name val="宋体"/>
      <charset val="129"/>
      <scheme val="minor"/>
    </font>
    <font>
      <sz val="11"/>
      <color theme="1"/>
      <name val="宋体"/>
      <charset val="129"/>
      <scheme val="minor"/>
    </font>
    <font>
      <b/>
      <sz val="10"/>
      <name val="Tahoma"/>
      <charset val="134"/>
    </font>
    <font>
      <b/>
      <sz val="10"/>
      <name val="宋体"/>
      <charset val="134"/>
    </font>
    <font>
      <b/>
      <sz val="9"/>
      <name val="Times New Roman"/>
      <charset val="134"/>
    </font>
    <font>
      <sz val="8"/>
      <name val="Times New Roman"/>
      <charset val="134"/>
    </font>
    <font>
      <b/>
      <sz val="20"/>
      <name val="Times New Roman"/>
      <charset val="134"/>
    </font>
    <font>
      <sz val="7"/>
      <name val="宋体"/>
      <charset val="134"/>
    </font>
    <font>
      <b/>
      <sz val="22"/>
      <name val="Arial"/>
      <charset val="134"/>
    </font>
    <font>
      <b/>
      <sz val="9"/>
      <name val="Verdana"/>
      <charset val="134"/>
    </font>
    <font>
      <b/>
      <sz val="10"/>
      <color rgb="FF000000"/>
      <name val="Verdana"/>
      <charset val="129"/>
    </font>
    <font>
      <sz val="10"/>
      <color rgb="FF000000"/>
      <name val="Verdana"/>
      <charset val="129"/>
    </font>
    <font>
      <b/>
      <sz val="10"/>
      <color rgb="FF000000"/>
      <name val="Batang"/>
      <charset val="129"/>
    </font>
    <font>
      <b/>
      <u/>
      <sz val="12"/>
      <color rgb="FF800080"/>
      <name val="宋体"/>
      <charset val="134"/>
    </font>
    <font>
      <sz val="10"/>
      <color rgb="FFFF0000"/>
      <name val="Times New Roman"/>
      <charset val="134"/>
    </font>
    <font>
      <sz val="18"/>
      <color theme="1" tint="0.05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name val="Calibri"/>
      <charset val="134"/>
    </font>
    <font>
      <sz val="10"/>
      <color rgb="FF333333"/>
      <name val="Arial Bold"/>
      <charset val="129"/>
    </font>
    <font>
      <sz val="11"/>
      <color theme="1"/>
      <name val="Times New Roman"/>
      <charset val="134"/>
    </font>
    <font>
      <sz val="9.75"/>
      <color rgb="FF666666"/>
      <name val="Arial"/>
      <charset val="129"/>
    </font>
    <font>
      <b/>
      <sz val="10"/>
      <color rgb="FFFF0000"/>
      <name val="Times New Roman"/>
      <charset val="134"/>
    </font>
    <font>
      <sz val="9"/>
      <name val="Times New Roman"/>
      <charset val="134"/>
    </font>
    <font>
      <sz val="10"/>
      <name val="宋体"/>
      <charset val="129"/>
      <scheme val="minor"/>
    </font>
    <font>
      <sz val="18"/>
      <color rgb="FFFF0000"/>
      <name val="宋体"/>
      <charset val="134"/>
      <scheme val="minor"/>
    </font>
    <font>
      <sz val="10"/>
      <name val="Verdana"/>
      <charset val="134"/>
    </font>
    <font>
      <sz val="18"/>
      <color theme="1"/>
      <name val="宋体"/>
      <charset val="129"/>
      <scheme val="minor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indexed="56"/>
      <name val="맑은 고딕"/>
      <charset val="134"/>
    </font>
    <font>
      <sz val="11"/>
      <color indexed="8"/>
      <name val="맑은 고딕"/>
      <charset val="134"/>
    </font>
    <font>
      <sz val="11"/>
      <color indexed="8"/>
      <name val="宋体"/>
      <charset val="134"/>
    </font>
    <font>
      <sz val="11"/>
      <color indexed="9"/>
      <name val="맑은 고딕"/>
      <charset val="134"/>
    </font>
    <font>
      <b/>
      <sz val="15"/>
      <color indexed="56"/>
      <name val="宋体"/>
      <charset val="134"/>
    </font>
    <font>
      <b/>
      <sz val="11"/>
      <color indexed="9"/>
      <name val="맑은 고딕"/>
      <charset val="134"/>
    </font>
    <font>
      <sz val="11"/>
      <color indexed="9"/>
      <name val="宋体"/>
      <charset val="134"/>
    </font>
    <font>
      <b/>
      <sz val="11"/>
      <color indexed="52"/>
      <name val="맑은 고딕"/>
      <charset val="134"/>
    </font>
    <font>
      <b/>
      <sz val="11"/>
      <color indexed="56"/>
      <name val="맑은 고딕"/>
      <charset val="134"/>
    </font>
    <font>
      <sz val="11"/>
      <name val="돋움"/>
      <charset val="134"/>
    </font>
    <font>
      <sz val="11"/>
      <color indexed="60"/>
      <name val="맑은 고딕"/>
      <charset val="134"/>
    </font>
    <font>
      <b/>
      <sz val="13"/>
      <color indexed="56"/>
      <name val="맑은 고딕"/>
      <charset val="134"/>
    </font>
    <font>
      <sz val="11"/>
      <color indexed="17"/>
      <name val="맑은 고딕"/>
      <charset val="134"/>
    </font>
    <font>
      <i/>
      <sz val="11"/>
      <color indexed="23"/>
      <name val="맑은 고딕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맑은 고딕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2"/>
      <name val="맑은 고딕"/>
      <charset val="134"/>
    </font>
    <font>
      <b/>
      <sz val="11"/>
      <color indexed="63"/>
      <name val="맑은 고딕"/>
      <charset val="134"/>
    </font>
    <font>
      <sz val="11"/>
      <color indexed="20"/>
      <name val="맑은 고딕"/>
      <charset val="134"/>
    </font>
    <font>
      <b/>
      <sz val="11"/>
      <color indexed="8"/>
      <name val="맑은 고딕"/>
      <charset val="134"/>
    </font>
    <font>
      <sz val="11"/>
      <color indexed="52"/>
      <name val="맑은 고딕"/>
      <charset val="134"/>
    </font>
    <font>
      <b/>
      <sz val="11"/>
      <color indexed="9"/>
      <name val="宋体"/>
      <charset val="134"/>
    </font>
    <font>
      <sz val="9"/>
      <name val="돋움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맑은 고딕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23">
    <xf numFmtId="0" fontId="0" fillId="0" borderId="0"/>
    <xf numFmtId="43" fontId="1" fillId="0" borderId="0" applyFont="0" applyFill="0" applyBorder="0" applyAlignment="0" applyProtection="0"/>
    <xf numFmtId="44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2" fontId="49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center"/>
    </xf>
    <xf numFmtId="0" fontId="49" fillId="4" borderId="16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5" borderId="19" applyNumberFormat="0" applyAlignment="0" applyProtection="0">
      <alignment vertical="center"/>
    </xf>
    <xf numFmtId="0" fontId="59" fillId="6" borderId="20" applyNumberFormat="0" applyAlignment="0" applyProtection="0">
      <alignment vertical="center"/>
    </xf>
    <xf numFmtId="0" fontId="60" fillId="6" borderId="19" applyNumberFormat="0" applyAlignment="0" applyProtection="0">
      <alignment vertical="center"/>
    </xf>
    <xf numFmtId="0" fontId="61" fillId="7" borderId="21" applyNumberFormat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3" fillId="0" borderId="24" applyNumberFormat="0" applyFill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4" fillId="43" borderId="25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6" fillId="50" borderId="26" applyNumberFormat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0" fillId="51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7" fillId="0" borderId="27" applyNumberFormat="0" applyFill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8" fillId="0" borderId="0"/>
    <xf numFmtId="0" fontId="78" fillId="0" borderId="0"/>
    <xf numFmtId="0" fontId="70" fillId="53" borderId="0" applyNumberFormat="0" applyBorder="0" applyAlignment="0" applyProtection="0">
      <alignment vertical="center"/>
    </xf>
    <xf numFmtId="0" fontId="78" fillId="0" borderId="0"/>
    <xf numFmtId="0" fontId="70" fillId="53" borderId="0" applyNumberFormat="0" applyBorder="0" applyAlignment="0" applyProtection="0">
      <alignment vertical="center"/>
    </xf>
    <xf numFmtId="0" fontId="70" fillId="5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72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70" fillId="53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78" fillId="0" borderId="0"/>
    <xf numFmtId="0" fontId="79" fillId="54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0" fontId="70" fillId="0" borderId="0">
      <alignment vertical="center"/>
    </xf>
    <xf numFmtId="0" fontId="76" fillId="50" borderId="26" applyNumberFormat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8" fillId="0" borderId="0"/>
    <xf numFmtId="0" fontId="70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0" fontId="75" fillId="41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84" fillId="0" borderId="27" applyNumberFormat="0" applyFill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70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72" fillId="41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0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4" fillId="43" borderId="25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90" fillId="45" borderId="26" applyNumberFormat="0" applyAlignment="0" applyProtection="0">
      <alignment vertical="center"/>
    </xf>
    <xf numFmtId="0" fontId="90" fillId="45" borderId="26" applyNumberFormat="0" applyAlignment="0" applyProtection="0">
      <alignment vertical="center"/>
    </xf>
    <xf numFmtId="0" fontId="90" fillId="45" borderId="26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72" fillId="55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91" fillId="50" borderId="30" applyNumberFormat="0" applyAlignment="0" applyProtection="0">
      <alignment vertical="center"/>
    </xf>
    <xf numFmtId="0" fontId="77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0" fillId="0" borderId="0">
      <alignment vertical="center"/>
    </xf>
    <xf numFmtId="0" fontId="72" fillId="40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/>
    <xf numFmtId="0" fontId="70" fillId="39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92" fillId="3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1" fillId="0" borderId="0"/>
    <xf numFmtId="0" fontId="78" fillId="0" borderId="0">
      <alignment vertical="center"/>
    </xf>
    <xf numFmtId="0" fontId="70" fillId="38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6" fillId="50" borderId="26" applyNumberFormat="0" applyAlignment="0" applyProtection="0">
      <alignment vertical="center"/>
    </xf>
    <xf numFmtId="0" fontId="70" fillId="0" borderId="0">
      <alignment vertical="center"/>
    </xf>
    <xf numFmtId="0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94" fillId="0" borderId="29" applyNumberFormat="0" applyFill="0" applyAlignment="0" applyProtection="0">
      <alignment vertical="center"/>
    </xf>
    <xf numFmtId="0" fontId="95" fillId="43" borderId="25" applyNumberFormat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4" fillId="43" borderId="25" applyNumberFormat="0" applyAlignment="0" applyProtection="0">
      <alignment vertical="center"/>
    </xf>
    <xf numFmtId="0" fontId="70" fillId="0" borderId="0">
      <alignment vertical="center"/>
    </xf>
    <xf numFmtId="0" fontId="81" fillId="36" borderId="0" applyNumberFormat="0" applyBorder="0" applyAlignment="0" applyProtection="0">
      <alignment vertical="center"/>
    </xf>
    <xf numFmtId="0" fontId="78" fillId="0" borderId="0"/>
    <xf numFmtId="0" fontId="70" fillId="48" borderId="0" applyNumberFormat="0" applyBorder="0" applyAlignment="0" applyProtection="0">
      <alignment vertical="center"/>
    </xf>
    <xf numFmtId="0" fontId="78" fillId="0" borderId="0">
      <alignment vertical="center"/>
    </xf>
    <xf numFmtId="0" fontId="96" fillId="56" borderId="32" applyNumberFormat="0" applyFont="0" applyAlignment="0" applyProtection="0">
      <alignment vertical="center"/>
    </xf>
    <xf numFmtId="0" fontId="78" fillId="56" borderId="32" applyNumberFormat="0" applyFont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76" fillId="50" borderId="26" applyNumberFormat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78" fillId="0" borderId="0"/>
    <xf numFmtId="0" fontId="1" fillId="0" borderId="0">
      <alignment vertical="center"/>
    </xf>
    <xf numFmtId="0" fontId="70" fillId="51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91" fillId="50" borderId="30" applyNumberFormat="0" applyAlignment="0" applyProtection="0">
      <alignment vertical="center"/>
    </xf>
    <xf numFmtId="0" fontId="70" fillId="0" borderId="0">
      <alignment vertical="center"/>
    </xf>
    <xf numFmtId="0" fontId="72" fillId="3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8" fillId="0" borderId="0"/>
    <xf numFmtId="41" fontId="1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78" fillId="0" borderId="0"/>
    <xf numFmtId="0" fontId="70" fillId="53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96" fillId="56" borderId="32" applyNumberFormat="0" applyFont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8" fillId="0" borderId="0"/>
    <xf numFmtId="0" fontId="70" fillId="51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0" fillId="53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98" fillId="50" borderId="26" applyNumberFormat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1" fillId="0" borderId="0"/>
    <xf numFmtId="0" fontId="72" fillId="44" borderId="0" applyNumberFormat="0" applyBorder="0" applyAlignment="0" applyProtection="0">
      <alignment vertical="center"/>
    </xf>
    <xf numFmtId="0" fontId="70" fillId="0" borderId="0">
      <alignment vertical="center"/>
    </xf>
    <xf numFmtId="0" fontId="94" fillId="0" borderId="29" applyNumberFormat="0" applyFill="0" applyAlignment="0" applyProtection="0">
      <alignment vertical="center"/>
    </xf>
    <xf numFmtId="0" fontId="74" fillId="43" borderId="25" applyNumberFormat="0" applyAlignment="0" applyProtection="0">
      <alignment vertical="center"/>
    </xf>
    <xf numFmtId="0" fontId="78" fillId="0" borderId="0"/>
    <xf numFmtId="0" fontId="99" fillId="36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0" fillId="0" borderId="0">
      <alignment vertical="center"/>
    </xf>
    <xf numFmtId="0" fontId="75" fillId="48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100" fillId="0" borderId="31" applyNumberFormat="0" applyFill="0" applyAlignment="0" applyProtection="0">
      <alignment vertical="center"/>
    </xf>
    <xf numFmtId="0" fontId="96" fillId="56" borderId="32" applyNumberFormat="0" applyFont="0" applyAlignment="0" applyProtection="0">
      <alignment vertical="center"/>
    </xf>
    <xf numFmtId="0" fontId="94" fillId="0" borderId="29" applyNumberFormat="0" applyFill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7" fillId="0" borderId="27" applyNumberFormat="0" applyFill="0" applyAlignment="0" applyProtection="0">
      <alignment vertical="center"/>
    </xf>
    <xf numFmtId="0" fontId="91" fillId="50" borderId="30" applyNumberFormat="0" applyAlignment="0" applyProtection="0">
      <alignment vertical="center"/>
    </xf>
    <xf numFmtId="0" fontId="101" fillId="50" borderId="30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70" fillId="39" borderId="0" applyNumberFormat="0" applyBorder="0" applyAlignment="0" applyProtection="0">
      <alignment vertical="center"/>
    </xf>
    <xf numFmtId="0" fontId="102" fillId="45" borderId="26" applyNumberFormat="0" applyAlignment="0" applyProtection="0">
      <alignment vertical="center"/>
    </xf>
    <xf numFmtId="0" fontId="77" fillId="0" borderId="27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1" fillId="0" borderId="0">
      <alignment vertical="center"/>
    </xf>
    <xf numFmtId="0" fontId="71" fillId="4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8" fillId="0" borderId="0"/>
    <xf numFmtId="0" fontId="72" fillId="44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90" fillId="45" borderId="26" applyNumberFormat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96" fillId="56" borderId="32" applyNumberFormat="0" applyFont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96" fillId="56" borderId="32" applyNumberFormat="0" applyFont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72" fillId="47" borderId="0" applyNumberFormat="0" applyBorder="0" applyAlignment="0" applyProtection="0">
      <alignment vertical="center"/>
    </xf>
    <xf numFmtId="0" fontId="103" fillId="54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94" fillId="0" borderId="29" applyNumberFormat="0" applyFill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0" fillId="0" borderId="0">
      <alignment vertical="center"/>
    </xf>
    <xf numFmtId="0" fontId="96" fillId="56" borderId="32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0" fontId="96" fillId="56" borderId="32" applyNumberFormat="0" applyFont="0" applyAlignment="0" applyProtection="0">
      <alignment vertical="center"/>
    </xf>
    <xf numFmtId="0" fontId="92" fillId="37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96" fillId="56" borderId="32" applyNumberFormat="0" applyFont="0" applyAlignment="0" applyProtection="0">
      <alignment vertical="center"/>
    </xf>
    <xf numFmtId="0" fontId="78" fillId="0" borderId="0"/>
    <xf numFmtId="0" fontId="70" fillId="53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92" fillId="37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91" fillId="50" borderId="30" applyNumberFormat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3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6" fillId="56" borderId="32" applyNumberFormat="0" applyFont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2" fillId="37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</cellStyleXfs>
  <cellXfs count="211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259" applyFont="1" applyFill="1" applyBorder="1" applyAlignment="1">
      <alignment vertical="center"/>
    </xf>
    <xf numFmtId="0" fontId="1" fillId="0" borderId="0" xfId="259" applyFill="1" applyBorder="1" applyAlignment="1">
      <alignment vertical="center"/>
    </xf>
    <xf numFmtId="0" fontId="4" fillId="0" borderId="0" xfId="259" applyFont="1" applyFill="1" applyBorder="1" applyAlignment="1">
      <alignment vertical="center"/>
    </xf>
    <xf numFmtId="0" fontId="2" fillId="0" borderId="0" xfId="259" applyFont="1" applyFill="1" applyBorder="1" applyAlignment="1">
      <alignment vertical="center"/>
    </xf>
    <xf numFmtId="0" fontId="5" fillId="0" borderId="0" xfId="259" applyFont="1" applyFill="1" applyBorder="1" applyAlignment="1">
      <alignment vertical="center"/>
    </xf>
    <xf numFmtId="0" fontId="6" fillId="0" borderId="0" xfId="259" applyFont="1" applyFill="1" applyBorder="1" applyAlignment="1">
      <alignment vertical="center"/>
    </xf>
    <xf numFmtId="0" fontId="7" fillId="0" borderId="0" xfId="259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0" xfId="259" applyFont="1" applyFill="1" applyBorder="1" applyAlignment="1">
      <alignment vertical="center"/>
    </xf>
    <xf numFmtId="0" fontId="7" fillId="0" borderId="1" xfId="259" applyFont="1" applyFill="1" applyBorder="1" applyAlignment="1">
      <alignment vertical="center"/>
    </xf>
    <xf numFmtId="0" fontId="7" fillId="0" borderId="2" xfId="259" applyFont="1" applyFill="1" applyBorder="1" applyAlignment="1">
      <alignment horizontal="center" vertical="center"/>
    </xf>
    <xf numFmtId="0" fontId="9" fillId="0" borderId="3" xfId="259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6" fontId="11" fillId="0" borderId="2" xfId="0" applyNumberFormat="1" applyFont="1" applyFill="1" applyBorder="1" applyAlignment="1">
      <alignment horizontal="right" vertical="center"/>
    </xf>
    <xf numFmtId="177" fontId="11" fillId="0" borderId="2" xfId="0" applyNumberFormat="1" applyFont="1" applyFill="1" applyBorder="1" applyAlignment="1">
      <alignment horizontal="left" vertical="center"/>
    </xf>
    <xf numFmtId="0" fontId="12" fillId="0" borderId="2" xfId="259" applyFont="1" applyFill="1" applyBorder="1" applyAlignment="1">
      <alignment vertical="center"/>
    </xf>
    <xf numFmtId="0" fontId="12" fillId="0" borderId="2" xfId="259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9" fillId="3" borderId="0" xfId="259" applyFont="1" applyFill="1" applyBorder="1" applyAlignment="1">
      <alignment vertical="center"/>
    </xf>
    <xf numFmtId="0" fontId="13" fillId="0" borderId="0" xfId="259" applyFont="1" applyFill="1" applyBorder="1" applyAlignment="1">
      <alignment vertical="center"/>
    </xf>
    <xf numFmtId="176" fontId="9" fillId="0" borderId="0" xfId="259" applyNumberFormat="1" applyFont="1" applyFill="1" applyBorder="1" applyAlignment="1">
      <alignment horizontal="left" vertical="center"/>
    </xf>
    <xf numFmtId="0" fontId="14" fillId="0" borderId="0" xfId="259" applyFont="1" applyFill="1" applyBorder="1" applyAlignment="1">
      <alignment vertical="center"/>
    </xf>
    <xf numFmtId="0" fontId="7" fillId="0" borderId="0" xfId="259" applyFont="1" applyFill="1" applyBorder="1" applyAlignment="1">
      <alignment horizontal="right"/>
    </xf>
    <xf numFmtId="14" fontId="15" fillId="0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25" fontId="11" fillId="0" borderId="2" xfId="0" applyNumberFormat="1" applyFont="1" applyFill="1" applyBorder="1" applyAlignment="1">
      <alignment horizontal="left" vertical="center"/>
    </xf>
    <xf numFmtId="25" fontId="11" fillId="3" borderId="2" xfId="0" applyNumberFormat="1" applyFont="1" applyFill="1" applyBorder="1" applyAlignment="1">
      <alignment horizontal="left" vertical="center"/>
    </xf>
    <xf numFmtId="25" fontId="16" fillId="0" borderId="2" xfId="0" applyNumberFormat="1" applyFont="1" applyBorder="1" applyAlignment="1">
      <alignment horizontal="left" vertical="center"/>
    </xf>
    <xf numFmtId="25" fontId="1" fillId="2" borderId="0" xfId="0" applyNumberFormat="1" applyFont="1" applyFill="1" applyBorder="1" applyAlignment="1">
      <alignment vertical="center"/>
    </xf>
    <xf numFmtId="25" fontId="1" fillId="2" borderId="0" xfId="0" applyNumberFormat="1" applyFont="1" applyFill="1" applyBorder="1" applyAlignment="1">
      <alignment horizontal="left" vertical="center"/>
    </xf>
    <xf numFmtId="0" fontId="12" fillId="0" borderId="0" xfId="259" applyFont="1" applyFill="1" applyBorder="1" applyAlignment="1">
      <alignment vertical="center"/>
    </xf>
    <xf numFmtId="178" fontId="11" fillId="0" borderId="2" xfId="0" applyNumberFormat="1" applyFont="1" applyFill="1" applyBorder="1" applyAlignment="1">
      <alignment horizontal="left" vertical="center"/>
    </xf>
    <xf numFmtId="178" fontId="11" fillId="3" borderId="2" xfId="0" applyNumberFormat="1" applyFont="1" applyFill="1" applyBorder="1" applyAlignment="1">
      <alignment horizontal="left" vertical="center"/>
    </xf>
    <xf numFmtId="178" fontId="16" fillId="0" borderId="2" xfId="0" applyNumberFormat="1" applyFont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1" fillId="0" borderId="0" xfId="0" applyFont="1"/>
    <xf numFmtId="0" fontId="18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2" fillId="0" borderId="8" xfId="87" applyFont="1" applyFill="1" applyBorder="1" applyAlignment="1">
      <alignment vertical="top"/>
    </xf>
    <xf numFmtId="0" fontId="22" fillId="0" borderId="0" xfId="87" applyFont="1" applyFill="1" applyAlignment="1">
      <alignment vertical="top"/>
    </xf>
    <xf numFmtId="0" fontId="23" fillId="0" borderId="8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1" fillId="0" borderId="8" xfId="0" applyFont="1" applyBorder="1"/>
    <xf numFmtId="0" fontId="16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5" xfId="0" applyFont="1" applyBorder="1" applyAlignment="1">
      <alignment vertical="center"/>
    </xf>
    <xf numFmtId="0" fontId="16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1" xfId="0" applyFont="1" applyBorder="1"/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6" fillId="0" borderId="8" xfId="0" applyFont="1" applyBorder="1"/>
    <xf numFmtId="15" fontId="16" fillId="0" borderId="8" xfId="0" applyNumberFormat="1" applyFont="1" applyBorder="1" applyAlignment="1">
      <alignment horizontal="center"/>
    </xf>
    <xf numFmtId="0" fontId="16" fillId="0" borderId="0" xfId="0" applyFont="1" applyBorder="1"/>
    <xf numFmtId="0" fontId="16" fillId="0" borderId="10" xfId="0" applyFont="1" applyBorder="1"/>
    <xf numFmtId="0" fontId="16" fillId="0" borderId="4" xfId="0" applyFont="1" applyBorder="1"/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6" fillId="0" borderId="6" xfId="0" applyFont="1" applyBorder="1"/>
    <xf numFmtId="0" fontId="16" fillId="0" borderId="6" xfId="0" applyFont="1" applyFill="1" applyBorder="1" applyAlignment="1">
      <alignment horizontal="center" vertical="center"/>
    </xf>
    <xf numFmtId="0" fontId="11" fillId="0" borderId="8" xfId="0" applyFont="1" applyBorder="1"/>
    <xf numFmtId="0" fontId="25" fillId="0" borderId="0" xfId="0" applyFont="1" applyBorder="1"/>
    <xf numFmtId="0" fontId="11" fillId="0" borderId="0" xfId="0" applyFont="1" applyBorder="1"/>
    <xf numFmtId="0" fontId="11" fillId="0" borderId="0" xfId="0" applyFont="1" applyFill="1" applyBorder="1" applyAlignment="1">
      <alignment horizontal="center"/>
    </xf>
    <xf numFmtId="0" fontId="2" fillId="0" borderId="0" xfId="0" applyFont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2" fillId="0" borderId="8" xfId="0" applyFont="1" applyBorder="1"/>
    <xf numFmtId="0" fontId="26" fillId="0" borderId="8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 vertical="center"/>
    </xf>
    <xf numFmtId="14" fontId="16" fillId="0" borderId="0" xfId="0" applyNumberFormat="1" applyFont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left" vertical="center"/>
    </xf>
    <xf numFmtId="176" fontId="11" fillId="0" borderId="6" xfId="0" applyNumberFormat="1" applyFont="1" applyFill="1" applyBorder="1" applyAlignment="1">
      <alignment horizontal="right" vertical="center"/>
    </xf>
    <xf numFmtId="177" fontId="11" fillId="0" borderId="6" xfId="0" applyNumberFormat="1" applyFont="1" applyFill="1" applyBorder="1" applyAlignment="1">
      <alignment horizontal="left" vertical="center"/>
    </xf>
    <xf numFmtId="177" fontId="11" fillId="0" borderId="6" xfId="4" applyNumberFormat="1" applyFont="1" applyFill="1" applyBorder="1" applyAlignment="1">
      <alignment horizontal="center" vertical="center"/>
    </xf>
    <xf numFmtId="179" fontId="11" fillId="0" borderId="0" xfId="1" applyNumberFormat="1" applyFont="1" applyFill="1" applyBorder="1" applyAlignment="1">
      <alignment horizontal="center"/>
    </xf>
    <xf numFmtId="179" fontId="16" fillId="0" borderId="0" xfId="1" applyNumberFormat="1" applyFont="1" applyFill="1" applyBorder="1" applyAlignment="1">
      <alignment horizontal="center"/>
    </xf>
    <xf numFmtId="41" fontId="16" fillId="0" borderId="0" xfId="1" applyNumberFormat="1" applyFont="1" applyFill="1" applyBorder="1" applyAlignment="1">
      <alignment horizontal="center"/>
    </xf>
    <xf numFmtId="0" fontId="26" fillId="0" borderId="5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180" fontId="16" fillId="0" borderId="0" xfId="0" applyNumberFormat="1" applyFont="1" applyBorder="1" applyAlignment="1">
      <alignment horizontal="left" vertical="center"/>
    </xf>
    <xf numFmtId="0" fontId="16" fillId="0" borderId="9" xfId="0" applyFont="1" applyBorder="1"/>
    <xf numFmtId="0" fontId="11" fillId="0" borderId="1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177" fontId="11" fillId="0" borderId="7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/>
    </xf>
    <xf numFmtId="41" fontId="16" fillId="0" borderId="0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181" fontId="16" fillId="0" borderId="9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/>
    <xf numFmtId="0" fontId="16" fillId="3" borderId="0" xfId="0" applyFont="1" applyFill="1"/>
    <xf numFmtId="0" fontId="16" fillId="0" borderId="0" xfId="0" applyFont="1" applyFill="1"/>
    <xf numFmtId="0" fontId="30" fillId="0" borderId="4" xfId="0" applyFont="1" applyBorder="1" applyAlignment="1">
      <alignment horizontal="center" vertical="center"/>
    </xf>
    <xf numFmtId="0" fontId="31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32" fillId="0" borderId="0" xfId="0" applyFont="1" applyAlignment="1">
      <alignment horizontal="left"/>
    </xf>
    <xf numFmtId="0" fontId="1" fillId="0" borderId="0" xfId="87" applyFont="1" applyFill="1" applyAlignment="1">
      <alignment vertical="center"/>
    </xf>
    <xf numFmtId="0" fontId="33" fillId="0" borderId="13" xfId="0" applyFont="1" applyBorder="1" applyAlignment="1">
      <alignment horizontal="left"/>
    </xf>
    <xf numFmtId="0" fontId="33" fillId="0" borderId="13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5" fillId="0" borderId="8" xfId="6" applyFont="1" applyFill="1" applyBorder="1" applyAlignment="1" applyProtection="1">
      <alignment vertical="center"/>
    </xf>
    <xf numFmtId="0" fontId="16" fillId="0" borderId="8" xfId="0" applyFont="1" applyFill="1" applyBorder="1"/>
    <xf numFmtId="0" fontId="16" fillId="0" borderId="9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16" fillId="0" borderId="11" xfId="0" applyFont="1" applyFill="1" applyBorder="1"/>
    <xf numFmtId="0" fontId="36" fillId="0" borderId="10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15" fontId="16" fillId="0" borderId="8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16" fillId="0" borderId="4" xfId="0" applyFont="1" applyFill="1" applyBorder="1"/>
    <xf numFmtId="0" fontId="16" fillId="0" borderId="10" xfId="0" applyFont="1" applyFill="1" applyBorder="1"/>
    <xf numFmtId="0" fontId="24" fillId="0" borderId="5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3" borderId="8" xfId="0" applyFont="1" applyFill="1" applyBorder="1"/>
    <xf numFmtId="0" fontId="10" fillId="3" borderId="0" xfId="0" applyFont="1" applyFill="1" applyAlignment="1">
      <alignment horizontal="right"/>
    </xf>
    <xf numFmtId="0" fontId="37" fillId="0" borderId="2" xfId="0" applyFont="1" applyFill="1" applyBorder="1" applyAlignment="1">
      <alignment horizontal="center" vertical="center"/>
    </xf>
    <xf numFmtId="0" fontId="15" fillId="3" borderId="0" xfId="0" applyFont="1" applyFill="1" applyBorder="1"/>
    <xf numFmtId="0" fontId="37" fillId="3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15" fillId="0" borderId="14" xfId="0" applyFont="1" applyFill="1" applyBorder="1"/>
    <xf numFmtId="0" fontId="15" fillId="0" borderId="0" xfId="0" applyFont="1" applyFill="1" applyBorder="1"/>
    <xf numFmtId="0" fontId="39" fillId="0" borderId="8" xfId="0" applyFont="1" applyBorder="1"/>
    <xf numFmtId="0" fontId="40" fillId="3" borderId="0" xfId="0" applyFont="1" applyFill="1" applyAlignment="1">
      <alignment horizontal="right"/>
    </xf>
    <xf numFmtId="0" fontId="15" fillId="3" borderId="0" xfId="0" applyFont="1" applyFill="1" applyBorder="1" applyAlignment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2" fillId="0" borderId="0" xfId="0" applyFont="1"/>
    <xf numFmtId="0" fontId="43" fillId="0" borderId="0" xfId="0" applyFont="1" applyBorder="1" applyAlignment="1">
      <alignment horizontal="center"/>
    </xf>
    <xf numFmtId="14" fontId="16" fillId="0" borderId="9" xfId="0" applyNumberFormat="1" applyFont="1" applyBorder="1" applyAlignment="1">
      <alignment horizontal="left" vertical="center"/>
    </xf>
    <xf numFmtId="0" fontId="9" fillId="0" borderId="0" xfId="259" applyFont="1" applyFill="1" applyBorder="1" applyAlignment="1"/>
    <xf numFmtId="0" fontId="44" fillId="0" borderId="10" xfId="0" applyFont="1" applyFill="1" applyBorder="1" applyAlignment="1">
      <alignment horizontal="left" vertical="center"/>
    </xf>
    <xf numFmtId="0" fontId="45" fillId="0" borderId="0" xfId="262" applyFont="1" applyAlignment="1">
      <alignment vertical="center"/>
    </xf>
    <xf numFmtId="0" fontId="22" fillId="0" borderId="0" xfId="87" applyFont="1" applyFill="1" applyAlignment="1">
      <alignment vertical="center" wrapText="1"/>
    </xf>
    <xf numFmtId="0" fontId="16" fillId="0" borderId="4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6" fontId="16" fillId="0" borderId="0" xfId="0" applyNumberFormat="1" applyFont="1" applyFill="1" applyBorder="1" applyAlignment="1">
      <alignment horizontal="right"/>
    </xf>
    <xf numFmtId="26" fontId="16" fillId="0" borderId="9" xfId="0" applyNumberFormat="1" applyFont="1" applyBorder="1" applyAlignment="1">
      <alignment horizontal="right"/>
    </xf>
    <xf numFmtId="0" fontId="37" fillId="0" borderId="2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/>
    </xf>
    <xf numFmtId="7" fontId="38" fillId="0" borderId="2" xfId="0" applyNumberFormat="1" applyFont="1" applyFill="1" applyBorder="1" applyAlignment="1">
      <alignment horizontal="center" vertical="center"/>
    </xf>
    <xf numFmtId="178" fontId="15" fillId="3" borderId="9" xfId="259" applyNumberFormat="1" applyFont="1" applyFill="1" applyBorder="1" applyAlignment="1">
      <alignment vertical="center"/>
    </xf>
    <xf numFmtId="0" fontId="46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/>
    </xf>
    <xf numFmtId="178" fontId="15" fillId="0" borderId="14" xfId="259" applyNumberFormat="1" applyFont="1" applyFill="1" applyBorder="1" applyAlignment="1">
      <alignment vertical="center"/>
    </xf>
    <xf numFmtId="178" fontId="15" fillId="0" borderId="15" xfId="259" applyNumberFormat="1" applyFont="1" applyFill="1" applyBorder="1" applyAlignment="1">
      <alignment vertical="center"/>
    </xf>
    <xf numFmtId="178" fontId="15" fillId="0" borderId="0" xfId="259" applyNumberFormat="1" applyFont="1" applyFill="1" applyBorder="1" applyAlignment="1">
      <alignment vertical="center"/>
    </xf>
    <xf numFmtId="178" fontId="15" fillId="0" borderId="9" xfId="259" applyNumberFormat="1" applyFont="1" applyFill="1" applyBorder="1" applyAlignment="1">
      <alignment vertical="center"/>
    </xf>
    <xf numFmtId="0" fontId="15" fillId="3" borderId="0" xfId="259" applyFont="1" applyFill="1" applyBorder="1" applyAlignment="1">
      <alignment horizontal="right" vertical="center"/>
    </xf>
    <xf numFmtId="178" fontId="15" fillId="3" borderId="0" xfId="259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/>
    <xf numFmtId="0" fontId="47" fillId="0" borderId="8" xfId="0" applyFont="1" applyFill="1" applyBorder="1" applyAlignment="1"/>
    <xf numFmtId="0" fontId="47" fillId="0" borderId="8" xfId="0" applyFont="1" applyFill="1" applyBorder="1" applyAlignment="1">
      <alignment horizontal="left" vertical="center"/>
    </xf>
    <xf numFmtId="0" fontId="48" fillId="0" borderId="2" xfId="0" applyFont="1" applyFill="1" applyBorder="1" applyAlignment="1">
      <alignment horizontal="center" vertical="center"/>
    </xf>
    <xf numFmtId="7" fontId="38" fillId="0" borderId="2" xfId="0" applyNumberFormat="1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7" fontId="46" fillId="0" borderId="2" xfId="0" applyNumberFormat="1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7" fontId="46" fillId="2" borderId="2" xfId="0" applyNumberFormat="1" applyFont="1" applyFill="1" applyBorder="1" applyAlignment="1">
      <alignment horizontal="center" vertical="center"/>
    </xf>
    <xf numFmtId="0" fontId="25" fillId="3" borderId="0" xfId="0" applyFont="1" applyFill="1" applyBorder="1"/>
    <xf numFmtId="0" fontId="16" fillId="3" borderId="0" xfId="0" applyFont="1" applyFill="1" applyBorder="1"/>
    <xf numFmtId="0" fontId="25" fillId="3" borderId="0" xfId="0" applyFont="1" applyFill="1"/>
    <xf numFmtId="0" fontId="2" fillId="0" borderId="0" xfId="0" applyFont="1" applyFill="1"/>
  </cellXfs>
  <cellStyles count="3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제목 1" xfId="49"/>
    <cellStyle name="40% - 강조색4 3" xfId="50"/>
    <cellStyle name="20% - 강조색3" xfId="51"/>
    <cellStyle name="20% - 强调文字颜色 2 2" xfId="52"/>
    <cellStyle name="20% - 강조색5" xfId="53"/>
    <cellStyle name="60% - 강조색3" xfId="54"/>
    <cellStyle name="标题 1 2" xfId="55"/>
    <cellStyle name="강조색3 4" xfId="56"/>
    <cellStyle name="60% - 강조색5" xfId="57"/>
    <cellStyle name="60% - 강조색1" xfId="58"/>
    <cellStyle name="셀 확인 3" xfId="59"/>
    <cellStyle name="강조색4" xfId="60"/>
    <cellStyle name="60% - 강조색3 4" xfId="61"/>
    <cellStyle name="20% - 강조색6 4" xfId="62"/>
    <cellStyle name="40% - 강조색6 3" xfId="63"/>
    <cellStyle name="60% - 强调文字颜色 6 2" xfId="64"/>
    <cellStyle name="40% - 강조색4 4" xfId="65"/>
    <cellStyle name="强调文字颜色 4 2" xfId="66"/>
    <cellStyle name="60% - 강조색2 3" xfId="67"/>
    <cellStyle name="강조색2 4" xfId="68"/>
    <cellStyle name="계산" xfId="69"/>
    <cellStyle name="40% - 강조색2 4" xfId="70"/>
    <cellStyle name="60% - 强调文字颜色 4 2" xfId="71"/>
    <cellStyle name="20% - 강조색1" xfId="72"/>
    <cellStyle name="强调文字颜色 3 2" xfId="73"/>
    <cellStyle name="60% - 强调文字颜色 1 2" xfId="74"/>
    <cellStyle name="60% - 강조색1 2" xfId="75"/>
    <cellStyle name="제목 3 3" xfId="76"/>
    <cellStyle name="강조색5" xfId="77"/>
    <cellStyle name="20% - 강조색6 5" xfId="78"/>
    <cellStyle name="강조색2 2" xfId="79"/>
    <cellStyle name="강조색6 4" xfId="80"/>
    <cellStyle name="40% - 강조색2 2" xfId="81"/>
    <cellStyle name="40% - 강조색6 4" xfId="82"/>
    <cellStyle name="제목 1 4" xfId="83"/>
    <cellStyle name="20% - 강조색6 2" xfId="84"/>
    <cellStyle name="60% - 강조색1 4" xfId="85"/>
    <cellStyle name="常规 2 6" xfId="86"/>
    <cellStyle name="常规 2" xfId="87"/>
    <cellStyle name="40% - 강조색1" xfId="88"/>
    <cellStyle name="常规 2 5" xfId="89"/>
    <cellStyle name="40% - 강조색1 5" xfId="90"/>
    <cellStyle name="20% - 강조색1 5" xfId="91"/>
    <cellStyle name="60% - 강조색1 3" xfId="92"/>
    <cellStyle name="60% - 강조색4" xfId="93"/>
    <cellStyle name="60% - 강조색5 2" xfId="94"/>
    <cellStyle name="표준 4 4" xfId="95"/>
    <cellStyle name="60% - 강조색5 3" xfId="96"/>
    <cellStyle name="표준 4 5" xfId="97"/>
    <cellStyle name="40% - 강조색5 4" xfId="98"/>
    <cellStyle name="60% - 强调文字颜色 3 2" xfId="99"/>
    <cellStyle name="40% - 강조색1 4" xfId="100"/>
    <cellStyle name="常规 2 4" xfId="101"/>
    <cellStyle name="보통 2" xfId="102"/>
    <cellStyle name="제목 2 2" xfId="103"/>
    <cellStyle name="좋음" xfId="104"/>
    <cellStyle name="60% - 강조색2 2" xfId="105"/>
    <cellStyle name="40% - 강조색2 3" xfId="106"/>
    <cellStyle name="강조색2 3" xfId="107"/>
    <cellStyle name="40% - 강조색6 2" xfId="108"/>
    <cellStyle name="강조색6 2" xfId="109"/>
    <cellStyle name="20% - 강조색6 3" xfId="110"/>
    <cellStyle name="쉼표 [0]_SOPIA PI PO" xfId="111"/>
    <cellStyle name="표준 2 3" xfId="112"/>
    <cellStyle name="계산 4" xfId="113"/>
    <cellStyle name="강조색1" xfId="114"/>
    <cellStyle name="20% - 强调文字颜色 1 2" xfId="115"/>
    <cellStyle name="20% - 强调文字颜色 3 2" xfId="116"/>
    <cellStyle name="강조색6" xfId="117"/>
    <cellStyle name="40% - 강조색6" xfId="118"/>
    <cellStyle name="常规 7" xfId="119"/>
    <cellStyle name="40% - 강조색6 5" xfId="120"/>
    <cellStyle name="60% - 강조색6 4" xfId="121"/>
    <cellStyle name="20% - 강조색4" xfId="122"/>
    <cellStyle name="설명 텍스트" xfId="123"/>
    <cellStyle name="标题 5" xfId="124"/>
    <cellStyle name="설명 텍스트 4" xfId="125"/>
    <cellStyle name="20% - 강조색4 4" xfId="126"/>
    <cellStyle name="쉼표 [0] 2 5" xfId="127"/>
    <cellStyle name="60% - 强调文字颜色 5 2" xfId="128"/>
    <cellStyle name="40% - 강조색3 4" xfId="129"/>
    <cellStyle name="보통" xfId="130"/>
    <cellStyle name="标题 3 2" xfId="131"/>
    <cellStyle name="40% - 强调文字颜色 2 2" xfId="132"/>
    <cellStyle name="标题 2 2" xfId="133"/>
    <cellStyle name="제목 2" xfId="134"/>
    <cellStyle name="20% - 강조색1 2" xfId="135"/>
    <cellStyle name="표준 4 6" xfId="136"/>
    <cellStyle name="60% - 강조색5 4" xfId="137"/>
    <cellStyle name="경고문" xfId="138"/>
    <cellStyle name="差 2" xfId="139"/>
    <cellStyle name="常规 10" xfId="140"/>
    <cellStyle name="常规 12" xfId="141"/>
    <cellStyle name="표준 3 2" xfId="142"/>
    <cellStyle name="解释性文本 2" xfId="143"/>
    <cellStyle name="40% - 强调文字颜色 5 2" xfId="144"/>
    <cellStyle name="强调文字颜色 5 2" xfId="145"/>
    <cellStyle name="셀 확인 2" xfId="146"/>
    <cellStyle name="쉼표 [0] 2 2" xfId="147"/>
    <cellStyle name="쉼표 [0] 2 7" xfId="148"/>
    <cellStyle name="제목 4" xfId="149"/>
    <cellStyle name="链接单元格 2" xfId="150"/>
    <cellStyle name="입력 3" xfId="151"/>
    <cellStyle name="입력 2" xfId="152"/>
    <cellStyle name="입력 4" xfId="153"/>
    <cellStyle name="제목 4 2" xfId="154"/>
    <cellStyle name="40% - 강조색4 5" xfId="155"/>
    <cellStyle name="60% - 강조색4 4" xfId="156"/>
    <cellStyle name="좋음 2" xfId="157"/>
    <cellStyle name="표준 4 2 2" xfId="158"/>
    <cellStyle name="강조색1 2" xfId="159"/>
    <cellStyle name="20% - 강조색5 5" xfId="160"/>
    <cellStyle name="출력 2" xfId="161"/>
    <cellStyle name="제목 3 2" xfId="162"/>
    <cellStyle name="제목 2 3" xfId="163"/>
    <cellStyle name="보통 3" xfId="164"/>
    <cellStyle name="60% - 강조색3 3" xfId="165"/>
    <cellStyle name="표준 2 5" xfId="166"/>
    <cellStyle name="강조색3" xfId="167"/>
    <cellStyle name="常规 2 8" xfId="168"/>
    <cellStyle name="常规 4" xfId="169"/>
    <cellStyle name="40% - 강조색3" xfId="170"/>
    <cellStyle name="경고문 2" xfId="171"/>
    <cellStyle name="常规 11" xfId="172"/>
    <cellStyle name="20% - 强调文字颜色 5 2" xfId="173"/>
    <cellStyle name="나쁨 2" xfId="174"/>
    <cellStyle name="40% - 강조색4" xfId="175"/>
    <cellStyle name="常规 5" xfId="176"/>
    <cellStyle name="常规 2 9" xfId="177"/>
    <cellStyle name="20% - 강조색5 2" xfId="178"/>
    <cellStyle name="경고문 3" xfId="179"/>
    <cellStyle name="계산 3" xfId="180"/>
    <cellStyle name="표준 2 2" xfId="181"/>
    <cellStyle name="요약 4" xfId="182"/>
    <cellStyle name="요약 2" xfId="183"/>
    <cellStyle name="연결된 셀 4" xfId="184"/>
    <cellStyle name="检查单元格 2" xfId="185"/>
    <cellStyle name="60% - 강조색2" xfId="186"/>
    <cellStyle name="셀 확인 4" xfId="187"/>
    <cellStyle name="표준 3" xfId="188"/>
    <cellStyle name="좋음 3" xfId="189"/>
    <cellStyle name="常规 3" xfId="190"/>
    <cellStyle name="40% - 강조색2" xfId="191"/>
    <cellStyle name="常规 2 7" xfId="192"/>
    <cellStyle name="메모" xfId="193"/>
    <cellStyle name="注释 2" xfId="194"/>
    <cellStyle name="요약 3" xfId="195"/>
    <cellStyle name="계산 2" xfId="196"/>
    <cellStyle name="40% - 강조색1 3" xfId="197"/>
    <cellStyle name="常规 2 3" xfId="198"/>
    <cellStyle name="표준 4 2" xfId="199"/>
    <cellStyle name="20% - 강조색1 3" xfId="200"/>
    <cellStyle name="40% - 强调文字颜色 3 2" xfId="201"/>
    <cellStyle name="출력 3" xfId="202"/>
    <cellStyle name="표준 2 4" xfId="203"/>
    <cellStyle name="60% - 강조색3 2" xfId="204"/>
    <cellStyle name="강조색2" xfId="205"/>
    <cellStyle name="20% - 强调文字颜色 4 2" xfId="206"/>
    <cellStyle name="20% - 강조색6" xfId="207"/>
    <cellStyle name="40% - 강조색3 2" xfId="208"/>
    <cellStyle name="常规 4 2" xfId="209"/>
    <cellStyle name="쉼표 [0] 2 3" xfId="210"/>
    <cellStyle name="제목 4 4" xfId="211"/>
    <cellStyle name="常规 6" xfId="212"/>
    <cellStyle name="40% - 강조색5" xfId="213"/>
    <cellStyle name="20% - 강조색3 4" xfId="214"/>
    <cellStyle name="메모 6" xfId="215"/>
    <cellStyle name="강조색3 3" xfId="216"/>
    <cellStyle name="표준_2006 EMPIRE PANTS AND GLOVE 1223_proforma invoice_복사본 ktm pi" xfId="217"/>
    <cellStyle name="20% - 강조색1 4" xfId="218"/>
    <cellStyle name="警告文本 2" xfId="219"/>
    <cellStyle name="常规 9" xfId="220"/>
    <cellStyle name="40% - 강조색5 2" xfId="221"/>
    <cellStyle name="강조색5 2" xfId="222"/>
    <cellStyle name="경고문 4" xfId="223"/>
    <cellStyle name="20% - 강조색5 3" xfId="224"/>
    <cellStyle name="计算 2" xfId="225"/>
    <cellStyle name="강조색1 4" xfId="226"/>
    <cellStyle name="常规 14" xfId="227"/>
    <cellStyle name="60% - 강조색4 2" xfId="228"/>
    <cellStyle name="표준 3 4" xfId="229"/>
    <cellStyle name="연결된 셀 2" xfId="230"/>
    <cellStyle name="셀 확인" xfId="231"/>
    <cellStyle name="常规 8" xfId="232"/>
    <cellStyle name="好 2" xfId="233"/>
    <cellStyle name="60% - 강조색4 3" xfId="234"/>
    <cellStyle name="표준 3 5" xfId="235"/>
    <cellStyle name="60% - 强调文字颜色 2 2" xfId="236"/>
    <cellStyle name="20% - 강조색3 3" xfId="237"/>
    <cellStyle name="汇总 2" xfId="238"/>
    <cellStyle name="메모 5" xfId="239"/>
    <cellStyle name="연결된 셀 3" xfId="240"/>
    <cellStyle name="强调文字颜色 2 2" xfId="241"/>
    <cellStyle name="40% - 강조색3 5" xfId="242"/>
    <cellStyle name="쉼표 [0] 2 6" xfId="243"/>
    <cellStyle name="제목 3" xfId="244"/>
    <cellStyle name="출력" xfId="245"/>
    <cellStyle name="输出 2" xfId="246"/>
    <cellStyle name="쉼표 [0] 2 4" xfId="247"/>
    <cellStyle name="40% - 강조색3 3" xfId="248"/>
    <cellStyle name="输入 2" xfId="249"/>
    <cellStyle name="제목 3 4" xfId="250"/>
    <cellStyle name="강조색4 4" xfId="251"/>
    <cellStyle name="20% - 강조색4 5" xfId="252"/>
    <cellStyle name="보통 4" xfId="253"/>
    <cellStyle name="제목 2 4" xfId="254"/>
    <cellStyle name="40% - 강조색5 3" xfId="255"/>
    <cellStyle name="20% - 강조색5 4" xfId="256"/>
    <cellStyle name="강조색5 3" xfId="257"/>
    <cellStyle name="요약" xfId="258"/>
    <cellStyle name="常规 2 2_YKSS-20150122A 40件法国报关.xls 0805" xfId="259"/>
    <cellStyle name="20% - 强调文字颜色 6 2" xfId="260"/>
    <cellStyle name="쉼표 [0] 2 8" xfId="261"/>
    <cellStyle name="常规_PI ROECKL-101207" xfId="262"/>
    <cellStyle name="강조색4 3" xfId="263"/>
    <cellStyle name="제목 1 2" xfId="264"/>
    <cellStyle name="입력" xfId="265"/>
    <cellStyle name="40% - 强调文字颜色 1 2" xfId="266"/>
    <cellStyle name="强调文字颜色 1 2" xfId="267"/>
    <cellStyle name="메모 4" xfId="268"/>
    <cellStyle name="20% - 강조색3 2" xfId="269"/>
    <cellStyle name="标题 4 2" xfId="270"/>
    <cellStyle name="60% - 강조색6 2" xfId="271"/>
    <cellStyle name="강조색6 3" xfId="272"/>
    <cellStyle name="메모 8" xfId="273"/>
    <cellStyle name="제목 1 3" xfId="274"/>
    <cellStyle name="60% - 강조색6" xfId="275"/>
    <cellStyle name="20% - 강조색4 2" xfId="276"/>
    <cellStyle name="설명 텍스트 2" xfId="277"/>
    <cellStyle name="쉼표 [0] 2 2 2" xfId="278"/>
    <cellStyle name="60% - 강조색6 3" xfId="279"/>
    <cellStyle name="适中 2" xfId="280"/>
    <cellStyle name="20% - 강조색2" xfId="281"/>
    <cellStyle name="연결된 셀" xfId="282"/>
    <cellStyle name="20% - 강조색2 5" xfId="283"/>
    <cellStyle name="강조색1 3" xfId="284"/>
    <cellStyle name="표준 4 3" xfId="285"/>
    <cellStyle name="제목 7" xfId="286"/>
    <cellStyle name="40% - 强调文字颜色 6 2" xfId="287"/>
    <cellStyle name="20% - 강조색2 4" xfId="288"/>
    <cellStyle name="60% - 강조색2 4" xfId="289"/>
    <cellStyle name="40% - 강조색2 5" xfId="290"/>
    <cellStyle name="표준 2" xfId="291"/>
    <cellStyle name="메모 9" xfId="292"/>
    <cellStyle name="제목 4 3" xfId="293"/>
    <cellStyle name="40% - 强调文字颜色 4 2" xfId="294"/>
    <cellStyle name="쉼표 [0] 2" xfId="295"/>
    <cellStyle name="메모 3" xfId="296"/>
    <cellStyle name="나쁨 3" xfId="297"/>
    <cellStyle name="强调文字颜色 6 2" xfId="298"/>
    <cellStyle name="메모 2" xfId="299"/>
    <cellStyle name="常规 2 2" xfId="300"/>
    <cellStyle name="40% - 강조색1 2" xfId="301"/>
    <cellStyle name="강조색5 4" xfId="302"/>
    <cellStyle name="나쁨" xfId="303"/>
    <cellStyle name="좋음 4" xfId="304"/>
    <cellStyle name="20% - 강조색2 2" xfId="305"/>
    <cellStyle name="출력 4" xfId="306"/>
    <cellStyle name="40% - 강조색4 2" xfId="307"/>
    <cellStyle name="강조색4 2" xfId="308"/>
    <cellStyle name="표준 3 3" xfId="309"/>
    <cellStyle name="20% - 강조색2 3" xfId="310"/>
    <cellStyle name="20% - 강조색4 3" xfId="311"/>
    <cellStyle name="설명 텍스트 3" xfId="312"/>
    <cellStyle name="표준 4 7" xfId="313"/>
    <cellStyle name="메모 7" xfId="314"/>
    <cellStyle name="20% - 강조색3 5" xfId="315"/>
    <cellStyle name="제목 6" xfId="316"/>
    <cellStyle name="40% - 강조색5 5" xfId="317"/>
    <cellStyle name="제목 5" xfId="318"/>
    <cellStyle name="표준 4" xfId="319"/>
    <cellStyle name="나쁨 4" xfId="320"/>
    <cellStyle name="제목" xfId="321"/>
    <cellStyle name="강조색3 2" xfId="322"/>
  </cellStyles>
  <tableStyles count="0" defaultTableStyle="TableStyleMedium2"/>
  <colors>
    <mruColors>
      <color rgb="00FFFFF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328295</xdr:colOff>
      <xdr:row>54</xdr:row>
      <xdr:rowOff>118745</xdr:rowOff>
    </xdr:from>
    <xdr:to>
      <xdr:col>7</xdr:col>
      <xdr:colOff>420370</xdr:colOff>
      <xdr:row>60</xdr:row>
      <xdr:rowOff>93980</xdr:rowOff>
    </xdr:to>
    <xdr:pic>
      <xdr:nvPicPr>
        <xdr:cNvPr id="5" name="图片 4" descr="张振吉章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895850" y="10847070"/>
          <a:ext cx="2042795" cy="1118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323850</xdr:colOff>
      <xdr:row>58</xdr:row>
      <xdr:rowOff>0</xdr:rowOff>
    </xdr:from>
    <xdr:to>
      <xdr:col>10</xdr:col>
      <xdr:colOff>348615</xdr:colOff>
      <xdr:row>58</xdr:row>
      <xdr:rowOff>0</xdr:rowOff>
    </xdr:to>
    <xdr:pic>
      <xdr:nvPicPr>
        <xdr:cNvPr id="31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607685" y="11410950"/>
          <a:ext cx="237553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323850</xdr:colOff>
      <xdr:row>51</xdr:row>
      <xdr:rowOff>0</xdr:rowOff>
    </xdr:from>
    <xdr:to>
      <xdr:col>10</xdr:col>
      <xdr:colOff>348615</xdr:colOff>
      <xdr:row>51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607685" y="9953625"/>
          <a:ext cx="237553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486410</xdr:colOff>
      <xdr:row>52</xdr:row>
      <xdr:rowOff>0</xdr:rowOff>
    </xdr:from>
    <xdr:to>
      <xdr:col>10</xdr:col>
      <xdr:colOff>227330</xdr:colOff>
      <xdr:row>57</xdr:row>
      <xdr:rowOff>26670</xdr:rowOff>
    </xdr:to>
    <xdr:pic>
      <xdr:nvPicPr>
        <xdr:cNvPr id="3" name="图片 2" descr="张振吉章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5653405" y="10144125"/>
          <a:ext cx="2208530" cy="11029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683895</xdr:colOff>
      <xdr:row>46</xdr:row>
      <xdr:rowOff>152400</xdr:rowOff>
    </xdr:from>
    <xdr:to>
      <xdr:col>5</xdr:col>
      <xdr:colOff>125095</xdr:colOff>
      <xdr:row>53</xdr:row>
      <xdr:rowOff>76835</xdr:rowOff>
    </xdr:to>
    <xdr:pic>
      <xdr:nvPicPr>
        <xdr:cNvPr id="4" name="图片 3" descr="张振吉章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928235" y="10530840"/>
          <a:ext cx="2041525" cy="148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683895</xdr:colOff>
      <xdr:row>46</xdr:row>
      <xdr:rowOff>152400</xdr:rowOff>
    </xdr:from>
    <xdr:to>
      <xdr:col>5</xdr:col>
      <xdr:colOff>125095</xdr:colOff>
      <xdr:row>53</xdr:row>
      <xdr:rowOff>76835</xdr:rowOff>
    </xdr:to>
    <xdr:pic>
      <xdr:nvPicPr>
        <xdr:cNvPr id="2" name="图片 1" descr="张振吉章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928235" y="10530840"/>
          <a:ext cx="2041525" cy="148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/Desktop//FIVE_YKSS-20180207L%20JAP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PAL 1"/>
      <sheetName val="PAL 2"/>
    </sheetNames>
    <sheetDataSet>
      <sheetData sheetId="0">
        <row r="4">
          <cell r="E4" t="str">
            <v/>
          </cell>
        </row>
        <row r="25">
          <cell r="A25" t="str">
            <v>BY SEA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opLeftCell="A25" workbookViewId="0">
      <selection activeCell="E39" sqref="E39"/>
    </sheetView>
  </sheetViews>
  <sheetFormatPr defaultColWidth="9" defaultRowHeight="17.6"/>
  <cols>
    <col min="1" max="1" width="10.2" customWidth="1"/>
    <col min="2" max="2" width="11.2416666666667" customWidth="1"/>
    <col min="3" max="3" width="21.25" customWidth="1"/>
    <col min="4" max="4" width="7.375" customWidth="1"/>
    <col min="5" max="5" width="9.875" customWidth="1"/>
    <col min="6" max="6" width="12.5" customWidth="1"/>
    <col min="7" max="7" width="13.1" customWidth="1"/>
    <col min="8" max="8" width="15.1333333333333" customWidth="1"/>
    <col min="9" max="9" width="27.0833333333333" customWidth="1"/>
    <col min="10" max="10" width="9.4"/>
    <col min="11" max="11" width="15.125" customWidth="1"/>
    <col min="12" max="12" width="23.05" customWidth="1"/>
    <col min="13" max="13" width="20" customWidth="1"/>
    <col min="14" max="14" width="15.375" customWidth="1"/>
    <col min="15" max="15" width="11.125" customWidth="1"/>
    <col min="16" max="16" width="13.25" customWidth="1"/>
    <col min="18" max="18" width="12.5" customWidth="1"/>
  </cols>
  <sheetData>
    <row r="1" s="39" customFormat="1" ht="39" customHeight="1" spans="1:8">
      <c r="A1" s="133" t="s">
        <v>0</v>
      </c>
      <c r="B1" s="133"/>
      <c r="C1" s="133"/>
      <c r="D1" s="133"/>
      <c r="E1" s="133"/>
      <c r="F1" s="133"/>
      <c r="G1" s="133"/>
      <c r="H1" s="133"/>
    </row>
    <row r="2" s="39" customFormat="1" ht="15" customHeight="1" spans="1:8">
      <c r="A2" s="43" t="s">
        <v>1</v>
      </c>
      <c r="B2" s="93"/>
      <c r="C2" s="93"/>
      <c r="D2" s="115"/>
      <c r="E2" s="43" t="s">
        <v>2</v>
      </c>
      <c r="F2" s="93"/>
      <c r="G2" s="93"/>
      <c r="H2" s="115"/>
    </row>
    <row r="3" s="39" customFormat="1" ht="15" customHeight="1" spans="1:8">
      <c r="A3" s="134" t="s">
        <v>3</v>
      </c>
      <c r="B3" s="47"/>
      <c r="C3" s="47"/>
      <c r="D3" s="47"/>
      <c r="E3" s="94" t="s">
        <v>4</v>
      </c>
      <c r="F3" s="29"/>
      <c r="G3" s="95" t="s">
        <v>5</v>
      </c>
      <c r="H3" s="174" t="s">
        <v>6</v>
      </c>
    </row>
    <row r="4" s="39" customFormat="1" ht="13.5" customHeight="1" spans="1:9">
      <c r="A4" s="135" t="s">
        <v>7</v>
      </c>
      <c r="B4" s="47"/>
      <c r="C4" s="47"/>
      <c r="D4" s="47"/>
      <c r="E4" s="61"/>
      <c r="F4" s="47"/>
      <c r="G4" s="47"/>
      <c r="H4" s="53"/>
      <c r="I4" s="197" t="s">
        <v>8</v>
      </c>
    </row>
    <row r="5" s="39" customFormat="1" ht="13.5" customHeight="1" spans="1:9">
      <c r="A5" s="135" t="s">
        <v>9</v>
      </c>
      <c r="B5" s="48"/>
      <c r="C5" s="48"/>
      <c r="D5" s="48"/>
      <c r="E5" s="69"/>
      <c r="F5" s="26"/>
      <c r="G5" s="175"/>
      <c r="H5" s="53"/>
      <c r="I5" s="198" t="s">
        <v>10</v>
      </c>
    </row>
    <row r="6" s="39" customFormat="1" ht="13.5" customHeight="1" spans="1:9">
      <c r="A6" s="136" t="s">
        <v>11</v>
      </c>
      <c r="B6" s="48"/>
      <c r="C6" s="48"/>
      <c r="D6" s="48"/>
      <c r="E6" s="69"/>
      <c r="F6" s="47"/>
      <c r="G6" s="47"/>
      <c r="H6" s="53"/>
      <c r="I6" s="199" t="s">
        <v>12</v>
      </c>
    </row>
    <row r="7" s="39" customFormat="1" ht="13.5" customHeight="1" spans="1:9">
      <c r="A7" s="69" t="s">
        <v>13</v>
      </c>
      <c r="B7" s="52"/>
      <c r="C7" s="47"/>
      <c r="D7" s="48"/>
      <c r="E7" s="61"/>
      <c r="F7" s="47"/>
      <c r="G7" s="47"/>
      <c r="H7" s="53"/>
      <c r="I7" s="199" t="s">
        <v>14</v>
      </c>
    </row>
    <row r="8" s="39" customFormat="1" ht="13.5" customHeight="1" spans="1:8">
      <c r="A8" s="62"/>
      <c r="B8" s="47"/>
      <c r="C8" s="47"/>
      <c r="D8" s="53"/>
      <c r="E8" s="72"/>
      <c r="F8" s="73"/>
      <c r="G8" s="73"/>
      <c r="H8" s="65"/>
    </row>
    <row r="9" s="39" customFormat="1" ht="13.5" customHeight="1" spans="1:8">
      <c r="A9" s="54" t="s">
        <v>15</v>
      </c>
      <c r="B9" s="93"/>
      <c r="C9" s="93"/>
      <c r="D9" s="115"/>
      <c r="E9" s="58" t="s">
        <v>16</v>
      </c>
      <c r="F9" s="47"/>
      <c r="G9" s="47"/>
      <c r="H9" s="53"/>
    </row>
    <row r="10" s="39" customFormat="1" ht="15" customHeight="1" spans="1:8">
      <c r="A10" s="137" t="s">
        <v>17</v>
      </c>
      <c r="B10" s="138"/>
      <c r="E10" s="101"/>
      <c r="F10" s="47"/>
      <c r="G10" s="47"/>
      <c r="H10" s="53"/>
    </row>
    <row r="11" s="39" customFormat="1" ht="15" customHeight="1" spans="1:8">
      <c r="A11" s="139" t="s">
        <v>18</v>
      </c>
      <c r="B11" s="138"/>
      <c r="E11" s="62"/>
      <c r="F11" s="47"/>
      <c r="G11" s="47"/>
      <c r="H11" s="53"/>
    </row>
    <row r="12" s="39" customFormat="1" ht="15" customHeight="1" spans="1:8">
      <c r="A12" s="140" t="s">
        <v>19</v>
      </c>
      <c r="B12" s="138"/>
      <c r="E12" s="62"/>
      <c r="F12" s="47"/>
      <c r="G12" s="47"/>
      <c r="H12" s="53"/>
    </row>
    <row r="13" s="39" customFormat="1" ht="15" customHeight="1" spans="1:8">
      <c r="A13" s="140" t="s">
        <v>20</v>
      </c>
      <c r="B13" s="138"/>
      <c r="E13" s="62"/>
      <c r="F13" s="47"/>
      <c r="G13" s="47"/>
      <c r="H13" s="53"/>
    </row>
    <row r="14" s="39" customFormat="1" ht="13.5" customHeight="1" spans="1:8">
      <c r="A14" s="141" t="s">
        <v>21</v>
      </c>
      <c r="B14" s="138"/>
      <c r="C14" s="47"/>
      <c r="D14" s="53"/>
      <c r="E14" s="176"/>
      <c r="F14" s="56"/>
      <c r="G14" s="56"/>
      <c r="H14" s="67"/>
    </row>
    <row r="15" s="39" customFormat="1" ht="13.5" customHeight="1" spans="1:8">
      <c r="A15" s="142"/>
      <c r="B15" s="138"/>
      <c r="C15" s="47"/>
      <c r="D15" s="53"/>
      <c r="E15" s="54"/>
      <c r="F15" s="93"/>
      <c r="G15" s="93"/>
      <c r="H15" s="115"/>
    </row>
    <row r="16" s="39" customFormat="1" ht="13.5" customHeight="1" spans="1:8">
      <c r="A16" s="69"/>
      <c r="B16" s="47"/>
      <c r="C16" s="47"/>
      <c r="D16" s="53"/>
      <c r="E16" s="62"/>
      <c r="F16" s="47"/>
      <c r="G16" s="47"/>
      <c r="H16" s="53"/>
    </row>
    <row r="17" s="39" customFormat="1" ht="15" customHeight="1" spans="1:8">
      <c r="A17" s="54" t="s">
        <v>22</v>
      </c>
      <c r="B17" s="93"/>
      <c r="C17" s="93"/>
      <c r="D17" s="115"/>
      <c r="E17" s="66"/>
      <c r="F17" s="56"/>
      <c r="G17" s="56"/>
      <c r="H17" s="67"/>
    </row>
    <row r="18" s="39" customFormat="1" ht="13.5" customHeight="1" spans="1:8">
      <c r="A18" s="69"/>
      <c r="B18" s="47"/>
      <c r="C18" s="47"/>
      <c r="D18" s="53"/>
      <c r="E18" s="54" t="s">
        <v>23</v>
      </c>
      <c r="F18" s="93"/>
      <c r="G18" s="93"/>
      <c r="H18" s="115"/>
    </row>
    <row r="19" s="39" customFormat="1" ht="13.5" customHeight="1" spans="1:8">
      <c r="A19" s="69" t="s">
        <v>24</v>
      </c>
      <c r="B19" s="47"/>
      <c r="C19" s="47"/>
      <c r="D19" s="53"/>
      <c r="E19" s="58"/>
      <c r="F19" s="47"/>
      <c r="G19" s="47"/>
      <c r="H19" s="53"/>
    </row>
    <row r="20" s="39" customFormat="1" ht="13.5" customHeight="1" spans="1:8">
      <c r="A20" s="69"/>
      <c r="B20" s="47"/>
      <c r="C20" s="47"/>
      <c r="D20" s="53"/>
      <c r="E20" s="58"/>
      <c r="F20" s="47"/>
      <c r="G20" s="47"/>
      <c r="H20" s="53"/>
    </row>
    <row r="21" s="39" customFormat="1" ht="13.5" customHeight="1" spans="1:8">
      <c r="A21" s="143"/>
      <c r="B21" s="29"/>
      <c r="C21" s="29"/>
      <c r="D21" s="144"/>
      <c r="E21" s="177"/>
      <c r="F21" s="52"/>
      <c r="G21" s="48"/>
      <c r="H21" s="53"/>
    </row>
    <row r="22" s="39" customFormat="1" ht="15" customHeight="1" spans="1:8">
      <c r="A22" s="145" t="s">
        <v>25</v>
      </c>
      <c r="B22" s="146"/>
      <c r="C22" s="145" t="s">
        <v>26</v>
      </c>
      <c r="D22" s="147"/>
      <c r="E22" s="177"/>
      <c r="H22" s="53"/>
    </row>
    <row r="23" s="39" customFormat="1" ht="13.5" customHeight="1" spans="1:8">
      <c r="A23" s="94" t="s">
        <v>27</v>
      </c>
      <c r="B23" s="98"/>
      <c r="C23" s="94" t="s">
        <v>28</v>
      </c>
      <c r="D23" s="148"/>
      <c r="E23" s="178"/>
      <c r="F23" s="177"/>
      <c r="G23" s="48"/>
      <c r="H23" s="53"/>
    </row>
    <row r="24" s="39" customFormat="1" ht="13.5" customHeight="1" spans="1:8">
      <c r="A24" s="149" t="s">
        <v>29</v>
      </c>
      <c r="B24" s="150"/>
      <c r="C24" s="151"/>
      <c r="D24" s="152"/>
      <c r="E24" s="50"/>
      <c r="F24" s="178"/>
      <c r="G24" s="178"/>
      <c r="H24" s="53"/>
    </row>
    <row r="25" s="39" customFormat="1" ht="15" customHeight="1" spans="1:8">
      <c r="A25" s="145" t="s">
        <v>30</v>
      </c>
      <c r="B25" s="146"/>
      <c r="C25" s="145" t="s">
        <v>31</v>
      </c>
      <c r="D25" s="147"/>
      <c r="E25" s="132"/>
      <c r="F25" s="50"/>
      <c r="G25" s="48"/>
      <c r="H25" s="53"/>
    </row>
    <row r="26" s="39" customFormat="1" ht="13.5" customHeight="1" spans="1:8">
      <c r="A26" s="143" t="s">
        <v>32</v>
      </c>
      <c r="B26" s="29"/>
      <c r="C26" s="153"/>
      <c r="D26" s="154"/>
      <c r="E26" s="94"/>
      <c r="F26" s="29"/>
      <c r="G26" s="47"/>
      <c r="H26" s="53"/>
    </row>
    <row r="27" s="39" customFormat="1" ht="13.5" customHeight="1" spans="1:8">
      <c r="A27" s="143"/>
      <c r="B27" s="155"/>
      <c r="C27" s="156"/>
      <c r="D27" s="154"/>
      <c r="E27" s="149"/>
      <c r="F27" s="179"/>
      <c r="G27" s="56"/>
      <c r="H27" s="67"/>
    </row>
    <row r="28" s="39" customFormat="1" ht="15" customHeight="1" spans="1:8">
      <c r="A28" s="157" t="s">
        <v>33</v>
      </c>
      <c r="B28" s="158"/>
      <c r="C28" s="157" t="s">
        <v>34</v>
      </c>
      <c r="D28" s="159"/>
      <c r="E28" s="158"/>
      <c r="F28" s="180" t="s">
        <v>35</v>
      </c>
      <c r="G28" s="181" t="s">
        <v>36</v>
      </c>
      <c r="H28" s="180" t="s">
        <v>37</v>
      </c>
    </row>
    <row r="29" s="39" customFormat="1" ht="30" customHeight="1" spans="1:8">
      <c r="A29" s="94"/>
      <c r="B29" s="29"/>
      <c r="C29" s="29"/>
      <c r="D29" s="29"/>
      <c r="E29" s="29"/>
      <c r="F29" s="47"/>
      <c r="G29" s="47"/>
      <c r="H29" s="53"/>
    </row>
    <row r="30" s="39" customFormat="1" ht="13.5" customHeight="1" spans="1:13">
      <c r="A30" s="78" t="s">
        <v>38</v>
      </c>
      <c r="B30" s="29"/>
      <c r="C30" s="29"/>
      <c r="D30" s="29"/>
      <c r="E30" s="154"/>
      <c r="F30" s="71"/>
      <c r="G30" s="71"/>
      <c r="H30" s="53"/>
      <c r="M30" s="131"/>
    </row>
    <row r="31" s="39" customFormat="1" ht="13.5" customHeight="1" spans="1:13">
      <c r="A31" s="106" t="s">
        <v>39</v>
      </c>
      <c r="B31" s="28"/>
      <c r="C31" s="154"/>
      <c r="D31" s="29"/>
      <c r="E31" s="87"/>
      <c r="F31" s="154" t="s">
        <v>40</v>
      </c>
      <c r="G31" s="182"/>
      <c r="H31" s="183"/>
      <c r="I31" s="200" t="s">
        <v>41</v>
      </c>
      <c r="J31" s="200"/>
      <c r="K31" s="200"/>
      <c r="L31" s="200"/>
      <c r="M31" s="131"/>
    </row>
    <row r="32" s="131" customFormat="1" ht="18" customHeight="1" spans="1:12">
      <c r="A32" s="160"/>
      <c r="B32" s="161"/>
      <c r="C32" s="162" t="s">
        <v>42</v>
      </c>
      <c r="D32" s="163"/>
      <c r="E32" s="184"/>
      <c r="F32" s="185" t="s">
        <v>43</v>
      </c>
      <c r="G32" s="186">
        <v>321</v>
      </c>
      <c r="H32" s="187">
        <f>E32*G32</f>
        <v>0</v>
      </c>
      <c r="I32" s="189" t="s">
        <v>44</v>
      </c>
      <c r="J32" s="189" t="s">
        <v>45</v>
      </c>
      <c r="K32" s="189" t="s">
        <v>46</v>
      </c>
      <c r="L32" s="189" t="s">
        <v>47</v>
      </c>
    </row>
    <row r="33" s="131" customFormat="1" ht="18" customHeight="1" spans="1:12">
      <c r="A33" s="160"/>
      <c r="B33" s="161"/>
      <c r="C33" s="162" t="s">
        <v>48</v>
      </c>
      <c r="D33" s="163"/>
      <c r="E33" s="184">
        <v>300</v>
      </c>
      <c r="F33" s="185" t="s">
        <v>43</v>
      </c>
      <c r="G33" s="186">
        <v>203</v>
      </c>
      <c r="H33" s="187">
        <f t="shared" ref="H33:H43" si="0">E33*G33</f>
        <v>60900</v>
      </c>
      <c r="I33" s="184" t="s">
        <v>49</v>
      </c>
      <c r="J33" s="184">
        <v>1</v>
      </c>
      <c r="K33" s="201">
        <v>321</v>
      </c>
      <c r="L33" s="201">
        <f t="shared" ref="L33:L43" si="1">J33*K33</f>
        <v>321</v>
      </c>
    </row>
    <row r="34" s="131" customFormat="1" ht="18" customHeight="1" spans="1:12">
      <c r="A34" s="160"/>
      <c r="B34" s="161"/>
      <c r="C34" s="162" t="s">
        <v>50</v>
      </c>
      <c r="D34" s="163"/>
      <c r="E34" s="184">
        <v>21</v>
      </c>
      <c r="F34" s="185" t="s">
        <v>43</v>
      </c>
      <c r="G34" s="186">
        <v>182</v>
      </c>
      <c r="H34" s="187">
        <f t="shared" si="0"/>
        <v>3822</v>
      </c>
      <c r="I34" s="184" t="s">
        <v>51</v>
      </c>
      <c r="J34" s="184">
        <v>418</v>
      </c>
      <c r="K34" s="201">
        <v>203</v>
      </c>
      <c r="L34" s="201">
        <f t="shared" si="1"/>
        <v>84854</v>
      </c>
    </row>
    <row r="35" s="131" customFormat="1" ht="18" customHeight="1" spans="1:12">
      <c r="A35" s="160"/>
      <c r="B35" s="161"/>
      <c r="C35" s="162" t="s">
        <v>52</v>
      </c>
      <c r="D35" s="163"/>
      <c r="E35" s="184">
        <v>100</v>
      </c>
      <c r="F35" s="185" t="s">
        <v>43</v>
      </c>
      <c r="G35" s="186">
        <v>196</v>
      </c>
      <c r="H35" s="187">
        <f t="shared" si="0"/>
        <v>19600</v>
      </c>
      <c r="I35" s="184" t="s">
        <v>53</v>
      </c>
      <c r="J35" s="184">
        <v>21</v>
      </c>
      <c r="K35" s="201">
        <v>182</v>
      </c>
      <c r="L35" s="201">
        <f t="shared" si="1"/>
        <v>3822</v>
      </c>
    </row>
    <row r="36" s="132" customFormat="1" ht="20" customHeight="1" spans="1:19">
      <c r="A36" s="160"/>
      <c r="B36" s="161"/>
      <c r="C36" s="164" t="s">
        <v>54</v>
      </c>
      <c r="D36" s="163"/>
      <c r="E36" s="188">
        <v>500</v>
      </c>
      <c r="F36" s="185" t="s">
        <v>43</v>
      </c>
      <c r="G36" s="186">
        <v>84</v>
      </c>
      <c r="H36" s="187">
        <f t="shared" si="0"/>
        <v>42000</v>
      </c>
      <c r="I36" s="184" t="s">
        <v>55</v>
      </c>
      <c r="J36" s="184">
        <v>211</v>
      </c>
      <c r="K36" s="201">
        <v>196</v>
      </c>
      <c r="L36" s="201">
        <f t="shared" si="1"/>
        <v>41356</v>
      </c>
      <c r="M36" s="187"/>
      <c r="N36" s="210"/>
      <c r="O36" s="210"/>
      <c r="P36" s="210"/>
      <c r="Q36" s="210"/>
      <c r="R36" s="210"/>
      <c r="S36" s="210"/>
    </row>
    <row r="37" s="132" customFormat="1" ht="20" customHeight="1" spans="1:19">
      <c r="A37" s="160"/>
      <c r="B37" s="161"/>
      <c r="C37" s="164" t="s">
        <v>56</v>
      </c>
      <c r="D37" s="163"/>
      <c r="E37" s="184">
        <v>300</v>
      </c>
      <c r="F37" s="185" t="s">
        <v>43</v>
      </c>
      <c r="G37" s="186">
        <v>10</v>
      </c>
      <c r="H37" s="187">
        <f t="shared" si="0"/>
        <v>3000</v>
      </c>
      <c r="I37" s="202" t="s">
        <v>57</v>
      </c>
      <c r="J37" s="188">
        <v>1144</v>
      </c>
      <c r="K37" s="203">
        <v>84</v>
      </c>
      <c r="L37" s="203">
        <f t="shared" si="1"/>
        <v>96096</v>
      </c>
      <c r="M37" s="187"/>
      <c r="N37" s="210"/>
      <c r="O37" s="210"/>
      <c r="P37" s="210"/>
      <c r="Q37" s="210"/>
      <c r="R37" s="210"/>
      <c r="S37" s="210"/>
    </row>
    <row r="38" s="132" customFormat="1" ht="20" customHeight="1" spans="1:19">
      <c r="A38" s="160"/>
      <c r="B38" s="161"/>
      <c r="C38" s="165" t="s">
        <v>58</v>
      </c>
      <c r="D38" s="163"/>
      <c r="E38" s="189">
        <v>7931</v>
      </c>
      <c r="F38" s="185" t="s">
        <v>43</v>
      </c>
      <c r="G38" s="186">
        <v>135</v>
      </c>
      <c r="H38" s="187">
        <f t="shared" si="0"/>
        <v>1070685</v>
      </c>
      <c r="I38" s="164" t="s">
        <v>59</v>
      </c>
      <c r="J38" s="184">
        <v>300</v>
      </c>
      <c r="K38" s="201">
        <v>10</v>
      </c>
      <c r="L38" s="201">
        <f t="shared" si="1"/>
        <v>3000</v>
      </c>
      <c r="M38" s="187"/>
      <c r="N38" s="210"/>
      <c r="O38" s="210"/>
      <c r="P38" s="210"/>
      <c r="Q38" s="210"/>
      <c r="R38" s="210"/>
      <c r="S38" s="210"/>
    </row>
    <row r="39" s="132" customFormat="1" ht="20" customHeight="1" spans="1:19">
      <c r="A39" s="160"/>
      <c r="B39" s="161"/>
      <c r="C39" s="162" t="s">
        <v>60</v>
      </c>
      <c r="D39" s="163"/>
      <c r="E39" s="184">
        <v>69</v>
      </c>
      <c r="F39" s="185" t="s">
        <v>43</v>
      </c>
      <c r="G39" s="186">
        <v>120</v>
      </c>
      <c r="H39" s="187">
        <f t="shared" si="0"/>
        <v>8280</v>
      </c>
      <c r="I39" s="189" t="s">
        <v>61</v>
      </c>
      <c r="J39" s="189">
        <v>16130</v>
      </c>
      <c r="K39" s="201">
        <v>135</v>
      </c>
      <c r="L39" s="201">
        <f t="shared" si="1"/>
        <v>2177550</v>
      </c>
      <c r="M39" s="187"/>
      <c r="N39" s="210"/>
      <c r="O39" s="210"/>
      <c r="P39" s="210"/>
      <c r="Q39" s="210"/>
      <c r="R39" s="210"/>
      <c r="S39" s="210"/>
    </row>
    <row r="40" s="132" customFormat="1" ht="20" customHeight="1" spans="1:19">
      <c r="A40" s="160"/>
      <c r="B40" s="161"/>
      <c r="C40" s="162" t="s">
        <v>62</v>
      </c>
      <c r="D40" s="163"/>
      <c r="E40" s="184">
        <v>65</v>
      </c>
      <c r="F40" s="185" t="s">
        <v>43</v>
      </c>
      <c r="G40" s="186">
        <v>134</v>
      </c>
      <c r="H40" s="187">
        <f t="shared" si="0"/>
        <v>8710</v>
      </c>
      <c r="I40" s="184" t="s">
        <v>63</v>
      </c>
      <c r="J40" s="184">
        <v>69</v>
      </c>
      <c r="K40" s="201">
        <v>120</v>
      </c>
      <c r="L40" s="201">
        <f t="shared" si="1"/>
        <v>8280</v>
      </c>
      <c r="M40" s="187"/>
      <c r="N40" s="210"/>
      <c r="O40" s="210"/>
      <c r="P40" s="210"/>
      <c r="Q40" s="210"/>
      <c r="R40" s="210"/>
      <c r="S40" s="210"/>
    </row>
    <row r="41" s="39" customFormat="1" ht="15.75" customHeight="1" spans="1:13">
      <c r="A41" s="160"/>
      <c r="B41" s="161"/>
      <c r="C41" s="162" t="s">
        <v>64</v>
      </c>
      <c r="D41" s="163"/>
      <c r="E41" s="184">
        <v>300</v>
      </c>
      <c r="F41" s="185" t="s">
        <v>43</v>
      </c>
      <c r="G41" s="186">
        <v>89</v>
      </c>
      <c r="H41" s="187">
        <f t="shared" si="0"/>
        <v>26700</v>
      </c>
      <c r="I41" s="184" t="s">
        <v>65</v>
      </c>
      <c r="J41" s="184">
        <v>65</v>
      </c>
      <c r="K41" s="201">
        <v>134</v>
      </c>
      <c r="L41" s="201">
        <f t="shared" si="1"/>
        <v>8710</v>
      </c>
      <c r="M41" s="187"/>
    </row>
    <row r="42" s="39" customFormat="1" ht="15.75" customHeight="1" spans="1:13">
      <c r="A42" s="160"/>
      <c r="B42" s="161"/>
      <c r="C42" s="162" t="s">
        <v>66</v>
      </c>
      <c r="D42" s="163"/>
      <c r="E42" s="184">
        <v>30</v>
      </c>
      <c r="F42" s="185" t="s">
        <v>43</v>
      </c>
      <c r="G42" s="186">
        <v>87</v>
      </c>
      <c r="H42" s="187">
        <f t="shared" si="0"/>
        <v>2610</v>
      </c>
      <c r="I42" s="184" t="s">
        <v>67</v>
      </c>
      <c r="J42" s="184">
        <v>743</v>
      </c>
      <c r="K42" s="201">
        <v>89</v>
      </c>
      <c r="L42" s="201">
        <f t="shared" si="1"/>
        <v>66127</v>
      </c>
      <c r="M42" s="187"/>
    </row>
    <row r="43" s="39" customFormat="1" ht="15.75" customHeight="1" spans="1:13">
      <c r="A43" s="89"/>
      <c r="B43" s="39"/>
      <c r="C43" s="166"/>
      <c r="D43" s="166"/>
      <c r="E43" s="166">
        <f>SUM(E32:E42)</f>
        <v>9616</v>
      </c>
      <c r="F43" s="190" t="s">
        <v>43</v>
      </c>
      <c r="G43" s="191"/>
      <c r="H43" s="192">
        <f>SUM(H32:H42)</f>
        <v>1246307</v>
      </c>
      <c r="I43" s="184" t="s">
        <v>68</v>
      </c>
      <c r="J43" s="184">
        <v>30</v>
      </c>
      <c r="K43" s="201">
        <v>87</v>
      </c>
      <c r="L43" s="201">
        <f t="shared" si="1"/>
        <v>2610</v>
      </c>
      <c r="M43" s="187"/>
    </row>
    <row r="44" s="39" customFormat="1" ht="15.75" customHeight="1" spans="1:13">
      <c r="A44" s="89"/>
      <c r="B44" s="39"/>
      <c r="C44" s="167"/>
      <c r="D44" s="167"/>
      <c r="E44" s="167"/>
      <c r="F44" s="167"/>
      <c r="G44" s="193"/>
      <c r="H44" s="194"/>
      <c r="I44" s="204" t="s">
        <v>47</v>
      </c>
      <c r="J44" s="205">
        <f>SUM(J33:J43)</f>
        <v>19132</v>
      </c>
      <c r="K44" s="204"/>
      <c r="L44" s="206">
        <f>SUM(L33:L43)</f>
        <v>2492726</v>
      </c>
      <c r="M44" s="187"/>
    </row>
    <row r="45" s="39" customFormat="1" ht="12.75" customHeight="1" spans="1:13">
      <c r="A45" s="89"/>
      <c r="B45" s="39"/>
      <c r="C45" s="167"/>
      <c r="D45" s="167"/>
      <c r="E45" s="167"/>
      <c r="F45" s="167"/>
      <c r="G45" s="193"/>
      <c r="H45" s="194">
        <f>H43-L46</f>
        <v>-56</v>
      </c>
      <c r="I45" s="171"/>
      <c r="J45" s="195"/>
      <c r="K45" s="185"/>
      <c r="L45" s="196"/>
      <c r="M45" s="187"/>
    </row>
    <row r="46" s="39" customFormat="1" ht="12.75" customHeight="1" spans="1:13">
      <c r="A46" s="89"/>
      <c r="B46" s="39"/>
      <c r="C46" s="167"/>
      <c r="D46" s="167"/>
      <c r="E46" s="167"/>
      <c r="F46" s="167"/>
      <c r="G46" s="193"/>
      <c r="H46" s="194"/>
      <c r="I46" s="171"/>
      <c r="J46" s="195"/>
      <c r="K46" s="185"/>
      <c r="L46" s="196">
        <f>L44/2</f>
        <v>1246363</v>
      </c>
      <c r="M46" s="187"/>
    </row>
    <row r="47" s="39" customFormat="1" ht="12.75" customHeight="1" spans="1:11">
      <c r="A47" s="89"/>
      <c r="B47" s="39"/>
      <c r="C47" s="167"/>
      <c r="D47" s="167"/>
      <c r="E47" s="167"/>
      <c r="F47" s="167"/>
      <c r="G47" s="193"/>
      <c r="H47" s="194"/>
      <c r="I47" s="207"/>
      <c r="J47" s="208"/>
      <c r="K47" s="131"/>
    </row>
    <row r="48" s="39" customFormat="1" ht="12.75" customHeight="1" spans="1:11">
      <c r="A48" s="89"/>
      <c r="C48" s="167"/>
      <c r="D48" s="167"/>
      <c r="E48" s="167"/>
      <c r="F48" s="167"/>
      <c r="G48" s="193"/>
      <c r="H48" s="194"/>
      <c r="I48" s="209"/>
      <c r="J48" s="208"/>
      <c r="K48" s="131"/>
    </row>
    <row r="49" s="39" customFormat="1" ht="12.75" customHeight="1" spans="1:11">
      <c r="A49" s="168"/>
      <c r="B49" s="169"/>
      <c r="C49" s="170"/>
      <c r="D49" s="163"/>
      <c r="E49" s="195"/>
      <c r="F49" s="185"/>
      <c r="G49" s="196"/>
      <c r="H49" s="187"/>
      <c r="I49" s="131"/>
      <c r="J49" s="131"/>
      <c r="K49" s="131"/>
    </row>
    <row r="50" s="39" customFormat="1" ht="12.75" customHeight="1" spans="1:8">
      <c r="A50" s="89"/>
      <c r="B50" s="169"/>
      <c r="C50" s="170"/>
      <c r="D50" s="171"/>
      <c r="E50" s="195"/>
      <c r="F50" s="185"/>
      <c r="G50" s="196"/>
      <c r="H50" s="187"/>
    </row>
    <row r="51" s="39" customFormat="1" ht="12.75" customHeight="1" spans="1:8">
      <c r="A51" s="89"/>
      <c r="B51" s="169"/>
      <c r="C51" s="170"/>
      <c r="D51" s="171"/>
      <c r="E51" s="195"/>
      <c r="F51" s="185"/>
      <c r="G51" s="196"/>
      <c r="H51" s="187"/>
    </row>
    <row r="52" s="39" customFormat="1" ht="15" customHeight="1" spans="1:8">
      <c r="A52" s="172"/>
      <c r="B52" s="169"/>
      <c r="C52" s="170"/>
      <c r="D52" s="171"/>
      <c r="E52" s="195"/>
      <c r="F52" s="185"/>
      <c r="G52" s="196"/>
      <c r="H52" s="187"/>
    </row>
    <row r="53" s="39" customFormat="1" ht="15" customHeight="1" spans="1:8">
      <c r="A53" s="89"/>
      <c r="B53" s="71"/>
      <c r="C53" s="83"/>
      <c r="D53" s="173"/>
      <c r="E53" s="71"/>
      <c r="F53" s="71"/>
      <c r="G53" s="71"/>
      <c r="H53" s="118"/>
    </row>
    <row r="54" s="39" customFormat="1" ht="15" customHeight="1" spans="1:8">
      <c r="A54" s="89"/>
      <c r="B54" s="71"/>
      <c r="C54" s="86"/>
      <c r="D54" s="173"/>
      <c r="E54" s="71"/>
      <c r="F54" s="71"/>
      <c r="G54" s="71"/>
      <c r="H54" s="118"/>
    </row>
    <row r="55" s="39" customFormat="1" ht="15" customHeight="1" spans="1:8">
      <c r="A55" s="90"/>
      <c r="B55" s="91"/>
      <c r="C55" s="47"/>
      <c r="D55" s="173"/>
      <c r="E55" s="113" t="s">
        <v>69</v>
      </c>
      <c r="F55" s="93"/>
      <c r="G55" s="93"/>
      <c r="H55" s="115"/>
    </row>
    <row r="56" s="39" customFormat="1" ht="15" customHeight="1" spans="1:8">
      <c r="A56" s="90"/>
      <c r="B56" s="91"/>
      <c r="C56" s="47"/>
      <c r="D56" s="47"/>
      <c r="E56" s="90"/>
      <c r="F56" s="47"/>
      <c r="G56" s="47"/>
      <c r="H56" s="53"/>
    </row>
    <row r="57" s="39" customFormat="1" ht="15" customHeight="1" spans="1:8">
      <c r="A57" s="90"/>
      <c r="B57" s="91"/>
      <c r="C57" s="47"/>
      <c r="D57" s="47"/>
      <c r="E57" s="90"/>
      <c r="F57" s="47"/>
      <c r="G57" s="47"/>
      <c r="H57" s="53"/>
    </row>
    <row r="58" s="39" customFormat="1" ht="15" customHeight="1" spans="1:8">
      <c r="A58" s="90"/>
      <c r="B58" s="91"/>
      <c r="C58" s="47"/>
      <c r="D58" s="47"/>
      <c r="E58" s="90"/>
      <c r="F58" s="47"/>
      <c r="G58" s="47"/>
      <c r="H58" s="53"/>
    </row>
    <row r="59" s="39" customFormat="1" ht="15" customHeight="1" spans="1:8">
      <c r="A59" s="90"/>
      <c r="B59" s="91"/>
      <c r="C59" s="47"/>
      <c r="D59" s="47"/>
      <c r="E59" s="90"/>
      <c r="F59" s="47"/>
      <c r="G59" s="47"/>
      <c r="H59" s="53"/>
    </row>
    <row r="60" s="39" customFormat="1" ht="15" customHeight="1" spans="1:8">
      <c r="A60" s="90"/>
      <c r="B60" s="91"/>
      <c r="C60" s="47"/>
      <c r="D60" s="47"/>
      <c r="E60" s="90"/>
      <c r="F60" s="47"/>
      <c r="G60" s="47"/>
      <c r="H60" s="53"/>
    </row>
    <row r="61" s="39" customFormat="1" ht="15" customHeight="1" spans="1:8">
      <c r="A61" s="90"/>
      <c r="B61" s="91"/>
      <c r="C61" s="47"/>
      <c r="D61" s="47"/>
      <c r="E61" s="62"/>
      <c r="F61" s="47"/>
      <c r="G61" s="47"/>
      <c r="H61" s="53"/>
    </row>
    <row r="62" s="39" customFormat="1" ht="15" customHeight="1" spans="1:8">
      <c r="A62" s="66"/>
      <c r="B62" s="56"/>
      <c r="C62" s="56"/>
      <c r="D62" s="56"/>
      <c r="E62" s="66"/>
      <c r="F62" s="56"/>
      <c r="G62" s="56"/>
      <c r="H62" s="67"/>
    </row>
    <row r="63" s="39" customFormat="1" ht="15" customHeight="1" spans="1:8">
      <c r="A63"/>
      <c r="B63"/>
      <c r="C63"/>
      <c r="D63"/>
      <c r="E63"/>
      <c r="F63"/>
      <c r="G63"/>
      <c r="H63"/>
    </row>
    <row r="64" s="39" customFormat="1" ht="15" customHeight="1" spans="1:8">
      <c r="A64"/>
      <c r="B64"/>
      <c r="C64"/>
      <c r="D64"/>
      <c r="E64"/>
      <c r="F64"/>
      <c r="G64"/>
      <c r="H64"/>
    </row>
    <row r="65" s="39" customFormat="1" ht="15" customHeight="1" spans="1:8">
      <c r="A65"/>
      <c r="B65"/>
      <c r="C65"/>
      <c r="D65"/>
      <c r="E65"/>
      <c r="F65"/>
      <c r="G65"/>
      <c r="H65"/>
    </row>
    <row r="66" s="39" customFormat="1" ht="15" customHeight="1" spans="1:8">
      <c r="A66"/>
      <c r="B66"/>
      <c r="C66"/>
      <c r="D66"/>
      <c r="E66"/>
      <c r="F66"/>
      <c r="G66"/>
      <c r="H66"/>
    </row>
    <row r="67" s="39" customFormat="1" ht="15" customHeight="1" spans="1:8">
      <c r="A67"/>
      <c r="B67"/>
      <c r="C67"/>
      <c r="D67"/>
      <c r="E67"/>
      <c r="F67"/>
      <c r="G67"/>
      <c r="H67"/>
    </row>
    <row r="68" s="39" customFormat="1" ht="15" customHeight="1" spans="1:8">
      <c r="A68"/>
      <c r="B68"/>
      <c r="C68"/>
      <c r="D68"/>
      <c r="E68"/>
      <c r="F68"/>
      <c r="G68"/>
      <c r="H68"/>
    </row>
    <row r="69" s="39" customFormat="1" ht="15" customHeight="1" spans="1:8">
      <c r="A69"/>
      <c r="B69"/>
      <c r="C69"/>
      <c r="D69"/>
      <c r="E69"/>
      <c r="F69"/>
      <c r="G69"/>
      <c r="H69"/>
    </row>
    <row r="70" s="39" customFormat="1" ht="15" customHeight="1" spans="1:8">
      <c r="A70"/>
      <c r="B70"/>
      <c r="C70"/>
      <c r="D70"/>
      <c r="E70"/>
      <c r="F70"/>
      <c r="G70"/>
      <c r="H70"/>
    </row>
    <row r="71" s="39" customFormat="1" ht="15" customHeight="1" spans="1:8">
      <c r="A71"/>
      <c r="B71"/>
      <c r="C71"/>
      <c r="D71"/>
      <c r="E71"/>
      <c r="F71"/>
      <c r="G71"/>
      <c r="H71"/>
    </row>
    <row r="72" s="39" customFormat="1" ht="15" customHeight="1" spans="1:8">
      <c r="A72"/>
      <c r="B72"/>
      <c r="C72"/>
      <c r="D72"/>
      <c r="E72"/>
      <c r="F72"/>
      <c r="G72"/>
      <c r="H72"/>
    </row>
    <row r="73" s="39" customFormat="1" ht="15" customHeight="1" spans="1:8">
      <c r="A73"/>
      <c r="B73"/>
      <c r="C73"/>
      <c r="D73"/>
      <c r="E73"/>
      <c r="F73"/>
      <c r="G73"/>
      <c r="H73"/>
    </row>
    <row r="74" s="39" customFormat="1" ht="24.75" customHeight="1" spans="1:12">
      <c r="A74"/>
      <c r="B74"/>
      <c r="C74"/>
      <c r="D74"/>
      <c r="E74"/>
      <c r="F74"/>
      <c r="G74"/>
      <c r="H74"/>
      <c r="J74"/>
      <c r="K74"/>
      <c r="L74"/>
    </row>
    <row r="75" s="39" customFormat="1" ht="15" customHeight="1" spans="1:12">
      <c r="A75"/>
      <c r="B75"/>
      <c r="C75"/>
      <c r="D75"/>
      <c r="E75"/>
      <c r="F75"/>
      <c r="G75"/>
      <c r="H75"/>
      <c r="J75"/>
      <c r="K75"/>
      <c r="L75"/>
    </row>
    <row r="76" customFormat="1" spans="9:9">
      <c r="I76" s="39"/>
    </row>
    <row r="77" customFormat="1" spans="9:9">
      <c r="I77" s="39"/>
    </row>
  </sheetData>
  <mergeCells count="4">
    <mergeCell ref="A1:H1"/>
    <mergeCell ref="A28:B28"/>
    <mergeCell ref="C28:E28"/>
    <mergeCell ref="I31:L31"/>
  </mergeCells>
  <pageMargins left="0.46875" right="0.338888888888889" top="0.51875" bottom="0.41875" header="0.25" footer="0.5"/>
  <pageSetup paperSize="9" scale="65" orientation="portrait" verticalDpi="18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M60"/>
  <sheetViews>
    <sheetView topLeftCell="A3" workbookViewId="0">
      <selection activeCell="A16" sqref="A16"/>
    </sheetView>
  </sheetViews>
  <sheetFormatPr defaultColWidth="9" defaultRowHeight="17.6"/>
  <cols>
    <col min="1" max="1" width="14.025" customWidth="1"/>
    <col min="2" max="2" width="12.875" customWidth="1"/>
    <col min="3" max="3" width="19.0166666666667" customWidth="1"/>
    <col min="4" max="4" width="9.125" customWidth="1"/>
    <col min="5" max="5" width="7.4" customWidth="1"/>
    <col min="6" max="6" width="6.9" customWidth="1"/>
    <col min="7" max="7" width="4.85" customWidth="1"/>
    <col min="8" max="8" width="8.2" customWidth="1"/>
    <col min="9" max="9" width="5.2" customWidth="1"/>
    <col min="10" max="10" width="12.6" customWidth="1"/>
    <col min="11" max="11" width="10.2" customWidth="1"/>
    <col min="12" max="12" width="7" customWidth="1"/>
    <col min="13" max="13" width="14.875" customWidth="1"/>
    <col min="14" max="14" width="9" hidden="1" customWidth="1"/>
    <col min="15" max="15" width="22.9083333333333" customWidth="1"/>
  </cols>
  <sheetData>
    <row r="1" s="39" customFormat="1" ht="57.75" customHeight="1" spans="1:13">
      <c r="A1" s="42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29"/>
    </row>
    <row r="2" s="39" customFormat="1" ht="15" customHeight="1" spans="1:12">
      <c r="A2" s="43" t="s">
        <v>1</v>
      </c>
      <c r="B2" s="44"/>
      <c r="C2" s="44"/>
      <c r="D2" s="45"/>
      <c r="E2" s="43" t="s">
        <v>2</v>
      </c>
      <c r="F2" s="92"/>
      <c r="G2" s="92"/>
      <c r="H2" s="93"/>
      <c r="I2" s="93"/>
      <c r="J2" s="93"/>
      <c r="K2" s="93"/>
      <c r="L2" s="115"/>
    </row>
    <row r="3" s="39" customFormat="1" ht="13.5" customHeight="1" spans="1:12">
      <c r="A3" s="46" t="str">
        <f>发票!A3</f>
        <v>YINGKOU QIANWEI TRADE CO.,LTD</v>
      </c>
      <c r="B3" s="47"/>
      <c r="C3" s="47"/>
      <c r="D3" s="47"/>
      <c r="E3" s="94" t="str">
        <f>发票!E3</f>
        <v>QW2025-3-31</v>
      </c>
      <c r="F3" s="29"/>
      <c r="G3" s="95"/>
      <c r="H3" s="96"/>
      <c r="I3" s="29"/>
      <c r="J3" s="116" t="str">
        <f>发票!G3</f>
        <v>DATE:</v>
      </c>
      <c r="K3" s="117" t="str">
        <f>发票!H3</f>
        <v> 2025-3-31</v>
      </c>
      <c r="L3" s="53"/>
    </row>
    <row r="4" s="39" customFormat="1" ht="13.5" customHeight="1" spans="1:12">
      <c r="A4" s="46" t="str">
        <f>发票!A4</f>
        <v>FIRST FLOOR OF NO.6 DOOR,#2 BUILDING NORTHWEST AREA</v>
      </c>
      <c r="B4" s="47"/>
      <c r="C4" s="47"/>
      <c r="D4" s="47"/>
      <c r="E4" s="97"/>
      <c r="F4" s="98"/>
      <c r="G4" s="98"/>
      <c r="H4" s="29"/>
      <c r="I4" s="29"/>
      <c r="J4" s="47"/>
      <c r="K4" s="47"/>
      <c r="L4" s="53"/>
    </row>
    <row r="5" s="39" customFormat="1" ht="13.5" customHeight="1" spans="1:12">
      <c r="A5" s="46" t="str">
        <f>发票!A5</f>
        <v>GREEN-TIME INDUSTRIAL ZONE,BAYUQUAN DISTRICT </v>
      </c>
      <c r="B5" s="47"/>
      <c r="C5" s="47"/>
      <c r="D5" s="47"/>
      <c r="E5" s="99"/>
      <c r="F5" s="48"/>
      <c r="G5" s="48"/>
      <c r="H5" s="47"/>
      <c r="I5" s="47"/>
      <c r="J5" s="47"/>
      <c r="K5" s="47"/>
      <c r="L5" s="53"/>
    </row>
    <row r="6" s="39" customFormat="1" ht="13.5" customHeight="1" spans="1:12">
      <c r="A6" s="46" t="str">
        <f>发票!A6</f>
        <v>YINGKOU CITY ,LIAONING PROVINCE ,CHINA</v>
      </c>
      <c r="B6" s="47"/>
      <c r="C6" s="47"/>
      <c r="D6" s="48"/>
      <c r="E6" s="61" t="str">
        <f>[1]INVOICE!E4</f>
        <v/>
      </c>
      <c r="F6" s="88"/>
      <c r="G6" s="88"/>
      <c r="H6" s="47"/>
      <c r="I6" s="47"/>
      <c r="J6" s="47"/>
      <c r="K6" s="47"/>
      <c r="L6" s="53"/>
    </row>
    <row r="7" s="39" customFormat="1" ht="13.5" customHeight="1" spans="1:12">
      <c r="A7" s="46" t="str">
        <f>发票!A7</f>
        <v>TEL:0086-417-6210807</v>
      </c>
      <c r="B7" s="47"/>
      <c r="C7" s="47"/>
      <c r="D7" s="48"/>
      <c r="E7" s="61"/>
      <c r="F7" s="88"/>
      <c r="G7" s="88"/>
      <c r="H7" s="47"/>
      <c r="I7" s="47"/>
      <c r="J7" s="47"/>
      <c r="K7" s="47"/>
      <c r="L7" s="53"/>
    </row>
    <row r="8" s="39" customFormat="1" ht="13.5" customHeight="1" spans="1:12">
      <c r="A8" s="49"/>
      <c r="B8" s="50"/>
      <c r="C8" s="48"/>
      <c r="D8" s="48"/>
      <c r="E8" s="61"/>
      <c r="F8" s="88"/>
      <c r="G8" s="88"/>
      <c r="H8" s="47"/>
      <c r="I8" s="47"/>
      <c r="J8" s="47"/>
      <c r="K8" s="47"/>
      <c r="L8" s="53"/>
    </row>
    <row r="9" s="39" customFormat="1" ht="13.5" customHeight="1" spans="1:12">
      <c r="A9" s="51"/>
      <c r="B9" s="52"/>
      <c r="C9" s="47"/>
      <c r="D9" s="53"/>
      <c r="E9" s="69"/>
      <c r="F9" s="71"/>
      <c r="G9" s="71"/>
      <c r="H9" s="71"/>
      <c r="I9" s="71"/>
      <c r="J9" s="71"/>
      <c r="K9" s="71"/>
      <c r="L9" s="118"/>
    </row>
    <row r="10" s="39" customFormat="1" ht="12.75" customHeight="1" spans="1:12">
      <c r="A10" s="54" t="s">
        <v>15</v>
      </c>
      <c r="B10" s="44"/>
      <c r="C10" s="44"/>
      <c r="D10" s="44"/>
      <c r="E10" s="54" t="s">
        <v>16</v>
      </c>
      <c r="F10" s="100"/>
      <c r="G10" s="100"/>
      <c r="H10" s="93"/>
      <c r="I10" s="93"/>
      <c r="J10" s="93"/>
      <c r="K10" s="93"/>
      <c r="L10" s="115"/>
    </row>
    <row r="11" s="39" customFormat="1" ht="15" customHeight="1" spans="1:12">
      <c r="A11" s="55" t="str">
        <f>发票!A10</f>
        <v>MosTis co.,Ltd</v>
      </c>
      <c r="B11" s="47"/>
      <c r="C11" s="47"/>
      <c r="D11" s="47"/>
      <c r="E11" s="101"/>
      <c r="F11" s="47"/>
      <c r="G11" s="47"/>
      <c r="H11" s="47"/>
      <c r="I11" s="47"/>
      <c r="J11" s="47"/>
      <c r="K11" s="47"/>
      <c r="L11" s="53"/>
    </row>
    <row r="12" s="39" customFormat="1" ht="13.5" customHeight="1" spans="1:12">
      <c r="A12" s="55" t="str">
        <f>发票!A11</f>
        <v>303-2ho, 129,Jongam-ro, Seongbuk-gu, Seoul, Republic of Korea</v>
      </c>
      <c r="B12" s="47"/>
      <c r="C12" s="47"/>
      <c r="D12" s="47"/>
      <c r="E12" s="62"/>
      <c r="F12" s="29"/>
      <c r="G12" s="29"/>
      <c r="H12" s="47"/>
      <c r="I12" s="47"/>
      <c r="J12" s="47"/>
      <c r="K12" s="47"/>
      <c r="L12" s="53"/>
    </row>
    <row r="13" s="39" customFormat="1" ht="13.5" customHeight="1" spans="1:12">
      <c r="A13" s="55" t="str">
        <f>发票!A12</f>
        <v>Kim In Soo(110111-8496328)</v>
      </c>
      <c r="B13" s="47"/>
      <c r="C13" s="47"/>
      <c r="D13" s="47"/>
      <c r="E13" s="62"/>
      <c r="F13" s="29"/>
      <c r="G13" s="29"/>
      <c r="H13" s="47"/>
      <c r="I13" s="47"/>
      <c r="J13" s="47"/>
      <c r="K13" s="47"/>
      <c r="L13" s="53"/>
    </row>
    <row r="14" s="39" customFormat="1" ht="13.5" customHeight="1" spans="1:12">
      <c r="A14" s="55" t="str">
        <f>发票!A13</f>
        <v>BUSINESS REGISTRATION NO: 203-81-67953</v>
      </c>
      <c r="B14" s="47"/>
      <c r="C14" s="47"/>
      <c r="D14" s="47"/>
      <c r="E14" s="62"/>
      <c r="F14" s="29"/>
      <c r="G14" s="29"/>
      <c r="H14" s="47"/>
      <c r="I14" s="47"/>
      <c r="J14" s="47"/>
      <c r="K14" s="47"/>
      <c r="L14" s="53"/>
    </row>
    <row r="15" s="39" customFormat="1" ht="13.5" customHeight="1" spans="1:12">
      <c r="A15" s="55" t="str">
        <f>发票!A14</f>
        <v>dlstndlstn2005@naver.com</v>
      </c>
      <c r="B15" s="47"/>
      <c r="C15" s="47"/>
      <c r="D15" s="47"/>
      <c r="E15" s="62"/>
      <c r="F15" s="29"/>
      <c r="G15" s="29"/>
      <c r="H15" s="47"/>
      <c r="I15" s="47"/>
      <c r="J15" s="47"/>
      <c r="K15" s="47"/>
      <c r="L15" s="53"/>
    </row>
    <row r="16" s="39" customFormat="1" ht="13.5" customHeight="1" spans="1:12">
      <c r="A16" s="55"/>
      <c r="B16" s="47"/>
      <c r="C16" s="47"/>
      <c r="D16" s="47"/>
      <c r="E16" s="62"/>
      <c r="F16" s="29"/>
      <c r="G16" s="29"/>
      <c r="H16" s="47"/>
      <c r="I16" s="47"/>
      <c r="J16" s="47"/>
      <c r="K16" s="47"/>
      <c r="L16" s="53"/>
    </row>
    <row r="17" s="39" customFormat="1" ht="13.5" customHeight="1" spans="1:12">
      <c r="A17" s="55"/>
      <c r="B17" s="47"/>
      <c r="C17" s="47"/>
      <c r="D17" s="47"/>
      <c r="E17" s="62"/>
      <c r="F17" s="29"/>
      <c r="G17" s="29"/>
      <c r="H17" s="47"/>
      <c r="I17" s="47"/>
      <c r="J17" s="47"/>
      <c r="K17" s="47"/>
      <c r="L17" s="53"/>
    </row>
    <row r="18" s="39" customFormat="1" ht="13.5" customHeight="1" spans="1:12">
      <c r="A18" s="55"/>
      <c r="B18" s="56"/>
      <c r="C18" s="56"/>
      <c r="D18" s="56"/>
      <c r="E18" s="69"/>
      <c r="F18" s="71"/>
      <c r="G18" s="71"/>
      <c r="H18" s="71"/>
      <c r="I18" s="71"/>
      <c r="J18" s="71"/>
      <c r="K18" s="71"/>
      <c r="L18" s="118"/>
    </row>
    <row r="19" s="39" customFormat="1" ht="15" customHeight="1" spans="1:12">
      <c r="A19" s="54" t="s">
        <v>22</v>
      </c>
      <c r="B19" s="57"/>
      <c r="C19" s="57"/>
      <c r="D19" s="57"/>
      <c r="E19" s="54" t="s">
        <v>71</v>
      </c>
      <c r="F19" s="102"/>
      <c r="G19" s="100"/>
      <c r="H19" s="80"/>
      <c r="I19" s="80"/>
      <c r="J19" s="80"/>
      <c r="K19" s="93"/>
      <c r="L19" s="115"/>
    </row>
    <row r="20" s="39" customFormat="1" ht="15" customHeight="1" spans="1:12">
      <c r="A20" s="58"/>
      <c r="B20" s="57"/>
      <c r="C20" s="57"/>
      <c r="D20" s="57"/>
      <c r="E20" s="58"/>
      <c r="F20" s="103"/>
      <c r="G20" s="48"/>
      <c r="H20" s="71"/>
      <c r="I20" s="71"/>
      <c r="J20" s="71"/>
      <c r="K20" s="47"/>
      <c r="L20" s="53"/>
    </row>
    <row r="21" s="39" customFormat="1" ht="15" customHeight="1" spans="1:12">
      <c r="A21" s="58" t="str">
        <f>发票!A19</f>
        <v>SAME AS ABOVE</v>
      </c>
      <c r="B21" s="57"/>
      <c r="C21" s="57"/>
      <c r="D21" s="57"/>
      <c r="E21" s="58"/>
      <c r="F21" s="103"/>
      <c r="G21" s="48"/>
      <c r="H21" s="71"/>
      <c r="I21" s="71"/>
      <c r="J21" s="71"/>
      <c r="K21" s="47"/>
      <c r="L21" s="53"/>
    </row>
    <row r="22" s="39" customFormat="1" ht="13.5" customHeight="1" spans="1:13">
      <c r="A22" s="58"/>
      <c r="B22" s="47"/>
      <c r="C22" s="47"/>
      <c r="D22" s="47"/>
      <c r="E22" s="66"/>
      <c r="F22" s="56"/>
      <c r="G22" s="56"/>
      <c r="H22" s="56"/>
      <c r="I22" s="56"/>
      <c r="J22" s="56"/>
      <c r="K22" s="56"/>
      <c r="L22" s="67"/>
      <c r="M22"/>
    </row>
    <row r="23" s="39" customFormat="1" ht="15" customHeight="1" spans="1:13">
      <c r="A23" s="54" t="s">
        <v>25</v>
      </c>
      <c r="B23" s="59"/>
      <c r="C23" s="60" t="s">
        <v>26</v>
      </c>
      <c r="D23" s="59"/>
      <c r="E23" s="58" t="s">
        <v>23</v>
      </c>
      <c r="F23" s="103"/>
      <c r="G23" s="48"/>
      <c r="H23" s="47"/>
      <c r="I23" s="47"/>
      <c r="J23" s="47"/>
      <c r="K23" s="47" t="s">
        <v>29</v>
      </c>
      <c r="L23" s="53"/>
      <c r="M23"/>
    </row>
    <row r="24" s="39" customFormat="1" ht="13.5" customHeight="1" spans="1:13">
      <c r="A24" s="61" t="str">
        <f>发票!A23</f>
        <v>DALIAN,CHINA</v>
      </c>
      <c r="B24" s="48"/>
      <c r="C24" s="62" t="str">
        <f>发票!C23</f>
        <v>INCHON,KOREA</v>
      </c>
      <c r="D24" s="63"/>
      <c r="E24" s="62"/>
      <c r="F24" s="47"/>
      <c r="G24" s="47"/>
      <c r="H24" s="47"/>
      <c r="I24" s="47"/>
      <c r="J24" s="47"/>
      <c r="K24" s="47"/>
      <c r="M24"/>
    </row>
    <row r="25" s="39" customFormat="1" ht="13.5" customHeight="1" spans="1:13">
      <c r="A25" s="64" t="s">
        <v>29</v>
      </c>
      <c r="B25" s="65"/>
      <c r="C25" s="66"/>
      <c r="D25" s="67"/>
      <c r="E25" s="62"/>
      <c r="F25" s="47"/>
      <c r="G25" s="47"/>
      <c r="H25" s="47"/>
      <c r="I25" s="47"/>
      <c r="J25" s="47"/>
      <c r="K25" s="47"/>
      <c r="L25" s="53"/>
      <c r="M25"/>
    </row>
    <row r="26" s="39" customFormat="1" ht="15" customHeight="1" spans="1:13">
      <c r="A26" s="54" t="s">
        <v>30</v>
      </c>
      <c r="B26" s="59"/>
      <c r="C26" s="54" t="s">
        <v>31</v>
      </c>
      <c r="D26" s="68"/>
      <c r="E26" s="99"/>
      <c r="F26" s="48"/>
      <c r="G26" s="48"/>
      <c r="H26" s="47"/>
      <c r="I26" s="47"/>
      <c r="J26" s="47"/>
      <c r="K26" s="47"/>
      <c r="L26" s="53"/>
      <c r="M26"/>
    </row>
    <row r="27" s="39" customFormat="1" ht="13.5" customHeight="1" spans="1:13">
      <c r="A27" s="69" t="str">
        <f>[1]INVOICE!A25</f>
        <v>BY SEA</v>
      </c>
      <c r="B27" s="47"/>
      <c r="C27" s="70"/>
      <c r="D27" s="71"/>
      <c r="E27" s="62"/>
      <c r="F27" s="47"/>
      <c r="G27" s="47"/>
      <c r="H27" s="47"/>
      <c r="I27" s="47"/>
      <c r="J27" s="47"/>
      <c r="K27" s="47"/>
      <c r="L27" s="53"/>
      <c r="M27"/>
    </row>
    <row r="28" s="39" customFormat="1" ht="13.5" customHeight="1" spans="1:13">
      <c r="A28" s="72"/>
      <c r="B28" s="73"/>
      <c r="C28" s="72"/>
      <c r="D28" s="71"/>
      <c r="E28" s="62"/>
      <c r="F28" s="47"/>
      <c r="G28" s="47"/>
      <c r="H28" s="56"/>
      <c r="I28" s="56"/>
      <c r="J28" s="56"/>
      <c r="K28" s="56"/>
      <c r="L28" s="67"/>
      <c r="M28"/>
    </row>
    <row r="29" s="40" customFormat="1" ht="15" customHeight="1" spans="1:13">
      <c r="A29" s="74" t="s">
        <v>33</v>
      </c>
      <c r="B29" s="75"/>
      <c r="C29" s="74" t="s">
        <v>34</v>
      </c>
      <c r="D29" s="75"/>
      <c r="E29" s="104" t="s">
        <v>35</v>
      </c>
      <c r="F29" s="104"/>
      <c r="G29" s="104"/>
      <c r="H29" s="104" t="s">
        <v>72</v>
      </c>
      <c r="I29" s="104"/>
      <c r="J29" s="104" t="s">
        <v>73</v>
      </c>
      <c r="K29" s="80" t="s">
        <v>74</v>
      </c>
      <c r="L29" s="119" t="s">
        <v>75</v>
      </c>
      <c r="M29" s="130"/>
    </row>
    <row r="30" s="40" customFormat="1" ht="15" customHeight="1" spans="1:13">
      <c r="A30" s="76"/>
      <c r="B30" s="77"/>
      <c r="C30" s="77"/>
      <c r="D30" s="77"/>
      <c r="E30" s="77"/>
      <c r="F30" s="77"/>
      <c r="G30" s="77"/>
      <c r="H30" s="77"/>
      <c r="I30" s="77"/>
      <c r="J30" s="77"/>
      <c r="K30" s="71"/>
      <c r="L30" s="120"/>
      <c r="M30" s="130"/>
    </row>
    <row r="31" s="40" customFormat="1" ht="15" customHeight="1" spans="1:13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1"/>
      <c r="L31" s="120"/>
      <c r="M31" s="130"/>
    </row>
    <row r="32" s="40" customFormat="1" ht="15" customHeight="1" spans="1:13">
      <c r="A32" s="78" t="s">
        <v>38</v>
      </c>
      <c r="B32" s="78"/>
      <c r="C32" s="78"/>
      <c r="D32" s="78"/>
      <c r="E32" s="78"/>
      <c r="F32" s="78"/>
      <c r="G32" s="77"/>
      <c r="H32" s="77"/>
      <c r="I32" s="77"/>
      <c r="J32" s="77"/>
      <c r="K32" s="71"/>
      <c r="L32" s="120"/>
      <c r="M32" s="130"/>
    </row>
    <row r="33" s="40" customFormat="1" ht="15" customHeight="1" spans="1:13">
      <c r="A33" s="78" t="s">
        <v>39</v>
      </c>
      <c r="C33" s="79"/>
      <c r="D33" s="78"/>
      <c r="E33" s="105"/>
      <c r="F33" s="106"/>
      <c r="G33" s="77"/>
      <c r="H33" s="78"/>
      <c r="I33" s="78"/>
      <c r="J33" s="78"/>
      <c r="K33" s="121"/>
      <c r="L33" s="122"/>
      <c r="M33" s="130"/>
    </row>
    <row r="34" s="40" customFormat="1" ht="15" customHeight="1" spans="1:13">
      <c r="A34" s="78"/>
      <c r="C34" s="79" t="str">
        <f>发票!C32</f>
        <v>DOWN OVERCOAT</v>
      </c>
      <c r="D34" s="78"/>
      <c r="E34" s="105">
        <f>发票!E32</f>
        <v>0</v>
      </c>
      <c r="F34" s="106" t="str">
        <f>发票!F32</f>
        <v>PCS</v>
      </c>
      <c r="G34" s="77"/>
      <c r="H34" s="78">
        <v>890</v>
      </c>
      <c r="I34" s="78"/>
      <c r="J34" s="78">
        <f>H34+K34*2</f>
        <v>988</v>
      </c>
      <c r="K34" s="121">
        <v>49</v>
      </c>
      <c r="L34" s="122"/>
      <c r="M34" s="130"/>
    </row>
    <row r="35" s="40" customFormat="1" ht="15" customHeight="1" spans="1:13">
      <c r="A35" s="78"/>
      <c r="C35" s="79" t="str">
        <f>发票!C33</f>
        <v>SKI JUMPER</v>
      </c>
      <c r="D35" s="78"/>
      <c r="E35" s="105">
        <f>发票!E33</f>
        <v>300</v>
      </c>
      <c r="F35" s="106" t="str">
        <f>发票!F33</f>
        <v>PCS</v>
      </c>
      <c r="G35" s="77"/>
      <c r="H35" s="78">
        <v>212</v>
      </c>
      <c r="I35" s="78"/>
      <c r="J35" s="78">
        <f>H35+K35*2</f>
        <v>236</v>
      </c>
      <c r="K35" s="121">
        <v>12</v>
      </c>
      <c r="L35" s="122"/>
      <c r="M35" s="130"/>
    </row>
    <row r="36" s="40" customFormat="1" ht="15" customHeight="1" spans="1:13">
      <c r="A36" s="78"/>
      <c r="C36" s="79" t="str">
        <f>发票!C42</f>
        <v>HOODIES(CAP/NO ZIPPER)</v>
      </c>
      <c r="D36" s="78"/>
      <c r="E36" s="105">
        <f>发票!E42</f>
        <v>30</v>
      </c>
      <c r="F36" s="106" t="str">
        <f>发票!F42</f>
        <v>PCS</v>
      </c>
      <c r="G36" s="77"/>
      <c r="H36" s="78">
        <v>108</v>
      </c>
      <c r="I36" s="78"/>
      <c r="J36" s="78">
        <f>H36+K36*2</f>
        <v>116</v>
      </c>
      <c r="K36" s="121">
        <v>4</v>
      </c>
      <c r="L36" s="122"/>
      <c r="M36" s="130"/>
    </row>
    <row r="37" s="40" customFormat="1" ht="15" customHeight="1" spans="1:13">
      <c r="A37" s="78"/>
      <c r="C37" s="79" t="e">
        <f>发票!#REF!</f>
        <v>#REF!</v>
      </c>
      <c r="D37" s="78"/>
      <c r="E37" s="105" t="e">
        <f>发票!#REF!</f>
        <v>#REF!</v>
      </c>
      <c r="F37" s="106" t="e">
        <f>发票!#REF!</f>
        <v>#REF!</v>
      </c>
      <c r="G37" s="77"/>
      <c r="H37" s="78">
        <v>72</v>
      </c>
      <c r="I37" s="78"/>
      <c r="J37" s="78">
        <f>H37+K37*2</f>
        <v>78</v>
      </c>
      <c r="K37" s="121">
        <v>3</v>
      </c>
      <c r="L37" s="122"/>
      <c r="M37" s="130"/>
    </row>
    <row r="38" s="40" customFormat="1" ht="15" customHeight="1" spans="1:13">
      <c r="A38" s="77"/>
      <c r="B38" s="47"/>
      <c r="C38" s="80" t="s">
        <v>76</v>
      </c>
      <c r="D38" s="81"/>
      <c r="E38" s="107" t="e">
        <f>SUM(E33:E37)</f>
        <v>#REF!</v>
      </c>
      <c r="F38" s="108" t="s">
        <v>43</v>
      </c>
      <c r="G38" s="81"/>
      <c r="H38" s="109">
        <f>SUM(H33:H37)</f>
        <v>1282</v>
      </c>
      <c r="I38" s="109"/>
      <c r="J38" s="109">
        <f>SUM(J33:J37)</f>
        <v>1418</v>
      </c>
      <c r="K38" s="109">
        <f>SUM(K33:K37)</f>
        <v>68</v>
      </c>
      <c r="L38" s="123">
        <v>7.9</v>
      </c>
      <c r="M38" s="130"/>
    </row>
    <row r="39" s="41" customFormat="1" ht="15.75" customHeight="1" spans="1:12">
      <c r="A39" s="82"/>
      <c r="B39" s="83"/>
      <c r="C39" s="84"/>
      <c r="D39" s="85"/>
      <c r="E39" s="85"/>
      <c r="F39" s="85"/>
      <c r="G39" s="85"/>
      <c r="H39" s="110" t="s">
        <v>77</v>
      </c>
      <c r="I39" s="85"/>
      <c r="J39" s="124" t="s">
        <v>77</v>
      </c>
      <c r="K39" s="85" t="s">
        <v>78</v>
      </c>
      <c r="L39" s="125" t="s">
        <v>79</v>
      </c>
    </row>
    <row r="40" s="39" customFormat="1" ht="15.75" customHeight="1" spans="1:12">
      <c r="A40" s="69"/>
      <c r="B40" s="86"/>
      <c r="C40" s="71"/>
      <c r="D40" s="87"/>
      <c r="E40" s="87"/>
      <c r="F40" s="87"/>
      <c r="G40" s="87"/>
      <c r="H40" s="111"/>
      <c r="I40" s="87"/>
      <c r="J40" s="126"/>
      <c r="K40" s="87"/>
      <c r="L40" s="127"/>
    </row>
    <row r="41" s="39" customFormat="1" ht="15.75" customHeight="1" spans="1:12">
      <c r="A41" s="69"/>
      <c r="B41" s="88"/>
      <c r="C41" s="71"/>
      <c r="D41" s="87"/>
      <c r="E41" s="87"/>
      <c r="F41" s="87"/>
      <c r="G41" s="87"/>
      <c r="H41" s="112"/>
      <c r="I41" s="87"/>
      <c r="J41" s="126"/>
      <c r="K41" s="87"/>
      <c r="L41" s="127"/>
    </row>
    <row r="42" s="39" customFormat="1" ht="15.75" customHeight="1" spans="1:12">
      <c r="A42" s="69"/>
      <c r="B42" s="88"/>
      <c r="C42" s="71"/>
      <c r="D42" s="87"/>
      <c r="E42" s="87"/>
      <c r="F42" s="87"/>
      <c r="G42" s="87"/>
      <c r="H42" s="112"/>
      <c r="I42" s="87"/>
      <c r="J42" s="126"/>
      <c r="K42" s="87"/>
      <c r="L42" s="127"/>
    </row>
    <row r="43" s="39" customFormat="1" ht="15.75" customHeight="1" spans="1:12">
      <c r="A43" s="69"/>
      <c r="B43" s="88"/>
      <c r="C43" s="71"/>
      <c r="D43" s="87"/>
      <c r="E43" s="87"/>
      <c r="F43" s="87"/>
      <c r="G43" s="87"/>
      <c r="H43" s="112"/>
      <c r="I43" s="87"/>
      <c r="J43" s="126"/>
      <c r="K43" s="87"/>
      <c r="L43" s="127"/>
    </row>
    <row r="44" s="39" customFormat="1" ht="15.75" customHeight="1" spans="1:12">
      <c r="A44" s="69"/>
      <c r="B44" s="88"/>
      <c r="C44" s="71"/>
      <c r="D44" s="87"/>
      <c r="E44" s="87"/>
      <c r="F44" s="87"/>
      <c r="G44" s="87"/>
      <c r="H44" s="112"/>
      <c r="I44" s="87"/>
      <c r="J44" s="126"/>
      <c r="K44" s="87"/>
      <c r="L44" s="127"/>
    </row>
    <row r="45" s="39" customFormat="1" ht="15.75" customHeight="1" spans="1:12">
      <c r="A45" s="69"/>
      <c r="B45" s="88"/>
      <c r="C45" s="71"/>
      <c r="D45" s="87"/>
      <c r="E45" s="87"/>
      <c r="F45" s="87"/>
      <c r="G45" s="87"/>
      <c r="H45" s="112"/>
      <c r="I45" s="87"/>
      <c r="J45" s="126"/>
      <c r="K45" s="87"/>
      <c r="L45" s="127"/>
    </row>
    <row r="46" s="39" customFormat="1" ht="15.75" customHeight="1" spans="1:12">
      <c r="A46" s="69"/>
      <c r="B46" s="88"/>
      <c r="C46" s="71"/>
      <c r="D46" s="87"/>
      <c r="E46" s="87"/>
      <c r="F46" s="87"/>
      <c r="G46" s="87"/>
      <c r="H46" s="112"/>
      <c r="I46" s="87"/>
      <c r="J46" s="126"/>
      <c r="K46" s="87"/>
      <c r="L46" s="127"/>
    </row>
    <row r="47" s="39" customFormat="1" ht="15.75" customHeight="1" spans="1:12">
      <c r="A47" s="69"/>
      <c r="B47" s="88"/>
      <c r="C47" s="71"/>
      <c r="D47" s="87"/>
      <c r="E47" s="87"/>
      <c r="F47" s="87"/>
      <c r="G47" s="87"/>
      <c r="H47" s="112"/>
      <c r="I47" s="87"/>
      <c r="J47" s="126"/>
      <c r="K47" s="87"/>
      <c r="L47" s="127"/>
    </row>
    <row r="48" s="39" customFormat="1" ht="15.75" customHeight="1" spans="1:12">
      <c r="A48" s="69"/>
      <c r="B48" s="88"/>
      <c r="C48" s="71"/>
      <c r="D48" s="87"/>
      <c r="E48" s="87"/>
      <c r="F48" s="87"/>
      <c r="G48" s="87"/>
      <c r="H48" s="112"/>
      <c r="I48" s="87"/>
      <c r="J48" s="126"/>
      <c r="K48" s="87"/>
      <c r="L48" s="127"/>
    </row>
    <row r="49" s="39" customFormat="1" ht="15.75" customHeight="1" spans="1:12">
      <c r="A49" s="69"/>
      <c r="B49" s="88"/>
      <c r="C49" s="71"/>
      <c r="D49" s="87"/>
      <c r="E49" s="87"/>
      <c r="F49" s="87"/>
      <c r="G49" s="87"/>
      <c r="H49" s="112"/>
      <c r="I49" s="87"/>
      <c r="J49" s="126"/>
      <c r="K49" s="87"/>
      <c r="L49" s="127"/>
    </row>
    <row r="50" s="39" customFormat="1" ht="15.75" customHeight="1" spans="1:12">
      <c r="A50" s="69"/>
      <c r="B50" s="88"/>
      <c r="C50" s="71"/>
      <c r="D50" s="87"/>
      <c r="E50" s="87"/>
      <c r="F50" s="87"/>
      <c r="G50" s="87"/>
      <c r="H50" s="112"/>
      <c r="I50" s="87"/>
      <c r="J50" s="126"/>
      <c r="K50" s="87"/>
      <c r="L50" s="127"/>
    </row>
    <row r="51" s="39" customFormat="1" ht="12.75" customHeight="1" spans="1:12">
      <c r="A51" s="89"/>
      <c r="B51" s="86"/>
      <c r="C51" s="86"/>
      <c r="D51" s="71"/>
      <c r="E51" s="71" t="s">
        <v>29</v>
      </c>
      <c r="F51" s="71"/>
      <c r="G51" s="71"/>
      <c r="H51" s="71"/>
      <c r="I51" s="71"/>
      <c r="J51" s="71"/>
      <c r="K51" s="71"/>
      <c r="L51" s="128"/>
    </row>
    <row r="52" s="39" customFormat="1" ht="15" customHeight="1" spans="1:12">
      <c r="A52" s="90"/>
      <c r="B52" s="91"/>
      <c r="C52" s="47"/>
      <c r="D52" s="47"/>
      <c r="E52" s="113" t="s">
        <v>69</v>
      </c>
      <c r="F52" s="114"/>
      <c r="G52" s="114"/>
      <c r="H52" s="93"/>
      <c r="I52" s="93"/>
      <c r="J52" s="93"/>
      <c r="K52" s="93"/>
      <c r="L52" s="115"/>
    </row>
    <row r="53" s="39" customFormat="1" ht="15" customHeight="1" spans="1:12">
      <c r="A53" s="90"/>
      <c r="B53" s="91"/>
      <c r="C53" s="47"/>
      <c r="D53" s="47"/>
      <c r="E53" s="90"/>
      <c r="F53" s="91"/>
      <c r="G53" s="91"/>
      <c r="H53" s="47"/>
      <c r="I53" s="47"/>
      <c r="J53" s="47"/>
      <c r="K53" s="47"/>
      <c r="L53" s="53"/>
    </row>
    <row r="54" s="39" customFormat="1" ht="15" customHeight="1" spans="1:12">
      <c r="A54" s="90"/>
      <c r="B54" s="91"/>
      <c r="C54" s="47"/>
      <c r="D54" s="47"/>
      <c r="E54" s="90"/>
      <c r="F54" s="91"/>
      <c r="G54" s="91"/>
      <c r="H54" s="47"/>
      <c r="I54" s="47"/>
      <c r="J54" s="47"/>
      <c r="K54" s="47"/>
      <c r="L54" s="53"/>
    </row>
    <row r="55" s="39" customFormat="1" ht="15" customHeight="1" spans="1:12">
      <c r="A55" s="90"/>
      <c r="B55" s="91"/>
      <c r="C55" s="47"/>
      <c r="D55" s="47"/>
      <c r="E55" s="90"/>
      <c r="F55" s="91"/>
      <c r="G55" s="91"/>
      <c r="H55" s="47"/>
      <c r="I55" s="47"/>
      <c r="J55" s="47"/>
      <c r="K55" s="47"/>
      <c r="L55" s="53"/>
    </row>
    <row r="56" s="39" customFormat="1" ht="15" customHeight="1" spans="1:12">
      <c r="A56" s="90"/>
      <c r="B56" s="91"/>
      <c r="C56" s="47"/>
      <c r="D56" s="47"/>
      <c r="E56" s="90"/>
      <c r="F56" s="91"/>
      <c r="G56" s="91"/>
      <c r="H56" s="47"/>
      <c r="I56" s="47"/>
      <c r="J56" s="47"/>
      <c r="K56" s="47"/>
      <c r="L56" s="53"/>
    </row>
    <row r="57" s="39" customFormat="1" ht="24.75" customHeight="1" spans="1:12">
      <c r="A57" s="90"/>
      <c r="B57" s="91"/>
      <c r="C57" s="47"/>
      <c r="D57" s="47"/>
      <c r="E57" s="90"/>
      <c r="F57" s="91"/>
      <c r="G57" s="91"/>
      <c r="H57" s="47"/>
      <c r="I57" s="47"/>
      <c r="J57" s="47"/>
      <c r="K57" s="47"/>
      <c r="L57" s="53"/>
    </row>
    <row r="58" s="39" customFormat="1" ht="15" customHeight="1" spans="1:12">
      <c r="A58" s="90"/>
      <c r="B58" s="91"/>
      <c r="C58" s="47"/>
      <c r="D58" s="47"/>
      <c r="E58" s="62"/>
      <c r="F58" s="47"/>
      <c r="G58" s="47"/>
      <c r="H58" s="47"/>
      <c r="I58" s="47"/>
      <c r="J58" s="47"/>
      <c r="K58" s="47"/>
      <c r="L58" s="53"/>
    </row>
    <row r="59" s="39" customFormat="1" ht="15" customHeight="1" spans="1:12">
      <c r="A59" s="72"/>
      <c r="B59" s="73"/>
      <c r="C59" s="73"/>
      <c r="D59" s="73"/>
      <c r="E59" s="72"/>
      <c r="F59" s="73"/>
      <c r="G59" s="73"/>
      <c r="H59" s="73"/>
      <c r="I59" s="73"/>
      <c r="J59" s="73"/>
      <c r="K59" s="73"/>
      <c r="L59" s="65"/>
    </row>
    <row r="60" ht="15" customHeight="1"/>
  </sheetData>
  <mergeCells count="3">
    <mergeCell ref="A1:L1"/>
    <mergeCell ref="A29:B29"/>
    <mergeCell ref="C29:D29"/>
  </mergeCells>
  <printOptions horizontalCentered="1"/>
  <pageMargins left="0.2" right="0.179166666666667" top="0.159027777777778" bottom="0.11875" header="0" footer="0"/>
  <pageSetup paperSize="9" scale="75" orientation="portrait"/>
  <headerFooter alignWithMargins="0"/>
  <rowBreaks count="1" manualBreakCount="1">
    <brk id="62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A10" workbookViewId="0">
      <selection activeCell="A14" sqref="$A14:$XFD14"/>
    </sheetView>
  </sheetViews>
  <sheetFormatPr defaultColWidth="9" defaultRowHeight="17.6" outlineLevelCol="5"/>
  <cols>
    <col min="1" max="1" width="18.3333333333333" style="1" customWidth="1"/>
    <col min="2" max="2" width="37.3666666666667" style="1" customWidth="1"/>
    <col min="3" max="4" width="9" style="1"/>
    <col min="5" max="6" width="16.125" style="1" customWidth="1"/>
    <col min="7" max="16384" width="9" style="1"/>
  </cols>
  <sheetData>
    <row r="1" s="1" customFormat="1" ht="20.4" spans="1:6">
      <c r="A1" s="3" t="str">
        <f>发票!A3</f>
        <v>YINGKOU QIANWEI TRADE CO.,LTD</v>
      </c>
      <c r="B1" s="4"/>
      <c r="C1" s="4"/>
      <c r="D1" s="4"/>
      <c r="E1" s="4"/>
      <c r="F1" s="4"/>
    </row>
    <row r="2" s="2" customFormat="1" ht="15.2" spans="1:6">
      <c r="A2" s="5" t="str">
        <f>发票!A4</f>
        <v>FIRST FLOOR OF NO.6 DOOR,#2 BUILDING NORTHWEST AREA</v>
      </c>
      <c r="B2" s="6"/>
      <c r="C2" s="6"/>
      <c r="D2" s="6"/>
      <c r="E2" s="6"/>
      <c r="F2" s="6"/>
    </row>
    <row r="3" s="2" customFormat="1" ht="15.2" spans="1:6">
      <c r="A3" s="5" t="str">
        <f>发票!A5</f>
        <v>GREEN-TIME INDUSTRIAL ZONE,BAYUQUAN DISTRICT </v>
      </c>
      <c r="B3" s="6"/>
      <c r="C3" s="6"/>
      <c r="D3" s="6"/>
      <c r="E3" s="6"/>
      <c r="F3" s="6"/>
    </row>
    <row r="4" s="2" customFormat="1" ht="15.2" spans="1:6">
      <c r="A4" s="5" t="str">
        <f>发票!A6</f>
        <v>YINGKOU CITY ,LIAONING PROVINCE ,CHINA</v>
      </c>
      <c r="B4" s="6"/>
      <c r="C4" s="6"/>
      <c r="D4" s="6"/>
      <c r="E4" s="6"/>
      <c r="F4" s="6"/>
    </row>
    <row r="5" s="2" customFormat="1" ht="15.2" spans="1:6">
      <c r="A5" s="5" t="str">
        <f>发票!A7</f>
        <v>TEL:0086-417-6210807</v>
      </c>
      <c r="B5" s="6"/>
      <c r="C5" s="6"/>
      <c r="D5" s="6"/>
      <c r="E5" s="6"/>
      <c r="F5" s="6"/>
    </row>
    <row r="6" s="1" customFormat="1" ht="26" spans="1:6">
      <c r="A6" s="4"/>
      <c r="B6" s="7" t="s">
        <v>80</v>
      </c>
      <c r="C6" s="4"/>
      <c r="D6" s="4"/>
      <c r="E6" s="4"/>
      <c r="F6" s="4"/>
    </row>
    <row r="7" s="1" customFormat="1" ht="23.2" spans="1:6">
      <c r="A7" s="4"/>
      <c r="B7" s="8"/>
      <c r="C7" s="4"/>
      <c r="D7" s="4"/>
      <c r="E7" s="4"/>
      <c r="F7" s="4"/>
    </row>
    <row r="8" s="1" customFormat="1" ht="18" spans="1:6">
      <c r="A8" s="9" t="s">
        <v>81</v>
      </c>
      <c r="B8" s="4"/>
      <c r="E8" s="26" t="s">
        <v>82</v>
      </c>
      <c r="F8" s="27" t="str">
        <f>发票!H3</f>
        <v> 2025-3-31</v>
      </c>
    </row>
    <row r="9" s="1" customFormat="1" spans="1:6">
      <c r="A9" s="10" t="str">
        <f>发票!A10</f>
        <v>MosTis co.,Ltd</v>
      </c>
      <c r="B9" s="4"/>
      <c r="C9" s="9"/>
      <c r="D9" s="4"/>
      <c r="E9" s="26" t="s">
        <v>83</v>
      </c>
      <c r="F9" s="28" t="str">
        <f>发票!E3</f>
        <v>QW2025-3-31</v>
      </c>
    </row>
    <row r="10" s="1" customFormat="1" spans="1:6">
      <c r="A10" s="10"/>
      <c r="B10" s="4"/>
      <c r="C10" s="9"/>
      <c r="D10" s="4"/>
      <c r="E10" s="26"/>
      <c r="F10" s="29"/>
    </row>
    <row r="11" s="1" customFormat="1" spans="1:6">
      <c r="A11" s="10"/>
      <c r="B11" s="4"/>
      <c r="C11" s="9"/>
      <c r="D11" s="4"/>
      <c r="E11" s="26"/>
      <c r="F11" s="29"/>
    </row>
    <row r="12" s="1" customFormat="1" spans="1:6">
      <c r="A12" s="11" t="s">
        <v>84</v>
      </c>
      <c r="B12" s="4"/>
      <c r="C12" s="4"/>
      <c r="D12" s="4"/>
      <c r="E12" s="4"/>
      <c r="F12" s="4"/>
    </row>
    <row r="13" s="1" customFormat="1" spans="1:6">
      <c r="A13" s="12"/>
      <c r="B13" s="13" t="s">
        <v>85</v>
      </c>
      <c r="C13" s="13" t="s">
        <v>86</v>
      </c>
      <c r="D13" s="13" t="s">
        <v>87</v>
      </c>
      <c r="E13" s="13" t="s">
        <v>88</v>
      </c>
      <c r="F13" s="13" t="s">
        <v>89</v>
      </c>
    </row>
    <row r="14" s="1" customFormat="1" spans="1:6">
      <c r="A14" s="14"/>
      <c r="B14" s="15" t="str">
        <f>发票!C33</f>
        <v>SKI JUMPER</v>
      </c>
      <c r="C14" s="16">
        <f>发票!E33</f>
        <v>300</v>
      </c>
      <c r="D14" s="17" t="s">
        <v>43</v>
      </c>
      <c r="E14" s="36">
        <f>发票!G33</f>
        <v>203</v>
      </c>
      <c r="F14" s="37">
        <f t="shared" ref="F14:F23" si="0">C14*E14</f>
        <v>60900</v>
      </c>
    </row>
    <row r="15" s="1" customFormat="1" spans="1:6">
      <c r="A15" s="14"/>
      <c r="B15" s="15" t="str">
        <f>发票!C34</f>
        <v>PADDING CARCOAT</v>
      </c>
      <c r="C15" s="16">
        <f>发票!E34</f>
        <v>21</v>
      </c>
      <c r="D15" s="17" t="s">
        <v>43</v>
      </c>
      <c r="E15" s="36">
        <f>发票!G34</f>
        <v>182</v>
      </c>
      <c r="F15" s="37">
        <f t="shared" si="0"/>
        <v>3822</v>
      </c>
    </row>
    <row r="16" s="1" customFormat="1" spans="1:6">
      <c r="A16" s="14"/>
      <c r="B16" s="15" t="str">
        <f>发票!C35</f>
        <v>PADDING OVERCOAT</v>
      </c>
      <c r="C16" s="16">
        <f>发票!E35</f>
        <v>100</v>
      </c>
      <c r="D16" s="17" t="s">
        <v>43</v>
      </c>
      <c r="E16" s="36">
        <f>发票!G35</f>
        <v>196</v>
      </c>
      <c r="F16" s="37">
        <f t="shared" si="0"/>
        <v>19600</v>
      </c>
    </row>
    <row r="17" s="1" customFormat="1" spans="1:6">
      <c r="A17" s="14"/>
      <c r="B17" s="15" t="str">
        <f>发票!C36</f>
        <v>FLEECE JACKET</v>
      </c>
      <c r="C17" s="16">
        <f>发票!E36</f>
        <v>500</v>
      </c>
      <c r="D17" s="17" t="s">
        <v>43</v>
      </c>
      <c r="E17" s="36">
        <f>发票!G36</f>
        <v>84</v>
      </c>
      <c r="F17" s="37">
        <f t="shared" si="0"/>
        <v>42000</v>
      </c>
    </row>
    <row r="18" s="1" customFormat="1" spans="1:6">
      <c r="A18" s="14"/>
      <c r="B18" s="15" t="str">
        <f>发票!C37</f>
        <v>BANNER</v>
      </c>
      <c r="C18" s="16">
        <f>发票!E37</f>
        <v>300</v>
      </c>
      <c r="D18" s="17" t="s">
        <v>43</v>
      </c>
      <c r="E18" s="36">
        <f>发票!G37</f>
        <v>10</v>
      </c>
      <c r="F18" s="37">
        <f t="shared" si="0"/>
        <v>3000</v>
      </c>
    </row>
    <row r="19" s="1" customFormat="1" spans="1:6">
      <c r="A19" s="14"/>
      <c r="B19" s="15" t="str">
        <f>发票!C38</f>
        <v>JACKET</v>
      </c>
      <c r="C19" s="16">
        <f>发票!E38</f>
        <v>7931</v>
      </c>
      <c r="D19" s="17" t="s">
        <v>43</v>
      </c>
      <c r="E19" s="36">
        <f>发票!G38</f>
        <v>135</v>
      </c>
      <c r="F19" s="37">
        <f t="shared" si="0"/>
        <v>1070685</v>
      </c>
    </row>
    <row r="20" s="1" customFormat="1" spans="1:6">
      <c r="A20" s="14"/>
      <c r="B20" s="15" t="str">
        <f>发票!C39</f>
        <v>SPRING JACKET</v>
      </c>
      <c r="C20" s="16">
        <f>发票!E39</f>
        <v>69</v>
      </c>
      <c r="D20" s="17" t="s">
        <v>43</v>
      </c>
      <c r="E20" s="36">
        <f>发票!G39</f>
        <v>120</v>
      </c>
      <c r="F20" s="37">
        <f t="shared" si="0"/>
        <v>8280</v>
      </c>
    </row>
    <row r="21" s="1" customFormat="1" spans="1:6">
      <c r="A21" s="14"/>
      <c r="B21" s="15" t="str">
        <f>发票!C40</f>
        <v>AIRFORCE JACKET</v>
      </c>
      <c r="C21" s="16">
        <f>发票!E40</f>
        <v>65</v>
      </c>
      <c r="D21" s="17" t="s">
        <v>43</v>
      </c>
      <c r="E21" s="36">
        <f>发票!G40</f>
        <v>134</v>
      </c>
      <c r="F21" s="37">
        <f t="shared" si="0"/>
        <v>8710</v>
      </c>
    </row>
    <row r="22" s="1" customFormat="1" spans="1:6">
      <c r="A22" s="14"/>
      <c r="B22" s="15" t="str">
        <f>发票!C41</f>
        <v>HOODIES(CAP/ZIPPER)</v>
      </c>
      <c r="C22" s="16">
        <f>发票!E41</f>
        <v>300</v>
      </c>
      <c r="D22" s="17" t="s">
        <v>43</v>
      </c>
      <c r="E22" s="36">
        <f>发票!G41</f>
        <v>89</v>
      </c>
      <c r="F22" s="37">
        <f t="shared" si="0"/>
        <v>26700</v>
      </c>
    </row>
    <row r="23" s="1" customFormat="1" spans="1:6">
      <c r="A23" s="14"/>
      <c r="B23" s="15" t="str">
        <f>发票!C42</f>
        <v>HOODIES(CAP/NO ZIPPER)</v>
      </c>
      <c r="C23" s="16">
        <f>发票!E42</f>
        <v>30</v>
      </c>
      <c r="D23" s="17" t="s">
        <v>43</v>
      </c>
      <c r="E23" s="36">
        <f>发票!G42</f>
        <v>87</v>
      </c>
      <c r="F23" s="37">
        <f t="shared" si="0"/>
        <v>2610</v>
      </c>
    </row>
    <row r="24" s="1" customFormat="1" spans="1:6">
      <c r="A24" s="18" t="s">
        <v>90</v>
      </c>
      <c r="B24" s="18"/>
      <c r="C24" s="19">
        <f>SUM(C14:C23)</f>
        <v>9616</v>
      </c>
      <c r="D24" s="17" t="s">
        <v>43</v>
      </c>
      <c r="E24" s="38"/>
      <c r="F24" s="36">
        <f>SUM(F14:F23)</f>
        <v>1246307</v>
      </c>
    </row>
    <row r="25" spans="2:6">
      <c r="B25" s="20" t="s">
        <v>91</v>
      </c>
      <c r="C25" s="20"/>
      <c r="D25" s="20">
        <v>7.2</v>
      </c>
      <c r="E25" s="20"/>
      <c r="F25" s="34"/>
    </row>
    <row r="26" s="1" customFormat="1" spans="1:5">
      <c r="A26" s="11" t="s">
        <v>92</v>
      </c>
      <c r="B26" s="11" t="s">
        <v>93</v>
      </c>
      <c r="C26" s="21"/>
      <c r="D26" s="21"/>
      <c r="E26" s="21"/>
    </row>
    <row r="27" s="1" customFormat="1" spans="1:5">
      <c r="A27" s="11" t="s">
        <v>94</v>
      </c>
      <c r="B27" s="22" t="s">
        <v>95</v>
      </c>
      <c r="C27" s="21"/>
      <c r="D27" s="21"/>
      <c r="E27" s="21"/>
    </row>
    <row r="28" s="1" customFormat="1" spans="1:5">
      <c r="A28" s="11" t="s">
        <v>96</v>
      </c>
      <c r="B28" s="22" t="s">
        <v>97</v>
      </c>
      <c r="C28" s="21"/>
      <c r="D28" s="21"/>
      <c r="E28" s="21"/>
    </row>
    <row r="29" s="1" customFormat="1" spans="1:5">
      <c r="A29" s="11" t="s">
        <v>98</v>
      </c>
      <c r="B29" s="22" t="s">
        <v>99</v>
      </c>
      <c r="C29" s="21"/>
      <c r="D29" s="21"/>
      <c r="E29" s="21"/>
    </row>
    <row r="30" s="1" customFormat="1" spans="1:5">
      <c r="A30" s="11" t="s">
        <v>100</v>
      </c>
      <c r="B30" s="22" t="s">
        <v>40</v>
      </c>
      <c r="C30" s="21"/>
      <c r="D30" s="21"/>
      <c r="E30" s="21"/>
    </row>
    <row r="31" s="1" customFormat="1" spans="1:5">
      <c r="A31" s="11" t="s">
        <v>101</v>
      </c>
      <c r="B31" s="22" t="s">
        <v>102</v>
      </c>
      <c r="C31" s="21"/>
      <c r="D31" s="21"/>
      <c r="E31" s="21"/>
    </row>
    <row r="32" s="1" customFormat="1" spans="1:5">
      <c r="A32" s="11" t="s">
        <v>103</v>
      </c>
      <c r="B32" s="22" t="str">
        <f>B31</f>
        <v>MAR,2025</v>
      </c>
      <c r="C32" s="21"/>
      <c r="D32" s="21"/>
      <c r="E32" s="21"/>
    </row>
    <row r="33" s="1" customFormat="1" spans="1:5">
      <c r="A33" s="21"/>
      <c r="B33" s="21"/>
      <c r="C33" s="21"/>
      <c r="D33" s="21"/>
      <c r="E33" s="21"/>
    </row>
    <row r="34" s="1" customFormat="1" spans="1:5">
      <c r="A34" s="11" t="s">
        <v>104</v>
      </c>
      <c r="B34" s="11" t="str">
        <f>A1</f>
        <v>YINGKOU QIANWEI TRADE CO.,LTD</v>
      </c>
      <c r="C34" s="21"/>
      <c r="D34" s="21"/>
      <c r="E34" s="21"/>
    </row>
    <row r="35" s="1" customFormat="1" spans="1:5">
      <c r="A35" s="11" t="s">
        <v>105</v>
      </c>
      <c r="B35" s="11" t="str">
        <f>A2</f>
        <v>FIRST FLOOR OF NO.6 DOOR,#2 BUILDING NORTHWEST AREA</v>
      </c>
      <c r="C35" s="21"/>
      <c r="D35" s="21"/>
      <c r="E35" s="21"/>
    </row>
    <row r="36" s="1" customFormat="1" spans="1:5">
      <c r="A36" s="23"/>
      <c r="B36" s="11" t="str">
        <f>A3</f>
        <v>GREEN-TIME INDUSTRIAL ZONE,BAYUQUAN DISTRICT </v>
      </c>
      <c r="C36" s="21"/>
      <c r="D36" s="21"/>
      <c r="E36" s="21"/>
    </row>
    <row r="37" s="1" customFormat="1" spans="1:5">
      <c r="A37" s="23"/>
      <c r="B37" s="11" t="str">
        <f>A4</f>
        <v>YINGKOU CITY ,LIAONING PROVINCE ,CHINA</v>
      </c>
      <c r="C37" s="21"/>
      <c r="D37" s="21"/>
      <c r="E37" s="21"/>
    </row>
    <row r="38" s="1" customFormat="1" spans="1:5">
      <c r="A38" s="11" t="s">
        <v>106</v>
      </c>
      <c r="B38" s="11" t="s">
        <v>107</v>
      </c>
      <c r="C38" s="21"/>
      <c r="D38" s="21"/>
      <c r="E38" s="21"/>
    </row>
    <row r="39" s="1" customFormat="1" spans="1:5">
      <c r="A39" s="11" t="s">
        <v>108</v>
      </c>
      <c r="B39" s="24" t="s">
        <v>109</v>
      </c>
      <c r="C39" s="21"/>
      <c r="D39" s="21"/>
      <c r="E39" s="21"/>
    </row>
    <row r="40" s="1" customFormat="1" spans="1:5">
      <c r="A40" s="11" t="s">
        <v>110</v>
      </c>
      <c r="B40" s="11" t="s">
        <v>111</v>
      </c>
      <c r="C40" s="21"/>
      <c r="D40" s="21"/>
      <c r="E40" s="21"/>
    </row>
    <row r="41" s="1" customFormat="1" spans="1:5">
      <c r="A41" s="23"/>
      <c r="B41" s="11"/>
      <c r="C41" s="23"/>
      <c r="D41" s="23"/>
      <c r="E41" s="23"/>
    </row>
    <row r="42" s="1" customFormat="1" spans="1:5">
      <c r="A42" s="11" t="s">
        <v>112</v>
      </c>
      <c r="B42" s="11" t="s">
        <v>113</v>
      </c>
      <c r="C42" s="23"/>
      <c r="D42" s="23"/>
      <c r="E42" s="23"/>
    </row>
    <row r="43" s="1" customFormat="1" spans="1:5">
      <c r="A43" s="11" t="s">
        <v>114</v>
      </c>
      <c r="B43" s="11" t="s">
        <v>115</v>
      </c>
      <c r="C43" s="11" t="s">
        <v>29</v>
      </c>
      <c r="D43" s="23"/>
      <c r="E43" s="23"/>
    </row>
    <row r="44" s="1" customFormat="1" spans="1:5">
      <c r="A44" s="11" t="s">
        <v>116</v>
      </c>
      <c r="B44" s="11" t="s">
        <v>115</v>
      </c>
      <c r="C44" s="23"/>
      <c r="D44" s="23"/>
      <c r="E44" s="23"/>
    </row>
    <row r="46" s="1" customFormat="1" spans="1:5">
      <c r="A46" s="25" t="s">
        <v>117</v>
      </c>
      <c r="B46" s="25"/>
      <c r="C46" s="25"/>
      <c r="D46" s="25" t="s">
        <v>118</v>
      </c>
      <c r="E46" s="25"/>
    </row>
    <row r="47" s="1" customFormat="1" spans="1:5">
      <c r="A47" s="25"/>
      <c r="B47" s="25"/>
      <c r="C47" s="25"/>
      <c r="D47" s="25"/>
      <c r="E47" s="25"/>
    </row>
    <row r="50" s="1" customFormat="1" spans="1:5">
      <c r="A50" s="4"/>
      <c r="B50" s="4"/>
      <c r="C50" s="4"/>
      <c r="D50" s="4"/>
      <c r="E50" s="35" t="s">
        <v>29</v>
      </c>
    </row>
    <row r="51" s="1" customFormat="1" spans="1:5">
      <c r="A51" s="4"/>
      <c r="B51" s="4"/>
      <c r="C51" s="4"/>
      <c r="D51" s="4"/>
      <c r="E51" s="35" t="s">
        <v>29</v>
      </c>
    </row>
  </sheetData>
  <pageMargins left="0.75" right="0.75" top="1" bottom="1" header="0.511805555555556" footer="0.511805555555556"/>
  <pageSetup paperSize="9" scale="7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view="pageBreakPreview" zoomScaleNormal="100" topLeftCell="A12" workbookViewId="0">
      <selection activeCell="E31" sqref="E31"/>
    </sheetView>
  </sheetViews>
  <sheetFormatPr defaultColWidth="9" defaultRowHeight="17.6" outlineLevelCol="5"/>
  <cols>
    <col min="1" max="1" width="18.3333333333333" style="1" customWidth="1"/>
    <col min="2" max="2" width="37.3666666666667" style="1" customWidth="1"/>
    <col min="3" max="4" width="9" style="1"/>
    <col min="5" max="6" width="16.125" style="1" customWidth="1"/>
    <col min="7" max="9" width="9" style="1"/>
    <col min="10" max="10" width="12.6666666666667" style="1"/>
    <col min="11" max="16384" width="9" style="1"/>
  </cols>
  <sheetData>
    <row r="1" s="1" customFormat="1" ht="20.4" spans="1:6">
      <c r="A1" s="3" t="str">
        <f>发票!A3</f>
        <v>YINGKOU QIANWEI TRADE CO.,LTD</v>
      </c>
      <c r="B1" s="4"/>
      <c r="C1" s="4"/>
      <c r="D1" s="4"/>
      <c r="E1" s="4"/>
      <c r="F1" s="4"/>
    </row>
    <row r="2" s="2" customFormat="1" ht="15.2" spans="1:6">
      <c r="A2" s="5" t="str">
        <f>发票!A4</f>
        <v>FIRST FLOOR OF NO.6 DOOR,#2 BUILDING NORTHWEST AREA</v>
      </c>
      <c r="B2" s="6"/>
      <c r="C2" s="6"/>
      <c r="D2" s="6"/>
      <c r="E2" s="6"/>
      <c r="F2" s="6"/>
    </row>
    <row r="3" s="2" customFormat="1" ht="15.2" spans="1:6">
      <c r="A3" s="5" t="str">
        <f>发票!A5</f>
        <v>GREEN-TIME INDUSTRIAL ZONE,BAYUQUAN DISTRICT </v>
      </c>
      <c r="B3" s="6"/>
      <c r="C3" s="6"/>
      <c r="D3" s="6"/>
      <c r="E3" s="6"/>
      <c r="F3" s="6"/>
    </row>
    <row r="4" s="2" customFormat="1" ht="15.2" spans="1:6">
      <c r="A4" s="5" t="str">
        <f>发票!A6</f>
        <v>YINGKOU CITY ,LIAONING PROVINCE ,CHINA</v>
      </c>
      <c r="B4" s="6"/>
      <c r="C4" s="6"/>
      <c r="D4" s="6"/>
      <c r="E4" s="6"/>
      <c r="F4" s="6"/>
    </row>
    <row r="5" s="2" customFormat="1" ht="15.2" spans="1:6">
      <c r="A5" s="5" t="str">
        <f>发票!A7</f>
        <v>TEL:0086-417-6210807</v>
      </c>
      <c r="B5" s="6"/>
      <c r="C5" s="6"/>
      <c r="D5" s="6"/>
      <c r="E5" s="6"/>
      <c r="F5" s="6"/>
    </row>
    <row r="6" s="1" customFormat="1" ht="26" spans="1:6">
      <c r="A6" s="4"/>
      <c r="B6" s="7" t="s">
        <v>80</v>
      </c>
      <c r="C6" s="4"/>
      <c r="D6" s="4"/>
      <c r="E6" s="4"/>
      <c r="F6" s="4"/>
    </row>
    <row r="7" s="1" customFormat="1" ht="23.2" spans="1:6">
      <c r="A7" s="4"/>
      <c r="B7" s="8"/>
      <c r="C7" s="4"/>
      <c r="D7" s="4"/>
      <c r="E7" s="4"/>
      <c r="F7" s="4"/>
    </row>
    <row r="8" s="1" customFormat="1" ht="18" spans="1:6">
      <c r="A8" s="9" t="s">
        <v>81</v>
      </c>
      <c r="B8" s="4"/>
      <c r="E8" s="26" t="s">
        <v>82</v>
      </c>
      <c r="F8" s="27" t="str">
        <f>发票!H3</f>
        <v> 2025-3-31</v>
      </c>
    </row>
    <row r="9" s="1" customFormat="1" spans="1:6">
      <c r="A9" s="10" t="str">
        <f>发票!A10</f>
        <v>MosTis co.,Ltd</v>
      </c>
      <c r="B9" s="4"/>
      <c r="C9" s="9"/>
      <c r="D9" s="4"/>
      <c r="E9" s="26" t="s">
        <v>83</v>
      </c>
      <c r="F9" s="28" t="str">
        <f>发票!E3</f>
        <v>QW2025-3-31</v>
      </c>
    </row>
    <row r="10" s="1" customFormat="1" spans="1:6">
      <c r="A10" s="10"/>
      <c r="B10" s="4"/>
      <c r="C10" s="9"/>
      <c r="D10" s="4"/>
      <c r="E10" s="26"/>
      <c r="F10" s="29"/>
    </row>
    <row r="11" s="1" customFormat="1" spans="1:6">
      <c r="A11" s="10"/>
      <c r="B11" s="4"/>
      <c r="C11" s="9"/>
      <c r="D11" s="4"/>
      <c r="E11" s="26"/>
      <c r="F11" s="29"/>
    </row>
    <row r="12" s="1" customFormat="1" spans="1:6">
      <c r="A12" s="11" t="s">
        <v>84</v>
      </c>
      <c r="B12" s="4"/>
      <c r="C12" s="4"/>
      <c r="D12" s="4"/>
      <c r="E12" s="4"/>
      <c r="F12" s="4"/>
    </row>
    <row r="13" s="1" customFormat="1" spans="1:6">
      <c r="A13" s="12"/>
      <c r="B13" s="13" t="s">
        <v>85</v>
      </c>
      <c r="C13" s="13" t="s">
        <v>86</v>
      </c>
      <c r="D13" s="13" t="s">
        <v>87</v>
      </c>
      <c r="E13" s="13" t="s">
        <v>88</v>
      </c>
      <c r="F13" s="13" t="s">
        <v>89</v>
      </c>
    </row>
    <row r="14" s="1" customFormat="1" spans="1:6">
      <c r="A14" s="14"/>
      <c r="B14" s="15" t="str">
        <f>发票!C33</f>
        <v>SKI JUMPER</v>
      </c>
      <c r="C14" s="16">
        <f>发票!E33</f>
        <v>300</v>
      </c>
      <c r="D14" s="17" t="s">
        <v>43</v>
      </c>
      <c r="E14" s="30">
        <f>发票!G33/7.2</f>
        <v>28.1944444444444</v>
      </c>
      <c r="F14" s="31">
        <f t="shared" ref="F14:F23" si="0">C14*E14</f>
        <v>8458.33333333332</v>
      </c>
    </row>
    <row r="15" s="1" customFormat="1" spans="1:6">
      <c r="A15" s="14"/>
      <c r="B15" s="15" t="str">
        <f>发票!C34</f>
        <v>PADDING CARCOAT</v>
      </c>
      <c r="C15" s="16">
        <f>发票!E34</f>
        <v>21</v>
      </c>
      <c r="D15" s="17" t="s">
        <v>43</v>
      </c>
      <c r="E15" s="30">
        <f>发票!G34/7.2</f>
        <v>25.2777777777778</v>
      </c>
      <c r="F15" s="31">
        <f t="shared" si="0"/>
        <v>530.833333333334</v>
      </c>
    </row>
    <row r="16" s="1" customFormat="1" spans="1:6">
      <c r="A16" s="14"/>
      <c r="B16" s="15" t="str">
        <f>发票!C35</f>
        <v>PADDING OVERCOAT</v>
      </c>
      <c r="C16" s="16">
        <f>发票!E35</f>
        <v>100</v>
      </c>
      <c r="D16" s="17" t="s">
        <v>43</v>
      </c>
      <c r="E16" s="30">
        <f>发票!G35/7.2</f>
        <v>27.2222222222222</v>
      </c>
      <c r="F16" s="31">
        <f t="shared" si="0"/>
        <v>2722.22222222222</v>
      </c>
    </row>
    <row r="17" s="1" customFormat="1" spans="1:6">
      <c r="A17" s="14"/>
      <c r="B17" s="15" t="str">
        <f>发票!C36</f>
        <v>FLEECE JACKET</v>
      </c>
      <c r="C17" s="16">
        <f>发票!E36</f>
        <v>500</v>
      </c>
      <c r="D17" s="17" t="s">
        <v>43</v>
      </c>
      <c r="E17" s="30">
        <f>发票!G36/7.2</f>
        <v>11.6666666666667</v>
      </c>
      <c r="F17" s="31">
        <f t="shared" si="0"/>
        <v>5833.33333333335</v>
      </c>
    </row>
    <row r="18" s="1" customFormat="1" spans="1:6">
      <c r="A18" s="14"/>
      <c r="B18" s="15" t="str">
        <f>发票!C37</f>
        <v>BANNER</v>
      </c>
      <c r="C18" s="16">
        <f>发票!E37</f>
        <v>300</v>
      </c>
      <c r="D18" s="17" t="s">
        <v>43</v>
      </c>
      <c r="E18" s="30">
        <f>发票!G37/7.2</f>
        <v>1.38888888888889</v>
      </c>
      <c r="F18" s="31">
        <f t="shared" si="0"/>
        <v>416.666666666667</v>
      </c>
    </row>
    <row r="19" s="1" customFormat="1" spans="1:6">
      <c r="A19" s="14"/>
      <c r="B19" s="15" t="str">
        <f>发票!C38</f>
        <v>JACKET</v>
      </c>
      <c r="C19" s="16">
        <f>发票!E38</f>
        <v>7931</v>
      </c>
      <c r="D19" s="17" t="s">
        <v>43</v>
      </c>
      <c r="E19" s="30">
        <f>发票!G38/7.2</f>
        <v>18.75</v>
      </c>
      <c r="F19" s="31">
        <f t="shared" si="0"/>
        <v>148706.25</v>
      </c>
    </row>
    <row r="20" s="1" customFormat="1" spans="1:6">
      <c r="A20" s="14"/>
      <c r="B20" s="15" t="str">
        <f>发票!C39</f>
        <v>SPRING JACKET</v>
      </c>
      <c r="C20" s="16">
        <f>发票!E39</f>
        <v>69</v>
      </c>
      <c r="D20" s="17" t="s">
        <v>43</v>
      </c>
      <c r="E20" s="30">
        <f>发票!G39/7.2</f>
        <v>16.6666666666667</v>
      </c>
      <c r="F20" s="31">
        <f t="shared" si="0"/>
        <v>1150</v>
      </c>
    </row>
    <row r="21" s="1" customFormat="1" spans="1:6">
      <c r="A21" s="14"/>
      <c r="B21" s="15" t="str">
        <f>发票!C40</f>
        <v>AIRFORCE JACKET</v>
      </c>
      <c r="C21" s="16">
        <f>发票!E40</f>
        <v>65</v>
      </c>
      <c r="D21" s="17" t="s">
        <v>43</v>
      </c>
      <c r="E21" s="30">
        <f>发票!G40/7.2</f>
        <v>18.6111111111111</v>
      </c>
      <c r="F21" s="31">
        <f t="shared" si="0"/>
        <v>1209.72222222222</v>
      </c>
    </row>
    <row r="22" s="1" customFormat="1" spans="1:6">
      <c r="A22" s="14"/>
      <c r="B22" s="15" t="str">
        <f>发票!C41</f>
        <v>HOODIES(CAP/ZIPPER)</v>
      </c>
      <c r="C22" s="16">
        <f>发票!E41</f>
        <v>300</v>
      </c>
      <c r="D22" s="17" t="s">
        <v>43</v>
      </c>
      <c r="E22" s="30">
        <f>发票!G41/7.2</f>
        <v>12.3611111111111</v>
      </c>
      <c r="F22" s="31">
        <f t="shared" si="0"/>
        <v>3708.33333333333</v>
      </c>
    </row>
    <row r="23" s="1" customFormat="1" spans="1:6">
      <c r="A23" s="14"/>
      <c r="B23" s="15" t="str">
        <f>发票!C42</f>
        <v>HOODIES(CAP/NO ZIPPER)</v>
      </c>
      <c r="C23" s="16">
        <f>发票!E42</f>
        <v>30</v>
      </c>
      <c r="D23" s="17" t="s">
        <v>43</v>
      </c>
      <c r="E23" s="30">
        <f>发票!G42/7.2</f>
        <v>12.0833333333333</v>
      </c>
      <c r="F23" s="31">
        <f t="shared" si="0"/>
        <v>362.499999999999</v>
      </c>
    </row>
    <row r="24" s="1" customFormat="1" spans="1:6">
      <c r="A24" s="18" t="s">
        <v>90</v>
      </c>
      <c r="B24" s="18"/>
      <c r="C24" s="19">
        <f>SUM(C14:C23)</f>
        <v>9616</v>
      </c>
      <c r="D24" s="17" t="s">
        <v>43</v>
      </c>
      <c r="E24" s="32"/>
      <c r="F24" s="30">
        <f>SUM(F14:F23)</f>
        <v>173098.194444444</v>
      </c>
    </row>
    <row r="25" s="1" customFormat="1" spans="2:6">
      <c r="B25" s="20" t="s">
        <v>91</v>
      </c>
      <c r="C25" s="20"/>
      <c r="D25" s="20">
        <v>7.2</v>
      </c>
      <c r="E25" s="33"/>
      <c r="F25" s="34"/>
    </row>
    <row r="26" s="1" customFormat="1" spans="1:5">
      <c r="A26" s="11" t="s">
        <v>92</v>
      </c>
      <c r="B26" s="11" t="s">
        <v>93</v>
      </c>
      <c r="C26" s="21"/>
      <c r="D26" s="21"/>
      <c r="E26" s="21"/>
    </row>
    <row r="27" s="1" customFormat="1" spans="1:5">
      <c r="A27" s="11" t="s">
        <v>94</v>
      </c>
      <c r="B27" s="22" t="s">
        <v>95</v>
      </c>
      <c r="C27" s="21"/>
      <c r="D27" s="21"/>
      <c r="E27" s="21"/>
    </row>
    <row r="28" s="1" customFormat="1" spans="1:5">
      <c r="A28" s="11" t="s">
        <v>96</v>
      </c>
      <c r="B28" s="22" t="s">
        <v>97</v>
      </c>
      <c r="C28" s="21"/>
      <c r="D28" s="21"/>
      <c r="E28" s="21"/>
    </row>
    <row r="29" s="1" customFormat="1" spans="1:5">
      <c r="A29" s="11" t="s">
        <v>98</v>
      </c>
      <c r="B29" s="22" t="s">
        <v>99</v>
      </c>
      <c r="C29" s="21"/>
      <c r="D29" s="21"/>
      <c r="E29" s="21"/>
    </row>
    <row r="30" s="1" customFormat="1" spans="1:5">
      <c r="A30" s="11" t="s">
        <v>100</v>
      </c>
      <c r="B30" s="22" t="s">
        <v>40</v>
      </c>
      <c r="C30" s="21"/>
      <c r="D30" s="21"/>
      <c r="E30" s="21"/>
    </row>
    <row r="31" s="1" customFormat="1" spans="1:5">
      <c r="A31" s="11" t="s">
        <v>101</v>
      </c>
      <c r="B31" s="22" t="s">
        <v>102</v>
      </c>
      <c r="C31" s="21"/>
      <c r="D31" s="21"/>
      <c r="E31" s="21"/>
    </row>
    <row r="32" s="1" customFormat="1" spans="1:5">
      <c r="A32" s="11" t="s">
        <v>103</v>
      </c>
      <c r="B32" s="22" t="str">
        <f>B31</f>
        <v>MAR,2025</v>
      </c>
      <c r="C32" s="21"/>
      <c r="D32" s="21"/>
      <c r="E32" s="21"/>
    </row>
    <row r="33" s="1" customFormat="1" spans="1:5">
      <c r="A33" s="21"/>
      <c r="B33" s="21"/>
      <c r="C33" s="21"/>
      <c r="D33" s="21"/>
      <c r="E33" s="21"/>
    </row>
    <row r="34" s="1" customFormat="1" spans="1:5">
      <c r="A34" s="11" t="s">
        <v>104</v>
      </c>
      <c r="B34" s="11" t="str">
        <f>A1</f>
        <v>YINGKOU QIANWEI TRADE CO.,LTD</v>
      </c>
      <c r="C34" s="21"/>
      <c r="D34" s="21"/>
      <c r="E34" s="21"/>
    </row>
    <row r="35" s="1" customFormat="1" spans="1:5">
      <c r="A35" s="11" t="s">
        <v>105</v>
      </c>
      <c r="B35" s="11" t="str">
        <f>A2</f>
        <v>FIRST FLOOR OF NO.6 DOOR,#2 BUILDING NORTHWEST AREA</v>
      </c>
      <c r="C35" s="21"/>
      <c r="D35" s="21"/>
      <c r="E35" s="21"/>
    </row>
    <row r="36" s="1" customFormat="1" spans="1:5">
      <c r="A36" s="23"/>
      <c r="B36" s="11" t="str">
        <f>A3</f>
        <v>GREEN-TIME INDUSTRIAL ZONE,BAYUQUAN DISTRICT </v>
      </c>
      <c r="C36" s="21"/>
      <c r="D36" s="21"/>
      <c r="E36" s="21"/>
    </row>
    <row r="37" s="1" customFormat="1" spans="1:5">
      <c r="A37" s="23"/>
      <c r="B37" s="11" t="str">
        <f>A4</f>
        <v>YINGKOU CITY ,LIAONING PROVINCE ,CHINA</v>
      </c>
      <c r="C37" s="21"/>
      <c r="D37" s="21"/>
      <c r="E37" s="21"/>
    </row>
    <row r="38" s="1" customFormat="1" spans="1:5">
      <c r="A38" s="11" t="s">
        <v>106</v>
      </c>
      <c r="B38" s="11" t="s">
        <v>107</v>
      </c>
      <c r="C38" s="21"/>
      <c r="D38" s="21"/>
      <c r="E38" s="21"/>
    </row>
    <row r="39" s="1" customFormat="1" spans="1:5">
      <c r="A39" s="11" t="s">
        <v>108</v>
      </c>
      <c r="B39" s="24" t="s">
        <v>109</v>
      </c>
      <c r="C39" s="21"/>
      <c r="D39" s="21"/>
      <c r="E39" s="21"/>
    </row>
    <row r="40" s="1" customFormat="1" spans="1:5">
      <c r="A40" s="11" t="s">
        <v>110</v>
      </c>
      <c r="B40" s="11" t="s">
        <v>111</v>
      </c>
      <c r="C40" s="21"/>
      <c r="D40" s="21"/>
      <c r="E40" s="21"/>
    </row>
    <row r="41" s="1" customFormat="1" spans="1:5">
      <c r="A41" s="23"/>
      <c r="B41" s="11"/>
      <c r="C41" s="23"/>
      <c r="D41" s="23"/>
      <c r="E41" s="23"/>
    </row>
    <row r="42" s="1" customFormat="1" spans="1:5">
      <c r="A42" s="11" t="s">
        <v>112</v>
      </c>
      <c r="B42" s="11" t="s">
        <v>113</v>
      </c>
      <c r="C42" s="23"/>
      <c r="D42" s="23"/>
      <c r="E42" s="23"/>
    </row>
    <row r="43" s="1" customFormat="1" spans="1:5">
      <c r="A43" s="11" t="s">
        <v>114</v>
      </c>
      <c r="B43" s="11" t="s">
        <v>115</v>
      </c>
      <c r="C43" s="11" t="s">
        <v>29</v>
      </c>
      <c r="D43" s="23"/>
      <c r="E43" s="23"/>
    </row>
    <row r="44" s="1" customFormat="1" spans="1:5">
      <c r="A44" s="11" t="s">
        <v>116</v>
      </c>
      <c r="B44" s="11" t="s">
        <v>115</v>
      </c>
      <c r="C44" s="23"/>
      <c r="D44" s="23"/>
      <c r="E44" s="23"/>
    </row>
    <row r="46" s="1" customFormat="1" spans="1:5">
      <c r="A46" s="25" t="s">
        <v>117</v>
      </c>
      <c r="B46" s="25"/>
      <c r="C46" s="25"/>
      <c r="D46" s="25" t="s">
        <v>118</v>
      </c>
      <c r="E46" s="25"/>
    </row>
    <row r="47" s="1" customFormat="1" spans="1:5">
      <c r="A47" s="25"/>
      <c r="B47" s="25"/>
      <c r="C47" s="25"/>
      <c r="D47" s="25"/>
      <c r="E47" s="25"/>
    </row>
    <row r="50" s="1" customFormat="1" spans="1:5">
      <c r="A50" s="4"/>
      <c r="B50" s="4"/>
      <c r="C50" s="4"/>
      <c r="D50" s="4"/>
      <c r="E50" s="35" t="s">
        <v>29</v>
      </c>
    </row>
    <row r="51" s="1" customFormat="1" spans="1:5">
      <c r="A51" s="4"/>
      <c r="B51" s="4"/>
      <c r="C51" s="4"/>
      <c r="D51" s="4"/>
      <c r="E51" s="35" t="s">
        <v>29</v>
      </c>
    </row>
  </sheetData>
  <pageMargins left="0.75" right="0.75" top="1" bottom="1" header="0.5" footer="0.5"/>
  <pageSetup paperSize="9" scale="7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dong yang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发票</vt:lpstr>
      <vt:lpstr>箱单</vt:lpstr>
      <vt:lpstr>人民币合同</vt:lpstr>
      <vt:lpstr>美元合同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张振吉（营口骞玮）</cp:lastModifiedBy>
  <dcterms:created xsi:type="dcterms:W3CDTF">2000-12-23T09:50:00Z</dcterms:created>
  <cp:lastPrinted>2021-03-14T02:03:00Z</cp:lastPrinted>
  <dcterms:modified xsi:type="dcterms:W3CDTF">2025-04-01T12:21:12Z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3240E4308A65220A1F0F036345A53312</vt:lpwstr>
  </property>
</Properties>
</file>