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BC\w2020-2021t1\ELEC461\nanotech_sims\finite_well\"/>
    </mc:Choice>
  </mc:AlternateContent>
  <xr:revisionPtr revIDLastSave="0" documentId="8_{B60350F5-177C-47FA-954A-39617ADBE833}" xr6:coauthVersionLast="45" xr6:coauthVersionMax="45" xr10:uidLastSave="{00000000-0000-0000-0000-000000000000}"/>
  <bookViews>
    <workbookView xWindow="-28530" yWindow="480" windowWidth="13305" windowHeight="7005" xr2:uid="{125CE0B2-E290-46E0-996A-0D2095224C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5" i="1" l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04" i="1"/>
  <c r="I118" i="1" s="1"/>
  <c r="H105" i="1"/>
  <c r="H106" i="1"/>
  <c r="H107" i="1"/>
  <c r="H108" i="1"/>
  <c r="H104" i="1"/>
  <c r="H118" i="1" s="1"/>
  <c r="G105" i="1"/>
  <c r="G106" i="1"/>
  <c r="G104" i="1"/>
  <c r="G118" i="1" s="1"/>
  <c r="E21" i="1"/>
  <c r="J69" i="1" s="1"/>
  <c r="I76" i="1" s="1"/>
  <c r="E24" i="1"/>
  <c r="J92" i="1" s="1"/>
  <c r="J64" i="1" l="1"/>
  <c r="J67" i="1"/>
  <c r="I74" i="1" s="1"/>
  <c r="J99" i="1"/>
  <c r="J91" i="1"/>
  <c r="J46" i="1"/>
  <c r="I49" i="1" s="1"/>
  <c r="J66" i="1"/>
  <c r="H73" i="1" s="1"/>
  <c r="J98" i="1"/>
  <c r="J65" i="1"/>
  <c r="H72" i="1" s="1"/>
  <c r="J101" i="1"/>
  <c r="J97" i="1"/>
  <c r="J93" i="1"/>
  <c r="J103" i="1"/>
  <c r="J95" i="1"/>
  <c r="J70" i="1"/>
  <c r="I77" i="1" s="1"/>
  <c r="J102" i="1"/>
  <c r="J94" i="1"/>
  <c r="J47" i="1"/>
  <c r="I50" i="1" s="1"/>
  <c r="J68" i="1"/>
  <c r="I75" i="1" s="1"/>
  <c r="J90" i="1"/>
  <c r="J100" i="1"/>
  <c r="J96" i="1"/>
  <c r="G71" i="1"/>
  <c r="G72" i="1"/>
  <c r="I73" i="1"/>
  <c r="G78" i="1" l="1"/>
  <c r="I72" i="1"/>
  <c r="I48" i="1"/>
  <c r="I51" i="1" s="1"/>
  <c r="G48" i="1"/>
  <c r="G51" i="1" s="1"/>
  <c r="H48" i="1"/>
  <c r="H51" i="1" s="1"/>
  <c r="I71" i="1"/>
  <c r="H71" i="1"/>
  <c r="H78" i="1" s="1"/>
  <c r="I78" i="1" l="1"/>
</calcChain>
</file>

<file path=xl/sharedStrings.xml><?xml version="1.0" encoding="utf-8"?>
<sst xmlns="http://schemas.openxmlformats.org/spreadsheetml/2006/main" count="43" uniqueCount="8">
  <si>
    <t>Well Potential (eV)</t>
  </si>
  <si>
    <t>Width (nm)</t>
  </si>
  <si>
    <t>min_b (nm)</t>
  </si>
  <si>
    <t>min b overall = 15nm</t>
  </si>
  <si>
    <t>Eigenvalue Energies</t>
  </si>
  <si>
    <t>E</t>
  </si>
  <si>
    <t>Infinite</t>
  </si>
  <si>
    <t>Error%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</si>
</sst>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1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/>
    <xf numFmtId="165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/>
    <xf numFmtId="165" fontId="0" fillId="0" borderId="4" xfId="0" applyNumberFormat="1" applyBorder="1"/>
    <xf numFmtId="165" fontId="0" fillId="0" borderId="9" xfId="0" applyNumberFormat="1" applyBorder="1"/>
    <xf numFmtId="165" fontId="0" fillId="0" borderId="7" xfId="0" applyNumberFormat="1" applyBorder="1"/>
    <xf numFmtId="0" fontId="0" fillId="0" borderId="12" xfId="0" applyBorder="1"/>
    <xf numFmtId="0" fontId="0" fillId="0" borderId="3" xfId="0" applyBorder="1" applyAlignment="1">
      <alignment horizontal="left"/>
    </xf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5" xfId="0" applyBorder="1" applyAlignment="1"/>
    <xf numFmtId="0" fontId="0" fillId="0" borderId="13" xfId="0" applyBorder="1" applyAlignment="1"/>
    <xf numFmtId="0" fontId="0" fillId="0" borderId="13" xfId="0" applyBorder="1"/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5" xfId="0" applyBorder="1"/>
    <xf numFmtId="0" fontId="0" fillId="0" borderId="14" xfId="0" applyBorder="1"/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E6BF-B63E-4601-8481-34805D94D72E}">
  <dimension ref="A1:N118"/>
  <sheetViews>
    <sheetView tabSelected="1" topLeftCell="A66" workbookViewId="0">
      <selection activeCell="J46" sqref="J46"/>
    </sheetView>
  </sheetViews>
  <sheetFormatPr defaultRowHeight="14.25" x14ac:dyDescent="0.45"/>
  <cols>
    <col min="1" max="1" width="18" customWidth="1"/>
    <col min="2" max="2" width="10.796875" customWidth="1"/>
    <col min="3" max="3" width="14.1328125" customWidth="1"/>
    <col min="5" max="5" width="10.86328125" customWidth="1"/>
    <col min="6" max="6" width="7.265625" customWidth="1"/>
    <col min="7" max="7" width="9.6640625" customWidth="1"/>
    <col min="8" max="8" width="8.46484375" customWidth="1"/>
    <col min="9" max="9" width="10.3984375" customWidth="1"/>
    <col min="10" max="10" width="19.597656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2">
        <v>0.3</v>
      </c>
      <c r="B2">
        <v>2</v>
      </c>
      <c r="C2">
        <v>14</v>
      </c>
    </row>
    <row r="3" spans="1:3" x14ac:dyDescent="0.45">
      <c r="A3" s="2"/>
      <c r="B3">
        <v>5</v>
      </c>
      <c r="C3">
        <v>15</v>
      </c>
    </row>
    <row r="4" spans="1:3" x14ac:dyDescent="0.45">
      <c r="A4" s="2"/>
      <c r="B4">
        <v>10</v>
      </c>
      <c r="C4">
        <v>13</v>
      </c>
    </row>
    <row r="5" spans="1:3" x14ac:dyDescent="0.45">
      <c r="A5" s="2">
        <v>1</v>
      </c>
      <c r="B5">
        <v>2</v>
      </c>
      <c r="C5">
        <v>11</v>
      </c>
    </row>
    <row r="6" spans="1:3" x14ac:dyDescent="0.45">
      <c r="A6" s="2"/>
      <c r="B6">
        <v>5</v>
      </c>
      <c r="C6">
        <v>12</v>
      </c>
    </row>
    <row r="7" spans="1:3" x14ac:dyDescent="0.45">
      <c r="A7" s="2"/>
      <c r="B7">
        <v>10</v>
      </c>
      <c r="C7">
        <v>11</v>
      </c>
    </row>
    <row r="8" spans="1:3" x14ac:dyDescent="0.45">
      <c r="A8" s="2">
        <v>10</v>
      </c>
      <c r="B8">
        <v>2</v>
      </c>
      <c r="C8">
        <v>11</v>
      </c>
    </row>
    <row r="9" spans="1:3" x14ac:dyDescent="0.45">
      <c r="A9" s="2"/>
      <c r="B9">
        <v>5</v>
      </c>
      <c r="C9">
        <v>12</v>
      </c>
    </row>
    <row r="10" spans="1:3" x14ac:dyDescent="0.45">
      <c r="A10" s="2"/>
      <c r="B10">
        <v>10</v>
      </c>
      <c r="C10">
        <v>11</v>
      </c>
    </row>
    <row r="11" spans="1:3" x14ac:dyDescent="0.45">
      <c r="A11" s="2" t="s">
        <v>3</v>
      </c>
      <c r="B11" s="2"/>
      <c r="C11" s="2"/>
    </row>
    <row r="21" spans="5:5" x14ac:dyDescent="0.45">
      <c r="E21">
        <f>1.602E-19</f>
        <v>1.602E-19</v>
      </c>
    </row>
    <row r="22" spans="5:5" x14ac:dyDescent="0.45">
      <c r="E22" s="5">
        <v>1.0549999999999999E-34</v>
      </c>
    </row>
    <row r="23" spans="5:5" x14ac:dyDescent="0.45">
      <c r="E23" s="5">
        <v>9.1100000000000003E-31</v>
      </c>
    </row>
    <row r="24" spans="5:5" x14ac:dyDescent="0.45">
      <c r="E24" s="5">
        <f>0.067*E23</f>
        <v>6.103700000000001E-32</v>
      </c>
    </row>
    <row r="41" spans="5:14" x14ac:dyDescent="0.45">
      <c r="G41" s="9" t="s">
        <v>1</v>
      </c>
      <c r="H41" s="10"/>
      <c r="I41" s="10"/>
      <c r="J41" s="11"/>
    </row>
    <row r="42" spans="5:14" x14ac:dyDescent="0.45">
      <c r="G42" s="12">
        <v>2</v>
      </c>
      <c r="H42" s="13"/>
      <c r="I42" s="13"/>
      <c r="J42" s="14"/>
      <c r="K42" s="2"/>
      <c r="L42" s="2"/>
      <c r="M42" s="2"/>
      <c r="N42" s="2"/>
    </row>
    <row r="43" spans="5:14" x14ac:dyDescent="0.45">
      <c r="G43" s="9" t="s">
        <v>0</v>
      </c>
      <c r="H43" s="10"/>
      <c r="I43" s="10"/>
      <c r="J43" s="11"/>
      <c r="M43" s="2"/>
      <c r="N43" s="2"/>
    </row>
    <row r="44" spans="5:14" x14ac:dyDescent="0.45">
      <c r="E44" s="16" t="s">
        <v>4</v>
      </c>
      <c r="F44" s="17"/>
      <c r="G44" s="29">
        <v>0.3</v>
      </c>
      <c r="H44" s="33">
        <v>1</v>
      </c>
      <c r="I44" s="33">
        <v>10</v>
      </c>
      <c r="J44" s="38" t="s">
        <v>6</v>
      </c>
      <c r="M44" s="6"/>
      <c r="N44" s="6"/>
    </row>
    <row r="45" spans="5:14" x14ac:dyDescent="0.45">
      <c r="E45" s="18" t="s">
        <v>5</v>
      </c>
      <c r="F45" s="19">
        <v>1</v>
      </c>
      <c r="G45" s="34">
        <v>0.1986</v>
      </c>
      <c r="H45" s="34">
        <v>0.40210000000000001</v>
      </c>
      <c r="I45" s="37">
        <v>0.83399999999999996</v>
      </c>
      <c r="J45" s="24">
        <f>(F45^2*PI()^2*$E$22^2)/(2*$E$24*(0.000000002)^2*$E$21)</f>
        <v>1.4042970587755992</v>
      </c>
      <c r="M45" s="6"/>
      <c r="N45" s="6"/>
    </row>
    <row r="46" spans="5:14" x14ac:dyDescent="0.45">
      <c r="E46" s="18" t="s">
        <v>5</v>
      </c>
      <c r="F46" s="19">
        <v>2</v>
      </c>
      <c r="G46" s="30"/>
      <c r="H46" s="35"/>
      <c r="I46" s="36">
        <v>3.2694000000000001</v>
      </c>
      <c r="J46" s="25">
        <f>(F46^2*PI()^2*$E$22^2)/(2*$E$24*(0.000000002)^2*$E$21)</f>
        <v>5.6171882351023967</v>
      </c>
      <c r="M46" s="6"/>
      <c r="N46" s="6"/>
    </row>
    <row r="47" spans="5:14" x14ac:dyDescent="0.45">
      <c r="E47" s="15" t="s">
        <v>5</v>
      </c>
      <c r="F47" s="20">
        <v>3</v>
      </c>
      <c r="G47" s="39"/>
      <c r="H47" s="29"/>
      <c r="I47" s="33">
        <v>7.0255999999999998</v>
      </c>
      <c r="J47" s="26">
        <f t="shared" ref="J47" si="0">(F47^2*PI()^2*$E$22^2)/(2*$E$24*(0.000000002)^2*$E$21)</f>
        <v>12.638673528980393</v>
      </c>
      <c r="M47" s="6"/>
      <c r="N47" s="6"/>
    </row>
    <row r="48" spans="5:14" hidden="1" x14ac:dyDescent="0.45">
      <c r="G48" s="3">
        <f>ABS(G45-$J45)/$J45*100</f>
        <v>85.857693088586373</v>
      </c>
      <c r="H48" s="3">
        <f>ABS(H45-$J45)/$J45*100</f>
        <v>71.366457154685691</v>
      </c>
      <c r="I48" s="1">
        <f>ABS(I45-$J45)/$J45*100</f>
        <v>40.610856172613424</v>
      </c>
      <c r="J48" s="8"/>
      <c r="M48" s="6"/>
      <c r="N48" s="6"/>
    </row>
    <row r="49" spans="5:14" hidden="1" x14ac:dyDescent="0.45">
      <c r="E49" s="3"/>
      <c r="F49" s="4"/>
      <c r="G49" s="3"/>
      <c r="H49" s="3"/>
      <c r="I49" s="1">
        <f>ABS(I46-$J46)/$J46*100</f>
        <v>41.796502749023482</v>
      </c>
      <c r="J49" s="8"/>
      <c r="M49" s="6"/>
      <c r="N49" s="6"/>
    </row>
    <row r="50" spans="5:14" hidden="1" x14ac:dyDescent="0.45">
      <c r="E50" s="3"/>
      <c r="F50" s="4"/>
      <c r="G50" s="3"/>
      <c r="H50" s="3"/>
      <c r="I50" s="1">
        <f>ABS(I47-$J47)/$J47*100</f>
        <v>44.411887973129879</v>
      </c>
      <c r="J50" s="8"/>
      <c r="M50" s="6"/>
      <c r="N50" s="6"/>
    </row>
    <row r="51" spans="5:14" x14ac:dyDescent="0.45">
      <c r="E51" s="21" t="s">
        <v>7</v>
      </c>
      <c r="F51" s="22"/>
      <c r="G51" s="23">
        <f>AVERAGE(G48:G50)</f>
        <v>85.857693088586373</v>
      </c>
      <c r="H51" s="40">
        <f>AVERAGE(H48:H50)</f>
        <v>71.366457154685691</v>
      </c>
      <c r="I51" s="27">
        <f>AVERAGE(I48:I50)</f>
        <v>42.273082298255595</v>
      </c>
      <c r="J51" s="8"/>
      <c r="M51" s="6"/>
      <c r="N51" s="6"/>
    </row>
    <row r="52" spans="5:14" x14ac:dyDescent="0.45">
      <c r="E52" s="3"/>
      <c r="F52" s="4"/>
      <c r="G52" s="7"/>
      <c r="H52" s="7"/>
      <c r="J52" s="8"/>
      <c r="M52" s="6"/>
      <c r="N52" s="6"/>
    </row>
    <row r="53" spans="5:14" x14ac:dyDescent="0.45">
      <c r="E53" s="3"/>
      <c r="F53" s="4"/>
      <c r="G53" s="7"/>
      <c r="H53" s="7"/>
      <c r="J53" s="8"/>
      <c r="M53" s="6"/>
      <c r="N53" s="6"/>
    </row>
    <row r="54" spans="5:14" x14ac:dyDescent="0.45">
      <c r="E54" s="3"/>
      <c r="F54" s="4"/>
      <c r="G54" s="7"/>
      <c r="H54" s="7"/>
      <c r="J54" s="8"/>
      <c r="M54" s="6"/>
      <c r="N54" s="6"/>
    </row>
    <row r="55" spans="5:14" x14ac:dyDescent="0.45">
      <c r="E55" s="3"/>
      <c r="F55" s="4"/>
      <c r="G55" s="7"/>
      <c r="H55" s="7"/>
      <c r="J55" s="8"/>
      <c r="M55" s="6"/>
      <c r="N55" s="6"/>
    </row>
    <row r="56" spans="5:14" x14ac:dyDescent="0.45">
      <c r="E56" s="3"/>
      <c r="F56" s="4"/>
      <c r="J56" s="8"/>
    </row>
    <row r="57" spans="5:14" x14ac:dyDescent="0.45">
      <c r="E57" s="3"/>
      <c r="F57" s="4"/>
      <c r="J57" s="8"/>
    </row>
    <row r="58" spans="5:14" x14ac:dyDescent="0.45">
      <c r="E58" s="3"/>
      <c r="F58" s="4"/>
      <c r="J58" s="8"/>
    </row>
    <row r="60" spans="5:14" x14ac:dyDescent="0.45">
      <c r="G60" s="9" t="s">
        <v>1</v>
      </c>
      <c r="H60" s="10"/>
      <c r="I60" s="10"/>
      <c r="J60" s="11"/>
    </row>
    <row r="61" spans="5:14" x14ac:dyDescent="0.45">
      <c r="G61" s="12">
        <v>5</v>
      </c>
      <c r="H61" s="13"/>
      <c r="I61" s="13"/>
      <c r="J61" s="14"/>
    </row>
    <row r="62" spans="5:14" x14ac:dyDescent="0.45">
      <c r="G62" s="9" t="s">
        <v>0</v>
      </c>
      <c r="H62" s="10"/>
      <c r="I62" s="10"/>
      <c r="J62" s="11"/>
    </row>
    <row r="63" spans="5:14" x14ac:dyDescent="0.45">
      <c r="E63" s="16" t="s">
        <v>4</v>
      </c>
      <c r="F63" s="17"/>
      <c r="G63" s="29">
        <v>0.3</v>
      </c>
      <c r="H63" s="33">
        <v>1</v>
      </c>
      <c r="I63" s="33">
        <v>10</v>
      </c>
      <c r="J63" s="38" t="s">
        <v>6</v>
      </c>
    </row>
    <row r="64" spans="5:14" x14ac:dyDescent="0.45">
      <c r="E64" s="18" t="s">
        <v>5</v>
      </c>
      <c r="F64" s="19">
        <v>1</v>
      </c>
      <c r="G64" s="34">
        <v>8.7499999999999994E-2</v>
      </c>
      <c r="H64" s="34">
        <v>0.12720000000000001</v>
      </c>
      <c r="I64" s="37">
        <v>0.17979999999999999</v>
      </c>
      <c r="J64" s="24">
        <f>(F64^2*PI()^2*$E$22^2)/(2*$E$24*(0.000000005)^2*$E$21)</f>
        <v>0.22468752940409589</v>
      </c>
    </row>
    <row r="65" spans="5:10" x14ac:dyDescent="0.45">
      <c r="E65" s="18" t="s">
        <v>5</v>
      </c>
      <c r="F65" s="19">
        <v>2</v>
      </c>
      <c r="G65" s="35">
        <v>0.28449999999999998</v>
      </c>
      <c r="H65" s="35">
        <v>0.48949999999999999</v>
      </c>
      <c r="I65" s="36">
        <v>0.71760000000000002</v>
      </c>
      <c r="J65" s="25">
        <f>(F65^2*PI()^2*$E$22^2)/(2*$E$24*(0.000000005)^2*$E$21)</f>
        <v>0.89875011761638357</v>
      </c>
    </row>
    <row r="66" spans="5:10" x14ac:dyDescent="0.45">
      <c r="E66" s="18" t="s">
        <v>5</v>
      </c>
      <c r="F66" s="19">
        <v>3</v>
      </c>
      <c r="G66" s="30"/>
      <c r="H66" s="35">
        <v>0.96650000000000003</v>
      </c>
      <c r="I66" s="36">
        <v>1.6083000000000001</v>
      </c>
      <c r="J66" s="25">
        <f>(F66^2*PI()^2*$E$22^2)/(2*$E$24*(0.000000005)^2*$E$21)</f>
        <v>2.0221877646368633</v>
      </c>
    </row>
    <row r="67" spans="5:10" x14ac:dyDescent="0.45">
      <c r="E67" s="18" t="s">
        <v>5</v>
      </c>
      <c r="F67" s="19">
        <v>4</v>
      </c>
      <c r="G67" s="30"/>
      <c r="H67" s="35"/>
      <c r="I67" s="36">
        <v>2.8428</v>
      </c>
      <c r="J67" s="25">
        <f>(F67^2*PI()^2*$E$22^2)/(2*$E$24*(0.000000005)^2*$E$21)</f>
        <v>3.5950004704655343</v>
      </c>
    </row>
    <row r="68" spans="5:10" x14ac:dyDescent="0.45">
      <c r="E68" s="18" t="s">
        <v>5</v>
      </c>
      <c r="F68" s="19">
        <v>5</v>
      </c>
      <c r="G68" s="30"/>
      <c r="H68" s="35"/>
      <c r="I68" s="36">
        <v>4.4051</v>
      </c>
      <c r="J68" s="25">
        <f>(F68^2*PI()^2*$E$22^2)/(2*$E$24*(0.000000005)^2*$E$21)</f>
        <v>5.6171882351023976</v>
      </c>
    </row>
    <row r="69" spans="5:10" x14ac:dyDescent="0.45">
      <c r="E69" s="18" t="s">
        <v>5</v>
      </c>
      <c r="F69" s="19">
        <v>6</v>
      </c>
      <c r="G69" s="31"/>
      <c r="H69" s="36"/>
      <c r="I69" s="36">
        <v>6.2664</v>
      </c>
      <c r="J69" s="25">
        <f>(F69^2*PI()^2*$E$22^2)/(2*$E$24*(0.000000005)^2*$E$21)</f>
        <v>8.0887510585474534</v>
      </c>
    </row>
    <row r="70" spans="5:10" x14ac:dyDescent="0.45">
      <c r="E70" s="15" t="s">
        <v>5</v>
      </c>
      <c r="F70" s="20">
        <v>7</v>
      </c>
      <c r="G70" s="32"/>
      <c r="H70" s="32"/>
      <c r="I70" s="33">
        <v>8.3594000000000008</v>
      </c>
      <c r="J70" s="26">
        <f>(F70^2*PI()^2*$E$22^2)/(2*$E$24*(0.000000005)^2*$E$21)</f>
        <v>11.0096889408007</v>
      </c>
    </row>
    <row r="71" spans="5:10" ht="14.25" hidden="1" customHeight="1" x14ac:dyDescent="0.45">
      <c r="G71" s="3">
        <f>ABS(G64-$J64)/$J64*100</f>
        <v>61.057028740285332</v>
      </c>
      <c r="H71" s="3">
        <f>ABS(H64-$J64)/$J64*100</f>
        <v>43.388046351591939</v>
      </c>
      <c r="I71" s="1">
        <f>ABS(I64-$J64)/$J64*100</f>
        <v>19.9777573428949</v>
      </c>
      <c r="J71" s="8"/>
    </row>
    <row r="72" spans="5:10" ht="14.25" hidden="1" customHeight="1" x14ac:dyDescent="0.45">
      <c r="E72" s="3"/>
      <c r="F72" s="4"/>
      <c r="G72" s="3">
        <f>ABS(G65-$J65)/$J65*100</f>
        <v>68.344927647460509</v>
      </c>
      <c r="H72" s="3">
        <f>ABS(H65-$J65)/$J65*100</f>
        <v>45.535473052484775</v>
      </c>
      <c r="I72" s="1">
        <f>ABS(I65-$J65)/$J65*100</f>
        <v>20.155782354367872</v>
      </c>
      <c r="J72" s="8"/>
    </row>
    <row r="73" spans="5:10" hidden="1" x14ac:dyDescent="0.45">
      <c r="E73" s="3"/>
      <c r="F73" s="4"/>
      <c r="G73" s="3"/>
      <c r="H73" s="3">
        <f>ABS(H66-$J66)/$J66*100</f>
        <v>52.205229558712105</v>
      </c>
      <c r="I73" s="1">
        <f>ABS(I66-$J66)/$J66*100</f>
        <v>20.467326124445602</v>
      </c>
      <c r="J73" s="8"/>
    </row>
    <row r="74" spans="5:10" hidden="1" x14ac:dyDescent="0.45">
      <c r="I74" s="1">
        <f>ABS(I67-$J67)/$J67*100</f>
        <v>20.923515216345109</v>
      </c>
      <c r="J74" s="8"/>
    </row>
    <row r="75" spans="5:10" hidden="1" x14ac:dyDescent="0.45">
      <c r="E75" s="3"/>
      <c r="F75" s="4"/>
      <c r="I75" s="1">
        <f>ABS(I68-$J68)/$J68*100</f>
        <v>21.578202196037001</v>
      </c>
      <c r="J75" s="8"/>
    </row>
    <row r="76" spans="5:10" hidden="1" x14ac:dyDescent="0.45">
      <c r="E76" s="3"/>
      <c r="F76" s="4"/>
      <c r="I76" s="1">
        <f>ABS(I69-$J69)/$J69*100</f>
        <v>22.529449174007642</v>
      </c>
      <c r="J76" s="8"/>
    </row>
    <row r="77" spans="5:10" hidden="1" x14ac:dyDescent="0.45">
      <c r="E77" s="3"/>
      <c r="F77" s="4"/>
      <c r="I77" s="1">
        <f>ABS(I70-$J70)/$J70*100</f>
        <v>24.072332606773468</v>
      </c>
      <c r="J77" s="8"/>
    </row>
    <row r="78" spans="5:10" x14ac:dyDescent="0.45">
      <c r="E78" s="21" t="s">
        <v>7</v>
      </c>
      <c r="F78" s="22"/>
      <c r="G78" s="23">
        <f>AVERAGE(G71:G73)</f>
        <v>64.700978193872913</v>
      </c>
      <c r="H78" s="40">
        <f>AVERAGE(H71:H73)</f>
        <v>47.042916320929606</v>
      </c>
      <c r="I78" s="23">
        <f>AVERAGE(I71:I73)</f>
        <v>20.200288607236129</v>
      </c>
    </row>
    <row r="86" spans="5:10" x14ac:dyDescent="0.45">
      <c r="G86" s="9" t="s">
        <v>1</v>
      </c>
      <c r="H86" s="10"/>
      <c r="I86" s="10"/>
      <c r="J86" s="11"/>
    </row>
    <row r="87" spans="5:10" x14ac:dyDescent="0.45">
      <c r="G87" s="12">
        <v>10</v>
      </c>
      <c r="H87" s="13"/>
      <c r="I87" s="13"/>
      <c r="J87" s="14"/>
    </row>
    <row r="88" spans="5:10" x14ac:dyDescent="0.45">
      <c r="G88" s="9" t="s">
        <v>0</v>
      </c>
      <c r="H88" s="10"/>
      <c r="I88" s="10"/>
      <c r="J88" s="11"/>
    </row>
    <row r="89" spans="5:10" x14ac:dyDescent="0.45">
      <c r="E89" s="16" t="s">
        <v>4</v>
      </c>
      <c r="F89" s="28"/>
      <c r="G89" s="29">
        <v>0.3</v>
      </c>
      <c r="H89" s="33">
        <v>1</v>
      </c>
      <c r="I89" s="33">
        <v>10</v>
      </c>
      <c r="J89" s="38" t="s">
        <v>6</v>
      </c>
    </row>
    <row r="90" spans="5:10" x14ac:dyDescent="0.45">
      <c r="E90" s="18" t="s">
        <v>5</v>
      </c>
      <c r="F90" s="19">
        <v>1</v>
      </c>
      <c r="G90" s="34">
        <v>3.3700000000000001E-2</v>
      </c>
      <c r="H90" s="34">
        <v>4.1599999999999998E-2</v>
      </c>
      <c r="I90" s="37">
        <v>5.0099999999999999E-2</v>
      </c>
      <c r="J90" s="24">
        <f>(F90^2*PI()^2*$E$22^2)/(2*$E$24*(0.00000001)^2*$E$21)</f>
        <v>5.6171882351023973E-2</v>
      </c>
    </row>
    <row r="91" spans="5:10" x14ac:dyDescent="0.45">
      <c r="E91" s="18" t="s">
        <v>5</v>
      </c>
      <c r="F91" s="19">
        <v>2</v>
      </c>
      <c r="G91" s="35">
        <v>0.13070000000000001</v>
      </c>
      <c r="H91" s="35">
        <v>0.1653</v>
      </c>
      <c r="I91" s="36">
        <v>0.20030000000000001</v>
      </c>
      <c r="J91" s="25">
        <f t="shared" ref="J91:J103" si="1">(F91^2*PI()^2*$E$22^2)/(2*$E$24*(0.00000001)^2*$E$21)</f>
        <v>0.22468752940409589</v>
      </c>
    </row>
    <row r="92" spans="5:10" x14ac:dyDescent="0.45">
      <c r="E92" s="18" t="s">
        <v>5</v>
      </c>
      <c r="F92" s="19">
        <v>3</v>
      </c>
      <c r="G92" s="35">
        <v>0.26869999999999999</v>
      </c>
      <c r="H92" s="35">
        <v>0.36759999999999998</v>
      </c>
      <c r="I92" s="36">
        <v>0.45040000000000002</v>
      </c>
      <c r="J92" s="25">
        <f t="shared" si="1"/>
        <v>0.50554694115921583</v>
      </c>
    </row>
    <row r="93" spans="5:10" x14ac:dyDescent="0.45">
      <c r="E93" s="18" t="s">
        <v>5</v>
      </c>
      <c r="F93" s="19">
        <v>4</v>
      </c>
      <c r="G93" s="35"/>
      <c r="H93" s="35">
        <v>0.63949999999999996</v>
      </c>
      <c r="I93" s="36">
        <v>0.79990000000000006</v>
      </c>
      <c r="J93" s="25">
        <f t="shared" si="1"/>
        <v>0.89875011761638357</v>
      </c>
    </row>
    <row r="94" spans="5:10" x14ac:dyDescent="0.45">
      <c r="E94" s="18" t="s">
        <v>5</v>
      </c>
      <c r="F94" s="19">
        <v>5</v>
      </c>
      <c r="G94" s="35"/>
      <c r="H94" s="35">
        <v>0.94640000000000002</v>
      </c>
      <c r="I94" s="36">
        <v>1.2483</v>
      </c>
      <c r="J94" s="25">
        <f t="shared" si="1"/>
        <v>1.4042970587755994</v>
      </c>
    </row>
    <row r="95" spans="5:10" x14ac:dyDescent="0.45">
      <c r="E95" s="18" t="s">
        <v>5</v>
      </c>
      <c r="F95" s="19">
        <v>6</v>
      </c>
      <c r="G95" s="35"/>
      <c r="H95" s="36"/>
      <c r="I95" s="36">
        <v>1.7945</v>
      </c>
      <c r="J95" s="25">
        <f t="shared" si="1"/>
        <v>2.0221877646368633</v>
      </c>
    </row>
    <row r="96" spans="5:10" x14ac:dyDescent="0.45">
      <c r="E96" s="18" t="s">
        <v>5</v>
      </c>
      <c r="F96" s="19">
        <v>7</v>
      </c>
      <c r="G96" s="31"/>
      <c r="H96" s="31"/>
      <c r="I96" s="36">
        <v>2.4376000000000002</v>
      </c>
      <c r="J96" s="25">
        <f t="shared" si="1"/>
        <v>2.752422235200175</v>
      </c>
    </row>
    <row r="97" spans="5:10" x14ac:dyDescent="0.45">
      <c r="E97" s="18" t="s">
        <v>5</v>
      </c>
      <c r="F97" s="19">
        <v>8</v>
      </c>
      <c r="G97" s="31"/>
      <c r="H97" s="31"/>
      <c r="I97" s="36">
        <v>3.1760000000000002</v>
      </c>
      <c r="J97" s="25">
        <f t="shared" si="1"/>
        <v>3.5950004704655343</v>
      </c>
    </row>
    <row r="98" spans="5:10" x14ac:dyDescent="0.45">
      <c r="E98" s="18" t="s">
        <v>5</v>
      </c>
      <c r="F98" s="19">
        <v>9</v>
      </c>
      <c r="G98" s="31"/>
      <c r="H98" s="31"/>
      <c r="I98" s="36">
        <v>4.008</v>
      </c>
      <c r="J98" s="25">
        <f t="shared" si="1"/>
        <v>4.549922470432942</v>
      </c>
    </row>
    <row r="99" spans="5:10" x14ac:dyDescent="0.45">
      <c r="E99" s="18" t="s">
        <v>5</v>
      </c>
      <c r="F99" s="19">
        <v>10</v>
      </c>
      <c r="G99" s="31"/>
      <c r="H99" s="31"/>
      <c r="I99" s="36">
        <v>4.9309000000000003</v>
      </c>
      <c r="J99" s="25">
        <f t="shared" si="1"/>
        <v>5.6171882351023976</v>
      </c>
    </row>
    <row r="100" spans="5:10" x14ac:dyDescent="0.45">
      <c r="E100" s="18" t="s">
        <v>5</v>
      </c>
      <c r="F100" s="19">
        <v>11</v>
      </c>
      <c r="G100" s="31"/>
      <c r="H100" s="31"/>
      <c r="I100" s="36">
        <v>5.9410999999999996</v>
      </c>
      <c r="J100" s="25">
        <f t="shared" si="1"/>
        <v>6.7967977644739017</v>
      </c>
    </row>
    <row r="101" spans="5:10" x14ac:dyDescent="0.45">
      <c r="E101" s="18" t="s">
        <v>5</v>
      </c>
      <c r="F101" s="19">
        <v>12</v>
      </c>
      <c r="G101" s="36"/>
      <c r="H101" s="36"/>
      <c r="I101" s="36">
        <v>7.0328999999999997</v>
      </c>
      <c r="J101" s="25">
        <f t="shared" si="1"/>
        <v>8.0887510585474534</v>
      </c>
    </row>
    <row r="102" spans="5:10" x14ac:dyDescent="0.45">
      <c r="E102" s="18" t="s">
        <v>5</v>
      </c>
      <c r="F102" s="19">
        <v>13</v>
      </c>
      <c r="G102" s="36"/>
      <c r="H102" s="36"/>
      <c r="I102" s="36">
        <v>8.1951999999999998</v>
      </c>
      <c r="J102" s="25">
        <f t="shared" si="1"/>
        <v>9.4930481173230525</v>
      </c>
    </row>
    <row r="103" spans="5:10" x14ac:dyDescent="0.45">
      <c r="E103" s="15" t="s">
        <v>5</v>
      </c>
      <c r="F103" s="20">
        <v>14</v>
      </c>
      <c r="G103" s="33"/>
      <c r="H103" s="33"/>
      <c r="I103" s="33">
        <v>9.3964999999999996</v>
      </c>
      <c r="J103" s="26">
        <f t="shared" si="1"/>
        <v>11.0096889408007</v>
      </c>
    </row>
    <row r="104" spans="5:10" hidden="1" x14ac:dyDescent="0.45">
      <c r="G104" s="3">
        <f>ABS(G90-$J90)/$J90*100</f>
        <v>40.005571133605294</v>
      </c>
      <c r="H104" s="3">
        <f>ABS(H90-$J90)/$J90*100</f>
        <v>25.941595227239773</v>
      </c>
      <c r="I104" s="1">
        <f>ABS(I90-$J90)/$J90*100</f>
        <v>10.80946925203636</v>
      </c>
    </row>
    <row r="105" spans="5:10" hidden="1" x14ac:dyDescent="0.45">
      <c r="E105" s="3"/>
      <c r="F105" s="4"/>
      <c r="G105" s="3">
        <f t="shared" ref="G105:I106" si="2">ABS(G91-$J91)/$J91*100</f>
        <v>41.830327501203342</v>
      </c>
      <c r="H105" s="3">
        <f t="shared" si="2"/>
        <v>26.431164008790464</v>
      </c>
      <c r="I105" s="1">
        <f t="shared" si="2"/>
        <v>10.853975504904598</v>
      </c>
    </row>
    <row r="106" spans="5:10" hidden="1" x14ac:dyDescent="0.45">
      <c r="E106" s="3"/>
      <c r="F106" s="4"/>
      <c r="G106" s="3">
        <f t="shared" si="2"/>
        <v>46.849643796899919</v>
      </c>
      <c r="H106" s="3">
        <f t="shared" si="2"/>
        <v>27.286673091702308</v>
      </c>
      <c r="I106" s="1">
        <f t="shared" si="2"/>
        <v>10.908372036188021</v>
      </c>
    </row>
    <row r="107" spans="5:10" hidden="1" x14ac:dyDescent="0.45">
      <c r="H107" s="3">
        <f t="shared" ref="H107:I108" si="3">ABS(H93-$J93)/$J93*100</f>
        <v>28.845628226892785</v>
      </c>
      <c r="I107" s="1">
        <f t="shared" si="3"/>
        <v>10.998620826726393</v>
      </c>
    </row>
    <row r="108" spans="5:10" hidden="1" x14ac:dyDescent="0.45">
      <c r="E108" s="3"/>
      <c r="F108" s="4"/>
      <c r="H108" s="3">
        <f t="shared" si="3"/>
        <v>32.606851656788194</v>
      </c>
      <c r="I108" s="1">
        <f t="shared" si="3"/>
        <v>11.108551271310972</v>
      </c>
    </row>
    <row r="109" spans="5:10" hidden="1" x14ac:dyDescent="0.45">
      <c r="E109" s="3"/>
      <c r="F109" s="4"/>
      <c r="H109" s="3"/>
      <c r="I109" s="1">
        <f t="shared" ref="I109:I118" si="4">ABS(I95-$J95)/$J95*100</f>
        <v>11.259476919926406</v>
      </c>
    </row>
    <row r="110" spans="5:10" hidden="1" x14ac:dyDescent="0.45">
      <c r="E110" s="3"/>
      <c r="F110" s="4"/>
      <c r="I110" s="1">
        <f t="shared" si="4"/>
        <v>11.438006537440968</v>
      </c>
    </row>
    <row r="111" spans="5:10" hidden="1" x14ac:dyDescent="0.45">
      <c r="I111" s="1">
        <f t="shared" si="4"/>
        <v>11.655088056533014</v>
      </c>
    </row>
    <row r="112" spans="5:10" hidden="1" x14ac:dyDescent="0.45">
      <c r="I112" s="1">
        <f t="shared" si="4"/>
        <v>11.910586915591466</v>
      </c>
    </row>
    <row r="113" spans="5:9" hidden="1" x14ac:dyDescent="0.45">
      <c r="I113" s="1">
        <f t="shared" si="4"/>
        <v>12.217647092787638</v>
      </c>
    </row>
    <row r="114" spans="5:9" hidden="1" x14ac:dyDescent="0.45">
      <c r="I114" s="1">
        <f t="shared" si="4"/>
        <v>12.58971936676619</v>
      </c>
    </row>
    <row r="115" spans="5:9" hidden="1" x14ac:dyDescent="0.45">
      <c r="I115" s="1">
        <f t="shared" si="4"/>
        <v>13.053326167477074</v>
      </c>
    </row>
    <row r="116" spans="5:9" hidden="1" x14ac:dyDescent="0.45">
      <c r="I116" s="1">
        <f t="shared" si="4"/>
        <v>13.671563667255837</v>
      </c>
    </row>
    <row r="117" spans="5:9" hidden="1" x14ac:dyDescent="0.45">
      <c r="I117" s="1">
        <f t="shared" si="4"/>
        <v>14.652447943578126</v>
      </c>
    </row>
    <row r="118" spans="5:9" x14ac:dyDescent="0.45">
      <c r="E118" s="21" t="s">
        <v>7</v>
      </c>
      <c r="F118" s="22"/>
      <c r="G118" s="23">
        <f>AVERAGE(G104:G106)</f>
        <v>42.895180810569521</v>
      </c>
      <c r="H118" s="40">
        <f>AVERAGE(H104:H106)</f>
        <v>26.553144109244183</v>
      </c>
      <c r="I118" s="23">
        <f>AVERAGE(I104:I106)</f>
        <v>10.857272264376327</v>
      </c>
    </row>
  </sheetData>
  <mergeCells count="33">
    <mergeCell ref="E51:F51"/>
    <mergeCell ref="E78:F78"/>
    <mergeCell ref="E118:F118"/>
    <mergeCell ref="G86:J86"/>
    <mergeCell ref="G87:J87"/>
    <mergeCell ref="G88:J88"/>
    <mergeCell ref="E89:F89"/>
    <mergeCell ref="G62:J62"/>
    <mergeCell ref="E63:F63"/>
    <mergeCell ref="G41:J41"/>
    <mergeCell ref="G42:J42"/>
    <mergeCell ref="G43:J43"/>
    <mergeCell ref="G60:J60"/>
    <mergeCell ref="G61:J61"/>
    <mergeCell ref="E44:F44"/>
    <mergeCell ref="M51:N51"/>
    <mergeCell ref="M52:N52"/>
    <mergeCell ref="M53:N53"/>
    <mergeCell ref="M54:N54"/>
    <mergeCell ref="M55:N55"/>
    <mergeCell ref="M45:N45"/>
    <mergeCell ref="K42:L42"/>
    <mergeCell ref="M42:N43"/>
    <mergeCell ref="M44:N44"/>
    <mergeCell ref="M46:N46"/>
    <mergeCell ref="M47:N47"/>
    <mergeCell ref="M48:N48"/>
    <mergeCell ref="M49:N49"/>
    <mergeCell ref="M50:N50"/>
    <mergeCell ref="A2:A4"/>
    <mergeCell ref="A5:A7"/>
    <mergeCell ref="A8:A10"/>
    <mergeCell ref="A11:C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Matt</dc:creator>
  <cp:lastModifiedBy>Mel Matt</cp:lastModifiedBy>
  <dcterms:created xsi:type="dcterms:W3CDTF">2020-10-12T09:27:05Z</dcterms:created>
  <dcterms:modified xsi:type="dcterms:W3CDTF">2020-10-12T22:57:43Z</dcterms:modified>
</cp:coreProperties>
</file>