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ign\Desktop\"/>
    </mc:Choice>
  </mc:AlternateContent>
  <xr:revisionPtr revIDLastSave="0" documentId="10_ncr:100000_{D5C17E6B-B91E-4A00-A584-2568DFBA6CAE}" xr6:coauthVersionLast="31" xr6:coauthVersionMax="31" xr10:uidLastSave="{00000000-0000-0000-0000-000000000000}"/>
  <bookViews>
    <workbookView xWindow="0" yWindow="0" windowWidth="21570" windowHeight="7905" activeTab="3" xr2:uid="{00000000-000D-0000-FFFF-FFFF00000000}"/>
  </bookViews>
  <sheets>
    <sheet name="Category Pivot" sheetId="2" r:id="rId1"/>
    <sheet name="SubCategory Pivot" sheetId="3" r:id="rId2"/>
    <sheet name="Outcome Pivot" sheetId="5" r:id="rId3"/>
    <sheet name="Worksheet" sheetId="1" r:id="rId4"/>
    <sheet name="Bonus" sheetId="6" r:id="rId5"/>
  </sheets>
  <definedNames>
    <definedName name="_xlnm._FilterDatabase" localSheetId="3" hidden="1">Worksheet!$R$1:$R$4115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<sst xmlns="http://schemas.openxmlformats.org/spreadsheetml/2006/main" count="24858" uniqueCount="8405">
  <si>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</si>
  <si>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</si>
  <si>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</si>
  <si>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</si>
  <si>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</si>
  <si>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</si>
  <si>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</si>
  <si>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</si>
  <si>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</si>
  <si>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</si>
  <si>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</si>
  <si>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</si>
  <si>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</si>
  <si>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</si>
  <si>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</si>
  <si>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</si>
  <si>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</si>
  <si>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</si>
  <si>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</si>
  <si>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</si>
  <si>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</si>
  <si>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</si>
  <si>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</si>
  <si>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</si>
  <si>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</si>
  <si>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</si>
  <si>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</si>
  <si>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</si>
  <si>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</si>
  <si>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</si>
  <si>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</si>
  <si>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</si>
  <si>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</si>
  <si>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</si>
  <si>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</si>
  <si>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</si>
  <si>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</si>
  <si>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</si>
  <si>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</si>
  <si>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</si>
  <si>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</si>
  <si>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</si>
  <si>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</si>
  <si>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</si>
  <si>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</si>
  <si>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</si>
  <si>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</si>
  <si>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</si>
  <si>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</si>
  <si>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</si>
  <si>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</si>
  <si>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</si>
  <si>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</si>
  <si>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</si>
  <si>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</si>
  <si>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</si>
  <si>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</si>
  <si>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</si>
  <si>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</si>
  <si>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</si>
  <si>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</si>
  <si>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</si>
  <si>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</si>
  <si>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</si>
  <si>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</si>
  <si>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</si>
  <si>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</si>
  <si>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</si>
  <si>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</si>
  <si>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</si>
  <si>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</si>
  <si>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</si>
  <si>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</si>
  <si>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</si>
  <si>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</si>
  <si>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</si>
  <si>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</si>
  <si>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</si>
  <si>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</si>
  <si>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</si>
  <si>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</si>
  <si>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</si>
  <si>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</si>
  <si>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</si>
  <si>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</si>
  <si>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</si>
  <si>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</si>
  <si>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</si>
  <si>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</si>
  <si>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</si>
  <si>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</si>
  <si>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</si>
  <si>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</si>
  <si>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</si>
  <si>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</si>
  <si>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</si>
  <si>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</si>
  <si>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</si>
  <si>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</si>
  <si>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</si>
  <si>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</si>
  <si>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</si>
  <si>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</si>
  <si>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</si>
  <si>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</si>
  <si>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</si>
  <si>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</si>
  <si>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</si>
  <si>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</si>
  <si>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</si>
  <si>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</si>
  <si>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</si>
  <si>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</si>
  <si>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</si>
  <si>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</si>
  <si>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</si>
  <si>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</si>
  <si>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</si>
  <si>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</si>
  <si>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</si>
  <si>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</si>
  <si>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</si>
  <si>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</si>
  <si>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</si>
  <si>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</si>
  <si>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</si>
  <si>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</si>
  <si>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</si>
  <si>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</si>
  <si>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</si>
  <si>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</si>
  <si>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</si>
  <si>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</si>
  <si>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</si>
  <si>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</si>
  <si>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</si>
  <si>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</si>
  <si>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</si>
  <si>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</si>
  <si>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</si>
  <si>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</si>
  <si>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</si>
  <si>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</si>
  <si>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</si>
  <si>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</si>
  <si>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</si>
  <si>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</si>
  <si>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</si>
  <si>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</si>
  <si>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</si>
  <si>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</si>
  <si>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</si>
  <si>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</si>
  <si>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</si>
  <si>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</si>
  <si>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</si>
  <si>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</si>
  <si>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</si>
  <si>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</si>
  <si>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</si>
  <si>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</si>
  <si>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</si>
  <si>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</si>
  <si>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</si>
  <si>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</si>
  <si>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</si>
  <si>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</si>
  <si>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</si>
  <si>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</si>
  <si>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</si>
  <si>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</si>
  <si>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</si>
  <si>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</si>
  <si>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</si>
  <si>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</si>
  <si>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</si>
  <si>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</si>
  <si>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</si>
  <si>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</si>
  <si>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</si>
  <si>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</si>
  <si>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</si>
  <si>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</si>
  <si>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</si>
  <si>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</si>
  <si>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</si>
  <si>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</si>
  <si>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</si>
  <si>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</si>
  <si>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</si>
  <si>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</si>
  <si>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</si>
  <si>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</si>
  <si>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</si>
  <si>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</si>
  <si>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</si>
  <si>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</si>
  <si>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</si>
  <si>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</si>
  <si>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</si>
  <si>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</si>
  <si>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</si>
  <si>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</si>
  <si>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</si>
  <si>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</si>
  <si>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</si>
  <si>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</si>
  <si>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</si>
  <si>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</si>
  <si>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</si>
  <si>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</si>
  <si>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</si>
  <si>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</si>
  <si>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</si>
  <si>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</si>
  <si>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</si>
  <si>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</si>
  <si>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</si>
  <si>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</si>
  <si>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</si>
  <si>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</si>
  <si>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</si>
  <si>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</si>
  <si>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</si>
  <si>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</si>
  <si>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</si>
  <si>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</si>
  <si>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</si>
  <si>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</si>
  <si>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</si>
  <si>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</si>
  <si>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</si>
  <si>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</si>
  <si>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</si>
  <si>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</si>
  <si>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</si>
  <si>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</si>
  <si>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</si>
  <si>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</si>
  <si>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</si>
  <si>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</si>
  <si>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</si>
  <si>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</si>
  <si>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</si>
  <si>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</si>
  <si>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</si>
  <si>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</si>
  <si>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</si>
  <si>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</si>
  <si>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</si>
  <si>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</si>
  <si>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</si>
  <si>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</si>
  <si>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</si>
  <si>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</si>
  <si>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</si>
  <si>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</si>
  <si>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</si>
  <si>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</si>
  <si>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</si>
  <si>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</si>
  <si>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</si>
  <si>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</si>
  <si>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</si>
  <si>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</si>
  <si>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</si>
  <si>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</si>
  <si>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</si>
  <si>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</si>
  <si>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</si>
  <si>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</si>
  <si>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</si>
  <si>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</si>
  <si>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</si>
  <si>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</si>
  <si>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</si>
  <si>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</si>
  <si>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</si>
  <si>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</si>
  <si>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</si>
  <si>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</si>
  <si>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</si>
  <si>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</si>
  <si>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</si>
  <si>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</si>
  <si>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</si>
  <si>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</si>
  <si>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</si>
  <si>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</si>
  <si>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</si>
  <si>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</si>
  <si>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</si>
  <si>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</si>
  <si>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</si>
  <si>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</si>
  <si>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</si>
  <si>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</si>
  <si>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</si>
  <si>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</si>
  <si>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</si>
  <si>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</si>
  <si>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</si>
  <si>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</si>
  <si>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</si>
  <si>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</si>
  <si>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</si>
  <si>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</si>
  <si>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</si>
  <si>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</si>
  <si>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</si>
  <si>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</si>
  <si>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</si>
  <si>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</si>
  <si>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</si>
  <si>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</si>
  <si>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</si>
  <si>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</si>
  <si>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</si>
  <si>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</si>
  <si>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</si>
  <si>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</si>
  <si>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</si>
  <si>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</si>
  <si>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</si>
  <si>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</si>
  <si>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</si>
  <si>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</si>
  <si>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</si>
  <si>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</si>
  <si>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</si>
  <si>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</si>
  <si>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</si>
  <si>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</si>
  <si>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</si>
  <si>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</si>
  <si>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</si>
  <si>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</si>
  <si>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</si>
  <si>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</si>
  <si>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</si>
  <si>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</si>
  <si>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</si>
  <si>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</si>
  <si>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</si>
  <si>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</si>
  <si>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</si>
  <si>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</si>
  <si>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</si>
  <si>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</si>
  <si>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</si>
  <si>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</si>
  <si>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</si>
  <si>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</si>
  <si>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</si>
  <si>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</si>
  <si>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</si>
  <si>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</si>
  <si>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</si>
  <si>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</si>
  <si>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</si>
  <si>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</si>
  <si>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</si>
  <si>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</si>
  <si>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</si>
  <si>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</si>
  <si>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</si>
  <si>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</si>
  <si>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</si>
  <si>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</si>
  <si>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</si>
  <si>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</si>
  <si>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</si>
  <si>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</si>
  <si>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</si>
  <si>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</si>
  <si>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</si>
  <si>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</si>
  <si>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</si>
  <si>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</si>
  <si>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</si>
  <si>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</si>
  <si>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</si>
  <si>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</si>
  <si>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</si>
  <si>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</si>
  <si>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</si>
  <si>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</si>
  <si>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</si>
  <si>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</si>
  <si>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</si>
  <si>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</si>
  <si>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</si>
  <si>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</si>
  <si>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</si>
  <si>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</si>
  <si>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</si>
  <si>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</si>
  <si>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</si>
  <si>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</si>
  <si>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</si>
  <si>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</si>
  <si>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</si>
  <si>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</si>
  <si>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</si>
  <si>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</si>
  <si>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</si>
  <si>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</si>
  <si>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</si>
  <si>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</si>
  <si>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</si>
  <si>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</si>
  <si>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</si>
  <si>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</si>
  <si>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</si>
  <si>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</si>
  <si>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</si>
  <si>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</si>
  <si>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</si>
  <si>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</si>
  <si>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</si>
  <si>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</si>
  <si>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</si>
  <si>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</si>
  <si>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</si>
  <si>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</si>
  <si>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</si>
  <si>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</si>
  <si>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</si>
  <si>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</si>
  <si>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</si>
  <si>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</si>
  <si>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</si>
  <si>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</si>
  <si>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</si>
  <si>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</si>
  <si>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</si>
  <si>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</si>
  <si>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</si>
  <si>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</si>
  <si>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</si>
  <si>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</si>
  <si>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</si>
  <si>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</si>
  <si>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</si>
  <si>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</si>
  <si>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</si>
  <si>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</si>
  <si>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</si>
  <si>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</si>
  <si>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</si>
  <si>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</si>
  <si>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</si>
  <si>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</si>
  <si>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</si>
  <si>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</si>
  <si>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</si>
  <si>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</si>
  <si>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</si>
  <si>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</si>
  <si>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</si>
  <si>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</si>
  <si>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</si>
  <si>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</si>
  <si>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</si>
  <si>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</si>
  <si>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</si>
  <si>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</si>
  <si>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</si>
  <si>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</si>
  <si>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</si>
  <si>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</si>
  <si>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</si>
  <si>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</si>
  <si>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</si>
  <si>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</si>
  <si>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</si>
  <si>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</si>
  <si>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</si>
  <si>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</si>
  <si>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</si>
  <si>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</si>
  <si>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</si>
  <si>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</si>
  <si>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</si>
  <si>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</si>
  <si>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</si>
  <si>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</si>
  <si>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</si>
  <si>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</si>
  <si>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</si>
  <si>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</si>
  <si>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</si>
  <si>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</si>
  <si>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</si>
  <si>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</si>
  <si>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</si>
  <si>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</si>
  <si>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</si>
  <si>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</si>
  <si>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</si>
  <si>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</si>
  <si>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</si>
  <si>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</si>
  <si>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</si>
  <si>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</si>
  <si>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</si>
  <si>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</si>
  <si>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</si>
  <si>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</si>
  <si>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</si>
  <si>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</si>
  <si>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</si>
  <si>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</si>
  <si>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</si>
  <si>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</si>
  <si>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</si>
  <si>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</si>
  <si>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</si>
  <si>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</si>
  <si>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</si>
  <si>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</si>
  <si>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</si>
  <si>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</si>
  <si>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</si>
  <si>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</si>
  <si>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</si>
  <si>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</si>
  <si>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</si>
  <si>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</si>
  <si>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</si>
  <si>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</si>
  <si>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</si>
  <si>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</si>
  <si>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</si>
  <si>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</si>
  <si>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</si>
  <si>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</si>
  <si>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</si>
  <si>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</si>
  <si>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</si>
  <si>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</si>
  <si>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</si>
  <si>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</si>
  <si>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</si>
  <si>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</si>
  <si>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</si>
  <si>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</si>
  <si>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</si>
  <si>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</si>
  <si>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</si>
  <si>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</si>
  <si>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</si>
  <si>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</si>
  <si>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</si>
  <si>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</si>
  <si>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</si>
  <si>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</si>
  <si>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</si>
  <si>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</si>
  <si>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</si>
  <si>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</si>
  <si>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</si>
  <si>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</si>
  <si>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</si>
  <si>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</si>
  <si>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</si>
  <si>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</si>
  <si>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</si>
  <si>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</si>
  <si>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</si>
  <si>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</si>
  <si>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</si>
  <si>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</si>
  <si>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</si>
  <si>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</si>
  <si>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</si>
  <si>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</si>
  <si>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</si>
  <si>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</si>
  <si>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</si>
  <si>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</si>
  <si>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</si>
  <si>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</si>
  <si>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</si>
  <si>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</si>
  <si>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</si>
  <si>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</si>
  <si>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</si>
  <si>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</si>
  <si>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</si>
  <si>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</si>
  <si>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</si>
  <si>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</si>
  <si>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</si>
  <si>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</si>
  <si>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</si>
  <si>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</si>
  <si>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</si>
  <si>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</si>
  <si>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</si>
  <si>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</si>
  <si>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</si>
  <si>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</si>
  <si>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</si>
  <si>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</si>
  <si>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</si>
  <si>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</si>
  <si>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</si>
  <si>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</si>
  <si>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</si>
  <si>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</si>
  <si>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</si>
  <si>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</si>
  <si>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</si>
  <si>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</si>
  <si>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</si>
  <si>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</si>
  <si>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</si>
  <si>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</si>
  <si>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</si>
  <si>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</si>
  <si>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</si>
  <si>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</si>
  <si>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</si>
  <si>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</si>
  <si>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</si>
  <si>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</si>
  <si>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</si>
  <si>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</si>
  <si>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</si>
  <si>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</si>
  <si>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</si>
  <si>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</si>
  <si>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</si>
  <si>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</si>
  <si>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</si>
  <si>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</si>
  <si>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</si>
  <si>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</si>
  <si>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</si>
  <si>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</si>
  <si>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</si>
  <si>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</si>
  <si>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</si>
  <si>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</si>
  <si>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</si>
  <si>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</si>
  <si>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</si>
  <si>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</si>
  <si>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</si>
  <si>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</si>
  <si>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</si>
  <si>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</si>
  <si>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</si>
  <si>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</si>
  <si>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</si>
  <si>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</si>
  <si>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</si>
  <si>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</si>
  <si>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</si>
  <si>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</si>
  <si>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</si>
  <si>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</si>
  <si>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</si>
  <si>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</si>
  <si>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</si>
  <si>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</si>
  <si>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</si>
  <si>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</si>
  <si>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</si>
  <si>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</si>
  <si>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</si>
  <si>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</si>
  <si>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</si>
  <si>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</si>
  <si>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</si>
  <si>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</si>
  <si>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</si>
  <si>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</si>
  <si>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</si>
  <si>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</si>
  <si>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</si>
  <si>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</si>
  <si>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</si>
  <si>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</si>
  <si>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</si>
  <si>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</si>
  <si>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</si>
  <si>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</si>
  <si>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</si>
  <si>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</si>
  <si>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</si>
  <si>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</si>
  <si>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</si>
  <si>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</si>
  <si>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</si>
  <si>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</si>
  <si>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</si>
  <si>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</si>
  <si>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</si>
  <si>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</si>
  <si>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</si>
  <si>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</si>
  <si>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</si>
  <si>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</si>
  <si>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</si>
  <si>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</si>
  <si>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</si>
  <si>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</si>
  <si>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</si>
  <si>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</si>
  <si>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</si>
  <si>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</si>
  <si>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</si>
  <si>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</si>
  <si>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</si>
  <si>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</si>
  <si>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</si>
  <si>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</si>
  <si>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</si>
  <si>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</si>
  <si>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</si>
  <si>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</si>
  <si>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</si>
  <si>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</si>
  <si>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</si>
  <si>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</si>
  <si>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</si>
  <si>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</si>
  <si>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</si>
  <si>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</si>
  <si>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</si>
  <si>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</si>
  <si>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</si>
  <si>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</si>
  <si>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</si>
  <si>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</si>
  <si>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</si>
  <si>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</si>
  <si>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</si>
  <si>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</si>
  <si>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</si>
  <si>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</si>
  <si>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</si>
  <si>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</si>
  <si>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</si>
  <si>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</si>
  <si>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</si>
  <si>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</si>
  <si>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</si>
  <si>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</si>
  <si>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</si>
  <si>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</si>
  <si>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</si>
  <si>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</si>
  <si>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</si>
  <si>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</si>
  <si>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</si>
  <si>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</si>
  <si>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</si>
  <si>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</si>
  <si>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</si>
  <si>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</si>
  <si>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</si>
  <si>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</si>
  <si>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</si>
  <si>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</si>
  <si>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</si>
  <si>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</si>
  <si>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</si>
  <si>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</si>
  <si>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</si>
  <si>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</si>
  <si>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</si>
  <si>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</si>
  <si>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</si>
  <si>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</si>
  <si>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</si>
  <si>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</si>
  <si>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</si>
  <si>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</si>
  <si>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</si>
  <si>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</si>
  <si>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</si>
  <si>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</si>
  <si>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</si>
  <si>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</si>
  <si>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</si>
  <si>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</si>
  <si>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</si>
  <si>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</si>
  <si>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</si>
  <si>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</si>
  <si>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</si>
  <si>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</si>
  <si>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</si>
  <si>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</si>
  <si>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</si>
  <si>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</si>
  <si>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</si>
  <si>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</si>
  <si>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</si>
  <si>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</si>
  <si>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</si>
  <si>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</si>
  <si>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</si>
  <si>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</si>
  <si>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</si>
  <si>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</si>
  <si>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</si>
  <si>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</si>
  <si>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</si>
  <si>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</si>
  <si>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</si>
  <si>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</si>
  <si>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</si>
  <si>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</si>
  <si>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</si>
  <si>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</si>
  <si>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</si>
  <si>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</si>
  <si>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</si>
  <si>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</si>
  <si>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</si>
  <si>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</si>
  <si>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</si>
  <si>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</si>
  <si>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</si>
  <si>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</si>
  <si>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</si>
  <si>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</si>
  <si>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</si>
  <si>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</si>
  <si>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</si>
  <si>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</si>
  <si>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</si>
  <si>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</si>
  <si>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</si>
  <si>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</si>
  <si>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</si>
  <si>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</si>
  <si>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</si>
  <si>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</si>
  <si>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</si>
  <si>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</si>
  <si>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</si>
  <si>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</si>
  <si>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</si>
  <si>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</si>
  <si>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</si>
  <si>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</si>
  <si>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</si>
  <si>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</si>
  <si>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</si>
  <si>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</si>
  <si>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</si>
  <si>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</si>
  <si>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</si>
  <si>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</si>
  <si>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</si>
  <si>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</si>
  <si>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</si>
  <si>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</si>
  <si>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</si>
  <si>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</si>
  <si>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</si>
  <si>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</si>
  <si>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</si>
  <si>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</si>
  <si>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</si>
  <si>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</si>
  <si>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</si>
  <si>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</si>
  <si>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</si>
  <si>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</si>
  <si>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</si>
  <si>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</si>
  <si>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</si>
  <si>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</si>
  <si>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</si>
  <si>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</si>
  <si>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</si>
  <si>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</si>
  <si>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</si>
  <si>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</si>
  <si>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</si>
  <si>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</si>
  <si>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</si>
  <si>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</si>
  <si>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</si>
  <si>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</si>
  <si>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</si>
  <si>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</si>
  <si>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</si>
  <si>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</si>
  <si>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</si>
  <si>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</si>
  <si>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</si>
  <si>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</si>
  <si>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</si>
  <si>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</si>
  <si>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</si>
  <si>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</si>
  <si>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</si>
  <si>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</si>
  <si>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</si>
  <si>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</si>
  <si>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</si>
  <si>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</si>
  <si>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</si>
  <si>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</si>
  <si>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</si>
  <si>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</si>
  <si>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</si>
  <si>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</si>
  <si>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</si>
  <si>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</si>
  <si>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</si>
  <si>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</si>
  <si>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</si>
  <si>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</si>
  <si>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</si>
  <si>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</si>
  <si>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</si>
  <si>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</si>
  <si>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</si>
  <si>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</si>
  <si>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</si>
  <si>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</si>
  <si>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</si>
  <si>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</si>
  <si>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</si>
  <si>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</si>
  <si>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</si>
  <si>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</si>
  <si>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</si>
  <si>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</si>
  <si>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</si>
  <si>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</si>
  <si>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</si>
  <si>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</si>
  <si>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</si>
  <si>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</si>
  <si>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</si>
  <si>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</si>
  <si>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</si>
  <si>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</si>
  <si>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</si>
  <si>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</si>
  <si>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</si>
  <si>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</si>
  <si>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</si>
  <si>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</si>
  <si>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</si>
  <si>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</si>
  <si>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</si>
  <si>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</si>
  <si>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</si>
  <si>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</si>
  <si>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</si>
  <si>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</si>
  <si>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</si>
  <si>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</si>
  <si>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</si>
  <si>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</si>
  <si>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</si>
  <si>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</si>
  <si>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</si>
  <si>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</si>
  <si>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</si>
  <si>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</si>
  <si>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</si>
  <si>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</si>
  <si>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</si>
  <si>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</si>
  <si>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</si>
  <si>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</si>
  <si>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</si>
  <si>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</si>
  <si>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</si>
  <si>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</si>
  <si>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</si>
  <si>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</si>
  <si>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</si>
  <si>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</si>
  <si>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</si>
  <si>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</si>
  <si>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</si>
  <si>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</si>
  <si>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</si>
  <si>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</si>
  <si>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</si>
  <si>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</si>
  <si>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</si>
  <si>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</si>
  <si>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</si>
  <si>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</si>
  <si>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</si>
  <si>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</si>
  <si>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</si>
  <si>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</si>
  <si>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</si>
  <si>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</si>
  <si>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</si>
  <si>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</si>
  <si>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</si>
  <si>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</si>
  <si>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</si>
  <si>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</si>
  <si>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</si>
  <si>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</si>
  <si>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</si>
  <si>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</si>
  <si>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</si>
  <si>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</si>
  <si>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</si>
  <si>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</si>
  <si>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</si>
  <si>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</si>
  <si>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</si>
  <si>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</si>
  <si>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</si>
  <si>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</si>
  <si>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</si>
  <si>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</si>
  <si>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</si>
  <si>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</si>
  <si>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</si>
  <si>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</si>
  <si>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</si>
  <si>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</si>
  <si>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</si>
  <si>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</si>
  <si>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</si>
  <si>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</si>
  <si>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</si>
  <si>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</si>
  <si>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</si>
  <si>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</si>
  <si>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</si>
  <si>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</si>
  <si>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</si>
  <si>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</si>
  <si>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</si>
  <si>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</si>
  <si>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</si>
  <si>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</si>
  <si>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</si>
  <si>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</si>
  <si>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</si>
  <si>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</si>
  <si>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</si>
  <si>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</si>
  <si>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</si>
  <si>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</si>
  <si>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</si>
  <si>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</si>
  <si>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</si>
  <si>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</si>
  <si>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</si>
  <si>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</si>
  <si>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</si>
  <si>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</si>
  <si>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</si>
  <si>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</si>
  <si>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</si>
  <si>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</si>
  <si>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</si>
  <si>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</si>
  <si>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</si>
  <si>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</si>
  <si>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</si>
  <si>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</si>
  <si>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</si>
  <si>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</si>
  <si>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</si>
  <si>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</si>
  <si>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</si>
  <si>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</si>
  <si>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</si>
  <si>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</si>
  <si>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</si>
  <si>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</si>
  <si>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</si>
  <si>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</si>
  <si>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</si>
  <si>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</si>
  <si>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</si>
  <si>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</si>
  <si>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</si>
  <si>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</si>
  <si>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</si>
  <si>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</si>
  <si>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</si>
  <si>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</si>
  <si>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</si>
  <si>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</si>
  <si>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</si>
  <si>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</si>
  <si>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</si>
  <si>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</si>
  <si>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</si>
  <si>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</si>
  <si>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</si>
  <si>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</si>
  <si>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</si>
  <si>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</si>
  <si>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</si>
  <si>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</si>
  <si>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</si>
  <si>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</si>
  <si>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</si>
  <si>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</si>
  <si>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</si>
  <si>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</si>
  <si>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</si>
  <si>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</si>
  <si>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</si>
  <si>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</si>
  <si>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</si>
  <si>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</si>
  <si>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</si>
  <si>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</si>
  <si>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</si>
  <si>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</si>
  <si>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</si>
  <si>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</si>
  <si>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</si>
  <si>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</si>
  <si>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</si>
  <si>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</si>
  <si>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</si>
  <si>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</si>
  <si>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</si>
  <si>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</si>
  <si>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</si>
  <si>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</si>
  <si>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</si>
  <si>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</si>
  <si>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</si>
  <si>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</si>
  <si>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</si>
  <si>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</si>
  <si>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</si>
  <si>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</si>
  <si>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</si>
  <si>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</si>
  <si>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</si>
  <si>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</si>
  <si>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</si>
  <si>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</si>
  <si>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</si>
  <si>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</si>
  <si>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</si>
  <si>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</si>
  <si>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</si>
  <si>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</si>
  <si>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</si>
  <si>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</si>
  <si>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</si>
  <si>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</si>
  <si>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</si>
  <si>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</si>
  <si>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</si>
  <si>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</si>
  <si>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</si>
  <si>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</si>
  <si>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</si>
  <si>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</si>
  <si>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</si>
  <si>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</si>
  <si>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</si>
  <si>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</si>
  <si>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</si>
  <si>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</si>
  <si>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</si>
  <si>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</si>
  <si>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</si>
  <si>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</si>
  <si>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</si>
  <si>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</si>
  <si>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</si>
  <si>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</si>
  <si>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</si>
  <si>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</si>
  <si>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</si>
  <si>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</si>
  <si>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</si>
  <si>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</si>
  <si>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</si>
  <si>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</si>
  <si>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</si>
  <si>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</si>
  <si>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</si>
  <si>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</si>
  <si>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</si>
  <si>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</si>
  <si>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</si>
  <si>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</si>
  <si>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</si>
  <si>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</si>
  <si>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</si>
  <si>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</si>
  <si>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</si>
  <si>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</si>
  <si>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</si>
  <si>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</si>
  <si>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</si>
  <si>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</si>
  <si>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</si>
  <si>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</si>
  <si>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</si>
  <si>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</si>
  <si>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</si>
  <si>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</si>
  <si>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</si>
  <si>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</si>
  <si>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</si>
  <si>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</si>
  <si>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</si>
  <si>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</si>
  <si>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</si>
  <si>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</si>
  <si>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</si>
  <si>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</si>
  <si>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</si>
  <si>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</si>
  <si>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</si>
  <si>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</si>
  <si>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</si>
  <si>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</si>
  <si>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</si>
  <si>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</si>
  <si>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</si>
  <si>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</si>
  <si>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</si>
  <si>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</si>
  <si>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</si>
  <si>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</si>
  <si>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</si>
  <si>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</si>
  <si>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</si>
  <si>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</si>
  <si>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</si>
  <si>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</si>
  <si>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</si>
  <si>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</si>
  <si>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</si>
  <si>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</si>
  <si>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</si>
  <si>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</si>
  <si>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</si>
  <si>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</si>
  <si>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</si>
  <si>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</si>
  <si>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</si>
  <si>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</si>
  <si>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</si>
  <si>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</si>
  <si>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</si>
  <si>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</si>
  <si>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</si>
  <si>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</si>
  <si>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</si>
  <si>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</si>
  <si>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</si>
  <si>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</si>
  <si>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</si>
  <si>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</si>
  <si>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</si>
  <si>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</si>
  <si>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</si>
  <si>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</si>
  <si>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</si>
  <si>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</si>
  <si>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</si>
  <si>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</si>
  <si>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</si>
  <si>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</si>
  <si>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</si>
  <si>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</si>
  <si>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</si>
  <si>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</si>
  <si>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</si>
  <si>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</si>
  <si>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</si>
  <si>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</si>
  <si>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</si>
  <si>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</si>
  <si>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</si>
  <si>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</si>
  <si>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</si>
  <si>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</si>
  <si>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</si>
  <si>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</si>
  <si>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</si>
  <si>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</si>
  <si>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</si>
  <si>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</si>
  <si>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</si>
  <si>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</si>
  <si>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</si>
  <si>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</si>
  <si>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</si>
  <si>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</si>
  <si>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</si>
  <si>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</si>
  <si>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</si>
  <si>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</si>
  <si>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</si>
  <si>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</si>
  <si>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</si>
  <si>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</si>
  <si>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</si>
  <si>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</si>
  <si>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</si>
  <si>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</si>
  <si>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</si>
  <si>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</si>
  <si>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</si>
  <si>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</si>
  <si>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</si>
  <si>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</si>
  <si>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</si>
  <si>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</si>
  <si>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</si>
  <si>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</si>
  <si>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</si>
  <si>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</si>
  <si>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</si>
  <si>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</si>
  <si>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</si>
  <si>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</si>
  <si>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</si>
  <si>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</si>
  <si>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</si>
  <si>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</si>
  <si>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</si>
  <si>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</si>
  <si>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</si>
  <si>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</si>
  <si>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</si>
  <si>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</si>
  <si>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</si>
  <si>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</si>
  <si>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</si>
  <si>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</si>
  <si>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</si>
  <si>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</si>
  <si>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</si>
  <si>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</si>
  <si>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</si>
  <si>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</si>
  <si>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</si>
  <si>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</si>
  <si>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</si>
  <si>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</si>
  <si>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</si>
  <si>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</si>
  <si>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</si>
  <si>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</si>
  <si>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</si>
  <si>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</si>
  <si>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</si>
  <si>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</si>
  <si>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</si>
  <si>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</si>
  <si>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</si>
  <si>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</si>
  <si>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</si>
  <si>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</si>
  <si>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</si>
  <si>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</si>
  <si>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</si>
  <si>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</si>
  <si>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</si>
  <si>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</si>
  <si>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</si>
  <si>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</si>
  <si>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</si>
  <si>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</si>
  <si>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</si>
  <si>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</si>
  <si>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</si>
  <si>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</si>
  <si>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</si>
  <si>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</si>
  <si>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</si>
  <si>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</si>
  <si>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</si>
  <si>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</si>
  <si>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</si>
  <si>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</si>
  <si>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</si>
  <si>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</si>
  <si>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</si>
  <si>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</si>
  <si>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</si>
  <si>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</si>
  <si>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</si>
  <si>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</si>
  <si>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</si>
  <si>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</si>
  <si>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</si>
  <si>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</si>
  <si>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</si>
  <si>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</si>
  <si>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</si>
  <si>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</si>
  <si>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</si>
  <si>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</si>
  <si>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</si>
  <si>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</si>
  <si>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</si>
  <si>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</si>
  <si>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</si>
  <si>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</si>
  <si>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</si>
  <si>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</si>
  <si>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</si>
  <si>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</si>
  <si>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</si>
  <si>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</si>
  <si>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</si>
  <si>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</si>
  <si>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</si>
  <si>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</si>
  <si>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</si>
  <si>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</si>
  <si>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</si>
  <si>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</si>
  <si>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</si>
  <si>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</si>
  <si>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</si>
  <si>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</si>
  <si>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</si>
  <si>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</si>
  <si>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</si>
  <si>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</si>
  <si>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</si>
  <si>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</si>
  <si>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</si>
  <si>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</si>
  <si>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</si>
  <si>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</si>
  <si>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</si>
  <si>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</si>
  <si>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</si>
  <si>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</si>
  <si>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</si>
  <si>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</si>
  <si>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</si>
  <si>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</si>
  <si>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</si>
  <si>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</si>
  <si>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</si>
  <si>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</si>
  <si>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</si>
  <si>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</si>
  <si>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</si>
  <si>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</si>
  <si>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</si>
  <si>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</si>
  <si>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</si>
  <si>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</si>
  <si>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</si>
  <si>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</si>
  <si>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</si>
  <si>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</si>
  <si>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</si>
  <si>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</si>
  <si>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</si>
  <si>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</si>
  <si>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</si>
  <si>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</si>
  <si>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</si>
  <si>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</si>
  <si>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</si>
  <si>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</si>
  <si>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</si>
  <si>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</si>
  <si>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</si>
  <si>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</si>
  <si>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</si>
  <si>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</si>
  <si>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</si>
  <si>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</si>
  <si>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</si>
  <si>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</si>
  <si>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</si>
  <si>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</si>
  <si>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</si>
  <si>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</si>
  <si>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</si>
  <si>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</si>
  <si>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</si>
  <si>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</si>
  <si>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</si>
  <si>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</si>
  <si>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</si>
  <si>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</si>
  <si>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</si>
  <si>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</si>
  <si>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</si>
  <si>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</si>
  <si>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</si>
  <si>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</si>
  <si>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</si>
  <si>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</si>
  <si>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</si>
  <si>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</si>
  <si>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</si>
  <si>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</si>
  <si>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</si>
  <si>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</si>
  <si>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</si>
  <si>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</si>
  <si>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</si>
  <si>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</si>
  <si>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</si>
  <si>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</si>
  <si>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</si>
  <si>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</si>
  <si>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</si>
  <si>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</si>
  <si>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</si>
  <si>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</si>
  <si>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</si>
  <si>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</si>
  <si>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</si>
  <si>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</si>
  <si>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</si>
  <si>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</si>
  <si>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</si>
  <si>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</si>
  <si>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</si>
  <si>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</si>
  <si>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</si>
  <si>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</si>
  <si>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</si>
  <si>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</si>
  <si>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</si>
  <si>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</si>
  <si>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</si>
  <si>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</si>
  <si>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</si>
  <si>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</si>
  <si>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</si>
  <si>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</si>
  <si>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</si>
  <si>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</si>
  <si>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</si>
  <si>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</si>
  <si>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</si>
  <si>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</si>
  <si>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</si>
  <si>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</si>
  <si>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</si>
  <si>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</si>
  <si>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</si>
  <si>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</si>
  <si>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</si>
  <si>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</si>
  <si>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</si>
  <si>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</si>
  <si>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</si>
  <si>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</si>
  <si>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</si>
  <si>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</si>
  <si>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</si>
  <si>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</si>
  <si>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</si>
  <si>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</si>
  <si>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</si>
  <si>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</si>
  <si>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</si>
  <si>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</si>
  <si>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</si>
  <si>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</si>
  <si>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</si>
  <si>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</si>
  <si>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</si>
  <si>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</si>
  <si>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</si>
  <si>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</si>
  <si>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</si>
  <si>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</si>
  <si>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</si>
  <si>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</si>
  <si>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</si>
  <si>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</si>
  <si>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</si>
  <si>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</si>
  <si>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</si>
  <si>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</si>
  <si>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</si>
  <si>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</si>
  <si>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</si>
  <si>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</si>
  <si>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</si>
  <si>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</si>
  <si>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</si>
  <si>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</si>
  <si>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</si>
  <si>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</si>
  <si>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</si>
  <si>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</si>
  <si>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</si>
  <si>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</si>
  <si>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</si>
  <si>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</si>
  <si>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</si>
  <si>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</si>
  <si>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</si>
  <si>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</si>
  <si>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</si>
  <si>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</si>
  <si>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</si>
  <si>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</si>
  <si>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</si>
  <si>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</si>
  <si>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</si>
  <si>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</si>
  <si>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</si>
  <si>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</si>
  <si>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</si>
  <si>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</si>
  <si>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</si>
  <si>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</si>
  <si>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</si>
  <si>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</si>
  <si>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</si>
  <si>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</si>
  <si>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</si>
  <si>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</si>
  <si>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</si>
  <si>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</si>
  <si>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</si>
  <si>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</si>
  <si>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</si>
  <si>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</si>
  <si>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</si>
  <si>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</si>
  <si>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</si>
  <si>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</si>
  <si>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</si>
  <si>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</si>
  <si>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</si>
  <si>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</si>
  <si>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</si>
  <si>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</si>
  <si>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</si>
  <si>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</si>
  <si>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</si>
  <si>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</si>
  <si>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</si>
  <si>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</si>
  <si>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</si>
  <si>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</si>
  <si>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</si>
  <si>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</si>
  <si>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</si>
  <si>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</si>
  <si>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</si>
  <si>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</si>
  <si>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</si>
  <si>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</si>
  <si>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</si>
  <si>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</si>
  <si>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</si>
  <si>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</si>
  <si>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</si>
  <si>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</si>
  <si>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</si>
  <si>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</si>
  <si>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</si>
  <si>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</si>
  <si>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</si>
  <si>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</si>
  <si>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</si>
  <si>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</si>
  <si>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</si>
  <si>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</si>
  <si>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</si>
  <si>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</si>
  <si>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</si>
  <si>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</si>
  <si>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</si>
  <si>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</si>
  <si>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</si>
  <si>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</si>
  <si>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</si>
  <si>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</si>
  <si>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</si>
  <si>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</si>
  <si>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</si>
  <si>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</si>
  <si>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</si>
  <si>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</si>
  <si>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</si>
  <si>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</si>
  <si>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</si>
  <si>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</si>
  <si>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</si>
  <si>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</si>
  <si>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</si>
  <si>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</si>
  <si>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</si>
  <si>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</si>
  <si>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</si>
  <si>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</si>
  <si>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</si>
  <si>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</si>
  <si>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</si>
  <si>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</si>
  <si>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</si>
  <si>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</si>
  <si>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</si>
  <si>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</si>
  <si>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</si>
  <si>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</si>
  <si>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</si>
  <si>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</si>
  <si>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</si>
  <si>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</si>
  <si>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</si>
  <si>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</si>
  <si>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</si>
  <si>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</si>
  <si>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</si>
  <si>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</si>
  <si>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</si>
  <si>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</si>
  <si>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</si>
  <si>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</si>
  <si>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</si>
  <si>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</si>
  <si>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</si>
  <si>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</si>
  <si>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</si>
  <si>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</si>
  <si>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</si>
  <si>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</si>
  <si>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</si>
  <si>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</si>
  <si>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</si>
  <si>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</si>
  <si>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</si>
  <si>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</si>
  <si>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</si>
  <si>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</si>
  <si>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</si>
  <si>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</si>
  <si>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</si>
  <si>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</si>
  <si>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</si>
  <si>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</si>
  <si>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</si>
  <si>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</si>
  <si>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</si>
  <si>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</si>
  <si>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</si>
  <si>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</si>
  <si>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</si>
  <si>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</si>
  <si>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</si>
  <si>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</si>
  <si>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</si>
  <si>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</si>
  <si>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</si>
  <si>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</si>
  <si>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</si>
  <si>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</si>
  <si>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</si>
  <si>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</si>
  <si>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</si>
  <si>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</si>
  <si>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</si>
  <si>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</si>
  <si>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</si>
  <si>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</si>
  <si>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</si>
  <si>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</si>
  <si>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</si>
  <si>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</si>
  <si>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</si>
  <si>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</si>
  <si>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</si>
  <si>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</si>
  <si>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</si>
  <si>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</si>
  <si>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</si>
  <si>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</si>
  <si>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</si>
  <si>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</si>
  <si>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</si>
  <si>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</si>
  <si>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</si>
  <si>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</si>
  <si>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</si>
  <si>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</si>
  <si>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</si>
  <si>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</si>
  <si>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</si>
  <si>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</si>
  <si>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</si>
  <si>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</si>
  <si>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</si>
  <si>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</si>
  <si>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</si>
  <si>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</si>
  <si>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</si>
  <si>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</si>
  <si>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</si>
  <si>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</si>
  <si>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</si>
  <si>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</si>
  <si>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</si>
  <si>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</si>
  <si>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</si>
  <si>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</si>
  <si>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</si>
  <si>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</si>
  <si>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</si>
  <si>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</si>
  <si>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</si>
  <si>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</si>
  <si>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</si>
  <si>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</si>
  <si>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</si>
  <si>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</si>
  <si>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</si>
  <si>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</si>
  <si>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</si>
  <si>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</si>
  <si>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</si>
  <si>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</si>
  <si>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</si>
  <si>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</si>
  <si>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</si>
  <si>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</si>
  <si>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</si>
  <si>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</si>
  <si>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</si>
  <si>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</si>
  <si>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</si>
  <si>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</si>
  <si>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</si>
  <si>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</si>
  <si>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</si>
  <si>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</si>
  <si>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</si>
  <si>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</si>
  <si>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</si>
  <si>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</si>
  <si>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</si>
  <si>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</si>
  <si>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</si>
  <si>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</si>
  <si>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</si>
  <si>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</si>
  <si>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</si>
  <si>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</si>
  <si>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</si>
  <si>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</si>
  <si>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</si>
  <si>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</si>
  <si>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</si>
  <si>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</si>
  <si>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</si>
  <si>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</si>
  <si>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</si>
  <si>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</si>
  <si>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</si>
  <si>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</si>
  <si>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</si>
  <si>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</si>
  <si>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</si>
  <si>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</si>
  <si>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</si>
  <si>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</si>
  <si>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</si>
  <si>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</si>
  <si>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</si>
  <si>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</si>
  <si>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</si>
  <si>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</si>
  <si>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</si>
  <si>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</si>
  <si>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</si>
  <si>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</si>
  <si>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</si>
  <si>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</si>
  <si>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</si>
  <si>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</si>
  <si>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</si>
  <si>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</si>
  <si>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</si>
  <si>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</si>
  <si>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</si>
  <si>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</si>
  <si>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</si>
  <si>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</si>
  <si>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</si>
  <si>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</si>
  <si>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</si>
  <si>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</si>
  <si>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</si>
  <si>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</si>
  <si>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</si>
  <si>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</si>
  <si>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</si>
  <si>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</si>
  <si>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</si>
  <si>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</si>
  <si>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</si>
  <si>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</si>
  <si>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</si>
  <si>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</si>
  <si>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</si>
  <si>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</si>
  <si>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</si>
  <si>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</si>
  <si>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</si>
  <si>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</si>
  <si>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</si>
  <si>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</si>
  <si>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</si>
  <si>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</si>
  <si>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</si>
  <si>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</si>
  <si>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</si>
  <si>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</si>
  <si>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</si>
  <si>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</si>
  <si>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</si>
  <si>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</si>
  <si>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</si>
  <si>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</si>
  <si>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</si>
  <si>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</si>
  <si>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</si>
  <si>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</si>
  <si>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</si>
  <si>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</si>
  <si>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</si>
  <si>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</si>
  <si>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</si>
  <si>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</si>
  <si>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</si>
  <si>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</si>
  <si>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</si>
  <si>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</si>
  <si>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</si>
  <si>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</si>
  <si>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</si>
  <si>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</si>
  <si>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</si>
  <si>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</si>
  <si>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</si>
  <si>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</si>
  <si>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</si>
  <si>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</si>
  <si>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</si>
  <si>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</si>
  <si>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</si>
  <si>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</si>
  <si>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</si>
  <si>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</si>
  <si>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</si>
  <si>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</si>
  <si>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</si>
  <si>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</si>
  <si>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</si>
  <si>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</si>
  <si>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</si>
  <si>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</si>
  <si>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</si>
  <si>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</si>
  <si>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</si>
  <si>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</si>
  <si>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</si>
  <si>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</si>
  <si>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</si>
  <si>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</si>
  <si>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</si>
  <si>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</si>
  <si>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</si>
  <si>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</si>
  <si>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</si>
  <si>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</si>
  <si>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</si>
  <si>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</si>
  <si>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</si>
  <si>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</si>
  <si>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</si>
  <si>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</si>
  <si>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</si>
  <si>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</si>
  <si>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</si>
  <si>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</si>
  <si>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</si>
  <si>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</si>
  <si>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</si>
  <si>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</si>
  <si>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</si>
  <si>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</si>
  <si>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</si>
  <si>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</si>
  <si>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</si>
  <si>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</si>
  <si>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</si>
  <si>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</si>
  <si>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</si>
  <si>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</si>
  <si>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</si>
  <si>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</si>
  <si>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</si>
  <si>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</si>
  <si>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</si>
  <si>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</si>
  <si>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</si>
  <si>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</si>
  <si>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</si>
  <si>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</si>
  <si>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</si>
  <si>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</si>
  <si>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</si>
  <si>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</si>
  <si>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</si>
  <si>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</si>
  <si>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</si>
  <si>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</si>
  <si>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</si>
  <si>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</si>
  <si>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</si>
  <si>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</si>
  <si>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</si>
  <si>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</si>
  <si>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</si>
  <si>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</si>
  <si>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</si>
  <si>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</si>
  <si>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</si>
  <si>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</si>
  <si>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</si>
  <si>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</si>
  <si>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</si>
  <si>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</si>
  <si>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</si>
  <si>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</si>
  <si>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</si>
  <si>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</si>
  <si>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</si>
  <si>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</si>
  <si>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</si>
  <si>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</si>
  <si>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</si>
  <si>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</si>
  <si>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</si>
  <si>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</si>
  <si>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</si>
  <si>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</si>
  <si>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</si>
  <si>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</si>
  <si>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</si>
  <si>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</si>
  <si>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</si>
  <si>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</si>
  <si>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</si>
  <si>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</si>
  <si>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</si>
  <si>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</si>
  <si>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</si>
  <si>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</si>
  <si>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</si>
  <si>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</si>
  <si>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</si>
  <si>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</si>
  <si>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</si>
  <si>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</si>
  <si>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</si>
  <si>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</si>
  <si>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</si>
  <si>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</si>
  <si>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</si>
  <si>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</si>
  <si>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</si>
  <si>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</si>
  <si>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</si>
  <si>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</si>
  <si>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</si>
  <si>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</si>
  <si>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</si>
  <si>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</si>
  <si>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</si>
  <si>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</si>
  <si>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</si>
  <si>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</si>
  <si>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</si>
  <si>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</si>
  <si>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</si>
  <si>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</si>
  <si>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</si>
  <si>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</si>
  <si>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</si>
  <si>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</si>
  <si>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</si>
  <si>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</si>
  <si>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</si>
  <si>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</si>
  <si>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</si>
  <si>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</si>
  <si>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</si>
  <si>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</si>
  <si>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</si>
  <si>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</si>
  <si>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</si>
  <si>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</si>
  <si>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</si>
  <si>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</si>
  <si>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</si>
  <si>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</si>
  <si>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</si>
  <si>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</si>
  <si>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</si>
  <si>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</si>
  <si>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</si>
  <si>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</si>
  <si>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</si>
  <si>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</si>
  <si>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</si>
  <si>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</si>
  <si>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</si>
  <si>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</si>
  <si>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</si>
  <si>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</si>
  <si>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</si>
  <si>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</si>
  <si>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</si>
  <si>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</si>
  <si>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</si>
  <si>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</si>
  <si>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</si>
  <si>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</si>
  <si>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</si>
  <si>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</si>
  <si>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</si>
  <si>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</si>
  <si>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</si>
  <si>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</si>
  <si>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</si>
  <si>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</si>
  <si>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</si>
  <si>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</si>
  <si>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</si>
  <si>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</si>
  <si>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</si>
  <si>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</si>
  <si>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</si>
  <si>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</si>
  <si>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</si>
  <si>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</si>
  <si>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</si>
  <si>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</si>
  <si>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</si>
  <si>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</si>
  <si>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</si>
  <si>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</si>
  <si>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</si>
  <si>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</si>
  <si>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</si>
  <si>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</si>
  <si>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</si>
  <si>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</si>
  <si>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</si>
  <si>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</si>
  <si>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</si>
  <si>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</si>
  <si>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</si>
  <si>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</si>
  <si>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</si>
  <si>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</si>
  <si>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</si>
  <si>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</si>
  <si>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</si>
  <si>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</si>
  <si>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</si>
  <si>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</si>
  <si>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</si>
  <si>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</si>
  <si>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</si>
  <si>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</si>
  <si>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</si>
  <si>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</si>
  <si>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</si>
  <si>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</si>
  <si>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</si>
  <si>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</si>
  <si>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</si>
  <si>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</si>
  <si>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</si>
  <si>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</si>
  <si>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</si>
  <si>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</si>
  <si>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</si>
  <si>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</si>
  <si>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</si>
  <si>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</si>
  <si>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</si>
  <si>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</si>
  <si>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</si>
  <si>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</si>
  <si>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</si>
  <si>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</si>
  <si>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</si>
  <si>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</si>
  <si>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</si>
  <si>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</si>
  <si>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</si>
  <si>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</si>
  <si>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</si>
  <si>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</si>
  <si>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</si>
  <si>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</si>
  <si>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</si>
  <si>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</si>
  <si>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</si>
  <si>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</si>
  <si>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</si>
  <si>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</si>
  <si>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</si>
  <si>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</si>
  <si>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</si>
  <si>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</si>
  <si>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</si>
  <si>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</si>
  <si>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</si>
  <si>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</si>
  <si>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</si>
  <si>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</si>
  <si>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</si>
  <si>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</si>
  <si>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</si>
  <si>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</si>
  <si>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</si>
  <si>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</si>
  <si>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</si>
  <si>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</si>
  <si>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</si>
  <si>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</si>
  <si>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</si>
  <si>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</si>
  <si>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</si>
  <si>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</si>
  <si>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</si>
  <si>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</si>
  <si>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</si>
  <si>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</si>
  <si>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</si>
  <si>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</si>
  <si>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</si>
  <si>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</si>
  <si>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</si>
  <si>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</si>
  <si>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</si>
  <si>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</si>
  <si>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</si>
  <si>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</si>
  <si>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</si>
  <si>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</si>
  <si>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</si>
  <si>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</si>
  <si>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</si>
  <si>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</si>
  <si>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</si>
  <si>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</si>
  <si>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</si>
  <si>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</si>
  <si>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</si>
  <si>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</si>
  <si>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</si>
  <si>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</si>
  <si>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</si>
  <si>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</si>
  <si>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</si>
  <si>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</si>
  <si>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</si>
  <si>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</si>
  <si>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</si>
  <si>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</si>
  <si>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</si>
  <si>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</si>
  <si>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</si>
  <si>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</si>
  <si>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</si>
  <si>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</si>
  <si>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</si>
  <si>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</si>
  <si>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</si>
  <si>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</si>
  <si>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</si>
  <si>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</si>
  <si>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</si>
  <si>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</si>
  <si>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</si>
  <si>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</si>
  <si>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</si>
  <si>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</si>
  <si>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</si>
  <si>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</si>
  <si>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</si>
  <si>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</si>
  <si>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</si>
  <si>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</si>
  <si>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</si>
  <si>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</si>
  <si>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</si>
  <si>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</si>
  <si>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</si>
  <si>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</si>
  <si>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</si>
  <si>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</si>
  <si>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</si>
  <si>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</si>
  <si>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</si>
  <si>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</si>
  <si>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</si>
  <si>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</si>
  <si>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</si>
  <si>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</si>
  <si>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</si>
  <si>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</si>
  <si>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</si>
  <si>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</si>
  <si>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</si>
  <si>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</si>
  <si>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</si>
  <si>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</si>
  <si>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</si>
  <si>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</si>
  <si>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</si>
  <si>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</si>
  <si>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</si>
  <si>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</si>
  <si>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</si>
  <si>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</si>
  <si>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</si>
  <si>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</si>
  <si>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</si>
  <si>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</si>
  <si>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</si>
  <si>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</si>
  <si>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</si>
  <si>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</si>
  <si>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</si>
  <si>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</si>
  <si>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</si>
  <si>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</si>
  <si>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</si>
  <si>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</si>
  <si>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</si>
  <si>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</si>
  <si>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</si>
  <si>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</si>
  <si>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</si>
  <si>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</si>
  <si>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</si>
  <si>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</si>
  <si>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</si>
  <si>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</si>
  <si>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</si>
  <si>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</si>
  <si>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</si>
  <si>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</si>
  <si>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</si>
  <si>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</si>
  <si>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</si>
  <si>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</si>
  <si>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</si>
  <si>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</si>
  <si>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</si>
  <si>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</si>
  <si>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</si>
  <si>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</si>
  <si>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</si>
  <si>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</si>
  <si>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</si>
  <si>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</si>
  <si>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</si>
  <si>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</si>
  <si>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</si>
  <si>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</si>
  <si>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</si>
  <si>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</si>
  <si>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</si>
  <si>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</si>
  <si>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</si>
  <si>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</si>
  <si>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</si>
  <si>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</si>
  <si>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</si>
  <si>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</si>
  <si>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</si>
  <si>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</si>
  <si>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</si>
  <si>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</si>
  <si>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</si>
  <si>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</si>
  <si>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</si>
  <si>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</si>
  <si>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</si>
  <si>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</si>
  <si>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</si>
  <si>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</si>
  <si>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</si>
  <si>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</si>
  <si>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</si>
  <si>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</si>
  <si>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</si>
  <si>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</si>
  <si>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</si>
  <si>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</si>
  <si>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</si>
  <si>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</si>
  <si>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</si>
  <si>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</si>
  <si>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</si>
  <si>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</si>
  <si>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</si>
  <si>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</si>
  <si>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</si>
  <si>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</si>
  <si>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</si>
  <si>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</si>
  <si>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</si>
  <si>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</si>
  <si>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</si>
  <si>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</si>
  <si>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</si>
  <si>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</si>
  <si>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</si>
  <si>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</si>
  <si>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</si>
  <si>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</si>
  <si>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</si>
  <si>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</si>
  <si>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</si>
  <si>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</si>
  <si>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</si>
  <si>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</si>
  <si>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</si>
  <si>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</si>
  <si>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</si>
  <si>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</si>
  <si>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</si>
  <si>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</si>
  <si>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</si>
  <si>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</si>
  <si>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</si>
  <si>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</si>
  <si>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</si>
  <si>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</si>
  <si>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</si>
  <si>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</si>
  <si>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</si>
  <si>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</si>
  <si>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</si>
  <si>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</si>
  <si>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</si>
  <si>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</si>
  <si>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</si>
  <si>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</si>
  <si>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</si>
  <si>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</si>
  <si>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</si>
  <si>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</si>
  <si>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</si>
  <si>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</si>
  <si>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</si>
  <si>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</si>
  <si>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</si>
  <si>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</si>
  <si>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</si>
  <si>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</si>
  <si>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</si>
  <si>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</si>
  <si>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</si>
  <si>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</si>
  <si>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</si>
  <si>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</si>
  <si>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</si>
  <si>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</si>
  <si>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</si>
  <si>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</si>
  <si>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</si>
  <si>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</si>
  <si>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</si>
  <si>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</si>
  <si>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</si>
  <si>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</si>
  <si>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</si>
  <si>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</si>
  <si>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</si>
  <si>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</si>
  <si>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</si>
  <si>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</si>
  <si>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</si>
  <si>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</si>
  <si>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</si>
  <si>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</si>
  <si>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</si>
  <si>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</si>
  <si>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</si>
  <si>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</si>
  <si>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</si>
  <si>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</si>
  <si>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</si>
  <si>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</si>
  <si>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</si>
  <si>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</si>
  <si>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</si>
  <si>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</si>
  <si>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</si>
  <si>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</si>
  <si>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</si>
  <si>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</si>
  <si>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</si>
  <si>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</si>
  <si>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</si>
  <si>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</si>
  <si>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</si>
  <si>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</si>
  <si>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</si>
  <si>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</si>
  <si>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</si>
  <si>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</si>
  <si>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</si>
  <si>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</si>
  <si>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</si>
  <si>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</si>
  <si>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</si>
  <si>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</si>
  <si>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</si>
  <si>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</si>
  <si>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</si>
  <si>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</si>
  <si>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</si>
  <si>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</si>
  <si>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</si>
  <si>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</si>
  <si>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</si>
  <si>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</si>
  <si>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</si>
  <si>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</si>
  <si>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</si>
  <si>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</si>
  <si>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</si>
  <si>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</si>
  <si>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</si>
  <si>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</si>
  <si>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</si>
  <si>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</si>
  <si>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</si>
  <si>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</si>
  <si>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</si>
  <si>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</si>
  <si>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</si>
  <si>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</si>
  <si>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</si>
  <si>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</si>
  <si>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</si>
  <si>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</si>
  <si>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</si>
  <si>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</si>
  <si>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</si>
  <si>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</si>
  <si>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</si>
  <si>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</si>
  <si>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</si>
  <si>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</si>
  <si>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</si>
  <si>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</si>
  <si>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</si>
  <si>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</si>
  <si>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</si>
  <si>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</si>
  <si>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</si>
  <si>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</si>
  <si>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</si>
  <si>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</si>
  <si>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</si>
  <si>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</si>
  <si>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</si>
  <si>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</si>
  <si>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</si>
  <si>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</si>
  <si>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</si>
  <si>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</si>
  <si>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</si>
  <si>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</si>
  <si>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</si>
  <si>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</si>
  <si>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</si>
  <si>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</si>
  <si>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</si>
  <si>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</si>
  <si>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</si>
  <si>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</si>
  <si>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</si>
  <si>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</si>
  <si>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</si>
  <si>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</si>
  <si>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</si>
  <si>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</si>
  <si>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</si>
  <si>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</si>
  <si>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</si>
  <si>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</si>
  <si>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</si>
  <si>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</si>
  <si>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</si>
  <si>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</si>
  <si>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</si>
  <si>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</si>
  <si>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</si>
  <si>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</si>
  <si>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</si>
  <si>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</si>
  <si>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</si>
  <si>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</si>
  <si>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</si>
  <si>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</si>
  <si>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</si>
  <si>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</si>
  <si>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</si>
  <si>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</si>
  <si>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</si>
  <si>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</si>
  <si>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</si>
  <si>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</si>
  <si>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</si>
  <si>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</si>
  <si>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</si>
  <si>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</si>
  <si>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</si>
  <si>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</si>
  <si>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</si>
  <si>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</si>
  <si>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</si>
  <si>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</si>
  <si>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</si>
  <si>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</si>
  <si>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</si>
  <si>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</si>
  <si>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</si>
  <si>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</si>
  <si>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</si>
  <si>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</si>
  <si>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</si>
  <si>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</si>
  <si>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</si>
  <si>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</si>
  <si>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</si>
  <si>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</si>
  <si>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</si>
  <si>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</si>
  <si>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</si>
  <si>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</si>
  <si>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</si>
  <si>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</si>
  <si>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</si>
  <si>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</si>
  <si>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</si>
  <si>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</si>
  <si>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</si>
  <si>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</si>
  <si>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</si>
  <si>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</si>
  <si>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</si>
  <si>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</si>
  <si>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</si>
  <si>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</si>
  <si>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</si>
  <si>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</si>
  <si>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</si>
  <si>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</si>
  <si>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</si>
  <si>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</si>
  <si>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</si>
  <si>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</si>
  <si>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</si>
  <si>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</si>
  <si>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</si>
  <si>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</si>
  <si>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</si>
  <si>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</si>
  <si>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</si>
  <si>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</si>
  <si>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</si>
  <si>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</si>
  <si>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</si>
  <si>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</si>
  <si>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</si>
  <si>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</si>
  <si>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</si>
  <si>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</si>
  <si>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</si>
  <si>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</si>
  <si>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</si>
  <si>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</si>
  <si>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</si>
  <si>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</si>
  <si>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</si>
  <si>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</si>
  <si>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</si>
  <si>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</si>
  <si>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</si>
  <si>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</si>
  <si>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</si>
  <si>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</si>
  <si>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</si>
  <si>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</si>
  <si>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</si>
  <si>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</si>
  <si>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</si>
  <si>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</si>
  <si>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</si>
  <si>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</si>
  <si>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</si>
  <si>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</si>
  <si>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</si>
  <si>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</si>
  <si>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</si>
  <si>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</si>
  <si>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</si>
  <si>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</si>
  <si>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</si>
  <si>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</si>
  <si>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</si>
  <si>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</si>
  <si>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</si>
  <si>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</si>
  <si>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</si>
  <si>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</si>
  <si>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</si>
  <si>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</si>
  <si>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</si>
  <si>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</si>
  <si>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</si>
  <si>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</si>
  <si>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</si>
  <si>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</si>
  <si>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</si>
  <si>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</si>
  <si>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</si>
  <si>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</si>
  <si>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</si>
  <si>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</si>
  <si>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</si>
  <si>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</si>
  <si>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</si>
  <si>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</si>
  <si>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</si>
  <si>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</si>
  <si>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</si>
  <si>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</si>
  <si>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</si>
  <si>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</si>
  <si>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</si>
  <si>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</si>
  <si>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</si>
  <si>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</si>
  <si>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</si>
  <si>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</si>
  <si>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</si>
  <si>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</si>
  <si>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</si>
  <si>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</si>
  <si>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</si>
  <si>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</si>
  <si>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</si>
  <si>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</si>
  <si>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</si>
  <si>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</si>
  <si>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</si>
  <si>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</si>
  <si>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</si>
  <si>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</si>
  <si>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</si>
  <si>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</si>
  <si>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</si>
  <si>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</si>
  <si>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</si>
  <si>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</si>
  <si>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</si>
  <si>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</si>
  <si>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</si>
  <si>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</si>
  <si>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</si>
  <si>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</si>
  <si>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</si>
  <si>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</si>
  <si>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</si>
  <si>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</si>
  <si>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</si>
  <si>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</si>
  <si>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</si>
  <si>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</si>
  <si>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</si>
  <si>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</si>
  <si>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</si>
  <si>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</si>
  <si>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</si>
  <si>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</si>
  <si>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</si>
  <si>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</si>
  <si>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</si>
  <si>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</si>
  <si>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</si>
  <si>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</si>
  <si>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</si>
  <si>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</si>
  <si>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</si>
  <si>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</si>
  <si>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</si>
  <si>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</si>
  <si>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</si>
  <si>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</si>
  <si>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</si>
  <si>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</si>
  <si>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</si>
  <si>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</si>
  <si>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</si>
  <si>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</si>
  <si>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</si>
  <si>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</si>
  <si>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</si>
  <si>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</si>
  <si>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</si>
  <si>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</si>
  <si>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</si>
  <si>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</si>
  <si>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</si>
  <si>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</si>
  <si>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</si>
  <si>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</si>
  <si>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</si>
  <si>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</si>
  <si>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</si>
  <si>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</si>
  <si>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</si>
  <si>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</si>
  <si>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</si>
  <si>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</si>
  <si>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</si>
  <si>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</si>
  <si>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</si>
  <si>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</si>
  <si>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</si>
  <si>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</si>
  <si>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</si>
  <si>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</si>
  <si>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</si>
  <si>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</si>
  <si>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</si>
  <si>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</si>
  <si>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</si>
  <si>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</si>
  <si>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</si>
  <si>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</si>
  <si>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</si>
  <si>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</si>
  <si>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</si>
  <si>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</si>
  <si>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</si>
  <si>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</si>
  <si>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</si>
  <si>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</si>
  <si>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</si>
  <si>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</si>
  <si>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</si>
  <si>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</si>
  <si>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</si>
  <si>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</si>
  <si>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</si>
  <si>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</si>
  <si>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</si>
  <si>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</si>
  <si>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</si>
  <si>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</si>
  <si>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</si>
  <si>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</si>
  <si>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</si>
  <si>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</si>
  <si>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</si>
  <si>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</si>
  <si>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</si>
  <si>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</si>
  <si>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</si>
  <si>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</si>
  <si>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</si>
  <si>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</si>
  <si>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</si>
  <si>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</si>
  <si>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</si>
  <si>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</si>
  <si>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</si>
  <si>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</si>
  <si>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</si>
  <si>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</si>
  <si>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</si>
  <si>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</si>
  <si>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</si>
  <si>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</si>
  <si>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</si>
  <si>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</si>
  <si>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</si>
  <si>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</si>
  <si>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</si>
  <si>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</si>
  <si>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</si>
  <si>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</si>
  <si>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</si>
  <si>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</si>
  <si>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</si>
  <si>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</si>
  <si>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</si>
  <si>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</si>
  <si>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</si>
  <si>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</si>
  <si>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</si>
  <si>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</si>
  <si>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</si>
  <si>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</si>
  <si>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</si>
  <si>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</si>
  <si>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</si>
  <si>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</si>
  <si>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</si>
  <si>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</si>
  <si>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</si>
  <si>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</si>
  <si>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</si>
  <si>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</si>
  <si>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</si>
  <si>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</si>
  <si>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</si>
  <si>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</si>
  <si>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</si>
  <si>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</si>
  <si>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</si>
  <si>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</si>
  <si>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</si>
  <si>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</si>
  <si>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</si>
  <si>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</si>
  <si>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</si>
  <si>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</si>
  <si>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</si>
  <si>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</si>
  <si>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</si>
  <si>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</si>
  <si>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</si>
  <si>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</si>
  <si>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</si>
  <si>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</si>
  <si>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</si>
  <si>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</si>
  <si>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</si>
  <si>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</si>
  <si>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</si>
  <si>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</si>
  <si>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</si>
  <si>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</si>
  <si>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</si>
  <si>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</si>
  <si>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</si>
  <si>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</si>
  <si>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</si>
  <si>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</si>
  <si>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</si>
  <si>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</si>
  <si>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</si>
  <si>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</si>
  <si>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</si>
  <si>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</si>
  <si>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</si>
  <si>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</si>
  <si>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</si>
  <si>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</si>
  <si>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</si>
  <si>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</si>
  <si>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</si>
  <si>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</si>
  <si>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</si>
  <si>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</si>
  <si>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</si>
  <si>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</si>
  <si>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</si>
  <si>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</si>
  <si>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</si>
  <si>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</si>
  <si>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</si>
  <si>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</si>
  <si>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</si>
  <si>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</si>
  <si>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</si>
  <si>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</si>
  <si>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</si>
  <si>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</si>
  <si>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</si>
  <si>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</si>
  <si>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</si>
  <si>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</si>
  <si>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</si>
  <si>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</si>
  <si>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</si>
  <si>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</si>
  <si>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</si>
  <si>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</si>
  <si>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</si>
  <si>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</si>
  <si>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</si>
  <si>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</si>
  <si>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</si>
  <si>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</si>
  <si>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</si>
  <si>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</si>
  <si>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</si>
  <si>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</si>
  <si>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</si>
  <si>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</si>
  <si>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</si>
  <si>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</si>
  <si>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</si>
  <si>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</si>
  <si>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</si>
  <si>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</si>
  <si>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</si>
  <si>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</si>
  <si>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</si>
  <si>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</si>
  <si>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</si>
  <si>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</si>
  <si>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</si>
  <si>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</si>
  <si>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</si>
  <si>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</si>
  <si>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</si>
  <si>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</si>
  <si>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</si>
  <si>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</si>
  <si>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</si>
  <si>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</si>
  <si>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</si>
  <si>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</si>
  <si>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</si>
  <si>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</si>
  <si>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</si>
  <si>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</si>
  <si>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</si>
  <si>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</si>
  <si>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</si>
  <si>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</si>
  <si>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</si>
  <si>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</si>
  <si>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</si>
  <si>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</si>
  <si>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</si>
  <si>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</si>
  <si>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</si>
  <si>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</si>
  <si>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</si>
  <si>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</si>
  <si>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</si>
  <si>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</si>
  <si>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</si>
  <si>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</si>
  <si>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</si>
  <si>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</si>
  <si>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</si>
  <si>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</si>
  <si>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</si>
  <si>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</si>
  <si>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</si>
  <si>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</si>
  <si>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</si>
  <si>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</si>
  <si>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</si>
  <si>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</si>
  <si>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</si>
  <si>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</si>
  <si>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</si>
  <si>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</si>
  <si>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</si>
  <si>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</si>
  <si>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</si>
  <si>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</si>
  <si>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</si>
  <si>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</si>
  <si>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</si>
  <si>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</si>
  <si>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</si>
  <si>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</si>
  <si>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</si>
  <si>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</si>
  <si>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</si>
  <si>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</si>
  <si>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</si>
  <si>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</si>
  <si>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</si>
  <si>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</si>
  <si>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</si>
  <si>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</si>
  <si>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</si>
  <si>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</si>
  <si>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</si>
  <si>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</si>
  <si>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</si>
  <si>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</si>
  <si>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</si>
  <si>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</si>
  <si>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</si>
  <si>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</si>
  <si>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</si>
  <si>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</si>
  <si>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</si>
  <si>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</si>
  <si>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</si>
  <si>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</si>
  <si>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</si>
  <si>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</si>
  <si>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</si>
  <si>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</si>
  <si>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</si>
  <si>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</si>
  <si>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</si>
  <si>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</si>
  <si>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</si>
  <si>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</si>
  <si>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</si>
  <si>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</si>
  <si>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</si>
  <si>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</si>
  <si>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</si>
  <si>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</si>
  <si>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</si>
  <si>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</si>
  <si>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</si>
  <si>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</si>
  <si>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</si>
  <si>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</si>
  <si>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</si>
  <si>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</si>
  <si>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</si>
  <si>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</si>
  <si>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</si>
  <si>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</si>
  <si>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</si>
  <si>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</si>
  <si>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</si>
  <si>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</si>
  <si>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</si>
  <si>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</si>
  <si>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</si>
  <si>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</si>
  <si>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</si>
  <si>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</si>
  <si>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</si>
  <si>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</si>
  <si>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</si>
  <si>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</si>
  <si>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</si>
  <si>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</si>
  <si>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</si>
  <si>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</si>
  <si>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</si>
  <si>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</si>
  <si>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</si>
  <si>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</si>
  <si>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</si>
  <si>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</si>
  <si>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</si>
  <si>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</si>
  <si>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</si>
  <si>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</si>
  <si>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</si>
  <si>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</si>
  <si>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</si>
  <si>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</si>
  <si>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</si>
  <si>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</si>
  <si>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</si>
  <si>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</si>
  <si>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</si>
  <si>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</si>
  <si>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</si>
  <si>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</si>
  <si>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</si>
  <si>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</si>
  <si>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</si>
  <si>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</si>
  <si>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</si>
  <si>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</si>
  <si>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</si>
  <si>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</si>
  <si>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</si>
  <si>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</si>
  <si>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</si>
  <si>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</si>
  <si>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</si>
  <si>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</si>
  <si>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</si>
  <si>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</si>
  <si>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</si>
  <si>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</si>
  <si>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</si>
  <si>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</si>
  <si>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</si>
  <si>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</si>
  <si>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</si>
  <si>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</si>
  <si>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</si>
  <si>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</si>
  <si>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</si>
  <si>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</si>
  <si>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</si>
  <si>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</si>
  <si>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</si>
  <si>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</si>
  <si>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</si>
  <si>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</si>
  <si>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</si>
  <si>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</si>
  <si>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</si>
  <si>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</si>
  <si>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</si>
  <si>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</si>
  <si>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</si>
  <si>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</si>
  <si>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</si>
  <si>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</si>
  <si>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</si>
  <si>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</si>
  <si>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</si>
  <si>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</si>
  <si>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</si>
  <si>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</si>
  <si>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</si>
  <si>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</si>
  <si>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</si>
  <si>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</si>
  <si>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</si>
  <si>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</si>
  <si>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</si>
  <si>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</si>
  <si>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</si>
  <si>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</si>
  <si>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</si>
  <si>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</si>
  <si>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</si>
  <si>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</si>
  <si>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</si>
  <si>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</si>
  <si>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</si>
  <si>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</si>
  <si>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</si>
  <si>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</si>
  <si>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</si>
  <si>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</si>
  <si>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</si>
  <si>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</si>
  <si>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</si>
  <si>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</si>
  <si>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</si>
  <si>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</si>
  <si>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</si>
  <si>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</si>
  <si>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</si>
  <si>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</si>
  <si>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</si>
  <si>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</si>
  <si>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</si>
  <si>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</si>
  <si>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</si>
  <si>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</si>
  <si>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</si>
  <si>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</si>
  <si>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</si>
  <si>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</si>
  <si>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</si>
  <si>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</si>
  <si>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</si>
  <si>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</si>
  <si>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</si>
  <si>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</si>
  <si>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</si>
  <si>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</si>
  <si>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</si>
  <si>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</si>
  <si>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</si>
  <si>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</si>
  <si>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</si>
  <si>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</si>
  <si>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</si>
  <si>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</si>
  <si>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</si>
  <si>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</si>
  <si>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</si>
  <si>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</si>
  <si>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</si>
  <si>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</si>
  <si>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</si>
  <si>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</si>
  <si>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</si>
  <si>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</si>
  <si>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</si>
  <si>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</si>
  <si>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</si>
  <si>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</si>
  <si>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</si>
  <si>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</si>
  <si>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</si>
  <si>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</si>
  <si>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</si>
  <si>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</si>
  <si>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</si>
  <si>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</si>
  <si>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</si>
  <si>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</si>
  <si>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</si>
  <si>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</si>
  <si>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</si>
  <si>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</si>
  <si>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</si>
  <si>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</si>
  <si>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</si>
  <si>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</si>
  <si>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</si>
  <si>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</si>
  <si>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</si>
  <si>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</si>
  <si>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</si>
  <si>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</si>
  <si>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</si>
  <si>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</si>
  <si>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</si>
  <si>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</si>
  <si>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</si>
  <si>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</si>
  <si>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</si>
  <si>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</si>
  <si>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</si>
  <si>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</si>
  <si>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</si>
  <si>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</si>
  <si>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</si>
  <si>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</si>
  <si>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</si>
  <si>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</si>
  <si>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</si>
  <si>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</si>
  <si>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</si>
  <si>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</si>
  <si>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</si>
  <si>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</si>
  <si>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</si>
  <si>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</si>
  <si>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</si>
  <si>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</si>
  <si>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</si>
  <si>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</si>
  <si>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</si>
  <si>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</si>
  <si>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</si>
  <si>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</si>
  <si>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</si>
  <si>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</si>
  <si>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</si>
  <si>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</si>
  <si>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</si>
  <si>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</si>
  <si>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</si>
  <si>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</si>
  <si>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</si>
  <si>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</si>
  <si>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</si>
  <si>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</si>
  <si>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</si>
  <si>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</si>
  <si>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</si>
  <si>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</si>
  <si>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</si>
  <si>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</si>
  <si>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</si>
  <si>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</si>
  <si>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</si>
  <si>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</si>
  <si>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</si>
  <si>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</si>
  <si>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</si>
  <si>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</si>
  <si>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</si>
  <si>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</si>
  <si>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</si>
  <si>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</si>
  <si>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</si>
  <si>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</si>
  <si>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</si>
  <si>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</si>
  <si>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</si>
  <si>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</si>
  <si>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</si>
  <si>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</si>
  <si>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</si>
  <si>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</si>
  <si>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</si>
  <si>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</si>
  <si>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</si>
  <si>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</si>
  <si>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</si>
  <si>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</si>
  <si>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</si>
  <si>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</si>
  <si>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</si>
  <si>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</si>
  <si>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</si>
  <si>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</si>
  <si>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</si>
  <si>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</si>
  <si>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</si>
  <si>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</si>
  <si>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</si>
  <si>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</si>
  <si>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</si>
  <si>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</si>
  <si>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</si>
  <si>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</si>
  <si>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</si>
  <si>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</si>
  <si>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</si>
  <si>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</si>
  <si>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</si>
  <si>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</si>
  <si>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</si>
  <si>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</si>
  <si>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</si>
  <si>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</si>
  <si>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</si>
  <si>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</si>
  <si>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</si>
  <si>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</si>
  <si>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</si>
  <si>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</si>
  <si>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</si>
  <si>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</si>
  <si>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</si>
  <si>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</si>
  <si>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</si>
  <si>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</si>
  <si>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</si>
  <si>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</si>
  <si>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</si>
  <si>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</si>
  <si>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</si>
  <si>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</si>
  <si>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</si>
  <si>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</si>
  <si>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</si>
  <si>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</si>
  <si>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</si>
  <si>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</si>
  <si>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</si>
  <si>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</si>
  <si>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</si>
  <si>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</si>
  <si>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</si>
  <si>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</si>
  <si>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</si>
  <si>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</si>
  <si>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</si>
  <si>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</si>
  <si>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</si>
  <si>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</si>
  <si>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</si>
  <si>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</si>
  <si>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</si>
  <si>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</si>
  <si>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</si>
  <si>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</si>
  <si>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</si>
  <si>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</si>
  <si>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</si>
  <si>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</si>
  <si>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</si>
  <si>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</si>
  <si>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</si>
  <si>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</si>
  <si>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</si>
  <si>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</si>
  <si>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</si>
  <si>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</si>
  <si>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</si>
  <si>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</si>
  <si>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</si>
  <si>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</si>
  <si>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</si>
  <si>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</si>
  <si>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</si>
  <si>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</si>
  <si>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</si>
  <si>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</si>
  <si>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</si>
  <si>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</si>
  <si>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</si>
  <si>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</si>
  <si>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</si>
  <si>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</si>
  <si>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</si>
  <si>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</si>
  <si>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</si>
  <si>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</si>
  <si>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</si>
  <si>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</si>
  <si>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</si>
  <si>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</si>
  <si>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</si>
  <si>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</si>
  <si>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</si>
  <si>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</si>
  <si>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</si>
  <si>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</si>
  <si>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</si>
  <si>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</si>
  <si>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</si>
  <si>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</si>
  <si>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</si>
  <si>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</si>
  <si>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</si>
  <si>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</si>
  <si>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</si>
  <si>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</si>
  <si>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</si>
  <si>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</si>
  <si>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</si>
  <si>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</si>
  <si>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</si>
  <si>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</si>
  <si>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</si>
  <si>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</si>
  <si>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</si>
  <si>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</si>
  <si>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</si>
  <si>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</si>
  <si>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</si>
  <si>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</si>
  <si>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</si>
  <si>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</si>
  <si>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</si>
  <si>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</si>
  <si>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</si>
  <si>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</si>
  <si>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</si>
  <si>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</si>
  <si>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</si>
  <si>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</si>
  <si>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</si>
  <si>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</si>
  <si>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</si>
  <si>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</si>
  <si>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</si>
  <si>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</si>
  <si>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</si>
  <si>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</si>
  <si>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</si>
  <si>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</si>
  <si>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</si>
  <si>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</si>
  <si>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</si>
  <si>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</si>
  <si>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</si>
  <si>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</si>
  <si>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</si>
  <si>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</si>
  <si>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</si>
  <si>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</si>
  <si>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</si>
  <si>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</si>
  <si>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</si>
  <si>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</si>
  <si>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</si>
  <si>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</si>
  <si>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</si>
  <si>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</si>
  <si>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</si>
  <si>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</si>
  <si>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</si>
  <si>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</si>
  <si>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</si>
  <si>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</si>
  <si>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</si>
  <si>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</si>
  <si>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</si>
  <si>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</si>
  <si>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</si>
  <si>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</si>
  <si>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</si>
  <si>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</si>
  <si>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</si>
  <si>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</si>
  <si>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</si>
  <si>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</si>
  <si>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</si>
  <si>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</si>
  <si>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</si>
  <si>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</si>
  <si>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</si>
  <si>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</si>
  <si>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</si>
  <si>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</si>
  <si>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</si>
  <si>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</si>
  <si>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</si>
  <si>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</si>
  <si>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</si>
  <si>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</si>
  <si>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</si>
  <si>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</si>
  <si>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</si>
  <si>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</si>
  <si>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</si>
  <si>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</si>
  <si>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</si>
  <si>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</si>
  <si>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</si>
  <si>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</si>
  <si>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</si>
  <si>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</si>
  <si>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</si>
  <si>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</si>
  <si>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</si>
  <si>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</si>
  <si>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</si>
  <si>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</si>
  <si>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</si>
  <si>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</si>
  <si>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</si>
  <si>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</si>
  <si>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</si>
  <si>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</si>
  <si>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</si>
  <si>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</si>
  <si>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</si>
  <si>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</si>
  <si>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</si>
  <si>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</si>
  <si>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</si>
  <si>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</si>
  <si>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</si>
  <si>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</si>
  <si>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</si>
  <si>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</si>
  <si>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</si>
  <si>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</si>
  <si>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</si>
  <si>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</si>
  <si>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</si>
  <si>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</si>
  <si>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</si>
  <si>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</si>
  <si>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</si>
  <si>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</si>
  <si>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</si>
  <si>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</si>
  <si>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</si>
  <si>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</si>
  <si>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</si>
  <si>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</si>
  <si>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</si>
  <si>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</si>
  <si>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</si>
  <si>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</si>
  <si>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</si>
  <si>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</si>
  <si>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</si>
  <si>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</si>
  <si>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</si>
  <si>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</si>
  <si>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</si>
  <si>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</si>
  <si>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</si>
  <si>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</si>
  <si>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</si>
  <si>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</si>
  <si>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</si>
  <si>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</si>
  <si>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</si>
  <si>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</si>
  <si>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</si>
  <si>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</si>
  <si>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</si>
  <si>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</si>
  <si>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</si>
  <si>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</si>
  <si>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</si>
  <si>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</si>
  <si>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</si>
  <si>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</si>
  <si>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</si>
  <si>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</si>
  <si>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</si>
  <si>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</si>
  <si>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</si>
  <si>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</si>
  <si>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</si>
  <si>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</si>
  <si>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</si>
  <si>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</si>
  <si>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</si>
  <si>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</si>
  <si>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</si>
  <si>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</si>
  <si>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</si>
  <si>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</si>
  <si>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</si>
  <si>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</si>
  <si>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</si>
  <si>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</si>
  <si>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</si>
  <si>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</si>
  <si>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</si>
  <si>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</si>
  <si>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</si>
  <si>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</si>
  <si>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</si>
  <si>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</si>
  <si>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</si>
  <si>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</si>
  <si>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</si>
  <si>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</si>
  <si>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</si>
  <si>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</si>
  <si>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</si>
  <si>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</si>
  <si>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</si>
  <si>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</si>
  <si>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</si>
  <si>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</si>
  <si>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</si>
  <si>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</si>
  <si>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</si>
  <si>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</si>
  <si>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</si>
  <si>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</si>
  <si>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</si>
  <si>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</si>
  <si>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</si>
  <si>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</si>
  <si>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</si>
  <si>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</si>
  <si>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</si>
  <si>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</si>
  <si>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</si>
  <si>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</si>
  <si>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</si>
  <si>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</si>
  <si>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</si>
  <si>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</si>
  <si>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</si>
  <si>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</si>
  <si>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</si>
  <si>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</si>
  <si>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</si>
  <si>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</si>
  <si>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</si>
  <si>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</si>
  <si>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</si>
  <si>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</si>
  <si>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</si>
  <si>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</si>
  <si>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</si>
  <si>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</si>
  <si>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</si>
  <si>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</si>
  <si>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</si>
  <si>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</si>
  <si>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</si>
  <si>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</si>
  <si>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</si>
  <si>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</si>
  <si>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</si>
  <si>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</si>
  <si>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</si>
  <si>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</si>
  <si>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</si>
  <si>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</si>
  <si>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</si>
  <si>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</si>
  <si>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</si>
  <si>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</si>
  <si>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</si>
  <si>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</si>
  <si>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</si>
  <si>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</si>
  <si>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</si>
  <si>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</si>
  <si>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</si>
  <si>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</si>
  <si>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</si>
  <si>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</si>
  <si>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</si>
  <si>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</si>
  <si>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</si>
  <si>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</si>
  <si>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</si>
  <si>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</si>
  <si>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</si>
  <si>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</si>
  <si>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</si>
  <si>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</si>
  <si>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</si>
  <si>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</si>
  <si>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</si>
  <si>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</si>
  <si>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</si>
  <si>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</si>
  <si>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</si>
  <si>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</si>
  <si>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</si>
  <si>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</si>
  <si>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</si>
  <si>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</si>
  <si>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</si>
  <si>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</si>
  <si>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</si>
  <si>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</si>
  <si>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</si>
  <si>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</si>
  <si>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</si>
  <si>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</si>
  <si>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</si>
  <si>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</si>
  <si>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</si>
  <si>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</si>
  <si>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</si>
  <si>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</si>
  <si>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</si>
  <si>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</si>
  <si>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</si>
  <si>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</si>
  <si>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</si>
  <si>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</si>
  <si>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</si>
  <si>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</si>
  <si>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</si>
  <si>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</si>
  <si>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</si>
  <si>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</si>
  <si>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</si>
  <si>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</si>
  <si>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</si>
  <si>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</si>
  <si>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</si>
  <si>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</si>
  <si>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</si>
  <si>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</si>
  <si>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</si>
  <si>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</si>
  <si>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</si>
  <si>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</si>
  <si>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</si>
  <si>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</si>
  <si>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</si>
  <si>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</si>
  <si>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</si>
  <si>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</si>
  <si>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</si>
  <si>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</si>
  <si>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</si>
  <si>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</si>
  <si>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</si>
  <si>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</si>
  <si>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</si>
  <si>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</si>
  <si>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</si>
  <si>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</si>
  <si>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</si>
  <si>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</si>
  <si>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</si>
  <si>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</si>
  <si>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</si>
  <si>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</si>
  <si>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</si>
  <si>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</si>
  <si>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</si>
  <si>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</si>
  <si>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</si>
  <si>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</si>
  <si>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</si>
  <si>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</si>
  <si>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</si>
  <si>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</si>
  <si>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</si>
  <si>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</si>
  <si>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</si>
  <si>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</si>
  <si>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</si>
  <si>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</si>
  <si>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</si>
  <si>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</si>
  <si>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</si>
  <si>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</si>
  <si>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</si>
  <si>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</si>
  <si>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</si>
  <si>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</si>
  <si>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</si>
  <si>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</si>
  <si>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</si>
  <si>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</si>
  <si>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</si>
  <si>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</si>
  <si>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</si>
  <si>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</si>
  <si>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</si>
  <si>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</si>
  <si>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</si>
  <si>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</si>
  <si>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</si>
  <si>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</si>
  <si>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</si>
  <si>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</si>
  <si>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</si>
  <si>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</si>
  <si>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</si>
  <si>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</si>
  <si>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</si>
  <si>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</si>
  <si>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</si>
  <si>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</si>
  <si>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</si>
  <si>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</si>
  <si>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</si>
  <si>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</si>
  <si>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</si>
  <si>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</si>
  <si>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</si>
  <si>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</si>
  <si>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</si>
  <si>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</si>
  <si>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</si>
  <si>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</si>
  <si>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</si>
  <si>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</si>
  <si>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</si>
  <si>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</si>
  <si>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</si>
  <si>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</si>
  <si>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</si>
  <si>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</si>
  <si>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</si>
  <si>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</si>
  <si>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</si>
  <si>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</si>
  <si>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</si>
  <si>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</si>
  <si>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</si>
  <si>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</si>
  <si>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</si>
  <si>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</si>
  <si>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</si>
  <si>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</si>
  <si>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</si>
  <si>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</si>
  <si>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</si>
  <si>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</si>
  <si>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</si>
  <si>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</si>
  <si>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</si>
  <si>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</si>
  <si>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</si>
  <si>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</si>
  <si>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</si>
  <si>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</si>
  <si>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</si>
  <si>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</si>
  <si>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</si>
  <si>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</si>
  <si>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</si>
  <si>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</si>
  <si>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</si>
  <si>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</si>
  <si>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</si>
  <si>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</si>
  <si>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</si>
  <si>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</si>
  <si>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</si>
  <si>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</si>
  <si>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</si>
  <si>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</si>
  <si>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</si>
  <si>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</si>
  <si>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</si>
  <si>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</si>
  <si>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</si>
  <si>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</si>
  <si>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</si>
  <si>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</si>
  <si>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</si>
  <si>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</si>
  <si>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</si>
  <si>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</si>
  <si>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</si>
  <si>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</si>
  <si>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</si>
  <si>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</si>
  <si>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</si>
  <si>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</si>
  <si>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</si>
  <si>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</si>
  <si>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</si>
  <si>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</si>
  <si>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</si>
  <si>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</si>
  <si>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</si>
  <si>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</si>
  <si>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</si>
  <si>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</si>
  <si>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</si>
  <si>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</si>
  <si>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</si>
  <si>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</si>
  <si>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</si>
  <si>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</si>
  <si>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</si>
  <si>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</si>
  <si>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</si>
  <si>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</si>
  <si>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</si>
  <si>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</si>
  <si>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</si>
  <si>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</si>
  <si>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</si>
  <si>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</si>
  <si>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</si>
  <si>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</si>
  <si>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</si>
  <si>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</si>
  <si>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</si>
  <si>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</si>
  <si>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</si>
  <si>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</si>
  <si>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</si>
  <si>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</si>
  <si>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</si>
  <si>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</si>
  <si>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</si>
  <si>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</si>
  <si>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</si>
  <si>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</si>
  <si>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</si>
  <si>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</si>
  <si>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</si>
  <si>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</si>
  <si>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</si>
  <si>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</si>
  <si>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</si>
  <si>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</si>
  <si>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</si>
  <si>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</si>
  <si>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</si>
  <si>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</si>
  <si>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</si>
  <si>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</si>
  <si>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</si>
  <si>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</si>
  <si>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</si>
  <si>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</si>
  <si>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</si>
  <si>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</si>
  <si>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</si>
  <si>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</si>
  <si>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</si>
  <si>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</si>
  <si>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</si>
  <si>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</si>
  <si>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</si>
  <si>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</si>
  <si>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</si>
  <si>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</si>
  <si>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</si>
  <si>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</si>
  <si>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</si>
  <si>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</si>
  <si>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</si>
  <si>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</si>
  <si>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</si>
  <si>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</si>
  <si>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</si>
  <si>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</si>
  <si>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</si>
  <si>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</si>
  <si>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</si>
  <si>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</si>
  <si>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</si>
  <si>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</si>
  <si>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</si>
  <si>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</si>
  <si>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</si>
  <si>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</si>
  <si>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</si>
  <si>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</si>
  <si>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</si>
  <si>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</si>
  <si>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</si>
  <si>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</si>
  <si>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</si>
  <si>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</si>
  <si>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</si>
  <si>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</si>
  <si>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</si>
  <si>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</si>
  <si>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</si>
  <si>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</si>
  <si>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</si>
  <si>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</si>
  <si>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</si>
  <si>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</si>
  <si>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</si>
  <si>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</si>
  <si>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</si>
  <si>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</si>
  <si>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</si>
  <si>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</si>
  <si>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</si>
  <si>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</si>
  <si>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</si>
  <si>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</si>
  <si>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</si>
  <si>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</si>
  <si>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</si>
  <si>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</si>
  <si>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</si>
  <si>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</si>
  <si>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</si>
  <si>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</si>
  <si>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</si>
  <si>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</si>
  <si>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</si>
  <si>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</si>
  <si>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</si>
  <si>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</si>
  <si>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</si>
  <si>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</si>
  <si>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</si>
  <si>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</si>
  <si>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</si>
  <si>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</si>
  <si>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</si>
  <si>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</si>
  <si>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</si>
  <si>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</si>
  <si>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</si>
  <si>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</si>
  <si>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</si>
  <si>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</si>
  <si>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</si>
  <si>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</si>
  <si>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</si>
  <si>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</si>
  <si>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</si>
  <si>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</si>
  <si>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</si>
  <si>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</si>
  <si>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</si>
  <si>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</si>
  <si>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</si>
  <si>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</si>
  <si>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</si>
  <si>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</si>
  <si>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</si>
  <si>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</si>
  <si>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</si>
  <si>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</si>
  <si>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</si>
  <si>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</si>
  <si>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</si>
  <si>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</si>
  <si>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</si>
  <si>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</si>
  <si>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</si>
  <si>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</si>
  <si>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</si>
  <si>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</si>
  <si>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</si>
  <si>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</si>
  <si>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</si>
  <si>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</si>
  <si>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</si>
  <si>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</si>
  <si>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</si>
  <si>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</si>
  <si>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</si>
  <si>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</si>
  <si>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</si>
  <si>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</si>
  <si>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</si>
  <si>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</si>
  <si>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</si>
  <si>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</si>
  <si>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</si>
  <si>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</si>
  <si>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</si>
  <si>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</si>
  <si>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</si>
  <si>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</si>
  <si>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</si>
  <si>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</si>
  <si>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</si>
  <si>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</si>
  <si>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</si>
  <si>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</si>
  <si>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</si>
  <si>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</si>
  <si>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</si>
  <si>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</si>
  <si>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</si>
  <si>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</si>
  <si>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</si>
  <si>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</si>
  <si>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</si>
  <si>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</si>
  <si>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</si>
  <si>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</si>
  <si>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</si>
  <si>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</si>
  <si>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</si>
  <si>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</si>
  <si>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</si>
  <si>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</si>
  <si>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</si>
  <si>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</si>
  <si>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</si>
  <si>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</si>
  <si>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</si>
  <si>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</si>
  <si>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</si>
  <si>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</si>
  <si>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</si>
  <si>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</si>
  <si>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</si>
  <si>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</si>
  <si>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</si>
  <si>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</si>
  <si>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</si>
  <si>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</si>
  <si>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</si>
  <si>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</si>
  <si>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</si>
  <si>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</si>
  <si>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</si>
  <si>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</si>
  <si>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</si>
  <si>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</si>
  <si>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</si>
  <si>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</si>
  <si>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</si>
  <si>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</si>
  <si>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</si>
  <si>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</si>
  <si>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</si>
  <si>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</si>
  <si>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</si>
  <si>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</si>
  <si>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</si>
  <si>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</si>
  <si>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</si>
  <si>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</si>
  <si>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</si>
  <si>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</si>
  <si>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</si>
  <si>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</si>
  <si>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</si>
  <si>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</si>
  <si>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</si>
  <si>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</si>
  <si>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</si>
  <si>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</si>
  <si>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</si>
  <si>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</si>
  <si>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</si>
  <si>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</si>
  <si>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</si>
  <si>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</si>
  <si>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</si>
  <si>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</si>
  <si>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</si>
  <si>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</si>
  <si>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</si>
  <si>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</si>
  <si>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</si>
  <si>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</si>
  <si>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</si>
  <si>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</si>
  <si>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</si>
  <si>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</si>
  <si>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</si>
  <si>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</si>
  <si>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</si>
  <si>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</si>
  <si>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</si>
  <si>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</si>
  <si>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</si>
  <si>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</si>
  <si>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</si>
  <si>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</si>
  <si>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</si>
  <si>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</si>
  <si>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</si>
  <si>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</si>
  <si>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</si>
  <si>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</si>
  <si>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</si>
  <si>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</si>
  <si>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</si>
  <si>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</si>
  <si>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</si>
  <si>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</si>
  <si>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</si>
  <si>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</si>
  <si>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</si>
  <si>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</si>
  <si>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</si>
  <si>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</si>
  <si>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</si>
  <si>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</si>
  <si>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</si>
  <si>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</si>
  <si>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</si>
  <si>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</si>
  <si>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</si>
  <si>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</si>
  <si>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</si>
  <si>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</si>
  <si>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</si>
  <si>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</si>
  <si>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</si>
  <si>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</si>
  <si>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</si>
  <si>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</si>
  <si>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</si>
  <si>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</si>
  <si>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</si>
  <si>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</si>
  <si>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</si>
  <si>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</si>
  <si>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</si>
  <si>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</si>
  <si>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</si>
  <si>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</si>
  <si>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</si>
  <si>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</si>
  <si>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</si>
  <si>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</si>
  <si>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</si>
  <si>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</si>
  <si>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</si>
  <si>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</si>
  <si>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</si>
  <si>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</si>
  <si>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</si>
  <si>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</si>
  <si>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</si>
  <si>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</si>
  <si>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</si>
  <si>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</si>
  <si>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</si>
  <si>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</si>
  <si>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</si>
  <si>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</si>
  <si>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</si>
  <si>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</si>
  <si>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</si>
  <si>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</si>
  <si>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</si>
  <si>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</si>
  <si>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</si>
  <si>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</si>
  <si>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</si>
  <si>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</si>
  <si>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</si>
  <si>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</si>
  <si>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</si>
  <si>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</si>
  <si>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</si>
  <si>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</si>
  <si>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</si>
  <si>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</si>
  <si>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</si>
  <si>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</si>
  <si>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</si>
  <si>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</si>
  <si>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</si>
  <si>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</si>
  <si>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</si>
  <si>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</si>
  <si>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</si>
  <si>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</si>
  <si>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</si>
  <si>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</si>
  <si>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</si>
  <si>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</si>
  <si>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</si>
  <si>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</si>
  <si>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</si>
  <si>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</si>
  <si>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</si>
  <si>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</si>
  <si>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</si>
  <si>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</si>
  <si>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</si>
  <si>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</si>
  <si>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</si>
  <si>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</si>
  <si>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</si>
  <si>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</si>
  <si>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</si>
  <si>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</si>
  <si>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</si>
  <si>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</si>
  <si>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</si>
  <si>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</si>
  <si>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</si>
  <si>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</si>
  <si>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</si>
  <si>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</si>
  <si>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</si>
  <si>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</si>
  <si>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</si>
  <si>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</si>
  <si>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</si>
  <si>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</si>
  <si>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</si>
  <si>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</si>
  <si>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</si>
  <si>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</si>
  <si>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</si>
  <si>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</si>
  <si>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</si>
  <si>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</si>
  <si>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</si>
  <si>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</si>
  <si>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</si>
  <si>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</si>
  <si>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</si>
  <si>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</si>
  <si>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</si>
  <si>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</si>
  <si>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</si>
  <si>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</si>
  <si>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</si>
  <si>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</si>
  <si>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</si>
  <si>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</si>
  <si>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</si>
  <si>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</si>
  <si>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</si>
  <si>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</si>
  <si>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</si>
  <si>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</si>
  <si>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</si>
  <si>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</si>
  <si>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</si>
  <si>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</si>
  <si>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</si>
  <si>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</si>
  <si>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</si>
  <si>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</si>
  <si>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</si>
  <si>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</si>
  <si>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</si>
  <si>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</si>
  <si>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</si>
  <si>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</si>
  <si>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</si>
  <si>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</si>
  <si>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</si>
  <si>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</si>
  <si>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</si>
  <si>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</si>
  <si>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</si>
  <si>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</si>
  <si>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</si>
  <si>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</si>
  <si>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</si>
  <si>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</si>
  <si>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</si>
  <si>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</si>
  <si>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</si>
  <si>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</si>
  <si>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</si>
  <si>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</si>
  <si>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</si>
  <si>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</si>
  <si>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</si>
  <si>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</si>
  <si>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</si>
  <si>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</si>
  <si>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</si>
  <si>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</si>
  <si>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</si>
  <si>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</si>
  <si>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</si>
  <si>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</si>
  <si>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</si>
  <si>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</si>
  <si>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</si>
  <si>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</si>
  <si>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</si>
  <si>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</si>
  <si>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</si>
  <si>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</si>
  <si>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</si>
  <si>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</si>
  <si>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</si>
  <si>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</si>
  <si>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</si>
  <si>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</si>
  <si>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</si>
  <si>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</si>
  <si>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</si>
  <si>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</si>
  <si>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</si>
  <si>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</si>
  <si>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</si>
  <si>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</si>
  <si>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</si>
  <si>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</si>
  <si>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</si>
  <si>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</si>
  <si>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</si>
  <si>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</si>
  <si>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</si>
  <si>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</si>
  <si>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</si>
  <si>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</si>
  <si>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</si>
  <si>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</si>
  <si>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</si>
  <si>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</si>
  <si>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</si>
  <si>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</si>
  <si>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</si>
  <si>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</si>
  <si>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</si>
  <si>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</si>
  <si>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</si>
  <si>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</si>
  <si>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</si>
  <si>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</si>
  <si>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</si>
  <si>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</si>
  <si>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</si>
  <si>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</si>
  <si>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</si>
  <si>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</si>
  <si>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</si>
  <si>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</si>
  <si>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</si>
  <si>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</si>
  <si>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</si>
  <si>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</si>
  <si>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</si>
  <si>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</si>
  <si>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</si>
  <si>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</si>
  <si>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</si>
  <si>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</si>
  <si>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</si>
  <si>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</si>
  <si>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</si>
  <si>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</si>
  <si>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</si>
  <si>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</si>
  <si>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</si>
  <si>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</si>
  <si>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</si>
  <si>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</si>
  <si>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</si>
  <si>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</si>
  <si>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</si>
  <si>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</si>
  <si>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</si>
  <si>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</si>
  <si>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</si>
  <si>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</si>
  <si>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</si>
  <si>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</si>
  <si>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</si>
  <si>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</si>
  <si>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</si>
  <si>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</si>
  <si>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</si>
  <si>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</si>
  <si>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</si>
  <si>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</si>
  <si>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</si>
  <si>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</si>
  <si>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</si>
  <si>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</si>
  <si>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</si>
  <si>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</si>
  <si>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</si>
  <si>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</si>
  <si>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</si>
  <si>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</si>
  <si>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</si>
  <si>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</si>
  <si>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</si>
  <si>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</si>
  <si>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</si>
  <si>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</si>
  <si>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</si>
  <si>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</si>
  <si>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</si>
  <si>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</si>
  <si>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</si>
  <si>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</si>
  <si>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</si>
  <si>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</si>
  <si>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</si>
  <si>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</si>
  <si>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</si>
  <si>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</si>
  <si>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</si>
  <si>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</si>
  <si>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</si>
  <si>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</si>
  <si>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</si>
  <si>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</si>
  <si>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</si>
  <si>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</si>
  <si>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</si>
  <si>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</si>
  <si>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</si>
  <si>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</si>
  <si>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</si>
  <si>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</si>
  <si>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</si>
  <si>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</si>
  <si>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</si>
  <si>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</si>
  <si>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</si>
  <si>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</si>
  <si>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</si>
  <si>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</si>
  <si>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</si>
  <si>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</si>
  <si>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</si>
  <si>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</si>
  <si>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</si>
  <si>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</si>
  <si>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</si>
  <si>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</si>
  <si>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</si>
  <si>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</si>
  <si>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</si>
  <si>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</si>
  <si>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</si>
  <si>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</si>
  <si>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</si>
  <si>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</si>
  <si>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</si>
  <si>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</si>
  <si>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</si>
  <si>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</si>
  <si>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</si>
  <si>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</si>
  <si>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</si>
  <si>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</si>
  <si>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</si>
  <si>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</si>
  <si>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</si>
  <si>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</si>
  <si>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</si>
  <si>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</si>
  <si>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</si>
  <si>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</si>
  <si>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</si>
  <si>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</si>
  <si>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</si>
  <si>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</si>
  <si>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</si>
  <si>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</si>
  <si>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</si>
  <si>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</si>
  <si>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</si>
  <si>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</si>
  <si>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</si>
  <si>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</si>
  <si>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</si>
  <si>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</si>
  <si>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</si>
  <si>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</si>
  <si>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</si>
  <si>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</si>
  <si>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</si>
  <si>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</si>
  <si>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</si>
  <si>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</si>
  <si>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</si>
  <si>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</si>
  <si>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</si>
  <si>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</si>
  <si>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</si>
  <si>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</si>
  <si>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</si>
  <si>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</si>
  <si>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</si>
  <si>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</si>
  <si>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</si>
  <si>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</si>
  <si>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</si>
  <si>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</si>
  <si>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</si>
  <si>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</si>
  <si>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</si>
  <si>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</si>
  <si>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</si>
  <si>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</si>
  <si>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</si>
  <si>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</si>
  <si>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</si>
  <si>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</si>
  <si>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</si>
  <si>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</si>
  <si>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</si>
  <si>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</si>
  <si>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</si>
  <si>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</si>
  <si>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</si>
  <si>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</si>
  <si>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</si>
  <si>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</si>
  <si>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</si>
  <si>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</si>
  <si>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</si>
  <si>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</si>
  <si>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</si>
  <si>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</si>
  <si>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</si>
  <si>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</si>
  <si>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</si>
  <si>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</si>
  <si>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</si>
  <si>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</si>
  <si>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</si>
  <si>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</si>
  <si>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</si>
  <si>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</si>
  <si>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</si>
  <si>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</si>
  <si>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</si>
  <si>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</si>
  <si>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</si>
  <si>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</si>
  <si>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</si>
  <si>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</si>
  <si>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</si>
  <si>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</si>
  <si>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</si>
  <si>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</si>
  <si>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</si>
  <si>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</si>
  <si>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</si>
  <si>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</si>
  <si>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</si>
  <si>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</si>
  <si>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</si>
  <si>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</si>
  <si>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</si>
  <si>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</si>
  <si>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</si>
  <si>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</si>
  <si>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</si>
  <si>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</si>
  <si>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</si>
  <si>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</si>
  <si>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</si>
  <si>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</si>
  <si>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</si>
  <si>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</si>
  <si>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</si>
  <si>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</si>
  <si>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</si>
  <si>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</si>
  <si>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</si>
  <si>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</si>
  <si>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</si>
  <si>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</si>
  <si>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</si>
  <si>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</si>
  <si>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</si>
  <si>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</si>
  <si>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</si>
  <si>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</si>
  <si>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</si>
  <si>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</si>
  <si>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</si>
  <si>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</si>
  <si>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</si>
  <si>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</si>
  <si>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</si>
  <si>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</si>
  <si>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</si>
  <si>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</si>
  <si>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</si>
  <si>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</si>
  <si>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</si>
  <si>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</si>
  <si>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</si>
  <si>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</si>
  <si>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</si>
  <si>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</si>
  <si>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</si>
  <si>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</si>
  <si>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</si>
  <si>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</si>
  <si>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</si>
  <si>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</si>
  <si>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</si>
  <si>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</si>
  <si>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</si>
  <si>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</si>
  <si>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</si>
  <si>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</si>
  <si>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</si>
  <si>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</si>
  <si>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</si>
  <si>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</si>
  <si>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</si>
  <si>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</si>
  <si>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</si>
  <si>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</si>
  <si>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</si>
  <si>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</si>
  <si>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</si>
  <si>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</si>
  <si>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</si>
  <si>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</si>
  <si>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</si>
  <si>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</si>
  <si>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</si>
  <si>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</si>
  <si>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</si>
  <si>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</si>
  <si>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</si>
  <si>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</si>
  <si>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</si>
  <si>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</si>
  <si>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</si>
  <si>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</si>
  <si>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</si>
  <si>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</si>
  <si>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</si>
  <si>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</si>
  <si>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</si>
  <si>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</si>
  <si>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</si>
  <si>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</si>
  <si>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</si>
  <si>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</si>
  <si>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</si>
  <si>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</si>
  <si>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</si>
  <si>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</si>
  <si>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</si>
  <si>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</si>
  <si>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</si>
  <si>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</si>
  <si>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</si>
  <si>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</si>
  <si>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</si>
  <si>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</si>
  <si>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</si>
  <si>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</si>
  <si>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</si>
  <si>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</si>
  <si>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</si>
  <si>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</si>
  <si>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</si>
  <si>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</si>
  <si>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</si>
  <si>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</si>
  <si>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</si>
  <si>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</si>
  <si>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</si>
  <si>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</si>
  <si>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</si>
  <si>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</si>
  <si>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</si>
  <si>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</si>
  <si>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</si>
  <si>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</si>
  <si>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</si>
  <si>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</si>
  <si>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</si>
  <si>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</si>
  <si>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</si>
  <si>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</si>
  <si>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</si>
  <si>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</si>
  <si>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</si>
  <si>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</si>
  <si>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</si>
  <si>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</si>
  <si>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</si>
  <si>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</si>
  <si>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</si>
  <si>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</si>
  <si>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</si>
  <si>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</si>
  <si>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</si>
  <si>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</si>
  <si>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</si>
  <si>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</si>
  <si>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</si>
  <si>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</si>
  <si>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</si>
  <si>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</si>
  <si>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</si>
  <si>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</si>
  <si>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</si>
  <si>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</si>
  <si>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</si>
  <si>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</si>
  <si>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</si>
  <si>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</si>
  <si>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</si>
  <si>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</si>
  <si>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</si>
  <si>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</si>
  <si>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</si>
  <si>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</si>
  <si>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</si>
  <si>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</si>
  <si>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</si>
  <si>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</si>
  <si>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</si>
  <si>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</si>
  <si>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</si>
  <si>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</si>
  <si>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</si>
  <si>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</si>
  <si>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</si>
  <si>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</si>
  <si>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</si>
  <si>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</si>
  <si>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</si>
  <si>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</si>
  <si>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</si>
  <si>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</si>
  <si>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</si>
  <si>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</si>
  <si>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</si>
  <si>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</si>
  <si>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</si>
  <si>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</si>
  <si>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</si>
  <si>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</si>
  <si>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</si>
  <si>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</si>
  <si>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</si>
  <si>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</si>
  <si>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</si>
  <si>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</si>
  <si>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</si>
  <si>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</si>
  <si>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</si>
  <si>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</si>
  <si>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</si>
  <si>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</si>
  <si>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</si>
  <si>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</si>
  <si>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</si>
  <si>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</si>
  <si>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</si>
  <si>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</si>
  <si>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</si>
  <si>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</si>
  <si>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</si>
  <si>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</si>
  <si>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</si>
  <si>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</si>
  <si>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</si>
  <si>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</si>
  <si>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</si>
  <si>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</si>
  <si>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</si>
  <si>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</si>
  <si>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</si>
  <si>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</si>
  <si>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</si>
  <si>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</si>
  <si>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</si>
  <si>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</si>
  <si>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</si>
  <si>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</si>
  <si>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</si>
  <si>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</si>
  <si>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</si>
  <si>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</si>
  <si>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</si>
  <si>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</si>
  <si>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</si>
  <si>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</si>
  <si>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</si>
  <si>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</si>
  <si>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</si>
  <si>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</si>
  <si>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</si>
  <si>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</si>
  <si>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</si>
  <si>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</si>
  <si>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</si>
  <si>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</si>
  <si>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</si>
  <si>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</si>
  <si>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</si>
  <si>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</si>
  <si>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</si>
  <si>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</si>
  <si>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</si>
  <si>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</si>
  <si>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</si>
  <si>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</si>
  <si>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</si>
  <si>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</si>
  <si>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</si>
  <si>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</si>
  <si>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</si>
  <si>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</si>
  <si>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</si>
  <si>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</si>
  <si>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</si>
  <si>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</si>
  <si>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</si>
  <si>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</si>
  <si>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</si>
  <si>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</si>
  <si>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</si>
  <si>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</si>
  <si>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</si>
  <si>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</si>
  <si>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</si>
  <si>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</si>
  <si>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</si>
  <si>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</si>
  <si>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</si>
  <si>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</si>
  <si>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</si>
  <si>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</si>
  <si>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</si>
  <si>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</si>
  <si>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</si>
  <si>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</si>
  <si>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</si>
  <si>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</si>
  <si>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</si>
  <si>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</si>
  <si>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</si>
  <si>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</si>
  <si>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</si>
  <si>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</si>
  <si>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</si>
  <si>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</si>
  <si>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</si>
  <si>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</si>
  <si>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</si>
  <si>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</si>
  <si>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</si>
  <si>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</si>
  <si>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</si>
  <si>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</si>
  <si>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</si>
  <si>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</si>
  <si>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</si>
  <si>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</si>
  <si>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</si>
  <si>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</si>
  <si>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</si>
  <si>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</si>
  <si>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</si>
  <si>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</si>
  <si>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</si>
  <si>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</si>
  <si>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</si>
  <si>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</si>
  <si>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</si>
  <si>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</si>
  <si>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</si>
  <si>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</si>
  <si>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</si>
  <si>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</si>
  <si>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</si>
  <si>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</si>
  <si>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</si>
  <si>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</si>
  <si>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</si>
  <si>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</si>
  <si>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</si>
  <si>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</si>
  <si>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</si>
  <si>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</si>
  <si>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</si>
  <si>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</si>
  <si>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</si>
  <si>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</si>
  <si>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</si>
  <si>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</si>
  <si>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</si>
  <si>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</si>
  <si>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</si>
  <si>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</si>
  <si>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</si>
  <si>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</si>
  <si>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</si>
  <si>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</si>
  <si>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</si>
  <si>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</si>
  <si>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</si>
  <si>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</si>
  <si>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</si>
  <si>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</si>
  <si>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</si>
  <si>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</si>
  <si>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</si>
  <si>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</si>
  <si>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</si>
  <si>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</si>
  <si>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</si>
  <si>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</si>
  <si>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</si>
  <si>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</si>
  <si>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</si>
  <si>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</si>
  <si>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</si>
  <si>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</si>
  <si>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</si>
  <si>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</si>
  <si>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</si>
  <si>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</si>
  <si>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</si>
  <si>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</si>
  <si>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</si>
  <si>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</si>
  <si>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</si>
  <si>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</si>
  <si>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</si>
  <si>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</si>
  <si>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</si>
  <si>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</si>
  <si>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</si>
  <si>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</si>
  <si>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</si>
  <si>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</si>
  <si>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</si>
  <si>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</si>
  <si>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</si>
  <si>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</si>
  <si>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</si>
  <si>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</si>
  <si>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</si>
  <si>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</si>
  <si>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</si>
  <si>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</si>
  <si>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</si>
  <si>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</si>
  <si>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</si>
  <si>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</si>
  <si>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</si>
  <si>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</si>
  <si>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</si>
  <si>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</si>
  <si>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</si>
  <si>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</si>
  <si>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</si>
  <si>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</si>
  <si>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</si>
  <si>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</si>
  <si>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</si>
  <si>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</si>
  <si>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</si>
  <si>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</si>
  <si>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</si>
  <si>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</si>
  <si>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</si>
  <si>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</si>
  <si>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</si>
  <si>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</si>
  <si>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</si>
  <si>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</si>
  <si>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</si>
  <si>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</si>
  <si>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</si>
  <si>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</si>
  <si>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</si>
  <si>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</si>
  <si>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</si>
  <si>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</si>
  <si>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</si>
  <si>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</si>
  <si>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</si>
  <si>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</si>
  <si>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</si>
  <si>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</si>
  <si>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</si>
  <si>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</si>
  <si>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</si>
  <si>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</si>
  <si>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</si>
  <si>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</si>
  <si>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</si>
  <si>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</si>
  <si>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</si>
  <si>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</si>
  <si>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</si>
  <si>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</si>
  <si>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</si>
  <si>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</si>
  <si>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</si>
  <si>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</si>
  <si>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</si>
  <si>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</si>
  <si>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</si>
  <si>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</si>
  <si>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</si>
  <si>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</si>
  <si>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</si>
  <si>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</si>
  <si>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</si>
  <si>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</si>
  <si>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</si>
  <si>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</si>
  <si>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</si>
  <si>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</si>
  <si>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</si>
  <si>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</si>
  <si>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</si>
  <si>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</si>
  <si>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</si>
  <si>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</si>
  <si>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</si>
  <si>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</si>
  <si>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</si>
  <si>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</si>
  <si>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</si>
  <si>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</si>
  <si>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</si>
  <si>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</si>
  <si>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</si>
  <si>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</si>
  <si>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</si>
  <si>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</si>
  <si>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</si>
  <si>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</si>
  <si>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</si>
  <si>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</si>
  <si>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</si>
  <si>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</si>
  <si>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</si>
  <si>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</si>
  <si>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</si>
  <si>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</si>
  <si>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</si>
  <si>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</si>
  <si>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</si>
  <si>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</si>
  <si>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</si>
  <si>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</si>
  <si>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</si>
  <si>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</si>
  <si>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</si>
  <si>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</si>
  <si>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</si>
  <si>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</si>
  <si>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</si>
  <si>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</si>
  <si>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</si>
  <si>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</si>
  <si>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</si>
  <si>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</si>
  <si>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</si>
  <si>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</si>
  <si>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</si>
  <si>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</si>
  <si>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</si>
  <si>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</si>
  <si>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</si>
  <si>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</si>
  <si>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</si>
  <si>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</si>
  <si>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</si>
  <si>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</si>
  <si>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</si>
  <si>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</si>
  <si>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</si>
  <si>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</si>
  <si>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</si>
  <si>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</si>
  <si>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</si>
  <si>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</si>
  <si>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</si>
  <si>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</si>
  <si>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</si>
  <si>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</si>
  <si>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</si>
  <si>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</si>
  <si>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</si>
  <si>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</si>
  <si>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</si>
  <si>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</si>
  <si>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</si>
  <si>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</si>
  <si>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</si>
  <si>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</si>
  <si>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</si>
  <si>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</si>
  <si>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</si>
  <si>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</si>
  <si>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</si>
  <si>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</si>
  <si>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</si>
  <si>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</si>
  <si>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</si>
  <si>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</si>
  <si>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</si>
  <si>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</si>
  <si>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</si>
  <si>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</si>
  <si>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</si>
  <si>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</si>
  <si>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</si>
  <si>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</si>
  <si>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</si>
  <si>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</si>
  <si>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</si>
  <si>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</si>
  <si>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</si>
  <si>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</si>
  <si>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</si>
  <si>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</si>
  <si>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</si>
  <si>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</si>
  <si>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</si>
  <si>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</si>
  <si>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</si>
  <si>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</si>
  <si>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</si>
  <si>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</si>
  <si>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</si>
  <si>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</si>
  <si>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</si>
  <si>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</si>
  <si>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</si>
  <si>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</si>
  <si>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</si>
  <si>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</si>
  <si>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</si>
  <si>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</si>
  <si>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</si>
  <si>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</si>
  <si>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</si>
  <si>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</si>
  <si>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</si>
  <si>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</si>
  <si>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</si>
  <si>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</si>
  <si>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</si>
  <si>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</si>
  <si>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</si>
  <si>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</si>
  <si>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</si>
  <si>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</si>
  <si>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</si>
  <si>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</si>
  <si>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</si>
  <si>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</si>
  <si>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</si>
  <si>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</si>
  <si>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</si>
  <si>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</si>
  <si>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</si>
  <si>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</si>
  <si>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</si>
  <si>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</si>
  <si>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</si>
  <si>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</si>
  <si>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</si>
  <si>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</si>
  <si>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</si>
  <si>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</si>
  <si>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</si>
  <si>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</si>
  <si>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</si>
  <si>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</si>
  <si>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</si>
  <si>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</si>
  <si>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</si>
  <si>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</si>
  <si>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</si>
  <si>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</si>
  <si>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</si>
  <si>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</si>
  <si>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</si>
  <si>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</si>
  <si>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</si>
  <si>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</si>
  <si>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</si>
  <si>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</si>
  <si>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</si>
  <si>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</si>
  <si>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</si>
  <si>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</si>
  <si>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</si>
  <si>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</si>
  <si>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</si>
  <si>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</si>
  <si>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</si>
  <si>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</si>
  <si>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</si>
  <si>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</si>
  <si>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</si>
  <si>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</si>
  <si>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</si>
  <si>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</si>
  <si>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</si>
  <si>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</si>
  <si>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</si>
  <si>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</si>
  <si>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</si>
  <si>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</si>
  <si>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</si>
  <si>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</si>
  <si>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</si>
  <si>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</si>
  <si>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</si>
  <si>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</si>
  <si>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</si>
  <si>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</si>
  <si>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</si>
  <si>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</si>
  <si>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</si>
  <si>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</si>
  <si>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</si>
  <si>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</si>
  <si>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</si>
  <si>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</si>
  <si>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</si>
  <si>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</si>
  <si>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</si>
  <si>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</si>
  <si>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</si>
  <si>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</si>
  <si>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</si>
  <si>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</si>
  <si>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</si>
  <si>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</si>
  <si>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</si>
  <si>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</si>
  <si>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</si>
  <si>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</si>
  <si>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</si>
  <si>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</si>
  <si>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</si>
  <si>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</si>
  <si>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</si>
  <si>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</si>
  <si>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</si>
  <si>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</si>
  <si>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</si>
  <si>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</si>
  <si>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</si>
  <si>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</si>
  <si>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</si>
  <si>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</si>
  <si>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</si>
  <si>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</si>
  <si>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</si>
  <si>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</si>
  <si>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</si>
  <si>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</si>
  <si>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</si>
  <si>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</si>
  <si>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</si>
  <si>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</si>
  <si>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</si>
  <si>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</si>
  <si>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</si>
  <si>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</si>
  <si>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</si>
  <si>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</si>
  <si>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</si>
  <si>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</si>
  <si>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</si>
  <si>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</si>
  <si>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</si>
  <si>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</si>
  <si>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</si>
  <si>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</si>
  <si>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</si>
  <si>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</si>
  <si>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</si>
  <si>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</si>
  <si>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</si>
  <si>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</si>
  <si>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</si>
  <si>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</si>
  <si>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</si>
  <si>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</si>
  <si>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</si>
  <si>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</si>
  <si>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</si>
  <si>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</si>
  <si>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</si>
  <si>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</si>
  <si>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</si>
  <si>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</si>
  <si>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</si>
  <si>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</si>
  <si>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</si>
  <si>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</si>
  <si>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</si>
  <si>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</si>
  <si>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</si>
  <si>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</si>
  <si>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</si>
  <si>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</si>
  <si>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</si>
  <si>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</si>
  <si>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</si>
  <si>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</si>
  <si>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</si>
  <si>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</si>
  <si>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</si>
  <si>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</si>
  <si>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</si>
  <si>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</si>
  <si>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</si>
  <si>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</si>
  <si>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</si>
  <si>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</si>
  <si>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</si>
  <si>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</si>
  <si>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</si>
  <si>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</si>
  <si>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</si>
  <si>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</si>
  <si>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</si>
  <si>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</si>
  <si>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</si>
  <si>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</si>
  <si>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</si>
  <si>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</si>
  <si>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</si>
  <si>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</si>
  <si>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</si>
  <si>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</si>
  <si>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</si>
  <si>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</si>
  <si>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</si>
  <si>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</si>
  <si>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</si>
  <si>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</si>
  <si>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</si>
  <si>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</si>
  <si>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</si>
  <si>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</si>
  <si>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</si>
  <si>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</si>
  <si>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</si>
  <si>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</si>
  <si>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</si>
  <si>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</si>
  <si>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</si>
  <si>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</si>
  <si>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</si>
  <si>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</si>
  <si>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</si>
  <si>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</si>
  <si>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</si>
  <si>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</si>
  <si>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</si>
  <si>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</si>
  <si>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</si>
  <si>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</si>
  <si>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</si>
  <si>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</si>
  <si>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</si>
  <si>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</si>
  <si>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</si>
  <si>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</si>
  <si>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</si>
  <si>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</si>
  <si>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</si>
  <si>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</si>
  <si>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</si>
  <si>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</si>
  <si>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</si>
  <si>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</si>
  <si>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</si>
  <si>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</si>
  <si>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</si>
  <si>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</si>
  <si>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</si>
  <si>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</si>
  <si>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</si>
  <si>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</si>
  <si>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</si>
  <si>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</si>
  <si>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</si>
  <si>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</si>
  <si>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</si>
  <si>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</si>
  <si>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</si>
  <si>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</si>
  <si>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</si>
  <si>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</si>
  <si>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</si>
  <si>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</si>
  <si>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</si>
  <si>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</si>
  <si>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</si>
  <si>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</si>
  <si>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</si>
  <si>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</si>
  <si>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</si>
  <si>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</si>
  <si>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</si>
  <si>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</si>
  <si>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</si>
  <si>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</si>
  <si>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</si>
  <si>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</si>
  <si>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</si>
  <si>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</si>
  <si>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</si>
  <si>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</si>
  <si>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</si>
  <si>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</si>
  <si>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</si>
  <si>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</si>
  <si>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</si>
  <si>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</si>
  <si>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</si>
  <si>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</si>
  <si>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</si>
  <si>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</si>
  <si>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</si>
  <si>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</si>
  <si>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</si>
  <si>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</si>
  <si>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</si>
  <si>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</si>
  <si>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</si>
  <si>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</si>
  <si>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</si>
  <si>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</si>
  <si>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</si>
  <si>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</si>
  <si>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</si>
  <si>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</si>
  <si>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</si>
  <si>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</si>
  <si>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</si>
  <si>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</si>
  <si>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</si>
  <si>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</si>
  <si>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</si>
  <si>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</si>
  <si>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</si>
  <si>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</si>
  <si>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</si>
  <si>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</si>
  <si>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</si>
  <si>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</si>
  <si>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</si>
  <si>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</si>
  <si>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</si>
  <si>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</si>
  <si>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</si>
  <si>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</si>
  <si>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</si>
  <si>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</si>
  <si>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</si>
  <si>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</si>
  <si>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</si>
  <si>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</si>
  <si>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</si>
  <si>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</si>
  <si>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</si>
  <si>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</si>
  <si>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</si>
  <si>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</si>
  <si>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</si>
  <si>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</si>
  <si>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</si>
  <si>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</si>
  <si>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</si>
  <si>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</si>
  <si>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</si>
  <si>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</si>
  <si>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</si>
  <si>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</si>
  <si>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</si>
  <si>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</si>
  <si>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</si>
  <si>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</si>
  <si>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</si>
  <si>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</si>
  <si>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</si>
  <si>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</si>
  <si>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</si>
  <si>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</si>
  <si>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</si>
  <si>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</si>
  <si>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</si>
  <si>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</si>
  <si>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</si>
  <si>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</si>
  <si>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</si>
  <si>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</si>
  <si>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</si>
  <si>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</si>
  <si>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</si>
  <si>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</si>
  <si>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</si>
  <si>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</si>
  <si>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</si>
  <si>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</si>
  <si>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</si>
  <si>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</si>
  <si>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</si>
  <si>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</si>
  <si>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</si>
  <si>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</si>
  <si>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</si>
  <si>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</si>
  <si>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</si>
  <si>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</si>
  <si>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</si>
  <si>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</si>
  <si>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</si>
  <si>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</si>
  <si>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</si>
  <si>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</si>
  <si>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</si>
  <si>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</si>
  <si>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</si>
  <si>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</si>
  <si>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</si>
  <si>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</si>
  <si>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</si>
  <si>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</si>
  <si>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</si>
  <si>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</si>
  <si>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</si>
  <si>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</si>
  <si>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</si>
  <si>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</si>
  <si>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</si>
  <si>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</si>
  <si>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</si>
  <si>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</si>
  <si>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</si>
  <si>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</si>
  <si>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</si>
  <si>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</si>
  <si>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</si>
  <si>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</si>
  <si>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</si>
  <si>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</si>
  <si>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</si>
  <si>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</si>
  <si>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</si>
  <si>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</si>
  <si>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</si>
  <si>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</si>
  <si>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</si>
  <si>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</si>
  <si>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</si>
  <si>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</si>
  <si>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</si>
  <si>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</si>
  <si>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</si>
  <si>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</si>
  <si>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</si>
  <si>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</si>
  <si>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</si>
  <si>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</si>
  <si>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</si>
  <si>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</si>
  <si>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</si>
  <si>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</si>
  <si>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</si>
  <si>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</si>
  <si>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</si>
  <si>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</si>
  <si>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</si>
  <si>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</si>
  <si>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</si>
  <si>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</si>
  <si>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</si>
  <si>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</si>
  <si>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</si>
  <si>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</si>
  <si>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</si>
  <si>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</si>
  <si>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</si>
  <si>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</si>
  <si>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</si>
  <si>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</si>
  <si>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</si>
  <si>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</si>
  <si>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</si>
  <si>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</si>
  <si>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</si>
  <si>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</si>
  <si>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</si>
  <si>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</si>
  <si>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</si>
  <si>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</si>
  <si>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</si>
  <si>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</si>
  <si>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</si>
  <si>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</si>
  <si>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</si>
  <si>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</si>
  <si>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</si>
  <si>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</si>
  <si>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</si>
  <si>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</si>
  <si>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</si>
  <si>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</si>
  <si>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</si>
  <si>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</si>
  <si>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</si>
  <si>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</si>
  <si>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</si>
  <si>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</si>
  <si>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</si>
  <si>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</si>
  <si>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</si>
  <si>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</si>
  <si>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</si>
  <si>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</si>
  <si>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</si>
  <si>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</si>
  <si>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</si>
  <si>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</si>
  <si>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</si>
  <si>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</si>
  <si>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</si>
  <si>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</si>
  <si>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</si>
  <si>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</si>
  <si>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</si>
  <si>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</si>
  <si>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</si>
  <si>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</si>
  <si>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</si>
  <si>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</si>
  <si>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</si>
  <si>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</si>
  <si>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</si>
  <si>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</si>
  <si>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</si>
  <si>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</si>
  <si>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</si>
  <si>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</si>
  <si>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</si>
  <si>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</si>
  <si>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</si>
  <si>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</si>
  <si>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</si>
  <si>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</si>
  <si>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</si>
  <si>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</si>
  <si>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</si>
  <si>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</si>
  <si>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</si>
  <si>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</si>
  <si>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</si>
  <si>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</si>
  <si>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</si>
  <si>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</si>
  <si>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</si>
  <si>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</si>
  <si>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</si>
  <si>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</si>
  <si>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</si>
  <si>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</si>
  <si>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</si>
  <si>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</si>
  <si>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</si>
  <si>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</si>
  <si>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</si>
  <si>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</si>
  <si>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</si>
  <si>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</si>
  <si>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</si>
  <si>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</si>
  <si>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</si>
  <si>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</si>
  <si>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</si>
  <si>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</si>
  <si>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</si>
  <si>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</si>
  <si>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</si>
  <si>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</si>
  <si>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</si>
  <si>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</si>
  <si>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</si>
  <si>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</si>
  <si>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</si>
  <si>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</si>
  <si>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</si>
  <si>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</si>
  <si>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</si>
  <si>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</si>
  <si>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</si>
  <si>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</si>
  <si>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</si>
  <si>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</si>
  <si>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</si>
  <si>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</si>
  <si>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</si>
  <si>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</si>
  <si>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</si>
  <si>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</si>
  <si>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</si>
  <si>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</si>
  <si>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</si>
  <si>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</si>
  <si>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</si>
  <si>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</si>
  <si>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</si>
  <si>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</si>
  <si>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</si>
  <si>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</si>
  <si>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</si>
  <si>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</si>
  <si>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</si>
  <si>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</si>
  <si>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</si>
  <si>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</si>
  <si>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</si>
  <si>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</si>
  <si>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</si>
  <si>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</si>
  <si>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</si>
  <si>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</si>
  <si>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</si>
  <si>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</si>
  <si>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</si>
  <si>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</si>
  <si>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</si>
  <si>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</si>
  <si>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</si>
  <si>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</si>
  <si>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</si>
  <si>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</si>
  <si>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</si>
  <si>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</si>
  <si>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</si>
  <si>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</si>
  <si>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</si>
  <si>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</si>
  <si>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</si>
  <si>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</si>
  <si>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</si>
  <si>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</si>
  <si>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</si>
  <si>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</si>
  <si>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</si>
  <si>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</si>
  <si>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</si>
  <si>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</si>
  <si>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</si>
  <si>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</si>
  <si>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</si>
  <si>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</si>
  <si>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</si>
  <si>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</si>
  <si>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</si>
  <si>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</si>
  <si>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</si>
  <si>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</si>
  <si>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</si>
  <si>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</si>
  <si>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</si>
  <si>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</si>
  <si>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</si>
  <si>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</si>
  <si>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</si>
  <si>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</si>
  <si>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</si>
  <si>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</si>
  <si>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</si>
  <si>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</si>
  <si>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</si>
  <si>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</si>
  <si>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</si>
  <si>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</si>
  <si>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</si>
  <si>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</si>
  <si>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</si>
  <si>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</si>
  <si>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</si>
  <si>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</si>
  <si>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</si>
  <si>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</si>
  <si>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</si>
  <si>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</si>
  <si>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</si>
  <si>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</si>
  <si>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</si>
  <si>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</si>
  <si>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</si>
  <si>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</si>
  <si>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</si>
  <si>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</si>
  <si>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</si>
  <si>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</si>
  <si>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</si>
  <si>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</si>
  <si>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</si>
  <si>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</si>
  <si>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</si>
  <si>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</si>
  <si>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</si>
  <si>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</si>
  <si>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</si>
  <si>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</si>
  <si>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</si>
  <si>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</si>
  <si>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</si>
  <si>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</si>
  <si>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</si>
  <si>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</si>
  <si>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</si>
  <si>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</si>
  <si>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</si>
  <si>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</si>
  <si>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</si>
  <si>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</si>
  <si>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</si>
  <si>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</si>
  <si>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</si>
  <si>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</si>
  <si>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</si>
  <si>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</si>
  <si>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</si>
  <si>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</si>
  <si>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</si>
  <si>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</si>
  <si>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</si>
  <si>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</si>
  <si>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</si>
  <si>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</si>
  <si>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</si>
  <si>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</si>
  <si>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</si>
  <si>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</si>
  <si>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</si>
  <si>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</si>
  <si>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</si>
  <si>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</si>
  <si>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</si>
  <si>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</si>
  <si>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</si>
  <si>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</si>
  <si>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</si>
  <si>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</si>
  <si>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</si>
  <si>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</si>
  <si>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</si>
  <si>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</si>
  <si>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</si>
  <si>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</si>
  <si>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</si>
  <si>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</si>
  <si>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</si>
  <si>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</si>
  <si>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</si>
  <si>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</si>
  <si>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</si>
  <si>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</si>
  <si>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</si>
  <si>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</si>
  <si>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</si>
  <si>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</si>
  <si>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</si>
  <si>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</si>
  <si>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</si>
  <si>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</si>
  <si>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</si>
  <si>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</si>
  <si>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</si>
  <si>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</si>
  <si>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</si>
  <si>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</si>
  <si>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</si>
  <si>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</si>
  <si>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</si>
  <si>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</si>
  <si>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</si>
  <si>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</si>
  <si>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</si>
  <si>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</si>
  <si>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</si>
  <si>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</si>
  <si>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</si>
  <si>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</si>
  <si>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</si>
  <si>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</si>
  <si>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</si>
  <si>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</si>
  <si>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</si>
  <si>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</si>
  <si>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</si>
  <si>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</si>
  <si>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</si>
  <si>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</si>
  <si>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</si>
  <si>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</si>
  <si>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</si>
  <si>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</si>
  <si>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</si>
  <si>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</si>
  <si>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</si>
  <si>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</si>
  <si>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</si>
  <si>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</si>
  <si>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</si>
  <si>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</si>
  <si>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</si>
  <si>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</si>
  <si>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</si>
  <si>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</si>
  <si>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</si>
  <si>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</si>
  <si>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</si>
  <si>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</si>
  <si>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</si>
  <si>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</si>
  <si>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</si>
  <si>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</si>
  <si>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</si>
  <si>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</si>
  <si>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</si>
  <si>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</si>
  <si>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</si>
  <si>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</si>
  <si>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</si>
  <si>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</si>
  <si>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</si>
  <si>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</si>
  <si>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</si>
  <si>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</si>
  <si>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</si>
  <si>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</si>
  <si>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</si>
  <si>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</si>
  <si>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</si>
  <si>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</si>
  <si>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</si>
  <si>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</si>
  <si>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</si>
  <si>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</si>
  <si>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</si>
  <si>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</si>
  <si>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</si>
  <si>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</si>
  <si>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</si>
  <si>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</si>
  <si>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</si>
  <si>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</si>
  <si>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</si>
  <si>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</si>
  <si>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</si>
  <si>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</si>
  <si>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</si>
  <si>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</si>
  <si>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</si>
  <si>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</si>
  <si>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</si>
  <si>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</si>
  <si>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</si>
  <si>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</si>
  <si>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</si>
  <si>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</si>
  <si>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</si>
  <si>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</si>
  <si>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</si>
  <si>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</si>
  <si>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</si>
  <si>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</si>
  <si>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</si>
  <si>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</si>
  <si>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</si>
  <si>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</si>
  <si>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</si>
  <si>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</si>
  <si>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</si>
  <si>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</si>
  <si>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</si>
  <si>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</si>
  <si>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</si>
  <si>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</si>
  <si>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</si>
  <si>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</si>
  <si>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</si>
  <si>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</si>
  <si>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</si>
  <si>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</si>
  <si>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</si>
  <si>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</si>
  <si>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</si>
  <si>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</si>
  <si>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</si>
  <si>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</si>
  <si>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</si>
  <si>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</si>
  <si>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</si>
  <si>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</si>
  <si>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</si>
  <si>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</si>
  <si>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</si>
  <si>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</si>
  <si>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</si>
  <si>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</si>
  <si>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</si>
  <si>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</si>
  <si>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</si>
  <si>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</si>
  <si>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</si>
  <si>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</si>
  <si>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</si>
  <si>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</si>
  <si>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</si>
  <si>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</si>
  <si>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</si>
  <si>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</si>
  <si>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</si>
  <si>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</si>
  <si>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</si>
  <si>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</si>
  <si>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</si>
  <si>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</si>
  <si>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</si>
  <si>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</si>
  <si>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</si>
  <si>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</si>
  <si>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</si>
  <si>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</si>
  <si>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</si>
  <si>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</si>
  <si>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</si>
  <si>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</si>
  <si>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</si>
  <si>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</si>
  <si>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</si>
  <si>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</si>
  <si>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</si>
  <si>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</si>
  <si>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</si>
  <si>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</si>
  <si>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</si>
  <si>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</si>
  <si>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</si>
  <si>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</si>
  <si>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</si>
  <si>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</si>
  <si>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</si>
  <si>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</si>
  <si>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</si>
  <si>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</si>
  <si>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</si>
  <si>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</si>
  <si>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</si>
  <si>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</si>
  <si>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</si>
  <si>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</si>
  <si>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</si>
  <si>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</si>
  <si>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</si>
  <si>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</si>
  <si>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</si>
  <si>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</si>
  <si>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</si>
  <si>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</si>
  <si>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</si>
  <si>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</si>
  <si>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</si>
  <si>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</si>
  <si>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</si>
  <si>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</si>
  <si>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</si>
  <si>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</si>
  <si>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</si>
  <si>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</si>
  <si>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</si>
  <si>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</si>
  <si>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</si>
  <si>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</si>
  <si>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</si>
  <si>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</si>
  <si>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</si>
  <si>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</si>
  <si>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</si>
  <si>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</si>
  <si>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</si>
  <si>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</si>
  <si>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</si>
  <si>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</si>
  <si>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</si>
  <si>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</si>
  <si>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</si>
  <si>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</si>
  <si>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</si>
  <si>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</si>
  <si>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</si>
  <si>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</si>
  <si>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</si>
  <si>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</si>
  <si>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</si>
  <si>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</si>
  <si>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</si>
  <si>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</si>
  <si>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</si>
  <si>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</si>
  <si>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</si>
  <si>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</si>
  <si>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</si>
  <si>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</si>
  <si>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</si>
  <si>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</si>
  <si>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</si>
  <si>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</si>
  <si>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</si>
  <si>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</si>
  <si>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</si>
  <si>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</si>
  <si>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</si>
  <si>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</si>
  <si>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</si>
  <si>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</si>
  <si>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</si>
  <si>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</si>
  <si>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</si>
  <si>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</si>
  <si>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</si>
  <si>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</si>
  <si>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</si>
  <si>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</si>
  <si>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</si>
  <si>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</si>
  <si>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</si>
  <si>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</si>
  <si>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</si>
  <si>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</si>
  <si>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</si>
  <si>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</si>
  <si>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</si>
  <si>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</si>
  <si>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</si>
  <si>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</si>
  <si>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</si>
  <si>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</si>
  <si>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</si>
  <si>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</si>
  <si>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</si>
  <si>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</si>
  <si>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</si>
  <si>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</si>
  <si>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</si>
  <si>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</si>
  <si>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</si>
  <si>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</si>
  <si>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</si>
  <si>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</si>
  <si>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</si>
  <si>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</si>
  <si>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</si>
  <si>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</si>
  <si>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</si>
  <si>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</si>
  <si>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</si>
  <si>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</si>
  <si>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</si>
  <si>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</si>
  <si>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</si>
  <si>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</si>
  <si>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</si>
  <si>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</si>
  <si>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</si>
  <si>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</si>
  <si>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</si>
  <si>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</si>
  <si>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</si>
  <si>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</si>
  <si>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</si>
  <si>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</si>
  <si>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</si>
  <si>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</si>
  <si>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</si>
  <si>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</si>
  <si>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</si>
  <si>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</si>
  <si>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</si>
  <si>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</si>
  <si>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</si>
  <si>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</si>
  <si>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</si>
  <si>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</si>
  <si>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</si>
  <si>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</si>
  <si>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</si>
  <si>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</si>
  <si>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</si>
  <si>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</si>
  <si>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</si>
  <si>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</si>
  <si>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</si>
  <si>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</si>
  <si>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</si>
  <si>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</si>
  <si>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</si>
  <si>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</si>
  <si>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</si>
  <si>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</si>
  <si>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</si>
  <si>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</si>
  <si>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</si>
  <si>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</si>
  <si>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</si>
  <si>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</si>
  <si>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</si>
  <si>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</si>
  <si>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</si>
  <si>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</si>
  <si>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</si>
  <si>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</si>
  <si>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</si>
  <si>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</si>
  <si>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</si>
  <si>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</si>
  <si>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</si>
  <si>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</si>
  <si>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</si>
  <si>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</si>
  <si>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</si>
  <si>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</si>
  <si>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</si>
  <si>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</si>
  <si>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</si>
  <si>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</si>
  <si>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</si>
  <si>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</si>
  <si>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</si>
  <si>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</si>
  <si>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</si>
  <si>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</si>
  <si>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</si>
  <si>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</si>
  <si>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</si>
  <si>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</si>
  <si>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</si>
  <si>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</si>
  <si>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</si>
  <si>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</si>
  <si>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</si>
  <si>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</si>
  <si>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</si>
  <si>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</si>
  <si>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</si>
  <si>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</si>
  <si>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</si>
  <si>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</si>
  <si>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</si>
  <si>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</si>
  <si>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</si>
  <si>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</si>
  <si>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</si>
  <si>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</si>
  <si>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</si>
  <si>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</si>
  <si>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</si>
  <si>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</si>
  <si>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</si>
  <si>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</si>
  <si>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</si>
  <si>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</si>
  <si>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</si>
  <si>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</si>
  <si>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</si>
  <si>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</si>
  <si>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</si>
  <si>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</si>
  <si>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</si>
  <si>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</si>
  <si>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</si>
  <si>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</si>
  <si>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</si>
  <si>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</si>
  <si>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</si>
  <si>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</si>
  <si>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</si>
  <si>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</si>
  <si>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</si>
  <si>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</si>
  <si>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</si>
  <si>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</si>
  <si>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</si>
  <si>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</si>
  <si>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</si>
  <si>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</si>
  <si>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</si>
  <si>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</si>
  <si>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</si>
  <si>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</si>
  <si>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</si>
  <si>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</si>
  <si>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</si>
  <si>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</si>
  <si>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</si>
  <si>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</si>
  <si>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</si>
  <si>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</si>
  <si>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</si>
  <si>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</si>
  <si>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</si>
  <si>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</si>
  <si>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</si>
  <si>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</si>
  <si>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</si>
  <si>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</si>
  <si>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</si>
  <si>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</si>
  <si>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</si>
  <si>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</si>
  <si>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</si>
  <si>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</si>
  <si>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</si>
  <si>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</si>
  <si>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</si>
  <si>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</si>
  <si>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</si>
  <si>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</si>
  <si>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</si>
  <si>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</si>
  <si>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</si>
  <si>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</si>
  <si>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</si>
  <si>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</si>
  <si>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</si>
  <si>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</si>
  <si>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</si>
  <si>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</si>
  <si>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</si>
  <si>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</si>
  <si>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</si>
  <si>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</si>
  <si>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</si>
  <si>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</si>
  <si>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</si>
  <si>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</si>
  <si>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</si>
  <si>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</si>
  <si>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</si>
  <si>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</si>
  <si>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</si>
  <si>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</si>
  <si>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</si>
  <si>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</si>
  <si>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</si>
  <si>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</si>
  <si>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</si>
  <si>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</si>
  <si>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</si>
  <si>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</si>
  <si>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</si>
  <si>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</si>
  <si>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</si>
  <si>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</si>
  <si>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</si>
  <si>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</si>
  <si>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</si>
  <si>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</si>
  <si>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</si>
  <si>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</si>
  <si>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</si>
  <si>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</si>
  <si>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</si>
  <si>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</si>
  <si>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</si>
  <si>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</si>
  <si>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</si>
  <si>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</si>
  <si>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</si>
  <si>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</si>
  <si>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</si>
  <si>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</si>
  <si>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</si>
  <si>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</si>
  <si>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</si>
  <si>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</si>
  <si>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</si>
  <si>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</si>
  <si>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</si>
  <si>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</si>
  <si>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</si>
  <si>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</si>
  <si>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</si>
  <si>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</si>
  <si>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</si>
  <si>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</si>
  <si>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</si>
  <si>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</si>
  <si>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</si>
  <si>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</si>
  <si>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</si>
  <si>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</si>
  <si>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</si>
  <si>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</si>
  <si>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</si>
  <si>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</si>
  <si>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</si>
  <si>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</si>
  <si>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</si>
  <si>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</si>
  <si>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</si>
  <si>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</si>
  <si>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</si>
  <si>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</si>
  <si>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</si>
  <si>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</si>
  <si>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</si>
  <si>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</si>
  <si>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</si>
  <si>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</si>
  <si>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</si>
  <si>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</si>
  <si>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</si>
  <si>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</si>
  <si>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</si>
  <si>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</si>
  <si>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</si>
  <si>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</si>
  <si>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</si>
  <si>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</si>
  <si>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</si>
  <si>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</si>
  <si>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</si>
  <si>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</si>
  <si>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</si>
  <si>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</si>
  <si>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</si>
  <si>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</si>
  <si>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</si>
  <si>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</si>
  <si>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</si>
  <si>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</si>
  <si>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</si>
  <si>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</si>
  <si>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</si>
  <si>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</si>
  <si>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</si>
  <si>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</si>
  <si>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</si>
  <si>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</si>
  <si>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</si>
  <si>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</si>
  <si>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</si>
  <si>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</si>
  <si>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</si>
  <si>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</si>
  <si>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</si>
  <si>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</si>
  <si>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</si>
  <si>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</si>
  <si>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</si>
  <si>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</si>
  <si>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</si>
  <si>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</si>
  <si>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</si>
  <si>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</si>
  <si>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</si>
  <si>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</si>
  <si>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</si>
  <si>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</si>
  <si>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</si>
  <si>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</si>
  <si>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</si>
  <si>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</si>
  <si>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</si>
  <si>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</si>
  <si>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</si>
  <si>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</si>
  <si>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</si>
  <si>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</si>
  <si>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</si>
  <si>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</si>
  <si>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</si>
  <si>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</si>
  <si>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</si>
  <si>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</si>
  <si>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</si>
  <si>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</si>
  <si>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</si>
  <si>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</si>
  <si>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</si>
  <si>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</si>
  <si>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</si>
  <si>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</si>
  <si>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</si>
  <si>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</si>
  <si>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</si>
  <si>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</si>
  <si>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</si>
  <si>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</si>
  <si>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</si>
  <si>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</si>
  <si>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</si>
  <si>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</si>
  <si>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</si>
  <si>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</si>
  <si>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</si>
  <si>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</si>
  <si>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</si>
  <si>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</si>
  <si>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</si>
  <si>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</si>
  <si>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</si>
  <si>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</si>
  <si>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</si>
  <si>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</si>
  <si>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</si>
  <si>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</si>
  <si>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</si>
  <si>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</si>
  <si>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</si>
  <si>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</si>
  <si>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</si>
  <si>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</si>
  <si>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</si>
  <si>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</si>
  <si>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</si>
  <si>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</si>
  <si>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</si>
  <si>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</si>
  <si>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</si>
  <si>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</si>
  <si>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</si>
  <si>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</si>
  <si>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</si>
  <si>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</si>
  <si>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</si>
  <si>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</si>
  <si>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</si>
  <si>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</si>
  <si>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</si>
  <si>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</si>
  <si>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</si>
  <si>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</si>
  <si>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</si>
  <si>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</si>
  <si>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</si>
  <si>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</si>
  <si>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</si>
  <si>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</si>
  <si>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</si>
  <si>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</si>
  <si>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</si>
  <si>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</si>
  <si>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</si>
  <si>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</si>
  <si>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</si>
  <si>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</si>
  <si>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</si>
  <si>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</si>
  <si>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</si>
  <si>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</si>
  <si>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</si>
  <si>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</si>
  <si>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</si>
  <si>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</si>
  <si>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</si>
  <si>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</si>
  <si>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</si>
  <si>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</si>
  <si>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</si>
  <si>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</si>
  <si>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</si>
  <si>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</si>
  <si>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</si>
  <si>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</si>
  <si>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</si>
  <si>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</si>
  <si>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</si>
  <si>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</si>
  <si>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</si>
  <si>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</si>
  <si>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</si>
  <si>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</si>
  <si>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</si>
  <si>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</si>
  <si>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</si>
  <si>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</si>
  <si>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</si>
  <si>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</si>
  <si>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</si>
  <si>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</si>
  <si>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</si>
  <si>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</si>
  <si>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</si>
  <si>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</si>
  <si>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</si>
  <si>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</si>
  <si>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</si>
  <si>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</si>
  <si>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</si>
  <si>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</si>
  <si>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</si>
  <si>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</si>
  <si>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</si>
  <si>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</si>
  <si>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</si>
  <si>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</si>
  <si>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</si>
  <si>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</si>
  <si>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</si>
  <si>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</si>
  <si>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</si>
  <si>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</si>
  <si>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</si>
  <si>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</si>
  <si>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</si>
  <si>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</si>
  <si>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</si>
  <si>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</si>
  <si>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</si>
  <si>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</si>
  <si>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</si>
  <si>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</si>
  <si>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</si>
  <si>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</si>
  <si>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</si>
  <si>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</si>
  <si>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</si>
  <si>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</si>
  <si>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</si>
  <si>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</si>
  <si>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</si>
  <si>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</si>
  <si>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</si>
  <si>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</si>
  <si>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</si>
  <si>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</si>
  <si>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</si>
  <si>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</si>
  <si>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</si>
  <si>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</si>
  <si>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</si>
  <si>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</si>
  <si>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</si>
  <si>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</si>
  <si>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</si>
  <si>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</si>
  <si>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</si>
  <si>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</si>
  <si>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</si>
  <si>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</si>
  <si>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</si>
  <si>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</si>
  <si>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</si>
  <si>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</si>
  <si>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</si>
  <si>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</si>
  <si>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</si>
  <si>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</si>
  <si>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</si>
  <si>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</si>
  <si>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</si>
  <si>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</si>
  <si>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</si>
  <si>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</si>
  <si>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</si>
  <si>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</si>
  <si>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</si>
  <si>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</si>
  <si>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</si>
  <si>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</si>
  <si>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</si>
  <si>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</si>
  <si>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</si>
  <si>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</si>
  <si>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</si>
  <si>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</si>
  <si>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</si>
  <si>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</si>
  <si>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</si>
  <si>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</si>
  <si>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</si>
  <si>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</si>
  <si>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</si>
  <si>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</si>
  <si>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</si>
  <si>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</si>
  <si>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</si>
  <si>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</si>
  <si>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</si>
  <si>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</si>
  <si>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</si>
  <si>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</si>
  <si>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</si>
  <si>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</si>
  <si>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</si>
  <si>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</si>
  <si>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</si>
  <si>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</si>
  <si>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</si>
  <si>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</si>
  <si>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</si>
  <si>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</si>
  <si>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</si>
  <si>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</si>
  <si>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</si>
  <si>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</si>
  <si>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</si>
  <si>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</si>
  <si>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</si>
  <si>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</si>
  <si>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</si>
  <si>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</si>
  <si>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</si>
  <si>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</si>
  <si>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</si>
  <si>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</si>
  <si>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</si>
  <si>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</si>
  <si>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</si>
  <si>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</si>
  <si>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</si>
  <si>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</si>
  <si>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</si>
  <si>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</si>
  <si>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</si>
  <si>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</si>
  <si>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</si>
  <si>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</si>
  <si>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</si>
  <si>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</si>
  <si>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</si>
  <si>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</si>
  <si>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</si>
  <si>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</si>
  <si>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</si>
  <si>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</si>
  <si>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</si>
  <si>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</si>
  <si>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</si>
  <si>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</si>
  <si>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</si>
  <si>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</si>
  <si>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</si>
  <si>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</si>
  <si>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</si>
  <si>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</si>
  <si>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</si>
  <si>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</si>
  <si>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</si>
  <si>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</si>
  <si>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</si>
  <si>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</si>
  <si>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</si>
  <si>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</si>
  <si>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</si>
  <si>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</si>
  <si>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</si>
  <si>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</si>
  <si>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</si>
  <si>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</si>
  <si>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</si>
  <si>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</si>
  <si>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</si>
  <si>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</si>
  <si>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</si>
  <si>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</si>
  <si>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</si>
  <si>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</si>
  <si>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</si>
  <si>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</si>
  <si>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</si>
  <si>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</si>
  <si>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</si>
  <si>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</si>
  <si>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</si>
  <si>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</si>
  <si>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</si>
  <si>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</si>
  <si>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</si>
  <si>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</si>
  <si>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</si>
  <si>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</si>
  <si>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</si>
  <si>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</si>
  <si>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</si>
  <si>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</si>
  <si>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</si>
  <si>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</si>
  <si>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</si>
  <si>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</si>
  <si>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</si>
  <si>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</si>
  <si>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</si>
  <si>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</si>
  <si>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</si>
  <si>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</si>
  <si>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</si>
  <si>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</si>
  <si>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</si>
  <si>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</si>
  <si>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</si>
  <si>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</si>
  <si>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</si>
  <si>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</si>
  <si>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</si>
  <si>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</si>
  <si>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</si>
  <si>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</si>
  <si>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</si>
  <si>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</si>
  <si>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</si>
  <si>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</si>
  <si>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</si>
  <si>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</si>
  <si>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</si>
  <si>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</si>
  <si>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</si>
  <si>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</si>
  <si>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</si>
  <si>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</si>
  <si>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</si>
  <si>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</si>
  <si>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</si>
  <si>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</si>
  <si>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</si>
  <si>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</si>
  <si>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</si>
  <si>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</si>
  <si>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</si>
  <si>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</si>
  <si>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</si>
  <si>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</si>
  <si>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</si>
  <si>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</si>
  <si>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</si>
  <si>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</si>
  <si>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</si>
  <si>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</si>
  <si>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</si>
  <si>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</si>
  <si>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</si>
  <si>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</si>
  <si>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</si>
  <si>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</si>
  <si>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</si>
  <si>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</si>
  <si>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</si>
  <si>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</si>
  <si>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</si>
  <si>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</si>
  <si>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</si>
  <si>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</si>
  <si>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</si>
  <si>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</si>
  <si>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</si>
  <si>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</si>
  <si>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</si>
  <si>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</si>
  <si>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</si>
  <si>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</si>
  <si>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</si>
  <si>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</si>
  <si>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</si>
  <si>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</si>
  <si>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</si>
  <si>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</si>
  <si>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</si>
  <si>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</si>
  <si>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</si>
  <si>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</si>
  <si>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</si>
  <si>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</si>
  <si>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</si>
  <si>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</si>
  <si>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</si>
  <si>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</si>
  <si>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</si>
  <si>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</si>
  <si>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</si>
  <si>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</si>
  <si>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</si>
  <si>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</si>
  <si>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</si>
  <si>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</si>
  <si>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</si>
  <si>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</si>
  <si>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</si>
  <si>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</si>
  <si>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</si>
  <si>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</si>
  <si>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</si>
  <si>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</si>
  <si>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</si>
  <si>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</si>
  <si>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</si>
  <si>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</si>
  <si>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</si>
  <si>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</si>
  <si>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</si>
  <si>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</si>
  <si>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</si>
  <si>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</si>
  <si>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</si>
  <si>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</si>
  <si>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</si>
  <si>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</si>
  <si>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</si>
  <si>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</si>
  <si>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</si>
  <si>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</si>
  <si>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</si>
  <si>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</si>
  <si>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</si>
  <si>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</si>
  <si>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</si>
  <si>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</si>
  <si>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</si>
  <si>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</si>
  <si>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</si>
  <si>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</si>
  <si>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</si>
  <si>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</si>
  <si>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</si>
  <si>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</si>
  <si>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</si>
  <si>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</si>
  <si>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</si>
  <si>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</si>
  <si>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</si>
  <si>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</si>
  <si>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</si>
  <si>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</si>
  <si>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</si>
  <si>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</si>
  <si>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</si>
  <si>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</si>
  <si>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</si>
  <si>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</si>
  <si>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</si>
  <si>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</si>
  <si>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</si>
  <si>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</si>
  <si>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</si>
  <si>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</si>
  <si>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</si>
  <si>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</si>
  <si>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</si>
  <si>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</si>
  <si>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</si>
  <si>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</si>
  <si>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</si>
  <si>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</si>
  <si>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</si>
  <si>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</si>
  <si>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</si>
  <si>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</si>
  <si>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</si>
  <si>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</si>
  <si>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</si>
  <si>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</si>
  <si>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</si>
  <si>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</si>
  <si>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</si>
  <si>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</si>
  <si>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</si>
  <si>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</si>
  <si>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</si>
  <si>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</si>
  <si>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</si>
  <si>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</si>
  <si>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</si>
  <si>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</si>
  <si>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</si>
  <si>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</si>
  <si>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</si>
  <si>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</si>
  <si>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</si>
  <si>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</si>
  <si>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</si>
  <si>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</si>
  <si>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</si>
  <si>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</si>
  <si>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</si>
  <si>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</si>
  <si>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</si>
  <si>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</si>
  <si>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</si>
  <si>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</si>
  <si>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</si>
  <si>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</si>
  <si>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</si>
  <si>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</si>
  <si>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</si>
  <si>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</si>
  <si>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</si>
  <si>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</si>
  <si>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</si>
  <si>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</si>
  <si>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</si>
  <si>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</si>
  <si>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</si>
  <si>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</si>
  <si>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</si>
  <si>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</si>
  <si>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</si>
  <si>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</si>
  <si>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</si>
  <si>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</si>
  <si>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</si>
  <si>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</si>
  <si>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</si>
  <si>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</si>
  <si>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</si>
  <si>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</si>
  <si>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</si>
  <si>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</si>
  <si>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</si>
  <si>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</si>
  <si>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</si>
  <si>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</si>
  <si>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</si>
  <si>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</si>
  <si>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</si>
  <si>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</si>
  <si>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</si>
  <si>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</si>
  <si>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</si>
  <si>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</si>
  <si>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</si>
  <si>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</si>
  <si>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</si>
  <si>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</si>
  <si>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</si>
  <si>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</si>
  <si>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</si>
  <si>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</si>
  <si>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</si>
  <si>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</si>
  <si>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</si>
  <si>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</si>
  <si>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</si>
  <si>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</si>
  <si>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</si>
  <si>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</si>
  <si>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</si>
  <si>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</si>
  <si>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</si>
  <si>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</si>
  <si>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</si>
  <si>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</si>
  <si>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</si>
  <si>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</si>
  <si>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</si>
  <si>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</si>
  <si>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</si>
  <si>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</si>
  <si>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</si>
  <si>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</si>
  <si>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</si>
  <si>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</si>
  <si>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</si>
  <si>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</si>
  <si>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</si>
  <si>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</si>
  <si>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</si>
  <si>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</si>
  <si>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</si>
  <si>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</si>
  <si>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</si>
  <si>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</si>
  <si>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</si>
  <si>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</si>
  <si>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</si>
  <si>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</si>
  <si>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</si>
  <si>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</si>
  <si>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</si>
  <si>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</si>
  <si>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</si>
  <si>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</si>
  <si>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</si>
  <si>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</si>
  <si>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</si>
  <si>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</si>
  <si>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</si>
  <si>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</si>
  <si>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</si>
  <si>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</si>
  <si>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</si>
  <si>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</si>
  <si>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</si>
  <si>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</si>
  <si>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</si>
  <si>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</si>
  <si>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</si>
  <si>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</si>
  <si>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</si>
  <si>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</si>
  <si>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</si>
  <si>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</si>
  <si>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</si>
  <si>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</si>
  <si>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</si>
  <si>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</si>
  <si>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</si>
  <si>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</si>
  <si>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</si>
  <si>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</si>
  <si>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</si>
  <si>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</si>
  <si>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</si>
  <si>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</si>
  <si>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</si>
  <si>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</si>
  <si>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</si>
  <si>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</si>
  <si>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</si>
  <si>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</si>
  <si>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</si>
  <si>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</si>
  <si>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</si>
  <si>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</si>
  <si>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</si>
  <si>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</si>
  <si>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</si>
  <si>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</si>
  <si>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</si>
  <si>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</si>
  <si>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</si>
  <si>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</si>
  <si>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</si>
  <si>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</si>
  <si>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</si>
  <si>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</si>
  <si>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</si>
  <si>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</si>
  <si>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</si>
  <si>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</si>
  <si>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</si>
  <si>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</si>
  <si>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</si>
  <si>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</si>
  <si>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</si>
  <si>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</si>
  <si>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</si>
  <si>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</si>
  <si>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</si>
  <si>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</si>
  <si>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</si>
  <si>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</si>
  <si>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</si>
  <si>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</si>
  <si>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</si>
  <si>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</si>
  <si>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</si>
  <si>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</si>
  <si>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</si>
  <si>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</si>
  <si>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</si>
  <si>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</si>
  <si>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</si>
  <si>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</si>
  <si>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</si>
  <si>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</si>
  <si>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</si>
  <si>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</si>
  <si>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</si>
  <si>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</si>
  <si>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</si>
  <si>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</si>
  <si>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</si>
  <si>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</si>
  <si>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</si>
  <si>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</si>
  <si>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</si>
  <si>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</si>
  <si>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</si>
  <si>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</si>
  <si>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</si>
  <si>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</si>
  <si>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</si>
  <si>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</si>
  <si>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</si>
  <si>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</si>
  <si>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</si>
  <si>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</si>
  <si>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</si>
  <si>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</si>
  <si>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</si>
  <si>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</si>
  <si>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</si>
  <si>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</si>
  <si>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</si>
  <si>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</si>
  <si>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</si>
  <si>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</si>
  <si>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</si>
  <si>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</si>
  <si>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</si>
  <si>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</si>
  <si>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</si>
  <si>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</si>
  <si>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</si>
  <si>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</si>
  <si>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</si>
  <si>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</si>
  <si>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</si>
  <si>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</si>
  <si>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</si>
  <si>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</si>
  <si>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</si>
  <si>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</si>
  <si>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</si>
  <si>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</si>
  <si>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</si>
  <si>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</si>
  <si>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</si>
  <si>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</si>
  <si>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</si>
  <si>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</si>
  <si>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</si>
  <si>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</si>
  <si>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</si>
  <si>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</si>
  <si>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</si>
  <si>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</si>
  <si>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</si>
  <si>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</si>
  <si>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</si>
  <si>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</si>
  <si>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</si>
  <si>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</si>
  <si>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</si>
  <si>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</si>
  <si>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</si>
  <si>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</si>
  <si>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</si>
  <si>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</si>
  <si>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</si>
  <si>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</si>
  <si>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</si>
  <si>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</si>
  <si>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</si>
  <si>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</si>
  <si>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</si>
  <si>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</si>
  <si>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</si>
  <si>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</si>
  <si>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</si>
  <si>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</si>
  <si>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</si>
  <si>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</si>
  <si>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</si>
  <si>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</si>
  <si>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</si>
  <si>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</si>
  <si>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</si>
  <si>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</si>
  <si>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</si>
  <si>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</si>
  <si>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</si>
  <si>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</si>
  <si>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</si>
  <si>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</si>
  <si>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</si>
  <si>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</si>
  <si>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</si>
  <si>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</si>
  <si>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</si>
  <si>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</si>
  <si>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</si>
  <si>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</si>
  <si>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</si>
  <si>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</si>
  <si>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</si>
  <si>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</si>
  <si>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</si>
  <si>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</si>
  <si>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</si>
  <si>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</si>
  <si>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</si>
  <si>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</si>
  <si>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</si>
  <si>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</si>
  <si>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</si>
  <si>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</si>
  <si>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</si>
  <si>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</si>
  <si>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</si>
  <si>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</si>
  <si>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</si>
  <si>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</si>
  <si>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</si>
  <si>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</si>
  <si>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</si>
  <si>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</si>
  <si>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</si>
  <si>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</si>
  <si>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</si>
  <si>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</si>
  <si>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</si>
  <si>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</si>
  <si>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</si>
  <si>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</si>
  <si>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</si>
  <si>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</si>
  <si>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</si>
  <si>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</si>
  <si>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</si>
  <si>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</si>
  <si>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</si>
  <si>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</si>
  <si>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</si>
  <si>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</si>
  <si>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</si>
  <si>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</si>
  <si>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</si>
  <si>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</si>
  <si>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</si>
  <si>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</si>
  <si>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</si>
  <si>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</si>
  <si>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</si>
  <si>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</si>
  <si>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</si>
  <si>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</si>
  <si>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</si>
  <si>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</si>
  <si>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</si>
  <si>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</si>
  <si>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</si>
  <si>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</si>
  <si>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</si>
  <si>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</si>
  <si>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</si>
  <si>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</si>
  <si>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</si>
  <si>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</si>
  <si>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</si>
  <si>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</si>
  <si>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</si>
  <si>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</si>
  <si>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</si>
  <si>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</si>
  <si>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</si>
  <si>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</si>
  <si>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</si>
  <si>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</si>
  <si>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</si>
  <si>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</si>
  <si>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</si>
  <si>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</si>
  <si>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</si>
  <si>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</si>
  <si>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</si>
  <si>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</si>
  <si>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</si>
  <si>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</si>
  <si>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</si>
  <si>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</si>
  <si>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</si>
  <si>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</si>
  <si>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</si>
  <si>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</si>
  <si>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</si>
  <si>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</si>
  <si>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</si>
  <si>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</si>
  <si>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</si>
  <si>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</si>
  <si>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</si>
  <si>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</si>
  <si>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</si>
  <si>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</si>
  <si>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</si>
  <si>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</si>
  <si>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</si>
  <si>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</si>
  <si>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</si>
  <si>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</si>
  <si>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</si>
  <si>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</si>
  <si>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</si>
  <si>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</si>
  <si>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</si>
  <si>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</si>
  <si>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</si>
  <si>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</si>
  <si>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</si>
  <si>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</si>
  <si>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</si>
  <si>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</si>
  <si>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</si>
  <si>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</si>
  <si>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</si>
  <si>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</si>
  <si>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</si>
  <si>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</si>
  <si>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</si>
  <si>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</si>
  <si>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</si>
  <si>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</si>
  <si>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</si>
  <si>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</si>
  <si>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</si>
  <si>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</si>
  <si>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</si>
  <si>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</si>
  <si>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</si>
  <si>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</si>
  <si>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</si>
  <si>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</si>
  <si>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</si>
  <si>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</si>
  <si>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</si>
  <si>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</si>
  <si>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</si>
  <si>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</si>
  <si>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</si>
  <si>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</si>
  <si>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</si>
  <si>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</si>
  <si>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</si>
  <si>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</si>
  <si>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</si>
  <si>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</si>
  <si>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</si>
  <si>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</si>
  <si>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</si>
  <si>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</si>
  <si>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</si>
  <si>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</si>
  <si>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</si>
  <si>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</si>
  <si>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</si>
  <si>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</si>
  <si>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</si>
  <si>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</si>
  <si>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</si>
  <si>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</si>
  <si>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</si>
  <si>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</si>
  <si>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</si>
  <si>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</si>
  <si>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</si>
  <si>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</si>
  <si>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</si>
  <si>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</si>
  <si>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</si>
  <si>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</si>
  <si>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</si>
  <si>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</si>
  <si>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</si>
  <si>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</si>
  <si>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</si>
  <si>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</si>
  <si>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</si>
  <si>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</si>
  <si>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</si>
  <si>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</si>
  <si>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</si>
  <si>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</si>
  <si>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</si>
  <si>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</si>
  <si>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</si>
  <si>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</si>
  <si>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</si>
  <si>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</si>
  <si>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</si>
  <si>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</si>
  <si>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</si>
  <si>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</si>
  <si>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</si>
  <si>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</si>
  <si>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</si>
  <si>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</si>
  <si>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</si>
  <si>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</si>
  <si>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</si>
  <si>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</si>
  <si>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</si>
  <si>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</si>
  <si>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</si>
  <si>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</si>
  <si>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</si>
  <si>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</si>
  <si>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</si>
  <si>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</si>
  <si>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</si>
  <si>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</si>
  <si>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</si>
  <si>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</si>
  <si>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</si>
  <si>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</si>
  <si>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</si>
  <si>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</si>
  <si>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</si>
  <si>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</si>
  <si>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</si>
  <si>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</si>
  <si>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</si>
  <si>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</si>
  <si>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</si>
  <si>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</si>
  <si>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</si>
  <si>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</si>
  <si>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</si>
  <si>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</si>
  <si>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</si>
  <si>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</si>
  <si>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</si>
  <si>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</si>
  <si>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</si>
  <si>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</si>
  <si>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</si>
  <si>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</si>
  <si>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</si>
  <si>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</si>
  <si>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</si>
  <si>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</si>
  <si>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</si>
  <si>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</si>
  <si>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</si>
  <si>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</si>
  <si>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</si>
  <si>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</si>
  <si>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</si>
  <si>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</si>
  <si>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</si>
  <si>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</si>
  <si>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</si>
  <si>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</si>
  <si>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</si>
  <si>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</si>
  <si>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</si>
  <si>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</si>
  <si>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</si>
  <si>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</si>
  <si>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</si>
  <si>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</si>
  <si>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</si>
  <si>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</si>
  <si>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</si>
  <si>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</si>
  <si>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</si>
  <si>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</si>
  <si>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</si>
  <si>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</si>
  <si>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</si>
  <si>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</si>
  <si>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</si>
  <si>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</si>
  <si>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</si>
  <si>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</si>
  <si>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</si>
  <si>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</si>
  <si>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</si>
  <si>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</si>
  <si>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</si>
  <si>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</si>
  <si>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</si>
  <si>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</si>
  <si>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</si>
  <si>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</si>
  <si>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</si>
  <si>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</si>
  <si>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</si>
  <si>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</si>
  <si>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</si>
  <si>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</si>
  <si>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</si>
  <si>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</si>
  <si>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</si>
  <si>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</si>
  <si>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</si>
  <si>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</si>
  <si>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</si>
  <si>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</si>
  <si>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</si>
  <si>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</si>
  <si>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</si>
  <si>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</si>
  <si>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</si>
  <si>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</si>
  <si>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</si>
  <si>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</si>
  <si>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</si>
  <si>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</si>
  <si>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</si>
  <si>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</si>
  <si>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</si>
  <si>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</si>
  <si>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</si>
  <si>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</si>
  <si>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</si>
  <si>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</si>
  <si>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</si>
  <si>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</si>
  <si>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</si>
  <si>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</si>
  <si>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</si>
  <si>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</si>
  <si>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</si>
  <si>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</si>
  <si>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</si>
  <si>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</si>
  <si>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</si>
  <si>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</si>
  <si>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</si>
  <si>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</si>
  <si>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</si>
  <si>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</si>
  <si>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</si>
  <si>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</si>
  <si>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</si>
  <si>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</si>
  <si>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</si>
  <si>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</si>
  <si>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</si>
  <si>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</si>
  <si>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</si>
  <si>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</si>
  <si>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</si>
  <si>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</si>
  <si>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</si>
  <si>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</si>
  <si>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</si>
  <si>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</si>
  <si>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</si>
  <si>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</si>
  <si>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</si>
  <si>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</si>
  <si>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</si>
  <si>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</si>
  <si>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</si>
  <si>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</si>
  <si>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</si>
  <si>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</si>
  <si>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</si>
  <si>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</si>
  <si>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</si>
  <si>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</si>
  <si>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</si>
  <si>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</si>
  <si>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</si>
  <si>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</si>
  <si>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</si>
  <si>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</si>
  <si>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</si>
  <si>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</si>
  <si>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</si>
  <si>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</si>
  <si>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</si>
  <si>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</si>
  <si>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</si>
  <si>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</si>
  <si>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</si>
  <si>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</si>
  <si>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</si>
  <si>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</si>
  <si>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</si>
  <si>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</si>
  <si>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</si>
  <si>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</si>
  <si>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</si>
  <si>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</si>
  <si>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</si>
  <si>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</si>
  <si>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</si>
  <si>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</si>
  <si>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</si>
  <si>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</si>
  <si>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</si>
  <si>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</si>
  <si>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</si>
  <si>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</si>
  <si>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</si>
  <si>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</si>
  <si>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</si>
  <si>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</si>
  <si>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</si>
  <si>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</si>
  <si>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</si>
  <si>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</si>
  <si>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</si>
  <si>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</si>
  <si>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</si>
  <si>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</si>
  <si>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</si>
  <si>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</si>
  <si>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</si>
  <si>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</si>
  <si>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</si>
  <si>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</si>
  <si>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</si>
  <si>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</si>
  <si>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</si>
  <si>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</si>
  <si>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</si>
  <si>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</si>
  <si>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</si>
  <si>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</si>
  <si>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</si>
  <si>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</si>
  <si>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</si>
  <si>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</si>
  <si>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</si>
  <si>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</si>
  <si>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</si>
  <si>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</si>
  <si>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</si>
  <si>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</si>
  <si>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</si>
  <si>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</si>
  <si>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</si>
  <si>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</si>
  <si>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</si>
  <si>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</si>
  <si>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</si>
  <si>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</si>
  <si>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</si>
  <si>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</si>
  <si>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</si>
  <si>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</si>
  <si>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</si>
  <si>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</si>
  <si>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</si>
  <si>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</si>
  <si>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</si>
  <si>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</si>
  <si>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</si>
  <si>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</si>
  <si>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</si>
  <si>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</si>
  <si>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</si>
  <si>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</si>
  <si>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</si>
  <si>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</si>
  <si>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</si>
  <si>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</si>
  <si>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</si>
  <si>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</si>
  <si>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</si>
  <si>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</si>
  <si>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</si>
  <si>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</si>
  <si>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</si>
  <si>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</si>
  <si>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</si>
  <si>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</si>
  <si>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</si>
  <si>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</si>
  <si>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</si>
  <si>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</si>
  <si>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</si>
  <si>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</si>
  <si>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</si>
  <si>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</si>
  <si>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</si>
  <si>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</si>
  <si>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</si>
  <si>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</si>
  <si>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</si>
  <si>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</si>
  <si>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</si>
  <si>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</si>
  <si>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</si>
  <si>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</si>
  <si>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</si>
  <si>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</si>
  <si>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</si>
  <si>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</si>
  <si>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</si>
  <si>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</si>
  <si>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</si>
  <si>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</si>
  <si>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</si>
  <si>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</si>
  <si>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</si>
  <si>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</si>
  <si>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</si>
  <si>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</si>
  <si>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</si>
  <si>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</si>
  <si>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</si>
  <si>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</si>
  <si>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</si>
  <si>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</si>
  <si>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</si>
  <si>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</si>
  <si>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</si>
  <si>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</si>
  <si>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</si>
  <si>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</si>
  <si>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</si>
  <si>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</si>
  <si>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</si>
  <si>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</si>
  <si>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</si>
  <si>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</si>
  <si>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</si>
  <si>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</si>
  <si>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</si>
  <si>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</si>
  <si>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</si>
  <si>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</si>
  <si>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</si>
  <si>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</si>
  <si>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</si>
  <si>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</si>
  <si>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</si>
  <si>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</si>
  <si>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</si>
  <si>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</si>
  <si>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</si>
  <si>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</si>
  <si>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</si>
  <si>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</si>
  <si>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</si>
  <si>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</si>
  <si>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</si>
  <si>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</si>
  <si>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</si>
  <si>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</si>
  <si>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</si>
  <si>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</si>
  <si>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</si>
  <si>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</si>
  <si>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</si>
  <si>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</si>
  <si>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</si>
  <si>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</si>
  <si>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</si>
  <si>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</si>
  <si>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</si>
  <si>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</si>
  <si>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</si>
  <si>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</si>
  <si>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</si>
  <si>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</si>
  <si>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</si>
  <si>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</si>
  <si>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</si>
  <si>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</si>
  <si>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</si>
  <si>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</si>
  <si>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</si>
  <si>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</si>
  <si>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</si>
  <si>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</si>
  <si>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</si>
  <si>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</si>
  <si>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</si>
  <si>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</si>
  <si>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</si>
  <si>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</si>
  <si>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</si>
  <si>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</si>
  <si>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</si>
  <si>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</si>
  <si>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</si>
  <si>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</si>
  <si>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</si>
  <si>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</si>
  <si>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</si>
  <si>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</si>
  <si>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</si>
  <si>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</si>
  <si>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</si>
  <si>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</si>
  <si>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</si>
  <si>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</si>
  <si>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</si>
  <si>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</si>
  <si>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</si>
  <si>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</si>
  <si>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</si>
  <si>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</si>
  <si>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</si>
  <si>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</si>
  <si>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</si>
  <si>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</si>
  <si>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</si>
  <si>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</si>
  <si>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</si>
  <si>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</si>
  <si>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</si>
  <si>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</si>
  <si>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</si>
  <si>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</si>
  <si>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</si>
  <si>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</si>
  <si>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</si>
  <si>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</si>
  <si>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</si>
  <si>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</si>
  <si>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</si>
  <si>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</si>
  <si>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</si>
  <si>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</si>
  <si>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</si>
  <si>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</si>
  <si>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</si>
  <si>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</si>
  <si>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</si>
  <si>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</si>
  <si>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</si>
  <si>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</si>
  <si>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</si>
  <si>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</si>
  <si>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</si>
  <si>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</si>
  <si>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</si>
  <si>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</si>
  <si>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</si>
  <si>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</si>
  <si>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</si>
  <si>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</si>
  <si>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</si>
  <si>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</si>
  <si>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</si>
  <si>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</si>
  <si>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</si>
  <si>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</si>
  <si>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</si>
  <si>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</si>
  <si>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</si>
  <si>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</si>
  <si>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</si>
  <si>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</si>
  <si>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</si>
  <si>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</si>
  <si>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</si>
  <si>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</si>
  <si>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</si>
  <si>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</si>
  <si>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</si>
  <si>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</si>
  <si>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</si>
  <si>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</si>
  <si>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</si>
  <si>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</si>
  <si>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</si>
  <si>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</si>
  <si>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</si>
  <si>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</si>
  <si>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</si>
  <si>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</si>
  <si>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</si>
  <si>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</si>
  <si>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</si>
  <si>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</si>
  <si>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</si>
  <si>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</si>
  <si>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</si>
  <si>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</si>
  <si>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</si>
  <si>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</si>
  <si>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</si>
  <si>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</si>
  <si>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</si>
  <si>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</si>
  <si>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</si>
  <si>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</si>
  <si>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</si>
  <si>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</si>
  <si>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</si>
  <si>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</si>
  <si>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</si>
  <si>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</si>
  <si>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</si>
  <si>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</si>
  <si>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</si>
  <si>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</si>
  <si>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</si>
  <si>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</si>
  <si>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</si>
  <si>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</si>
  <si>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</si>
  <si>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</si>
  <si>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</si>
  <si>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</si>
  <si>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</si>
  <si>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</si>
  <si>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</si>
  <si>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</si>
  <si>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</si>
  <si>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</si>
  <si>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</si>
  <si>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</si>
  <si>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</si>
  <si>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</si>
  <si>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</si>
  <si>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</si>
  <si>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</si>
  <si>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</si>
  <si>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</si>
  <si>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</si>
  <si>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</si>
  <si>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</si>
  <si>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</si>
  <si>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</si>
  <si>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</si>
  <si>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</si>
  <si>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</si>
  <si>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</si>
  <si>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</si>
  <si>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</si>
  <si>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</si>
  <si>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</si>
  <si>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</si>
  <si>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</si>
  <si>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</si>
  <si>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</si>
  <si>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</si>
  <si>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</si>
  <si>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</si>
  <si>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</si>
  <si>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</si>
  <si>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</si>
  <si>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</si>
  <si>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</si>
  <si>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</si>
  <si>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</si>
  <si>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</si>
  <si>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</si>
  <si>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</si>
  <si>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</si>
  <si>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</si>
  <si>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</si>
  <si>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</si>
  <si>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</si>
  <si>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</si>
  <si>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</si>
  <si>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</si>
  <si>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</si>
  <si>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</si>
  <si>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</si>
  <si>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</si>
  <si>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</si>
  <si>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</si>
  <si>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</si>
  <si>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</si>
  <si>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</si>
  <si>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</si>
  <si>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</si>
  <si>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</si>
  <si>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</si>
  <si>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</si>
  <si>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</si>
  <si>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</si>
  <si>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</si>
  <si>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</si>
  <si>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</si>
  <si>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</si>
  <si>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</si>
  <si>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</si>
  <si>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</si>
  <si>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</si>
  <si>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</si>
  <si>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</si>
  <si>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</si>
  <si>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</si>
  <si>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</si>
  <si>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</si>
  <si>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</si>
  <si>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</si>
  <si>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</si>
  <si>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</si>
  <si>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</si>
  <si>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</si>
  <si>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</si>
  <si>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</si>
  <si>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</si>
  <si>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</si>
  <si>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</si>
  <si>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</si>
  <si>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</si>
  <si>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</si>
  <si>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</si>
  <si>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</si>
  <si>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</si>
  <si>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</si>
  <si>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</si>
  <si>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</si>
  <si>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</si>
  <si>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</si>
  <si>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</si>
  <si>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</si>
  <si>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</si>
  <si>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</si>
  <si>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</si>
  <si>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</si>
  <si>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</si>
  <si>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</si>
  <si>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</si>
  <si>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</si>
  <si>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</si>
  <si>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</si>
  <si>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</si>
  <si>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</si>
  <si>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</si>
  <si>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</si>
  <si>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</si>
  <si>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</si>
  <si>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</si>
  <si>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</si>
  <si>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</si>
  <si>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</si>
  <si>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</si>
  <si>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</si>
  <si>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</si>
  <si>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</si>
  <si>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</si>
  <si>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</si>
  <si>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</si>
  <si>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</si>
  <si>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</si>
  <si>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</si>
  <si>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</si>
  <si>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</si>
  <si>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</si>
  <si>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</si>
  <si>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</si>
  <si>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</si>
  <si>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</si>
  <si>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</si>
  <si>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</si>
  <si>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</si>
  <si>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</si>
  <si>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</si>
  <si>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</si>
  <si>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</si>
  <si>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</si>
  <si>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</si>
  <si>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</si>
  <si>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</si>
  <si>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</si>
  <si>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</si>
  <si>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</si>
  <si>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</si>
  <si>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</si>
  <si>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</si>
  <si>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</si>
  <si>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</si>
  <si>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</si>
  <si>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</si>
  <si>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</si>
  <si>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</si>
  <si>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</si>
  <si>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</si>
  <si>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</si>
  <si>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</si>
  <si>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</si>
  <si>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</si>
  <si>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</si>
  <si>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</si>
  <si>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</si>
  <si>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</si>
  <si>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15000 to 19999</t>
  </si>
  <si>
    <t>20000 to 24999</t>
  </si>
  <si>
    <t>30000 to 34999</t>
  </si>
  <si>
    <t>40000 to 44999</t>
  </si>
  <si>
    <t>35000 to 39999</t>
  </si>
  <si>
    <t>45000 to 49999</t>
  </si>
  <si>
    <t>Greater than or equal to 50000</t>
  </si>
  <si>
    <t>1000 to 4999</t>
  </si>
  <si>
    <t>10000 to 14999</t>
  </si>
  <si>
    <t>25000 to 29999</t>
  </si>
  <si>
    <t>*All based on given data, not adjusted currentcy conversion rates*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</si>
</sst>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F2F2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2" borderId="1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[Starterbook_Solved_William_BonneyMW.xlsx]Outcome Pivot!PivotTable4</c:name>
    <c:fmtId val="2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Pivot'!$B$6:$B$22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8-4F46-8811-2B10167222DC}"/>
            </c:ext>
          </c:extLst>
        </c:ser>
        <c:ser>
          <c:idx val="1"/>
          <c:order val="1"/>
          <c:tx>
            <c:strRef>
              <c:f>'Outcome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Pivot'!$C$6:$C$22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48-4F46-8811-2B10167222DC}"/>
            </c:ext>
          </c:extLst>
        </c:ser>
        <c:ser>
          <c:idx val="2"/>
          <c:order val="2"/>
          <c:tx>
            <c:strRef>
              <c:f>'Outcome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Pivot'!$D$6:$D$22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48-4F46-8811-2B10167222DC}"/>
            </c:ext>
          </c:extLst>
        </c:ser>
        <c:ser>
          <c:idx val="3"/>
          <c:order val="3"/>
          <c:tx>
            <c:strRef>
              <c:f>'Outcome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Pivot'!$E$6:$E$22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3-4568-9BB6-58A385AE1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878320"/>
        <c:axId val="518878976"/>
      </c:lineChart>
      <c:catAx>
        <c:axId val="51887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78976"/>
        <c:crosses val="autoZero"/>
        <c:auto val="1"/>
        <c:lblAlgn val="ctr"/>
        <c:lblOffset val="100"/>
        <c:noMultiLvlLbl val="0"/>
      </c:catAx>
      <c:valAx>
        <c:axId val="5188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7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vs.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7-4DF0-9CFD-1663DE694A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7-4DF0-9CFD-1663DE694A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7-4DF0-9CFD-1663DE694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689024"/>
        <c:axId val="700696240"/>
      </c:lineChart>
      <c:catAx>
        <c:axId val="70068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96240"/>
        <c:crosses val="autoZero"/>
        <c:auto val="1"/>
        <c:lblAlgn val="ctr"/>
        <c:lblOffset val="100"/>
        <c:noMultiLvlLbl val="0"/>
      </c:catAx>
      <c:valAx>
        <c:axId val="7006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890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204786</xdr:colOff>
      <xdr:row>3</xdr:row>
      <xdr:rowOff>4761</xdr:rowOff>
    </xdr:from>
    <xdr:to>
      <xdr:col>15</xdr:col>
      <xdr:colOff>219075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2F583-0FF7-4A0B-A52D-0836A07DE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14</xdr:row>
      <xdr:rowOff>4761</xdr:rowOff>
    </xdr:from>
    <xdr:to>
      <xdr:col>8</xdr:col>
      <xdr:colOff>28575</xdr:colOff>
      <xdr:row>35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61D925-DCDB-4511-A0B5-98CD3E9EC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Bonney" refreshedDate="43407.699243518517" createdVersion="6" refreshedVersion="6" minRefreshableVersion="3" recordCount="4114" xr:uid="{DEFF4C57-02F4-4B94-B2AA-4D27A7DB82D7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Bonney" refreshedDate="43407.708341203703" createdVersion="6" refreshedVersion="6" minRefreshableVersion="3" recordCount="4114" xr:uid="{E6D39E88-7B67-40F3-9A5D-C2622C4F7715}">
  <cacheSource type="worksheet">
    <worksheetSource ref="A1:T4115" sheet="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C1CFD-1ACE-4A81-8E84-7C1AC3EDA5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F4934-BAAD-424A-896F-7D57D64705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2"/>
    </i>
    <i r="1">
      <x v="8"/>
    </i>
    <i r="1">
      <x v="24"/>
    </i>
    <i r="1">
      <x v="31"/>
    </i>
    <i r="1">
      <x v="3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204FC-D3A7-45E6-A0BA-05210F8D2E7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8F4F1-3D19-4D84-8587-5F5100E93F1C}">
  <dimension ref="A1:B34"/>
  <sheetViews>
    <sheetView workbookViewId="0">
      <selection activeCell="B7" sqref="B7"/>
    </sheetView>
  </sheetViews>
  <sheetFormatPr defaultRowHeight="15" x14ac:dyDescent="0.25"/>
  <cols>
    <col min="1" max="1" width="16.140625" bestFit="1" customWidth="1"/>
    <col min="2" max="2" width="13.5703125" bestFit="1" customWidth="1"/>
    <col min="3" max="3" width="13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2" x14ac:dyDescent="0.25">
      <c r="A1" s="7" t="s">
        <v>8223</v>
      </c>
      <c r="B1" t="s">
        <v>8313</v>
      </c>
    </row>
    <row r="3" spans="1:2" x14ac:dyDescent="0.25">
      <c r="A3" s="7" t="s">
        <v>8310</v>
      </c>
      <c r="B3" t="s">
        <v>8312</v>
      </c>
    </row>
    <row r="4" spans="1:2" x14ac:dyDescent="0.25">
      <c r="A4" s="8" t="s">
        <v>8219</v>
      </c>
      <c r="B4" s="9">
        <v>2185</v>
      </c>
    </row>
    <row r="5" spans="1:2" x14ac:dyDescent="0.25">
      <c r="A5" s="10" t="s">
        <v>8315</v>
      </c>
      <c r="B5" s="9">
        <v>300</v>
      </c>
    </row>
    <row r="6" spans="1:2" x14ac:dyDescent="0.25">
      <c r="A6" s="10" t="s">
        <v>8316</v>
      </c>
      <c r="B6" s="9">
        <v>34</v>
      </c>
    </row>
    <row r="7" spans="1:2" x14ac:dyDescent="0.25">
      <c r="A7" s="10" t="s">
        <v>8317</v>
      </c>
      <c r="B7" s="9">
        <v>80</v>
      </c>
    </row>
    <row r="8" spans="1:2" x14ac:dyDescent="0.25">
      <c r="A8" s="10" t="s">
        <v>8319</v>
      </c>
      <c r="B8" s="9">
        <v>540</v>
      </c>
    </row>
    <row r="9" spans="1:2" x14ac:dyDescent="0.25">
      <c r="A9" s="10" t="s">
        <v>8320</v>
      </c>
      <c r="B9" s="9">
        <v>103</v>
      </c>
    </row>
    <row r="10" spans="1:2" x14ac:dyDescent="0.25">
      <c r="A10" s="10" t="s">
        <v>8321</v>
      </c>
      <c r="B10" s="9">
        <v>80</v>
      </c>
    </row>
    <row r="11" spans="1:2" x14ac:dyDescent="0.25">
      <c r="A11" s="10" t="s">
        <v>8322</v>
      </c>
      <c r="B11" s="9">
        <v>209</v>
      </c>
    </row>
    <row r="12" spans="1:2" x14ac:dyDescent="0.25">
      <c r="A12" s="10" t="s">
        <v>8323</v>
      </c>
      <c r="B12" s="9">
        <v>839</v>
      </c>
    </row>
    <row r="13" spans="1:2" x14ac:dyDescent="0.25">
      <c r="A13" s="8" t="s">
        <v>8221</v>
      </c>
      <c r="B13" s="9">
        <v>1530</v>
      </c>
    </row>
    <row r="14" spans="1:2" x14ac:dyDescent="0.25">
      <c r="A14" s="10" t="s">
        <v>8315</v>
      </c>
      <c r="B14" s="9">
        <v>180</v>
      </c>
    </row>
    <row r="15" spans="1:2" x14ac:dyDescent="0.25">
      <c r="A15" s="10" t="s">
        <v>8316</v>
      </c>
      <c r="B15" s="9">
        <v>140</v>
      </c>
    </row>
    <row r="16" spans="1:2" x14ac:dyDescent="0.25">
      <c r="A16" s="10" t="s">
        <v>8317</v>
      </c>
      <c r="B16" s="9">
        <v>140</v>
      </c>
    </row>
    <row r="17" spans="1:2" x14ac:dyDescent="0.25">
      <c r="A17" s="10" t="s">
        <v>8319</v>
      </c>
      <c r="B17" s="9">
        <v>120</v>
      </c>
    </row>
    <row r="18" spans="1:2" x14ac:dyDescent="0.25">
      <c r="A18" s="10" t="s">
        <v>8320</v>
      </c>
      <c r="B18" s="9">
        <v>117</v>
      </c>
    </row>
    <row r="19" spans="1:2" x14ac:dyDescent="0.25">
      <c r="A19" s="10" t="s">
        <v>8321</v>
      </c>
      <c r="B19" s="9">
        <v>127</v>
      </c>
    </row>
    <row r="20" spans="1:2" x14ac:dyDescent="0.25">
      <c r="A20" s="10" t="s">
        <v>8322</v>
      </c>
      <c r="B20" s="9">
        <v>213</v>
      </c>
    </row>
    <row r="21" spans="1:2" x14ac:dyDescent="0.25">
      <c r="A21" s="10" t="s">
        <v>8323</v>
      </c>
      <c r="B21" s="9">
        <v>493</v>
      </c>
    </row>
    <row r="22" spans="1:2" x14ac:dyDescent="0.25">
      <c r="A22" s="8" t="s">
        <v>8220</v>
      </c>
      <c r="B22" s="9">
        <v>349</v>
      </c>
    </row>
    <row r="23" spans="1:2" x14ac:dyDescent="0.25">
      <c r="A23" s="10" t="s">
        <v>8315</v>
      </c>
      <c r="B23" s="9">
        <v>40</v>
      </c>
    </row>
    <row r="24" spans="1:2" x14ac:dyDescent="0.25">
      <c r="A24" s="10" t="s">
        <v>8316</v>
      </c>
      <c r="B24" s="9">
        <v>20</v>
      </c>
    </row>
    <row r="25" spans="1:2" x14ac:dyDescent="0.25">
      <c r="A25" s="10" t="s">
        <v>8318</v>
      </c>
      <c r="B25" s="9">
        <v>24</v>
      </c>
    </row>
    <row r="26" spans="1:2" x14ac:dyDescent="0.25">
      <c r="A26" s="10" t="s">
        <v>8319</v>
      </c>
      <c r="B26" s="9">
        <v>20</v>
      </c>
    </row>
    <row r="27" spans="1:2" x14ac:dyDescent="0.25">
      <c r="A27" s="10" t="s">
        <v>8321</v>
      </c>
      <c r="B27" s="9">
        <v>30</v>
      </c>
    </row>
    <row r="28" spans="1:2" x14ac:dyDescent="0.25">
      <c r="A28" s="10" t="s">
        <v>8322</v>
      </c>
      <c r="B28" s="9">
        <v>178</v>
      </c>
    </row>
    <row r="29" spans="1:2" x14ac:dyDescent="0.25">
      <c r="A29" s="10" t="s">
        <v>8323</v>
      </c>
      <c r="B29" s="9">
        <v>37</v>
      </c>
    </row>
    <row r="30" spans="1:2" x14ac:dyDescent="0.25">
      <c r="A30" s="8" t="s">
        <v>8222</v>
      </c>
      <c r="B30" s="9">
        <v>50</v>
      </c>
    </row>
    <row r="31" spans="1:2" x14ac:dyDescent="0.25">
      <c r="A31" s="10" t="s">
        <v>8316</v>
      </c>
      <c r="B31" s="9">
        <v>6</v>
      </c>
    </row>
    <row r="32" spans="1:2" x14ac:dyDescent="0.25">
      <c r="A32" s="10" t="s">
        <v>8319</v>
      </c>
      <c r="B32" s="9">
        <v>20</v>
      </c>
    </row>
    <row r="33" spans="1:2" x14ac:dyDescent="0.25">
      <c r="A33" s="10" t="s">
        <v>8323</v>
      </c>
      <c r="B33" s="9">
        <v>24</v>
      </c>
    </row>
    <row r="34" spans="1:2" x14ac:dyDescent="0.25">
      <c r="A34" s="8" t="s">
        <v>8311</v>
      </c>
      <c r="B3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E900-AB58-4856-8CDF-5DEF64674A66}">
  <dimension ref="A1:B69"/>
  <sheetViews>
    <sheetView workbookViewId="0">
      <selection activeCell="A4" sqref="A4"/>
    </sheetView>
  </sheetViews>
  <sheetFormatPr defaultRowHeight="15" x14ac:dyDescent="0.25"/>
  <cols>
    <col min="1" max="1" width="20.7109375" bestFit="1" customWidth="1"/>
    <col min="2" max="2" width="13.5703125" bestFit="1" customWidth="1"/>
    <col min="4" max="4" width="6" bestFit="1" customWidth="1"/>
    <col min="5" max="5" width="15.5703125" bestFit="1" customWidth="1"/>
    <col min="6" max="6" width="13.8554687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2" x14ac:dyDescent="0.25">
      <c r="A1" s="7" t="s">
        <v>8223</v>
      </c>
      <c r="B1" t="s">
        <v>8313</v>
      </c>
    </row>
    <row r="2" spans="1:2" x14ac:dyDescent="0.25">
      <c r="A2" s="7" t="s">
        <v>8308</v>
      </c>
      <c r="B2" t="s">
        <v>8313</v>
      </c>
    </row>
    <row r="4" spans="1:2" x14ac:dyDescent="0.25">
      <c r="A4" s="7" t="s">
        <v>8310</v>
      </c>
      <c r="B4" t="s">
        <v>8312</v>
      </c>
    </row>
    <row r="5" spans="1:2" x14ac:dyDescent="0.25">
      <c r="A5" s="8" t="s">
        <v>8219</v>
      </c>
      <c r="B5" s="9">
        <v>2185</v>
      </c>
    </row>
    <row r="6" spans="1:2" x14ac:dyDescent="0.25">
      <c r="A6" s="10" t="s">
        <v>8328</v>
      </c>
      <c r="B6" s="9">
        <v>40</v>
      </c>
    </row>
    <row r="7" spans="1:2" x14ac:dyDescent="0.25">
      <c r="A7" s="10" t="s">
        <v>8329</v>
      </c>
      <c r="B7" s="9">
        <v>180</v>
      </c>
    </row>
    <row r="8" spans="1:2" x14ac:dyDescent="0.25">
      <c r="A8" s="10" t="s">
        <v>8331</v>
      </c>
      <c r="B8" s="9">
        <v>40</v>
      </c>
    </row>
    <row r="9" spans="1:2" x14ac:dyDescent="0.25">
      <c r="A9" s="10" t="s">
        <v>8336</v>
      </c>
      <c r="B9" s="9">
        <v>140</v>
      </c>
    </row>
    <row r="10" spans="1:2" x14ac:dyDescent="0.25">
      <c r="A10" s="10" t="s">
        <v>8337</v>
      </c>
      <c r="B10" s="9">
        <v>140</v>
      </c>
    </row>
    <row r="11" spans="1:2" x14ac:dyDescent="0.25">
      <c r="A11" s="10" t="s">
        <v>8339</v>
      </c>
      <c r="B11" s="9">
        <v>9</v>
      </c>
    </row>
    <row r="12" spans="1:2" x14ac:dyDescent="0.25">
      <c r="A12" s="10" t="s">
        <v>8340</v>
      </c>
      <c r="B12" s="9">
        <v>20</v>
      </c>
    </row>
    <row r="13" spans="1:2" x14ac:dyDescent="0.25">
      <c r="A13" s="10" t="s">
        <v>8342</v>
      </c>
      <c r="B13" s="9">
        <v>60</v>
      </c>
    </row>
    <row r="14" spans="1:2" x14ac:dyDescent="0.25">
      <c r="A14" s="10" t="s">
        <v>8344</v>
      </c>
      <c r="B14" s="9">
        <v>60</v>
      </c>
    </row>
    <row r="15" spans="1:2" x14ac:dyDescent="0.25">
      <c r="A15" s="10" t="s">
        <v>8346</v>
      </c>
      <c r="B15" s="9">
        <v>103</v>
      </c>
    </row>
    <row r="16" spans="1:2" x14ac:dyDescent="0.25">
      <c r="A16" s="10" t="s">
        <v>8348</v>
      </c>
      <c r="B16" s="9">
        <v>694</v>
      </c>
    </row>
    <row r="17" spans="1:2" x14ac:dyDescent="0.25">
      <c r="A17" s="10" t="s">
        <v>8349</v>
      </c>
      <c r="B17" s="9">
        <v>40</v>
      </c>
    </row>
    <row r="18" spans="1:2" x14ac:dyDescent="0.25">
      <c r="A18" s="10" t="s">
        <v>8350</v>
      </c>
      <c r="B18" s="9">
        <v>20</v>
      </c>
    </row>
    <row r="19" spans="1:2" x14ac:dyDescent="0.25">
      <c r="A19" s="10" t="s">
        <v>8352</v>
      </c>
      <c r="B19" s="9">
        <v>260</v>
      </c>
    </row>
    <row r="20" spans="1:2" x14ac:dyDescent="0.25">
      <c r="A20" s="10" t="s">
        <v>8354</v>
      </c>
      <c r="B20" s="9">
        <v>60</v>
      </c>
    </row>
    <row r="21" spans="1:2" x14ac:dyDescent="0.25">
      <c r="A21" s="10" t="s">
        <v>8355</v>
      </c>
      <c r="B21" s="9">
        <v>34</v>
      </c>
    </row>
    <row r="22" spans="1:2" x14ac:dyDescent="0.25">
      <c r="A22" s="10" t="s">
        <v>8356</v>
      </c>
      <c r="B22" s="9">
        <v>40</v>
      </c>
    </row>
    <row r="23" spans="1:2" x14ac:dyDescent="0.25">
      <c r="A23" s="10" t="s">
        <v>8357</v>
      </c>
      <c r="B23" s="9">
        <v>85</v>
      </c>
    </row>
    <row r="24" spans="1:2" x14ac:dyDescent="0.25">
      <c r="A24" s="10" t="s">
        <v>8358</v>
      </c>
      <c r="B24" s="9">
        <v>80</v>
      </c>
    </row>
    <row r="25" spans="1:2" x14ac:dyDescent="0.25">
      <c r="A25" s="10" t="s">
        <v>8359</v>
      </c>
      <c r="B25" s="9">
        <v>60</v>
      </c>
    </row>
    <row r="26" spans="1:2" x14ac:dyDescent="0.25">
      <c r="A26" s="10" t="s">
        <v>8362</v>
      </c>
      <c r="B26" s="9">
        <v>20</v>
      </c>
    </row>
    <row r="27" spans="1:2" x14ac:dyDescent="0.25">
      <c r="A27" s="8" t="s">
        <v>8221</v>
      </c>
      <c r="B27" s="9">
        <v>1530</v>
      </c>
    </row>
    <row r="28" spans="1:2" x14ac:dyDescent="0.25">
      <c r="A28" s="10" t="s">
        <v>8324</v>
      </c>
      <c r="B28" s="9">
        <v>100</v>
      </c>
    </row>
    <row r="29" spans="1:2" x14ac:dyDescent="0.25">
      <c r="A29" s="10" t="s">
        <v>8327</v>
      </c>
      <c r="B29" s="9">
        <v>40</v>
      </c>
    </row>
    <row r="30" spans="1:2" x14ac:dyDescent="0.25">
      <c r="A30" s="10" t="s">
        <v>8330</v>
      </c>
      <c r="B30" s="9">
        <v>80</v>
      </c>
    </row>
    <row r="31" spans="1:2" x14ac:dyDescent="0.25">
      <c r="A31" s="10" t="s">
        <v>8332</v>
      </c>
      <c r="B31" s="9">
        <v>40</v>
      </c>
    </row>
    <row r="32" spans="1:2" x14ac:dyDescent="0.25">
      <c r="A32" s="10" t="s">
        <v>8333</v>
      </c>
      <c r="B32" s="9">
        <v>40</v>
      </c>
    </row>
    <row r="33" spans="1:2" x14ac:dyDescent="0.25">
      <c r="A33" s="10" t="s">
        <v>8334</v>
      </c>
      <c r="B33" s="9">
        <v>120</v>
      </c>
    </row>
    <row r="34" spans="1:2" x14ac:dyDescent="0.25">
      <c r="A34" s="10" t="s">
        <v>8335</v>
      </c>
      <c r="B34" s="9">
        <v>20</v>
      </c>
    </row>
    <row r="35" spans="1:2" x14ac:dyDescent="0.25">
      <c r="A35" s="10" t="s">
        <v>8337</v>
      </c>
      <c r="B35" s="9">
        <v>20</v>
      </c>
    </row>
    <row r="36" spans="1:2" x14ac:dyDescent="0.25">
      <c r="A36" s="10" t="s">
        <v>8338</v>
      </c>
      <c r="B36" s="9">
        <v>60</v>
      </c>
    </row>
    <row r="37" spans="1:2" x14ac:dyDescent="0.25">
      <c r="A37" s="10" t="s">
        <v>8339</v>
      </c>
      <c r="B37" s="9">
        <v>11</v>
      </c>
    </row>
    <row r="38" spans="1:2" x14ac:dyDescent="0.25">
      <c r="A38" s="10" t="s">
        <v>8341</v>
      </c>
      <c r="B38" s="9">
        <v>40</v>
      </c>
    </row>
    <row r="39" spans="1:2" x14ac:dyDescent="0.25">
      <c r="A39" s="10" t="s">
        <v>8342</v>
      </c>
      <c r="B39" s="9">
        <v>60</v>
      </c>
    </row>
    <row r="40" spans="1:2" x14ac:dyDescent="0.25">
      <c r="A40" s="10" t="s">
        <v>8343</v>
      </c>
      <c r="B40" s="9">
        <v>20</v>
      </c>
    </row>
    <row r="41" spans="1:2" x14ac:dyDescent="0.25">
      <c r="A41" s="10" t="s">
        <v>8345</v>
      </c>
      <c r="B41" s="9">
        <v>20</v>
      </c>
    </row>
    <row r="42" spans="1:2" x14ac:dyDescent="0.25">
      <c r="A42" s="10" t="s">
        <v>8346</v>
      </c>
      <c r="B42" s="9">
        <v>57</v>
      </c>
    </row>
    <row r="43" spans="1:2" x14ac:dyDescent="0.25">
      <c r="A43" s="10" t="s">
        <v>8347</v>
      </c>
      <c r="B43" s="9">
        <v>20</v>
      </c>
    </row>
    <row r="44" spans="1:2" x14ac:dyDescent="0.25">
      <c r="A44" s="10" t="s">
        <v>8348</v>
      </c>
      <c r="B44" s="9">
        <v>353</v>
      </c>
    </row>
    <row r="45" spans="1:2" x14ac:dyDescent="0.25">
      <c r="A45" s="10" t="s">
        <v>8351</v>
      </c>
      <c r="B45" s="9">
        <v>20</v>
      </c>
    </row>
    <row r="46" spans="1:2" x14ac:dyDescent="0.25">
      <c r="A46" s="10" t="s">
        <v>8356</v>
      </c>
      <c r="B46" s="9">
        <v>2</v>
      </c>
    </row>
    <row r="47" spans="1:2" x14ac:dyDescent="0.25">
      <c r="A47" s="10" t="s">
        <v>8357</v>
      </c>
      <c r="B47" s="9">
        <v>80</v>
      </c>
    </row>
    <row r="48" spans="1:2" x14ac:dyDescent="0.25">
      <c r="A48" s="10" t="s">
        <v>8360</v>
      </c>
      <c r="B48" s="9">
        <v>47</v>
      </c>
    </row>
    <row r="49" spans="1:2" x14ac:dyDescent="0.25">
      <c r="A49" s="10" t="s">
        <v>8361</v>
      </c>
      <c r="B49" s="9">
        <v>100</v>
      </c>
    </row>
    <row r="50" spans="1:2" x14ac:dyDescent="0.25">
      <c r="A50" s="10" t="s">
        <v>8362</v>
      </c>
      <c r="B50" s="9">
        <v>120</v>
      </c>
    </row>
    <row r="51" spans="1:2" x14ac:dyDescent="0.25">
      <c r="A51" s="10" t="s">
        <v>8363</v>
      </c>
      <c r="B51" s="9">
        <v>60</v>
      </c>
    </row>
    <row r="52" spans="1:2" x14ac:dyDescent="0.25">
      <c r="A52" s="8" t="s">
        <v>8220</v>
      </c>
      <c r="B52" s="9">
        <v>349</v>
      </c>
    </row>
    <row r="53" spans="1:2" x14ac:dyDescent="0.25">
      <c r="A53" s="10" t="s">
        <v>8325</v>
      </c>
      <c r="B53" s="9">
        <v>20</v>
      </c>
    </row>
    <row r="54" spans="1:2" x14ac:dyDescent="0.25">
      <c r="A54" s="10" t="s">
        <v>8326</v>
      </c>
      <c r="B54" s="9">
        <v>24</v>
      </c>
    </row>
    <row r="55" spans="1:2" x14ac:dyDescent="0.25">
      <c r="A55" s="10" t="s">
        <v>8334</v>
      </c>
      <c r="B55" s="9">
        <v>20</v>
      </c>
    </row>
    <row r="56" spans="1:2" x14ac:dyDescent="0.25">
      <c r="A56" s="10" t="s">
        <v>8342</v>
      </c>
      <c r="B56" s="9">
        <v>20</v>
      </c>
    </row>
    <row r="57" spans="1:2" x14ac:dyDescent="0.25">
      <c r="A57" s="10" t="s">
        <v>8353</v>
      </c>
      <c r="B57" s="9">
        <v>40</v>
      </c>
    </row>
    <row r="58" spans="1:2" x14ac:dyDescent="0.25">
      <c r="A58" s="10" t="s">
        <v>8356</v>
      </c>
      <c r="B58" s="9">
        <v>18</v>
      </c>
    </row>
    <row r="59" spans="1:2" x14ac:dyDescent="0.25">
      <c r="A59" s="10" t="s">
        <v>8357</v>
      </c>
      <c r="B59" s="9">
        <v>17</v>
      </c>
    </row>
    <row r="60" spans="1:2" x14ac:dyDescent="0.25">
      <c r="A60" s="10" t="s">
        <v>8360</v>
      </c>
      <c r="B60" s="9">
        <v>10</v>
      </c>
    </row>
    <row r="61" spans="1:2" x14ac:dyDescent="0.25">
      <c r="A61" s="10" t="s">
        <v>8362</v>
      </c>
      <c r="B61" s="9">
        <v>60</v>
      </c>
    </row>
    <row r="62" spans="1:2" x14ac:dyDescent="0.25">
      <c r="A62" s="10" t="s">
        <v>8363</v>
      </c>
      <c r="B62" s="9">
        <v>100</v>
      </c>
    </row>
    <row r="63" spans="1:2" x14ac:dyDescent="0.25">
      <c r="A63" s="10" t="s">
        <v>8364</v>
      </c>
      <c r="B63" s="9">
        <v>20</v>
      </c>
    </row>
    <row r="64" spans="1:2" x14ac:dyDescent="0.25">
      <c r="A64" s="8" t="s">
        <v>8222</v>
      </c>
      <c r="B64" s="9">
        <v>50</v>
      </c>
    </row>
    <row r="65" spans="1:2" x14ac:dyDescent="0.25">
      <c r="A65" s="10" t="s">
        <v>8332</v>
      </c>
      <c r="B65" s="9">
        <v>20</v>
      </c>
    </row>
    <row r="66" spans="1:2" x14ac:dyDescent="0.25">
      <c r="A66" s="10" t="s">
        <v>8348</v>
      </c>
      <c r="B66" s="9">
        <v>19</v>
      </c>
    </row>
    <row r="67" spans="1:2" x14ac:dyDescent="0.25">
      <c r="A67" s="10" t="s">
        <v>8355</v>
      </c>
      <c r="B67" s="9">
        <v>6</v>
      </c>
    </row>
    <row r="68" spans="1:2" x14ac:dyDescent="0.25">
      <c r="A68" s="10" t="s">
        <v>8357</v>
      </c>
      <c r="B68" s="9">
        <v>5</v>
      </c>
    </row>
    <row r="69" spans="1:2" x14ac:dyDescent="0.25">
      <c r="A69" s="8" t="s">
        <v>8311</v>
      </c>
      <c r="B69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61009-B2F0-47E1-B62F-3F89F190D27B}">
  <dimension ref="A1:F22"/>
  <sheetViews>
    <sheetView workbookViewId="0">
      <selection activeCell="A4" activeCellId="1" sqref="A1:B2 A4:F22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8313</v>
      </c>
    </row>
    <row r="2" spans="1:6" x14ac:dyDescent="0.25">
      <c r="A2" s="7" t="s">
        <v>8383</v>
      </c>
      <c r="B2" t="s">
        <v>8313</v>
      </c>
    </row>
    <row r="4" spans="1:6" x14ac:dyDescent="0.25">
      <c r="A4" s="7" t="s">
        <v>8312</v>
      </c>
      <c r="B4" s="7" t="s">
        <v>8314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8376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25">
      <c r="A7" s="13" t="s">
        <v>8377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25">
      <c r="A8" s="13" t="s">
        <v>8378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25">
      <c r="A9" s="13" t="s">
        <v>8379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5">
      <c r="A10" s="8" t="s">
        <v>8367</v>
      </c>
      <c r="B10" s="9">
        <v>80</v>
      </c>
      <c r="C10" s="9">
        <v>377</v>
      </c>
      <c r="D10" s="9"/>
      <c r="E10" s="9">
        <v>639</v>
      </c>
      <c r="F10" s="9">
        <v>1096</v>
      </c>
    </row>
    <row r="11" spans="1:6" x14ac:dyDescent="0.25">
      <c r="A11" s="13" t="s">
        <v>8380</v>
      </c>
      <c r="B11" s="9">
        <v>27</v>
      </c>
      <c r="C11" s="9">
        <v>103</v>
      </c>
      <c r="D11" s="9"/>
      <c r="E11" s="9">
        <v>193</v>
      </c>
      <c r="F11" s="9">
        <v>323</v>
      </c>
    </row>
    <row r="12" spans="1:6" x14ac:dyDescent="0.25">
      <c r="A12" s="13" t="s">
        <v>8368</v>
      </c>
      <c r="B12" s="9">
        <v>26</v>
      </c>
      <c r="C12" s="9">
        <v>126</v>
      </c>
      <c r="D12" s="9"/>
      <c r="E12" s="9">
        <v>233</v>
      </c>
      <c r="F12" s="9">
        <v>385</v>
      </c>
    </row>
    <row r="13" spans="1:6" x14ac:dyDescent="0.25">
      <c r="A13" s="13" t="s">
        <v>8381</v>
      </c>
      <c r="B13" s="9">
        <v>27</v>
      </c>
      <c r="C13" s="9">
        <v>148</v>
      </c>
      <c r="D13" s="9"/>
      <c r="E13" s="9">
        <v>213</v>
      </c>
      <c r="F13" s="9">
        <v>388</v>
      </c>
    </row>
    <row r="14" spans="1:6" x14ac:dyDescent="0.25">
      <c r="A14" s="8" t="s">
        <v>8369</v>
      </c>
      <c r="B14" s="9">
        <v>100</v>
      </c>
      <c r="C14" s="9">
        <v>409</v>
      </c>
      <c r="D14" s="9"/>
      <c r="E14" s="9">
        <v>507</v>
      </c>
      <c r="F14" s="9">
        <v>1016</v>
      </c>
    </row>
    <row r="15" spans="1:6" x14ac:dyDescent="0.25">
      <c r="A15" s="13" t="s">
        <v>8370</v>
      </c>
      <c r="B15" s="9">
        <v>44</v>
      </c>
      <c r="C15" s="9">
        <v>148</v>
      </c>
      <c r="D15" s="9"/>
      <c r="E15" s="9">
        <v>192</v>
      </c>
      <c r="F15" s="9">
        <v>384</v>
      </c>
    </row>
    <row r="16" spans="1:6" x14ac:dyDescent="0.25">
      <c r="A16" s="13" t="s">
        <v>8371</v>
      </c>
      <c r="B16" s="9">
        <v>32</v>
      </c>
      <c r="C16" s="9">
        <v>134</v>
      </c>
      <c r="D16" s="9"/>
      <c r="E16" s="9">
        <v>167</v>
      </c>
      <c r="F16" s="9">
        <v>333</v>
      </c>
    </row>
    <row r="17" spans="1:6" x14ac:dyDescent="0.25">
      <c r="A17" s="13" t="s">
        <v>8372</v>
      </c>
      <c r="B17" s="9">
        <v>24</v>
      </c>
      <c r="C17" s="9">
        <v>127</v>
      </c>
      <c r="D17" s="9"/>
      <c r="E17" s="9">
        <v>148</v>
      </c>
      <c r="F17" s="9">
        <v>299</v>
      </c>
    </row>
    <row r="18" spans="1:6" x14ac:dyDescent="0.25">
      <c r="A18" s="8" t="s">
        <v>8373</v>
      </c>
      <c r="B18" s="9">
        <v>80</v>
      </c>
      <c r="C18" s="9">
        <v>382</v>
      </c>
      <c r="D18" s="9"/>
      <c r="E18" s="9">
        <v>475</v>
      </c>
      <c r="F18" s="9">
        <v>937</v>
      </c>
    </row>
    <row r="19" spans="1:6" x14ac:dyDescent="0.25">
      <c r="A19" s="13" t="s">
        <v>8374</v>
      </c>
      <c r="B19" s="9">
        <v>20</v>
      </c>
      <c r="C19" s="9">
        <v>150</v>
      </c>
      <c r="D19" s="9"/>
      <c r="E19" s="9">
        <v>184</v>
      </c>
      <c r="F19" s="9">
        <v>354</v>
      </c>
    </row>
    <row r="20" spans="1:6" x14ac:dyDescent="0.25">
      <c r="A20" s="13" t="s">
        <v>8375</v>
      </c>
      <c r="B20" s="9">
        <v>37</v>
      </c>
      <c r="C20" s="9">
        <v>113</v>
      </c>
      <c r="D20" s="9"/>
      <c r="E20" s="9">
        <v>180</v>
      </c>
      <c r="F20" s="9">
        <v>330</v>
      </c>
    </row>
    <row r="21" spans="1:6" x14ac:dyDescent="0.25">
      <c r="A21" s="13" t="s">
        <v>8382</v>
      </c>
      <c r="B21" s="9">
        <v>23</v>
      </c>
      <c r="C21" s="9">
        <v>119</v>
      </c>
      <c r="D21" s="9"/>
      <c r="E21" s="9">
        <v>111</v>
      </c>
      <c r="F21" s="9">
        <v>253</v>
      </c>
    </row>
    <row r="22" spans="1:6" x14ac:dyDescent="0.25">
      <c r="A22" s="8" t="s">
        <v>8311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42578125" bestFit="1" customWidth="1"/>
    <col min="17" max="17" width="13.85546875" bestFit="1" customWidth="1"/>
    <col min="18" max="18" width="17.85546875" bestFit="1" customWidth="1"/>
    <col min="19" max="19" width="30.5703125" style="12" bestFit="1" customWidth="1"/>
    <col min="20" max="20" width="28.710937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s="6" t="str">
        <f>LEFT(N2,FIND("/",N2)-1)</f>
        <v>film &amp; video</v>
      </c>
      <c r="R2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0.75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s="6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5.7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6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.75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6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.7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s="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.7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6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60.7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6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60.75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6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30.75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6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.7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6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60.7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6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60.75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6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60.75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6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.7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6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.75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.7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6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.75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6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.7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6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.7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6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60.75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6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.7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6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5.7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6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.75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6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.7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6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.75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60.7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6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.7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6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.7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6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.75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6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.75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6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.7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6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.7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6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.75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6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.7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6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60.75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.7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6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.75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6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.75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6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.7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6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60.75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6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.75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6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.7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6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.7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6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.75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6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.75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5.7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6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.7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6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60.75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6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.7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6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.75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6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.7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6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.7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6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5.7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6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.75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6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.75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.7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6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.75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6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60.7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6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.7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6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.7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6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5.7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6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60.7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6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60.7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6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.7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6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.75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.7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s="6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30.75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s="6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.7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s="6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.7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s="6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.7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s="6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.75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s="6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.7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s="6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.75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s="6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60.75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s="6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.7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s="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.7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s="6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.7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s="6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.7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s="6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105.7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s="6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.7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s="6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.7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s="6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.7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s="6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60.7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s="6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.7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s="6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.7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s="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.7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s="6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.7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s="6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.7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s="6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60.75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s="6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.7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s="6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30.75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s="6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.7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s="6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.7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s="6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.7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s="6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.7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s="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.7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s="6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.75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s="6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.7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s="6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.7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s="6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45.7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s="6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s="6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s="6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s="6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s="6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s="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s="6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t="16.5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s="6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s="6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s="6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s="6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s="6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s="6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s="6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s="6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s="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s="6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s="6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s="6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s="6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s="6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s="6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s="6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s="6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s="6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s="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s="6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s="6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s="6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s="6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s="6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s="6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t="16.5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s="6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s="6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s="6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s="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s="6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s="6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s="6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s="6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s="6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s="6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s="6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s="6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s="6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s="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s="6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s="6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s="6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s="6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s="6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s="6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s="6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s="6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s="6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s="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s="6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s="6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s="6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s="6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s="6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s="6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s="6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s="6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s="6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s="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s="6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s="6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s="6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s="6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s="6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s="6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s="6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s="6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s="6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s="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s="6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s="6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s="6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s="6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s="6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s="6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s="6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s="6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t="16.5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s="6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s="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t="16.5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s="6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s="6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s="6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s="6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s="6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t="16.5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s="6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s="6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s="6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s="6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s="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s="6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s="6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s="6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s="6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s="6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s="6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s="6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t="16.5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s="6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s="6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s="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s="6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s="6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s="6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s="6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s="6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s="6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s="6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s="6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s="6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s="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s="6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s="6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t="16.5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s="6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s="6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s="6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s="6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s="6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s="6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s="6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s="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s="6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s="6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s="6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s="6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s="6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s="6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s="6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s="6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s="6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s="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s="6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s="6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s="6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s="6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s="6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s="6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s="6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s="6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s="6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.7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s="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s="6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s="6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s="6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s="6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s="6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s="6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s="6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s="6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s="6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s="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s="6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s="6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s="6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s="6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s="6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s="6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s="6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s="6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s="6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s="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s="6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s="6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s="6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s="6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s="6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s="6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s="6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s="6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s="6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s="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s="6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s="6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s="6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s="6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s="6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s="6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s="6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s="6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s="6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s="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s="6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s="6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s="6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s="6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s="6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s="6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s="6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s="6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s="6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s="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s="6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s="6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s="6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s="6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s="6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s="6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s="6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s="6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s="6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s="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s="6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s="6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ht="16.5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s="6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s="6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s="6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s="6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s="6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s="6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s="6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s="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s="6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s="6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s="6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s="6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s="6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s="6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s="6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s="6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s="6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s="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s="6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s="6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s="6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s="6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s="6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s="6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s="6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s="6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s="6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s="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s="6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s="6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s="6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s="6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s="6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s="6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s="6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s="6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s="6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s="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s="6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s="6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s="6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s="6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s="6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s="6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s="6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s="6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s="6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s="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s="6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s="6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s="6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s="6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s="6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s="6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s="6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s="6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s="6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s="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s="6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s="6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s="6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s="6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s="6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s="6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s="6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s="6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s="6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s="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s="6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s="6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s="6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s="6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s="6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s="6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s="6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s="6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s="6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s="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s="6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s="6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s="6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s="6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s="6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s="6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s="6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s="6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s="6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s="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s="6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s="6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s="6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s="6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s="6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s="6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s="6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s="6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s="6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s="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s="6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s="6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s="6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s="6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s="6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s="6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s="6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s="6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s="6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s="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s="6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s="6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s="6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s="6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s="6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s="6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s="6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s="6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s="6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s="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s="6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s="6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s="6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s="6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s="6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s="6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s="6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s="6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s="6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s="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s="6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s="6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s="6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s="6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s="6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s="6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s="6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t="16.5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s="6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s="6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s="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s="6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s="6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s="6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s="6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s="6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s="6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s="6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s="6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s="6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s="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s="6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s="6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s="6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s="6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s="6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s="6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s="6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s="6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s="6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s="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s="6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s="6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s="6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s="6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s="6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s="6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s="6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s="6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s="6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s="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s="6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s="6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s="6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s="6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s="6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s="6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s="6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s="6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s="6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s="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s="6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s="6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s="6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s="6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s="6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t="16.5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s="6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s="6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s="6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s="6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s="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s="6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s="6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t="16.5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s="6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s="6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s="6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s="6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s="6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s="6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s="6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s="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s="6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s="6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s="6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s="6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s="6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s="6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s="6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s="6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s="6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s="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s="6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s="6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s="6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s="6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s="6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s="6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s="6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s="6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s="6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s="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s="6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s="6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s="6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s="6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s="6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s="6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s="6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s="6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s="6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s="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s="6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s="6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s="6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s="6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s="6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s="6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s="6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s="6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s="6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s="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s="6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s="6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s="6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s="6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s="6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s="6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s="6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s="6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s="6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s="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s="6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s="6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s="6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s="6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s="6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s="6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s="6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s="6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s="6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s="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s="6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s="6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s="6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s="6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s="6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s="6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s="6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s="6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s="6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s="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s="6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s="6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s="6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s="6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s="6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s="6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s="6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s="6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s="6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s="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s="6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s="6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s="6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s="6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ht="16.5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s="6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s="6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s="6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s="6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s="6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s="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s="6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s="6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s="6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s="6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s="6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s="6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s="6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s="6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s="6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s="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s="6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s="6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s="6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s="6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s="6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s="6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s="6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s="6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s="6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s="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s="6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s="6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s="6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s="6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s="6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s="6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s="6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s="6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s="6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s="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s="6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s="6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s="6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s="6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s="6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s="6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s="6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s="6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s="6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s="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s="6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s="6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s="6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t="16.5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s="6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s="6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s="6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s="6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s="6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s="6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s="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s="6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s="6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s="6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s="6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s="6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s="6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s="6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s="6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s="6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s="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s="6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s="6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s="6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s="6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ht="16.5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s="6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s="6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s="6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s="6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s="6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s="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s="6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s="6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s="6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s="6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s="6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s="6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s="6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s="6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s="6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s="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s="6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s="6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s="6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s="6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s="6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s="6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s="6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s="6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s="6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s="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s="6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s="6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s="6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s="6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s="6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s="6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s="6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s="6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s="6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s="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s="6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s="6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s="6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s="6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s="6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s="6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s="6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s="6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s="6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s="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s="6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s="6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s="6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s="6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s="6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s="6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s="6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s="6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s="6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s="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s="6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s="6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s="6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s="6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s="6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s="6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s="6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s="6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s="6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s="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s="6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s="6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s="6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s="6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s="6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s="6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s="6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s="6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s="6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s="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s="6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s="6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s="6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s="6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s="6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s="6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s="6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s="6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s="6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s="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s="6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s="6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s="6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s="6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s="6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s="6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s="6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s="6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s="6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s="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s="6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s="6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s="6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s="6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s="6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s="6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s="6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s="6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s="6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s="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s="6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s="6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s="6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s="6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s="6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s="6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s="6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s="6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s="6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s="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s="6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s="6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s="6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s="6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s="6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s="6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s="6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s="6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s="6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s="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s="6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s="6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s="6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s="6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s="6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s="6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s="6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s="6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s="6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s="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s="6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s="6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s="6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s="6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s="6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s="6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s="6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s="6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s="6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s="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s="6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s="6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s="6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s="6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s="6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s="6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s="6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s="6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s="6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s="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s="6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s="6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s="6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s="6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s="6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s="6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s="6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s="6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s="6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s="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s="6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s="6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s="6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s="6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s="6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s="6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s="6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s="6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ht="16.5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s="6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s="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s="6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ht="16.5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s="6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s="6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s="6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s="6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s="6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s="6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s="6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s="6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s="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s="6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s="6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s="6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s="6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s="6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s="6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s="6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s="6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s="6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s="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s="6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s="6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s="6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s="6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s="6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s="6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s="6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s="6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s="6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s="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s="6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s="6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s="6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s="6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s="6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s="6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s="6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s="6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s="6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s="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s="6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s="6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s="6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s="6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s="6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s="6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s="6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s="6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s="6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s="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s="6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s="6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s="6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s="6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s="6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s="6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s="6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s="6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s="6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s="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s="6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s="6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s="6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s="6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s="6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s="6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s="6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s="6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s="6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s="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s="6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s="6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s="6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s="6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s="6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s="6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s="6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s="6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s="6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s="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s="6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s="6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s="6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s="6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t="16.5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s="6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s="6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s="6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s="6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s="6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s="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s="6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s="6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s="6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s="6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s="6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s="6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s="6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s="6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s="6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s="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s="6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s="6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s="6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s="6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s="6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s="6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s="6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s="6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s="6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s="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s="6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s="6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s="6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s="6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s="6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s="6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t="16.5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s="6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s="6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s="6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s="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s="6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s="6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s="6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s="6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s="6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s="6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s="6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s="6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s="6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s="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s="6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s="6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s="6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s="6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s="6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s="6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s="6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s="6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s="6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s="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s="6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s="6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s="6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s="6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s="6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s="6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s="6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s="6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s="6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s="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s="6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s="6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s="6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s="6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s="6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s="6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s="6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s="6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s="6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s="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s="6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s="6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s="6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s="6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s="6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s="6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s="6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s="6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s="6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s="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s="6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s="6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s="6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s="6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s="6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s="6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s="6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s="6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s="6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s="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s="6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s="6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s="6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s="6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s="6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s="6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s="6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s="6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s="6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s="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s="6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s="6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s="6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s="6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s="6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s="6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s="6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ht="16.5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s="6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s="6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s="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s="6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s="6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s="6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s="6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s="6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s="6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s="6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s="6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s="6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s="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s="6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s="6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s="6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s="6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t="16.5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s="6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s="6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s="6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s="6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s="6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s="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s="6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s="6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s="6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s="6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t="16.5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s="6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s="6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s="6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s="6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s="6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s="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s="6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s="6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s="6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s="6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s="6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s="6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s="6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s="6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s="6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s="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s="6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s="6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s="6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s="6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s="6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s="6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s="6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s="6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s="6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t="16.5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s="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s="6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t="16.5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s="6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s="6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s="6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s="6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s="6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s="6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s="6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s="6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s="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s="6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s="6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s="6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s="6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s="6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s="6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s="6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s="6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s="6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s="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s="6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s="6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s="6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s="6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s="6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s="6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s="6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s="6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s="6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s="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s="6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s="6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s="6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s="6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s="6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s="6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s="6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s="6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s="6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s="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s="6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s="6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s="6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t="16.5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s="6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s="6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s="6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s="6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s="6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s="6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s="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s="6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s="6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s="6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s="6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s="6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s="6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t="16.5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s="6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s="6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s="6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s="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s="6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s="6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s="6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s="6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s="6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s="6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s="6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ht="16.5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s="6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s="6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s="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s="6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s="6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s="6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s="6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s="6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s="6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s="6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s="6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s="6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s="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s="6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s="6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s="6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s="6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s="6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s="6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s="6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s="6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s="6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s="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s="6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s="6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s="6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s="6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s="6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s="6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s="6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s="6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s="6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s="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s="6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s="6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s="6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s="6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s="6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s="6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s="6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s="6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s="6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s="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s="6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s="6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s="6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s="6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s="6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s="6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s="6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s="6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s="6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s="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s="6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s="6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s="6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s="6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s="6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s="6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s="6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s="6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s="6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s="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s="6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s="6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s="6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s="6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s="6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s="6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s="6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s="6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s="6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s="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s="6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s="6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s="6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s="6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s="6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s="6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s="6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s="6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s="6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s="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s="6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s="6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s="6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s="6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s="6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s="6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s="6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s="6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s="6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s="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s="6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s="6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s="6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s="6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s="6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s="6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s="6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s="6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s="6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s="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s="6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s="6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s="6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s="6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s="6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s="6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s="6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s="6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s="6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s="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s="6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s="6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s="6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s="6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s="6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s="6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s="6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s="6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s="6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s="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s="6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s="6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s="6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s="6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s="6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s="6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s="6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s="6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s="6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s="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s="6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s="6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s="6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s="6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s="6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s="6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s="6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s="6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s="6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s="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s="6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s="6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s="6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s="6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s="6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s="6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s="6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s="6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s="6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s="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s="6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s="6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s="6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s="6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s="6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s="6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s="6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s="6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s="6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s="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s="6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s="6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s="6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s="6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s="6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s="6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s="6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s="6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s="6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s="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s="6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s="6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s="6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s="6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s="6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s="6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s="6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s="6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s="6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s="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s="6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s="6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s="6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s="6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s="6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s="6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s="6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s="6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s="6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s="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s="6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s="6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s="6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s="6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s="6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s="6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s="6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s="6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s="6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s="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s="6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s="6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s="6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s="6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s="6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s="6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s="6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s="6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s="6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s="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s="6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ht="16.5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s="6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s="6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s="6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s="6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s="6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s="6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s="6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s="6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s="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s="6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s="6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s="6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ht="16.5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s="6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s="6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s="6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s="6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s="6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s="6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s="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s="6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s="6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s="6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s="6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s="6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s="6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s="6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s="6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s="6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s="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s="6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s="6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s="6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s="6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s="6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s="6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s="6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s="6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s="6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s="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s="6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s="6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s="6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s="6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s="6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s="6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s="6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s="6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s="6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s="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s="6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s="6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s="6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s="6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s="6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s="6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s="6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s="6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s="6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s="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s="6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s="6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s="6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s="6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s="6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s="6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s="6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s="6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s="6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s="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s="6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s="6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s="6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s="6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s="6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s="6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s="6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s="6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s="6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s="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s="6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s="6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s="6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s="6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s="6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s="6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s="6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s="6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s="6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s="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s="6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s="6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s="6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s="6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s="6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s="6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s="6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s="6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s="6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ht="16.5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s="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s="6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s="6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s="6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s="6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s="6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s="6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s="6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s="6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ht="16.5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s="6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s="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s="6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s="6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s="6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s="6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s="6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s="6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s="6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s="6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s="6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t="16.5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s="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s="6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s="6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s="6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s="6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s="6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s="6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s="6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s="6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s="6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s="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s="6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s="6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s="6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s="6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s="6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s="6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s="6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s="6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s="6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s="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s="6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s="6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s="6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s="6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s="6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s="6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s="6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s="6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s="6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s="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s="6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s="6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s="6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s="6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s="6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s="6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s="6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s="6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s="6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s="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s="6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s="6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s="6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s="6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s="6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s="6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s="6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s="6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s="6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s="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s="6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s="6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s="6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s="6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s="6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s="6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s="6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s="6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s="6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s="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s="6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s="6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s="6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s="6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s="6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s="6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s="6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s="6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s="6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s="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s="6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s="6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s="6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s="6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s="6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s="6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s="6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s="6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s="6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s="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s="6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s="6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s="6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s="6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t="16.5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s="6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s="6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s="6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s="6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s="6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s="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s="6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s="6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s="6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s="6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s="6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s="6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s="6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s="6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s="6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s="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s="6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s="6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s="6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s="6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s="6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t="16.5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s="6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s="6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s="6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s="6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s="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s="6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s="6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s="6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s="6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s="6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s="6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s="6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s="6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s="6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s="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s="6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s="6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s="6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s="6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s="6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s="6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ht="16.5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s="6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s="6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s="6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s="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s="6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s="6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s="6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s="6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s="6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s="6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s="6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s="6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s="6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s="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s="6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s="6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s="6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s="6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s="6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s="6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s="6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s="6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s="6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s="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s="6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s="6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s="6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s="6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s="6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s="6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s="6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s="6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s="6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s="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s="6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s="6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s="6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s="6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s="6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s="6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s="6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s="6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s="6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s="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s="6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s="6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s="6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s="6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s="6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s="6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s="6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s="6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s="6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s="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s="6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s="6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s="6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s="6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s="6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s="6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s="6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s="6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s="6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s="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s="6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s="6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s="6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s="6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s="6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s="6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s="6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s="6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s="6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s="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s="6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s="6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s="6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s="6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s="6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s="6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s="6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s="6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s="6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s="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s="6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s="6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s="6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s="6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s="6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s="6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s="6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s="6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s="6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s="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s="6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s="6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s="6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s="6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s="6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s="6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s="6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s="6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s="6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s="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s="6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s="6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s="6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ht="16.5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s="6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s="6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s="6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s="6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s="6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s="6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s="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s="6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s="6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s="6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s="6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s="6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s="6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s="6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s="6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s="6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s="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s="6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s="6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s="6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s="6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s="6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s="6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s="6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s="6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s="6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s="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s="6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s="6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s="6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s="6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s="6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s="6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s="6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s="6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s="6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s="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s="6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s="6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s="6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s="6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s="6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s="6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s="6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s="6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s="6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s="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s="6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s="6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s="6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s="6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s="6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s="6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s="6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s="6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s="6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s="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s="6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s="6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s="6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s="6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s="6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s="6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s="6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s="6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s="6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s="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s="6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s="6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s="6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s="6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s="6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s="6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s="6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s="6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s="6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s="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s="6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s="6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s="6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s="6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s="6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s="6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s="6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s="6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s="6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s="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s="6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s="6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s="6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s="6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s="6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s="6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s="6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s="6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s="6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s="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s="6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s="6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s="6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s="6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s="6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s="6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s="6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s="6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s="6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ht="16.5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s="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s="6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s="6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s="6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s="6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s="6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s="6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s="6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s="6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s="6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s="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s="6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s="6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s="6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s="6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s="6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s="6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s="6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s="6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s="6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s="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s="6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s="6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s="6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s="6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s="6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s="6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s="6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s="6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s="6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s="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s="6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s="6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s="6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s="6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s="6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s="6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s="6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s="6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s="6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s="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s="6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s="6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s="6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s="6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s="6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s="6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s="6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s="6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s="6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s="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s="6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s="6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s="6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s="6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s="6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s="6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s="6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s="6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s="6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s="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s="6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s="6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s="6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s="6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s="6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s="6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s="6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s="6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s="6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s="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s="6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s="6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s="6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s="6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s="6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s="6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s="6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s="6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s="6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s="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s="6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s="6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s="6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s="6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s="6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s="6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s="6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s="6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s="6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s="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s="6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s="6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s="6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s="6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s="6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s="6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s="6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s="6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s="6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s="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s="6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s="6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ht="16.5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s="6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s="6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s="6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s="6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s="6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s="6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s="6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s="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s="6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s="6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s="6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s="6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s="6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s="6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s="6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s="6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s="6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s="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s="6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s="6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s="6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s="6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s="6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s="6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s="6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s="6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s="6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s="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s="6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s="6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s="6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s="6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s="6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s="6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s="6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s="6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s="6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s="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s="6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s="6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s="6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s="6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s="6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s="6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s="6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s="6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s="6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s="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s="6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s="6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s="6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s="6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s="6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s="6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s="6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s="6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s="6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s="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s="6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s="6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s="6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t="16.5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s="6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s="6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s="6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s="6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s="6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s="6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s="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s="6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s="6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s="6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s="6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s="6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s="6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s="6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s="6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s="6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s="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s="6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s="6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s="6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s="6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s="6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s="6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s="6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s="6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s="6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s="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s="6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s="6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s="6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s="6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s="6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s="6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s="6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s="6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s="6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s="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s="6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s="6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s="6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s="6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s="6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s="6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s="6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s="6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s="6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s="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s="6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s="6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s="6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s="6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s="6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s="6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s="6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s="6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s="6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s="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s="6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s="6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s="6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s="6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ht="16.5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s="6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s="6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s="6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s="6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s="6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s="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s="6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s="6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s="6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s="6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s="6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s="6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s="6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s="6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s="6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s="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s="6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s="6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s="6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s="6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s="6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s="6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s="6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s="6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s="6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s="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s="6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s="6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s="6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s="6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s="6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s="6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s="6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s="6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s="6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s="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s="6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s="6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s="6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s="6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s="6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s="6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s="6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s="6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s="6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s="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s="6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s="6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s="6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s="6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ht="16.5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s="6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s="6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s="6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s="6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s="6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s="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s="6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s="6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s="6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s="6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s="6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s="6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s="6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s="6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s="6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s="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s="6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s="6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s="6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s="6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s="6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s="6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s="6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s="6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s="6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s="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s="6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s="6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s="6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s="6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s="6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s="6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s="6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s="6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s="6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s="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s="6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s="6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s="6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s="6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s="6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s="6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s="6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s="6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s="6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s="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s="6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s="6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t="16.5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s="6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s="6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s="6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t="16.5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s="6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s="6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s="6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s="6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s="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s="6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s="6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s="6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s="6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s="6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s="6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s="6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s="6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s="6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s="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s="6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s="6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s="6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s="6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s="6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s="6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s="6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s="6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s="6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s="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s="6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s="6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s="6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s="6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s="6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s="6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s="6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s="6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s="6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s="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s="6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s="6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s="6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s="6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s="6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s="6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s="6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s="6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s="6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s="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s="6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s="6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s="6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s="6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s="6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s="6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s="6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s="6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s="6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s="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s="6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s="6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s="6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s="6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s="6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s="6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s="6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s="6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s="6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s="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s="6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s="6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s="6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s="6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s="6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s="6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s="6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s="6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s="6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s="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s="6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s="6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s="6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s="6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s="6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s="6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s="6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s="6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s="6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s="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s="6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s="6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s="6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s="6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s="6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s="6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s="6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s="6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s="6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s="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s="6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s="6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s="6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s="6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s="6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s="6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s="6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s="6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s="6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s="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s="6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s="6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s="6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s="6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s="6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s="6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s="6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s="6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s="6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s="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s="6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s="6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s="6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s="6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s="6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s="6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s="6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s="6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s="6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s="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s="6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s="6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s="6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s="6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s="6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s="6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s="6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s="6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s="6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s="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s="6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s="6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s="6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s="6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s="6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s="6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s="6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s="6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s="6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s="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s="6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s="6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s="6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s="6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s="6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s="6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s="6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s="6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s="6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s="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s="6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s="6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s="6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s="6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s="6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s="6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s="6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s="6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s="6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s="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s="6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s="6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s="6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s="6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s="6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s="6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s="6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s="6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s="6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s="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s="6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s="6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s="6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s="6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s="6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s="6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s="6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s="6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s="6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s="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s="6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s="6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s="6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s="6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s="6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s="6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s="6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s="6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s="6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s="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s="6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s="6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s="6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s="6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s="6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s="6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s="6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s="6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s="6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s="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s="6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s="6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s="6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s="6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s="6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s="6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s="6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s="6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s="6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s="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s="6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s="6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s="6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s="6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s="6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s="6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s="6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s="6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s="6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s="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s="6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s="6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s="6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s="6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s="6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s="6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s="6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s="6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s="6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s="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s="6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s="6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s="6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s="6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s="6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s="6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s="6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s="6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s="6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s="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s="6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s="6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s="6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s="6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s="6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s="6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s="6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s="6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s="6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s="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s="6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s="6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s="6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s="6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s="6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s="6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s="6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s="6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s="6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s="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s="6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s="6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s="6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t="16.5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s="6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s="6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s="6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s="6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s="6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s="6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s="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s="6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s="6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s="6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s="6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s="6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s="6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s="6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s="6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s="6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s="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s="6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s="6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s="6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s="6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s="6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s="6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s="6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s="6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s="6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s="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s="6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s="6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s="6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s="6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s="6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s="6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s="6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s="6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s="6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s="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s="6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s="6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s="6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s="6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s="6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s="6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s="6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s="6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s="6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s="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s="6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s="6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s="6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s="6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s="6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s="6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s="6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s="6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s="6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s="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s="6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s="6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s="6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s="6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s="6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s="6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s="6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s="6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s="6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s="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s="6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s="6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s="6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s="6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s="6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s="6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s="6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s="6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s="6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s="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s="6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s="6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s="6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s="6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s="6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s="6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s="6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s="6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s="6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s="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s="6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s="6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t="16.5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s="6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s="6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s="6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s="6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s="6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s="6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s="6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s="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s="6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s="6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s="6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s="6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s="6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s="6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s="6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s="6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s="6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s="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s="6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s="6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s="6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s="6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s="6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s="6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s="6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s="6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s="6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s="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ht="16.5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s="6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s="6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s="6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s="6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s="6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s="6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s="6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s="6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s="6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s="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s="6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s="6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s="6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s="6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s="6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s="6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s="6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s="6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s="6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s="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s="6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s="6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s="6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s="6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s="6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s="6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s="6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s="6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s="6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s="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s="6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s="6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s="6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s="6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s="6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s="6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s="6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s="6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s="6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s="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s="6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s="6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s="6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s="6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s="6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s="6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s="6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s="6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s="6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s="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s="6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s="6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s="6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s="6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s="6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s="6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s="6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s="6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s="6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s="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s="6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s="6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s="6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s="6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s="6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s="6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s="6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s="6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s="6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s="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s="6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s="6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s="6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s="6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s="6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s="6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s="6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s="6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s="6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s="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s="6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s="6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s="6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s="6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s="6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s="6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s="6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s="6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s="6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s="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s="6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s="6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s="6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s="6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s="6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s="6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s="6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s="6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s="6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s="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s="6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s="6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s="6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s="6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s="6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s="6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s="6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s="6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s="6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s="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s="6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s="6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s="6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s="6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s="6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s="6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s="6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s="6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s="6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s="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ht="16.5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s="6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s="6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s="6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s="6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ht="16.5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s="6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s="6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s="6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s="6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s="6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s="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s="6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s="6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s="6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s="6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s="6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s="6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s="6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s="6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s="6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s="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s="6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s="6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s="6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s="6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s="6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t="16.5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s="6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s="6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s="6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s="6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s="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s="6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s="6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s="6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s="6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s="6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s="6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s="6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s="6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s="6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s="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s="6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s="6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s="6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s="6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s="6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s="6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s="6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s="6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s="6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s="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s="6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s="6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s="6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s="6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s="6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s="6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s="6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s="6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s="6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s="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s="6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s="6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s="6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s="6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s="6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s="6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s="6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s="6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s="6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s="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s="6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ht="16.5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s="6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s="6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s="6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s="6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s="6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s="6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s="6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s="6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s="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s="6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s="6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s="6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s="6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s="6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s="6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s="6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s="6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s="6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s="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s="6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s="6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s="6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s="6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s="6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s="6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s="6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s="6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s="6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s="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s="6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s="6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s="6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s="6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s="6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s="6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s="6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s="6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s="6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s="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s="6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s="6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s="6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s="6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s="6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s="6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s="6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s="6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s="6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s="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s="6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s="6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s="6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s="6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s="6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s="6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s="6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s="6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s="6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s="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s="6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s="6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s="6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s="6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s="6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s="6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s="6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s="6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s="6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s="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s="6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s="6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s="6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s="6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s="6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s="6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s="6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s="6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s="6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s="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s="6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s="6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s="6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s="6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s="6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s="6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s="6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s="6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s="6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s="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s="6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s="6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s="6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s="6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s="6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s="6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s="6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s="6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s="6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s="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s="6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s="6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s="6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s="6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s="6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s="6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s="6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s="6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ht="16.5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s="6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s="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s="6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s="6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s="6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s="6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s="6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s="6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s="6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s="6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s="6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s="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s="6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s="6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s="6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s="6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s="6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s="6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s="6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s="6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s="6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s="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s="6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s="6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s="6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s="6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s="6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s="6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s="6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s="6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s="6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t="16.5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s="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s="6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s="6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s="6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s="6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s="6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s="6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s="6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s="6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s="6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s="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s="6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s="6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s="6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s="6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s="6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s="6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s="6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s="6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s="6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s="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s="6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s="6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s="6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s="6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s="6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s="6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s="6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s="6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s="6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s="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s="6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s="6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s="6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s="6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s="6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s="6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s="6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s="6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s="6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s="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s="6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s="6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s="6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s="6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s="6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s="6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s="6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s="6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s="6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s="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s="6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s="6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s="6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s="6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s="6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s="6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s="6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s="6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s="6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s="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s="6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s="6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s="6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s="6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s="6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s="6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s="6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s="6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s="6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s="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s="6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s="6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s="6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s="6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s="6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s="6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s="6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s="6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s="6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s="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s="6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s="6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s="6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s="6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s="6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s="6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s="6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s="6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s="6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s="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s="6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s="6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s="6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s="6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s="6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s="6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s="6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s="6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s="6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s="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s="6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s="6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s="6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s="6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s="6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s="6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s="6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s="6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s="6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s="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s="6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s="6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s="6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s="6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s="6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s="6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s="6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s="6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s="6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s="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s="6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s="6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s="6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s="6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ht="16.5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s="6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s="6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s="6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s="6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ht="16.5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s="6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s="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s="6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s="6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s="6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s="6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s="6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s="6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s="6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s="6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s="6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s="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s="6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s="6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s="6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s="6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s="6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s="6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s="6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s="6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s="6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s="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s="6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s="6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s="6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s="6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s="6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s="6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s="6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s="6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s="6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s="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s="6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s="6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s="6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s="6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s="6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s="6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s="6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s="6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s="6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s="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s="6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s="6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s="6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s="6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s="6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s="6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s="6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s="6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s="6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s="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s="6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s="6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s="6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s="6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s="6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s="6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s="6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s="6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s="6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s="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s="6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s="6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s="6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s="6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s="6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s="6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t="16.5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s="6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s="6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s="6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s="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s="6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s="6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s="6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s="6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s="6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s="6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s="6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s="6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s="6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s="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s="6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s="6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s="6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s="6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s="6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s="6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s="6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s="6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s="6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s="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s="6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s="6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s="6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s="6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s="6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s="6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s="6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s="6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s="6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s="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s="6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s="6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s="6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s="6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s="6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s="6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s="6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s="6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s="6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s="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s="6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s="6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s="6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s="6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s="6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s="6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s="6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s="6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s="6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s="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s="6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s="6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s="6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s="6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s="6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s="6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s="6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t="16.5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s="6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s="6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s="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t="16.5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s="6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s="6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s="6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s="6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s="6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s="6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s="6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s="6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s="6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s="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s="6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s="6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s="6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s="6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s="6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s="6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s="6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s="6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s="6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s="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s="6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s="6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s="6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s="6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s="6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s="6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s="6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s="6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s="6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s="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s="6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s="6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s="6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s="6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s="6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s="6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s="6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s="6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s="6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s="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s="6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s="6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s="6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s="6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s="6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s="6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s="6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s="6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s="6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s="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s="6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s="6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s="6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s="6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s="6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s="6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s="6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s="6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s="6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s="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s="6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s="6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s="6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s="6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s="6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s="6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s="6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s="6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s="6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s="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s="6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s="6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s="6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s="6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s="6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s="6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s="6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s="6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s="6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s="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s="6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s="6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s="6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s="6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s="6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s="6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s="6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s="6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s="6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s="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s="6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s="6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s="6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s="6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s="6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s="6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s="6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s="6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s="6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s="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s="6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s="6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s="6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s="6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s="6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s="6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s="6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s="6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s="6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s="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s="6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s="6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s="6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s="6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s="6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s="6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s="6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s="6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s="6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s="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s="6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s="6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s="6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s="6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s="6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s="6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s="6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s="6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s="6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s="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s="6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s="6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s="6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s="6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s="6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s="6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s="6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s="6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s="6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s="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s="6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s="6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s="6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s="6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s="6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s="6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s="6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s="6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s="6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s="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s="6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s="6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s="6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s="6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s="6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s="6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s="6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s="6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s="6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s="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ht="16.5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s="6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s="6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s="6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s="6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s="6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s="6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s="6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s="6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s="6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s="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s="6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s="6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s="6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s="6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s="6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s="6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s="6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ht="16.5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s="6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s="6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s="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s="6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s="6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s="6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s="6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s="6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s="6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s="6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s="6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s="6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s="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s="6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s="6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s="6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s="6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s="6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s="6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s="6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s="6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s="6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s="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s="6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s="6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s="6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s="6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s="6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s="6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s="6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s="6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s="6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s="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s="6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s="6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s="6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s="6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s="6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s="6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s="6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s="6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s="6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s="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s="6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s="6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s="6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s="6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s="6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s="6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s="6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s="6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s="6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s="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s="6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s="6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s="6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s="6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s="6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s="6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s="6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s="6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s="6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s="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s="6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s="6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s="6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s="6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s="6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s="6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s="6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s="6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s="6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s="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s="6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s="6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s="6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s="6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s="6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s="6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s="6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s="6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s="6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s="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s="6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s="6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s="6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s="6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s="6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s="6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s="6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s="6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s="6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s="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s="6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s="6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s="6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s="6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s="6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s="6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s="6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s="6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s="6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s="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s="6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s="6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s="6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s="6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s="6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s="6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s="6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s="6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s="6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s="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s="6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s="6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s="6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s="6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s="6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s="6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s="6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s="6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s="6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s="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s="6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s="6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s="6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s="6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s="6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s="6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s="6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s="6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s="6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s="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s="6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s="6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s="6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s="6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s="6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s="6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s="6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s="6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s="6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s="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s="6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s="6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s="6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s="6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s="6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s="6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s="6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s="6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s="6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s="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s="6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s="6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s="6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s="6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s="6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s="6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s="6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s="6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s="6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s="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s="6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s="6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ht="16.5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s="6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s="6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s="6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s="6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s="6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s="6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s="6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s="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s="6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s="6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s="6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s="6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s="6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s="6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s="6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s="6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s="6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s="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s="6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s="6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s="6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s="6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s="6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s="6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s="6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s="6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s="6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s="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s="6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s="6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s="6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s="6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s="6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s="6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s="6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s="6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s="6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s="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s="6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s="6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s="6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s="6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s="6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s="6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s="6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s="6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s="6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s="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s="6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s="6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s="6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s="6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s="6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s="6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s="6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s="6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s="6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s="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s="6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s="6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s="6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s="6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s="6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s="6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ht="16.5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s="6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s="6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s="6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s="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s="6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s="6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s="6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s="6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s="6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s="6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s="6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s="6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s="6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s="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s="6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s="6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s="6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s="6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s="6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s="6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s="6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s="6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s="6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s="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s="6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s="6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s="6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s="6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s="6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s="6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s="6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s="6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s="6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s="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s="6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s="6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s="6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s="6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s="6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s="6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s="6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s="6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s="6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s="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s="6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s="6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s="6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s="6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s="6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s="6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s="6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s="6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s="6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s="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s="6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s="6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s="6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s="6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s="6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s="6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s="6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s="6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s="6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s="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s="6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s="6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s="6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s="6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s="6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s="6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s="6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s="6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s="6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s="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s="6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s="6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s="6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s="6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s="6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s="6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s="6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s="6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s="6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s="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s="6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s="6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s="6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s="6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s="6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s="6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s="6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s="6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s="6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s="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s="6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s="6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s="6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s="6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s="6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s="6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s="6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s="6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s="6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s="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s="6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s="6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s="6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s="6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s="6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s="6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s="6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s="6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s="6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s="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s="6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s="6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s="6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s="6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s="6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s="6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s="6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s="6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s="6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s="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s="6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s="6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s="6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s="6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s="6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s="6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s="6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s="6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s="6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s="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s="6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s="6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s="6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s="6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s="6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s="6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s="6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s="6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s="6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s="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s="6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s="6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s="6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s="6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s="6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s="6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s="6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s="6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s="6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s="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s="6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s="6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s="6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s="6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s="6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s="6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s="6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s="6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s="6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s="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s="6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s="6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s="6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s="6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s="6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s="6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s="6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s="6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s="6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s="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s="6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s="6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s="6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s="6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s="6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s="6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s="6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s="6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s="6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s="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s="6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s="6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s="6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s="6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s="6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s="6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s="6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s="6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s="6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s="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s="6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s="6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s="6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s="6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s="6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s="6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s="6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s="6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s="6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s="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s="6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s="6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s="6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s="6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s="6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s="6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s="6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s="6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s="6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s="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s="6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s="6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s="6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s="6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s="6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s="6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s="6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s="6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s="6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s="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s="6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s="6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s="6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s="6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s="6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s="6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s="6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s="6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s="6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s="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s="6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s="6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s="6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s="6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s="6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s="6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s="6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s="6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s="6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s="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s="6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s="6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s="6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s="6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s="6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s="6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s="6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s="6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s="6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s="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s="6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s="6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s="6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s="6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s="6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s="6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s="6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s="6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s="6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s="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s="6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s="6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s="6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s="6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s="6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s="6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s="6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s="6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s="6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s="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s="6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s="6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s="6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s="6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s="6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s="6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s="6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s="6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s="6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s="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s="6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s="6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s="6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s="6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s="6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s="6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s="6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s="6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s="6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s="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s="6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s="6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s="6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s="6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s="6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s="6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s="6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s="6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s="6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s="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s="6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s="6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s="6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s="6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s="6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s="6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s="6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s="6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s="6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s="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s="6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s="6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s="6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s="6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s="6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s="6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s="6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s="6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s="6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s="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s="6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s="6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s="6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s="6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s="6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s="6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ht="16.5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s="6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s="6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s="6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s="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s="6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s="6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s="6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s="6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s="6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s="6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s="6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s="6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s="6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s="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s="6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s="6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s="6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s="6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s="6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s="6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s="6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s="6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s="6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s="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s="6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t="16.5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s="6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s="6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s="6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s="6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s="6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s="6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s="6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s="6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s="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s="6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s="6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s="6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s="6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s="6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s="6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s="6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s="6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s="6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s="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s="6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s="6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s="6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s="6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s="6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s="6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s="6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s="6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s="6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s="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s="6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s="6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s="6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s="6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s="6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s="6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s="6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s="6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s="6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s="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s="6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s="6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s="6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s="6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s="6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s="6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s="6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s="6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s="6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s="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s="6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s="6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s="6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s="6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s="6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s="6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s="6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s="6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s="6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s="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s="6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s="6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s="6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s="6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s="6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s="6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s="6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s="6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s="6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s="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s="6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s="6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s="6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s="6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s="6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s="6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s="6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s="6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s="6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s="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s="6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s="6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s="6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s="6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s="6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s="6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s="6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s="6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s="6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s="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s="6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s="6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s="6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s="6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s="6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s="6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s="6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s="6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s="6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s="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s="6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s="6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s="6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s="6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s="6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s="6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s="6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s="6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s="6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s="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s="6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s="6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s="6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s="6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s="6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s="6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s="6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s="6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s="6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t="16.5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s="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s="6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s="6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s="6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s="6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s="6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s="6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s="6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s="6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s="6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s="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s="6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s="6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s="6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s="6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s="6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s="6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s="6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s="6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s="6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s="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s="6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s="6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s="6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s="6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s="6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s="6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s="6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s="6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s="6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s="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s="6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s="6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s="6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s="6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s="6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s="6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s="6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s="6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s="6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s="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s="6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s="6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s="6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s="6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s="6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s="6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s="6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s="6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s="6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s="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s="6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s="6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s="6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s="6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s="6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s="6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s="6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s="6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s="6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s="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s="6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s="6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s="6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s="6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s="6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s="6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s="6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s="6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s="6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s="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s="6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s="6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s="6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s="6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s="6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s="6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s="6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s="6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s="6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s="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s="6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s="6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t="16.5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s="6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s="6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s="6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s="6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s="6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s="6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s="6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s="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s="6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s="6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s="6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s="6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s="6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s="6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s="6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s="6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s="6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s="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s="6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s="6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s="6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s="6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s="6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s="6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s="6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s="6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s="6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R1:R4115" xr:uid="{C7C5B839-5EBA-41CD-9EC8-A3299C314A1F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2969-36A4-4868-A049-2E1A9ACF53DD}">
  <dimension ref="A1:P13"/>
  <sheetViews>
    <sheetView workbookViewId="0">
      <selection activeCell="D6" sqref="D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0" width="9.42578125" customWidth="1"/>
  </cols>
  <sheetData>
    <row r="1" spans="1:16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16" x14ac:dyDescent="0.25">
      <c r="A2" t="s">
        <v>8392</v>
      </c>
      <c r="B2">
        <f>COUNTIFS(Worksheet!$D:$D,"&lt;1000",Worksheet!$F:$F,"successful")</f>
        <v>322</v>
      </c>
      <c r="C2">
        <f>COUNTIFS(Worksheet!$D:$D,"&lt;1000",Worksheet!$F:$F,"failed")</f>
        <v>113</v>
      </c>
      <c r="D2">
        <f>COUNTIFS(Worksheet!$D:$D,"&lt;1000",Worksheet!$F:$F,"canceled")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  <c r="J2" s="14" t="s">
        <v>8404</v>
      </c>
      <c r="K2" s="14"/>
      <c r="L2" s="14"/>
      <c r="M2" s="14"/>
      <c r="N2" s="14"/>
      <c r="O2" s="14"/>
      <c r="P2" s="14"/>
    </row>
    <row r="3" spans="1:16" x14ac:dyDescent="0.25">
      <c r="A3" t="s">
        <v>8401</v>
      </c>
      <c r="B3">
        <f>COUNTIFS(Worksheet!$D:$D,"&gt;=1000",Worksheet!$D:$D,"&lt;5000",Worksheet!$F:$F,"successful")</f>
        <v>932</v>
      </c>
      <c r="C3">
        <f>COUNTIFS(Worksheet!$D:$D,"&gt;=1000",Worksheet!$D:$D,"&lt;5000",Worksheet!$F:$F,"failed")</f>
        <v>420</v>
      </c>
      <c r="D3">
        <f>COUNTIFS(Worksheet!$D:$D,"&gt;=1000",Worksheet!$D:$D,"&lt;5000",Worksheet!$F:$F,"canceled")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16" x14ac:dyDescent="0.25">
      <c r="A4" t="s">
        <v>8393</v>
      </c>
      <c r="B4">
        <f>COUNTIFS(Worksheet!$D:$D,"&gt;=5000",Worksheet!$D:$D,"&lt;10000",Worksheet!$F:$F,"successful")</f>
        <v>381</v>
      </c>
      <c r="C4">
        <f>COUNTIFS(Worksheet!$D:$D,"&gt;=5000",Worksheet!$D:$D,"&lt;10000",Worksheet!$F:$F,"failed")</f>
        <v>283</v>
      </c>
      <c r="D4">
        <f>COUNTIFS(Worksheet!$D:$D,"&gt;=5000",Worksheet!$D:$D,"&lt;10000",Worksheet!$F:$F,"canceled")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16" x14ac:dyDescent="0.25">
      <c r="A5" t="s">
        <v>8402</v>
      </c>
      <c r="B5">
        <f>COUNTIFS(Worksheet!$D:$D,"&gt;=10000",Worksheet!$D:$D,"&lt;14999",Worksheet!$F:$F,"successful")</f>
        <v>168</v>
      </c>
      <c r="C5">
        <f>COUNTIFS(Worksheet!$D:$D,"&gt;=10000",Worksheet!$D:$D,"&lt;14999",Worksheet!$F:$F,"failed")</f>
        <v>144</v>
      </c>
      <c r="D5">
        <f>COUNTIFS(Worksheet!$D:$D,"&gt;=10000",Worksheet!$D:$D,"&lt;14999",Worksheet!$F:$F,"canceled")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16" x14ac:dyDescent="0.25">
      <c r="A6" t="s">
        <v>8394</v>
      </c>
      <c r="B6">
        <f>COUNTIFS(Worksheet!$D:$D,"&gt;=15000",Worksheet!$D:$D,"&lt;20000",Worksheet!$F:$F,"successful")</f>
        <v>94</v>
      </c>
      <c r="C6">
        <f>COUNTIFS(Worksheet!$D:$D,"&gt;=15000",Worksheet!$D:$D,"&lt;20000",Worksheet!$F:$F,"failed")</f>
        <v>90</v>
      </c>
      <c r="D6">
        <f>COUNTIFS(Worksheet!$D:$D,"&gt;=15000",Worksheet!$D:$D,"&lt;20000",Worksheet!$F:$F,"canceled")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16" x14ac:dyDescent="0.25">
      <c r="A7" t="s">
        <v>8395</v>
      </c>
      <c r="B7">
        <f>COUNTIFS(Worksheet!$D:$D,"&gt;=20000",Worksheet!$D:$D,"&lt;25000",Worksheet!$F:$F,"successful")</f>
        <v>62</v>
      </c>
      <c r="C7">
        <f>COUNTIFS(Worksheet!$D:$D,"&gt;=20000",Worksheet!$D:$D,"&lt;25000",Worksheet!$F:$F,"failed")</f>
        <v>72</v>
      </c>
      <c r="D7">
        <f>COUNTIFS(Worksheet!$D:$D,"&gt;=20000",Worksheet!$D:$D,"&lt;25000",Worksheet!$F:$F,"canceled")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16" x14ac:dyDescent="0.25">
      <c r="A8" t="s">
        <v>8403</v>
      </c>
      <c r="B8">
        <f>COUNTIFS(Worksheet!$D:$D,"&gt;=25000",Worksheet!$D:$D,"&lt;30000",Worksheet!$F:$F,"successful")</f>
        <v>55</v>
      </c>
      <c r="C8">
        <f>COUNTIFS(Worksheet!$D:$D,"&gt;=25000",Worksheet!$D:$D,"&lt;30000",Worksheet!$F:$F,"failed")</f>
        <v>64</v>
      </c>
      <c r="D8">
        <f>COUNTIFS(Worksheet!$D:$D,"&gt;=25000",Worksheet!$D:$D,"&lt;30000",Worksheet!$F:$F,"canceled")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16" x14ac:dyDescent="0.25">
      <c r="A9" t="s">
        <v>8396</v>
      </c>
      <c r="B9">
        <f>COUNTIFS(Worksheet!$D:$D,"&gt;=30000",Worksheet!$D:$D,"&lt;35000",Worksheet!$F:$F,"successful")</f>
        <v>32</v>
      </c>
      <c r="C9">
        <f>COUNTIFS(Worksheet!$D:$D,"&gt;=30000",Worksheet!$D:$D,"&lt;35000",Worksheet!$F:$F,"failed")</f>
        <v>37</v>
      </c>
      <c r="D9">
        <f>COUNTIFS(Worksheet!$D:$D,"&gt;=30000",Worksheet!$D:$D,"&lt;35000",Worksheet!$F:$F,"canceled")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16" x14ac:dyDescent="0.25">
      <c r="A10" t="s">
        <v>8398</v>
      </c>
      <c r="B10">
        <f>COUNTIFS(Worksheet!$D:$D,"&gt;=35000",Worksheet!$D:$D,"&lt;40000",Worksheet!$F:$F,"successful")</f>
        <v>26</v>
      </c>
      <c r="C10">
        <f>COUNTIFS(Worksheet!$D:$D,"&gt;=35000",Worksheet!$D:$D,"&lt;40000",Worksheet!$F:$F,"failed")</f>
        <v>22</v>
      </c>
      <c r="D10">
        <f>COUNTIFS(Worksheet!$D:$D,"&gt;=35000",Worksheet!$D:$D,"&lt;40000",Worksheet!$F:$F,"canceled")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16" x14ac:dyDescent="0.25">
      <c r="A11" t="s">
        <v>8397</v>
      </c>
      <c r="B11">
        <f>COUNTIFS(Worksheet!$D:$D,"&gt;=40000",Worksheet!$D:$D,"&lt;45000",Worksheet!$F:$F,"successful")</f>
        <v>21</v>
      </c>
      <c r="C11">
        <f>COUNTIFS(Worksheet!$D:$D,"&gt;=40000",Worksheet!$D:$D,"&lt;45000",Worksheet!$F:$F,"failed")</f>
        <v>16</v>
      </c>
      <c r="D11">
        <f>COUNTIFS(Worksheet!$D:$D,"&gt;=40000",Worksheet!$D:$D,"&lt;45000",Worksheet!$F:$F,"canceled")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16" x14ac:dyDescent="0.25">
      <c r="A12" t="s">
        <v>8399</v>
      </c>
      <c r="B12">
        <f>COUNTIFS(Worksheet!$D:$D,"&gt;=45000",Worksheet!$D:$D,"&lt;50000",Worksheet!$F:$F,"successful")</f>
        <v>6</v>
      </c>
      <c r="C12">
        <f>COUNTIFS(Worksheet!$D:$D,"&gt;=45000",Worksheet!$D:$D,"&lt;50000",Worksheet!$F:$F,"failed")</f>
        <v>11</v>
      </c>
      <c r="D12">
        <f>COUNTIFS(Worksheet!$D:$D,"&gt;=45000",Worksheet!$D:$D,"&lt;50000",Worksheet!$F:$F,"canceled")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16" x14ac:dyDescent="0.25">
      <c r="A13" t="s">
        <v>8400</v>
      </c>
      <c r="B13">
        <f>COUNTIFS(Worksheet!$D:$D,"&gt;=50000",Worksheet!$F:$F,"successful")</f>
        <v>86</v>
      </c>
      <c r="C13">
        <f>COUNTIFS(Worksheet!$D:$D,"&gt;=50000",Worksheet!$F:$F,"failed")</f>
        <v>258</v>
      </c>
      <c r="D13">
        <f>COUNTIFS(Worksheet!$D:$D,"&gt;=50000",Worksheet!$F:$F,"canceled")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mergeCells count="1">
    <mergeCell ref="J2:P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SubCategory Pivot</vt:lpstr>
      <vt:lpstr>Outcome Pivot</vt:lpstr>
      <vt:lpstr>Worksheet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Bonney</cp:lastModifiedBy>
  <dcterms:created xsi:type="dcterms:W3CDTF">2017-04-20T15:17:24Z</dcterms:created>
  <dcterms:modified xsi:type="dcterms:W3CDTF">2018-11-04T16:43:47Z</dcterms:modified>
</cp:coreProperties>
</file>