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41DB3D0-07A9-47E1-A4A1-D26781B2DA2E}" xr6:coauthVersionLast="36" xr6:coauthVersionMax="36" xr10:uidLastSave="{00000000-0000-0000-0000-000000000000}"/>
  <bookViews>
    <workbookView xWindow="0" yWindow="0" windowWidth="14960" windowHeight="6810" tabRatio="660" activeTab="6" xr2:uid="{198BA75E-DE80-4442-AF4C-A184F20165B7}"/>
  </bookViews>
  <sheets>
    <sheet name="assortment" sheetId="2" r:id="rId1"/>
    <sheet name="Top 10" sheetId="3" r:id="rId2"/>
    <sheet name="Sheet4" sheetId="4" r:id="rId3"/>
    <sheet name="Sheet5" sheetId="5" r:id="rId4"/>
    <sheet name="Sheet1" sheetId="6" r:id="rId5"/>
    <sheet name="Digital Screen" sheetId="7" r:id="rId6"/>
    <sheet name="Cooler effect" sheetId="8" r:id="rId7"/>
    <sheet name="Sheet2" sheetId="9" r:id="rId8"/>
    <sheet name="data" sheetId="1" r:id="rId9"/>
  </sheets>
  <definedNames>
    <definedName name="_xlnm._FilterDatabase" localSheetId="8" hidden="1">data!$A$2:$V$62</definedName>
  </definedNames>
  <calcPr calcId="191029"/>
  <pivotCaches>
    <pivotCache cacheId="0" r:id="rId10"/>
    <pivotCache cacheId="1" r:id="rId11"/>
    <pivotCache cacheId="12" r:id="rId12"/>
    <pivotCache cacheId="1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9" i="1" l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48" i="1"/>
  <c r="U34" i="1"/>
  <c r="V34" i="1" s="1"/>
  <c r="U35" i="1"/>
  <c r="U36" i="1"/>
  <c r="U37" i="1"/>
  <c r="U38" i="1"/>
  <c r="U39" i="1"/>
  <c r="U40" i="1"/>
  <c r="U41" i="1"/>
  <c r="U42" i="1"/>
  <c r="V42" i="1" s="1"/>
  <c r="U43" i="1"/>
  <c r="U44" i="1"/>
  <c r="U45" i="1"/>
  <c r="U46" i="1"/>
  <c r="U47" i="1"/>
  <c r="U33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1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48" i="1"/>
  <c r="T43" i="1"/>
  <c r="V43" i="1" s="1"/>
  <c r="T44" i="1"/>
  <c r="T45" i="1"/>
  <c r="T46" i="1"/>
  <c r="T47" i="1"/>
  <c r="T34" i="1"/>
  <c r="T35" i="1"/>
  <c r="V35" i="1" s="1"/>
  <c r="T36" i="1"/>
  <c r="T37" i="1"/>
  <c r="T38" i="1"/>
  <c r="T39" i="1"/>
  <c r="T40" i="1"/>
  <c r="T41" i="1"/>
  <c r="T42" i="1"/>
  <c r="T33" i="1"/>
  <c r="T29" i="1"/>
  <c r="T30" i="1"/>
  <c r="T31" i="1"/>
  <c r="T32" i="1"/>
  <c r="T19" i="1"/>
  <c r="V19" i="1" s="1"/>
  <c r="T20" i="1"/>
  <c r="T21" i="1"/>
  <c r="T22" i="1"/>
  <c r="T23" i="1"/>
  <c r="T24" i="1"/>
  <c r="T25" i="1"/>
  <c r="T26" i="1"/>
  <c r="T27" i="1"/>
  <c r="T28" i="1"/>
  <c r="T18" i="1"/>
  <c r="T17" i="1"/>
  <c r="T14" i="1"/>
  <c r="T15" i="1"/>
  <c r="T16" i="1"/>
  <c r="T4" i="1"/>
  <c r="T5" i="1"/>
  <c r="T6" i="1"/>
  <c r="T7" i="1"/>
  <c r="T8" i="1"/>
  <c r="T9" i="1"/>
  <c r="T10" i="1"/>
  <c r="T11" i="1"/>
  <c r="T12" i="1"/>
  <c r="T13" i="1"/>
  <c r="T3" i="1"/>
  <c r="G7" i="8"/>
  <c r="G6" i="8"/>
  <c r="F9" i="8"/>
  <c r="F8" i="8"/>
  <c r="F7" i="8"/>
  <c r="F6" i="8"/>
  <c r="G9" i="8"/>
  <c r="G8" i="8"/>
  <c r="V18" i="1" l="1"/>
  <c r="V16" i="1"/>
  <c r="V30" i="1"/>
  <c r="V44" i="1"/>
  <c r="V36" i="1"/>
  <c r="V58" i="1"/>
  <c r="V50" i="1"/>
  <c r="V26" i="1"/>
  <c r="V15" i="1"/>
  <c r="V7" i="1"/>
  <c r="V29" i="1"/>
  <c r="V21" i="1"/>
  <c r="V57" i="1"/>
  <c r="V49" i="1"/>
  <c r="V14" i="1"/>
  <c r="V6" i="1"/>
  <c r="V28" i="1"/>
  <c r="V20" i="1"/>
  <c r="V56" i="1"/>
  <c r="V13" i="1"/>
  <c r="V5" i="1"/>
  <c r="V27" i="1"/>
  <c r="V41" i="1"/>
  <c r="V48" i="1"/>
  <c r="V55" i="1"/>
  <c r="V12" i="1"/>
  <c r="V4" i="1"/>
  <c r="V33" i="1"/>
  <c r="V40" i="1"/>
  <c r="V62" i="1"/>
  <c r="V54" i="1"/>
  <c r="V11" i="1"/>
  <c r="V25" i="1"/>
  <c r="V47" i="1"/>
  <c r="V39" i="1"/>
  <c r="V61" i="1"/>
  <c r="V53" i="1"/>
  <c r="V8" i="1"/>
  <c r="V3" i="1"/>
  <c r="V10" i="1"/>
  <c r="V32" i="1"/>
  <c r="V24" i="1"/>
  <c r="V46" i="1"/>
  <c r="V38" i="1"/>
  <c r="V60" i="1"/>
  <c r="V52" i="1"/>
  <c r="V22" i="1"/>
  <c r="V17" i="1"/>
  <c r="V9" i="1"/>
  <c r="V31" i="1"/>
  <c r="V23" i="1"/>
  <c r="V45" i="1"/>
  <c r="V37" i="1"/>
  <c r="V59" i="1"/>
  <c r="V51" i="1"/>
</calcChain>
</file>

<file path=xl/sharedStrings.xml><?xml version="1.0" encoding="utf-8"?>
<sst xmlns="http://schemas.openxmlformats.org/spreadsheetml/2006/main" count="1187" uniqueCount="282">
  <si>
    <t>No</t>
  </si>
  <si>
    <t>Yes</t>
  </si>
  <si>
    <t>Restaurant</t>
  </si>
  <si>
    <t>(938) 752-9381</t>
  </si>
  <si>
    <t>Nina Coulter</t>
  </si>
  <si>
    <t>484 Thorne St, New York NY 10128</t>
  </si>
  <si>
    <t>Restaurant 8</t>
  </si>
  <si>
    <t>(754) 696-3109</t>
  </si>
  <si>
    <t>Rita Varga</t>
  </si>
  <si>
    <t>12 Lees Creek St, Brooklyn NY 11211</t>
  </si>
  <si>
    <t>Restaurant 11</t>
  </si>
  <si>
    <t>(778) 387-0744</t>
  </si>
  <si>
    <t>Julie Ross</t>
  </si>
  <si>
    <t>3 Warren Drive, New York NY 10040</t>
  </si>
  <si>
    <t>Restaurant 4</t>
  </si>
  <si>
    <t>(743) 960-6716</t>
  </si>
  <si>
    <t>Debra Martin</t>
  </si>
  <si>
    <t>62 Lower River Road, Staten Island, NY 10306</t>
  </si>
  <si>
    <t>Restaurant 13</t>
  </si>
  <si>
    <t>(964) 214-3742</t>
  </si>
  <si>
    <t>Javier George</t>
  </si>
  <si>
    <t>805 South Pilgrim Court, Brooklyn NY 11225</t>
  </si>
  <si>
    <t>Restaurant 2</t>
  </si>
  <si>
    <t>(886) 554-5339</t>
  </si>
  <si>
    <t>Kari Lenz</t>
  </si>
  <si>
    <t>5 Tallwood St, Brooklyn NY 11233</t>
  </si>
  <si>
    <t>Restaurant 15</t>
  </si>
  <si>
    <t>(248) 450-0797</t>
  </si>
  <si>
    <t>Dan Hill</t>
  </si>
  <si>
    <t>9848 Linden St, New York NY 10011</t>
  </si>
  <si>
    <t>Restaurant 1</t>
  </si>
  <si>
    <t>(253) 861-1301</t>
  </si>
  <si>
    <t>Mia Ang</t>
  </si>
  <si>
    <t>861 Gonzales Lane, Bronx NY 10472</t>
  </si>
  <si>
    <t>Restaurant 9</t>
  </si>
  <si>
    <t>(784) 634-6873</t>
  </si>
  <si>
    <t>Charlotte Leroux</t>
  </si>
  <si>
    <t>323 North Edgewood St, Bronx NY 10457</t>
  </si>
  <si>
    <t>Restaurant 7</t>
  </si>
  <si>
    <t>(845) 304-6511</t>
  </si>
  <si>
    <t>Deshaun Fletcher</t>
  </si>
  <si>
    <t>48 S. Brandywine St, New York NY 10002</t>
  </si>
  <si>
    <t>Restaurant 14</t>
  </si>
  <si>
    <t>(831) 406-6300</t>
  </si>
  <si>
    <t>Christopher Evans</t>
  </si>
  <si>
    <t>9132 Redwood Rd, Bronx NY 10466</t>
  </si>
  <si>
    <t>Restaurant 3</t>
  </si>
  <si>
    <t>(939) 738-6471</t>
  </si>
  <si>
    <t>Kathy Rogers</t>
  </si>
  <si>
    <t>267 Randall Mill Dr, New York NY 10033</t>
  </si>
  <si>
    <t>Restaurant 10</t>
  </si>
  <si>
    <t>(349) 801-7566</t>
  </si>
  <si>
    <t>Anthony Brooks</t>
  </si>
  <si>
    <t>6 E. Nichols Ave, New York NY 10027</t>
  </si>
  <si>
    <t>Restaurant 6</t>
  </si>
  <si>
    <t>(967) 547-1542</t>
  </si>
  <si>
    <t>Mel Berkowitz</t>
  </si>
  <si>
    <t>240 W. Manhattan St, Bronx NY 10462</t>
  </si>
  <si>
    <t>Restaurant 12</t>
  </si>
  <si>
    <t>(617) 419-7996</t>
  </si>
  <si>
    <t>Bill Callahan</t>
  </si>
  <si>
    <t>402 Bridgeton Lane, Bronx NY 10468</t>
  </si>
  <si>
    <t>Restaurant 5</t>
  </si>
  <si>
    <t>Hotel</t>
  </si>
  <si>
    <t>(685) 981-8556</t>
  </si>
  <si>
    <t>Richard Breaux</t>
  </si>
  <si>
    <t>7184 Center Court, Brooklyn NY 11208</t>
  </si>
  <si>
    <t>Event Venue 1</t>
  </si>
  <si>
    <t>(261) 690-0303</t>
  </si>
  <si>
    <t>Teresa Vasbinder</t>
  </si>
  <si>
    <t>601 Bank Ave, Brooklyn NY 11218</t>
  </si>
  <si>
    <t>Event Venue 4</t>
  </si>
  <si>
    <t>(237) 890-0247</t>
  </si>
  <si>
    <t>Russell Wallace</t>
  </si>
  <si>
    <t>8083 8th St, Brooklyn NY 11209</t>
  </si>
  <si>
    <t>Event Venue 12</t>
  </si>
  <si>
    <t>(293) 473-1512</t>
  </si>
  <si>
    <t>Henry Lange</t>
  </si>
  <si>
    <t>8680 Alderwood St, New York NY 10032</t>
  </si>
  <si>
    <t>Event Venue 8</t>
  </si>
  <si>
    <t>(931) 618-9558</t>
  </si>
  <si>
    <t>Donna Lam</t>
  </si>
  <si>
    <t>9875 Franklin Rd, Brooklyn NY 11223</t>
  </si>
  <si>
    <t>Event Venue 3</t>
  </si>
  <si>
    <t>(650) 848-8284</t>
  </si>
  <si>
    <t>Kevin Fleming</t>
  </si>
  <si>
    <t>9577 Nicolls Ave, Staten Island NY 10312</t>
  </si>
  <si>
    <t>Event Venue 14</t>
  </si>
  <si>
    <t>(609) 345-8163</t>
  </si>
  <si>
    <t>Ray Hernandez</t>
  </si>
  <si>
    <t>18 N. Woodland Ave, New York NY 10025</t>
  </si>
  <si>
    <t>Event Venue 6</t>
  </si>
  <si>
    <t>(459) 261-2301</t>
  </si>
  <si>
    <t>Danielle Tomas</t>
  </si>
  <si>
    <t>8388 Gonzales St, Brooklyn NY 11228</t>
  </si>
  <si>
    <t>Event Venue 9</t>
  </si>
  <si>
    <t>(980) 437-1451</t>
  </si>
  <si>
    <t>Anna Grey</t>
  </si>
  <si>
    <t>174 Del Monte St, Brooklyn NY 11224</t>
  </si>
  <si>
    <t>Event Venue 15</t>
  </si>
  <si>
    <t>(488) 656-0761</t>
  </si>
  <si>
    <t>Shameka West</t>
  </si>
  <si>
    <t>2 Rock Maple Ave, New York NY 10029</t>
  </si>
  <si>
    <t>Event Venue 13</t>
  </si>
  <si>
    <t>(381) 643-1230</t>
  </si>
  <si>
    <t>Thomas Stewart</t>
  </si>
  <si>
    <t>65 Lower River Ave, Bronx NY 10465</t>
  </si>
  <si>
    <t>Event Venue 7</t>
  </si>
  <si>
    <t>(936) 816-9148</t>
  </si>
  <si>
    <t>Joe Schimke</t>
  </si>
  <si>
    <t>9760 Taylor Dr, Brooklyn NY 11211</t>
  </si>
  <si>
    <t>Event Venue 10</t>
  </si>
  <si>
    <t>(597) 701-9429</t>
  </si>
  <si>
    <t>Andre Mobley</t>
  </si>
  <si>
    <t>21 Yukon St, Bronx NY 10451</t>
  </si>
  <si>
    <t>Event Venue 5</t>
  </si>
  <si>
    <t>(828) 840-2736</t>
  </si>
  <si>
    <t>Craig Collins</t>
  </si>
  <si>
    <t>815 2nd St, New York NY 10028</t>
  </si>
  <si>
    <t>Event Venue 2</t>
  </si>
  <si>
    <t>(201) 363-0653</t>
  </si>
  <si>
    <t>Carlos Jackson</t>
  </si>
  <si>
    <t>419 E. Henry Ave, New York NY 10031</t>
  </si>
  <si>
    <t>Event Venue 11</t>
  </si>
  <si>
    <t>Club</t>
  </si>
  <si>
    <t>(485) 453-8693</t>
  </si>
  <si>
    <t>Carlos Moya</t>
  </si>
  <si>
    <t>92 Princess St, New York NY 10033</t>
  </si>
  <si>
    <t>Nightclub 11</t>
  </si>
  <si>
    <t>(454) 903-5770</t>
  </si>
  <si>
    <t>Kurt Issacs</t>
  </si>
  <si>
    <t>9453 N. Wagon Lane, Brooklyn NY 11237</t>
  </si>
  <si>
    <t>Nightclub 8</t>
  </si>
  <si>
    <t>(462) 693-6254</t>
  </si>
  <si>
    <t>Annie Fuentes</t>
  </si>
  <si>
    <t>424 Hall Ave, New York NY 10128</t>
  </si>
  <si>
    <t>Nightclub 13</t>
  </si>
  <si>
    <t>(924) 516-6566</t>
  </si>
  <si>
    <t>Janie Roberson</t>
  </si>
  <si>
    <t>7223 Cedarwood Ave, Brooklyn NY 11221</t>
  </si>
  <si>
    <t>Nightclub 3</t>
  </si>
  <si>
    <t>(247) 999-3394</t>
  </si>
  <si>
    <t>Brooke Hayes</t>
  </si>
  <si>
    <t>62 Lafayette Ave, Bronx NY 10462</t>
  </si>
  <si>
    <t>Nightclub 4</t>
  </si>
  <si>
    <t>(831) 581-1892</t>
  </si>
  <si>
    <t>John Mackey</t>
  </si>
  <si>
    <t>77 Stillwater St, Brooklyn NY 11213</t>
  </si>
  <si>
    <t>Nightclub 1</t>
  </si>
  <si>
    <t>(258) 948-7479</t>
  </si>
  <si>
    <t>Stephen Harris</t>
  </si>
  <si>
    <t>429 Stonybrook Dr, Brooklyn NY 11203</t>
  </si>
  <si>
    <t>Nightclub 6</t>
  </si>
  <si>
    <t>(881) 243-5276</t>
  </si>
  <si>
    <t>Maria Sawyer</t>
  </si>
  <si>
    <t>81 Crescent St, Brooklyn NY 11210</t>
  </si>
  <si>
    <t>Nightclub 14</t>
  </si>
  <si>
    <t>(920) 451-3973</t>
  </si>
  <si>
    <t>Lee Niemeyer</t>
  </si>
  <si>
    <t>7839 Elm St, Staten Island NY 10306</t>
  </si>
  <si>
    <t>Nightclub 5</t>
  </si>
  <si>
    <t>(691) 657-1498</t>
  </si>
  <si>
    <t>Shaun Salvatore</t>
  </si>
  <si>
    <t>9151 River St, Brooklyn NY 11230</t>
  </si>
  <si>
    <t>Nightclub 12</t>
  </si>
  <si>
    <t>(357) 532-0838</t>
  </si>
  <si>
    <t>Juan Scott</t>
  </si>
  <si>
    <t>640 Beechwood Dr, Bronx NY 10461</t>
  </si>
  <si>
    <t>Nightclub 7</t>
  </si>
  <si>
    <t>(336) 448-7026</t>
  </si>
  <si>
    <t>Dominique Johnson</t>
  </si>
  <si>
    <t>81 San Carlos Road, Bronx NY 10463</t>
  </si>
  <si>
    <t>Nightclub 9</t>
  </si>
  <si>
    <t>(680) 628-4625</t>
  </si>
  <si>
    <t>Darnell Straughter</t>
  </si>
  <si>
    <t>7217 Birch Hill Dr, New York NY 10009</t>
  </si>
  <si>
    <t>Nightclub 15</t>
  </si>
  <si>
    <t>(242) 869-1226</t>
  </si>
  <si>
    <t>Larry Alaimo</t>
  </si>
  <si>
    <t>596 Coffee St, Bronx NY 10472</t>
  </si>
  <si>
    <t>Nightclub 10</t>
  </si>
  <si>
    <t>(571) 843-1746</t>
  </si>
  <si>
    <t>Raymond Heywin</t>
  </si>
  <si>
    <t>7061 Bishop St, Yonkers NY 10701</t>
  </si>
  <si>
    <t>Nightclub 2</t>
  </si>
  <si>
    <t>Bar</t>
  </si>
  <si>
    <t>(678) 294-8103</t>
  </si>
  <si>
    <t>Lorena Posacco</t>
  </si>
  <si>
    <t>48 Winchester Avenue, New York NY 10024</t>
  </si>
  <si>
    <t>Bar 7</t>
  </si>
  <si>
    <t>(220) 929-0797</t>
  </si>
  <si>
    <t>Kelly Boyd</t>
  </si>
  <si>
    <t>44 Madison Dr, New York NY 10032</t>
  </si>
  <si>
    <t>Bar 15</t>
  </si>
  <si>
    <t>(697) 543-0310</t>
  </si>
  <si>
    <t>Velma Riley</t>
  </si>
  <si>
    <t>267 Third Road, New York NY 10034</t>
  </si>
  <si>
    <t>Bar 9</t>
  </si>
  <si>
    <t>(459) 968-9453</t>
  </si>
  <si>
    <t>Gary Brown</t>
  </si>
  <si>
    <t>44 W. Pheasant Street, Brooklyn NY 11233</t>
  </si>
  <si>
    <t>Bar 11</t>
  </si>
  <si>
    <t>(711) 426-7350</t>
  </si>
  <si>
    <t>Lawson Moore</t>
  </si>
  <si>
    <t>3685 Morningview Lane, New York NY 10013</t>
  </si>
  <si>
    <t>Bar 2</t>
  </si>
  <si>
    <t>(313) 417-8968</t>
  </si>
  <si>
    <t>Jeffrey Akins</t>
  </si>
  <si>
    <t>7488 N. Marconi Ave, Brooklyn NY 11237</t>
  </si>
  <si>
    <t>Bar 12</t>
  </si>
  <si>
    <t>(594) 807-4187</t>
  </si>
  <si>
    <t>Roy McGlynn</t>
  </si>
  <si>
    <t>7778 Cherry Road, Bronx NY 10467</t>
  </si>
  <si>
    <t>Bar 6</t>
  </si>
  <si>
    <t>(277) 456-4626</t>
  </si>
  <si>
    <t>Holly Gaines</t>
  </si>
  <si>
    <t>102 Coffee Court, Bronx NY 10461</t>
  </si>
  <si>
    <t>Bar 10</t>
  </si>
  <si>
    <t>(412) 570-0596</t>
  </si>
  <si>
    <t>Shanna Hettinger</t>
  </si>
  <si>
    <t>2807 Geraldine Lane, New York NY 10004</t>
  </si>
  <si>
    <t>Bar 5</t>
  </si>
  <si>
    <t>(880) 283-6803</t>
  </si>
  <si>
    <t>Dorothy Rizzo</t>
  </si>
  <si>
    <t>2131 Patterson Road, Brooklyn NY 11201</t>
  </si>
  <si>
    <t>Bar 1</t>
  </si>
  <si>
    <t>(305) 531-1310</t>
  </si>
  <si>
    <t>Juanita Wisozk</t>
  </si>
  <si>
    <t>8735 Squaw Creek Drive, Brooklyn NY 11214</t>
  </si>
  <si>
    <t>Bar 8</t>
  </si>
  <si>
    <t>(952) 952-5573</t>
  </si>
  <si>
    <t>Vin Hudson</t>
  </si>
  <si>
    <t>2285 Ladybug Drive, New York NY 10013</t>
  </si>
  <si>
    <t>Bar 3</t>
  </si>
  <si>
    <t>(491) 505-6064</t>
  </si>
  <si>
    <t>Susana Huels</t>
  </si>
  <si>
    <t>2930 Southern Street, New York NY 10005</t>
  </si>
  <si>
    <t>Bar 4</t>
  </si>
  <si>
    <t>(628) 832-4986</t>
  </si>
  <si>
    <t>Debra Kroll</t>
  </si>
  <si>
    <t>8156 Lake View Street, New York, NY 10025</t>
  </si>
  <si>
    <t>Bar 14</t>
  </si>
  <si>
    <t>(876) 653-1727</t>
  </si>
  <si>
    <t>Tim Young</t>
  </si>
  <si>
    <t>9575 Shipley Court, Brooklyn NY 11201</t>
  </si>
  <si>
    <t>Bar 13</t>
  </si>
  <si>
    <t>total</t>
  </si>
  <si>
    <t>CAGR</t>
  </si>
  <si>
    <t>Posters?</t>
  </si>
  <si>
    <t>Menu inclusion?</t>
  </si>
  <si>
    <t>Digital screen?</t>
  </si>
  <si>
    <t>Cooler?</t>
  </si>
  <si>
    <t>Yellow Edition</t>
  </si>
  <si>
    <t>Sugar Free</t>
  </si>
  <si>
    <t>Regular</t>
  </si>
  <si>
    <t>Account Type</t>
  </si>
  <si>
    <t>Phone Number</t>
  </si>
  <si>
    <t>Decision Maker</t>
  </si>
  <si>
    <t>Account Address</t>
  </si>
  <si>
    <t>Account Name</t>
  </si>
  <si>
    <t>Sales Volume (cases)</t>
  </si>
  <si>
    <t>Marketing / Promotion Programs</t>
  </si>
  <si>
    <t>Product Lines</t>
  </si>
  <si>
    <t>No Sugar Free</t>
  </si>
  <si>
    <t>No Yellow Edition</t>
  </si>
  <si>
    <t>Grand Total</t>
  </si>
  <si>
    <t>Total</t>
  </si>
  <si>
    <t>Sum of total</t>
  </si>
  <si>
    <t>(All)</t>
  </si>
  <si>
    <t>Row Labels</t>
  </si>
  <si>
    <t>Sum of CAGR</t>
  </si>
  <si>
    <t>Sum of 2017</t>
  </si>
  <si>
    <t>Values</t>
  </si>
  <si>
    <t>Sum of 2021</t>
  </si>
  <si>
    <t>2017 s</t>
  </si>
  <si>
    <t>2021 s</t>
  </si>
  <si>
    <t>CAGR s</t>
  </si>
  <si>
    <t>Average of CAGR s</t>
  </si>
  <si>
    <t>Cooler</t>
  </si>
  <si>
    <t>Digital screen</t>
  </si>
  <si>
    <t>Menu Inclusion</t>
  </si>
  <si>
    <t>Posters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</si>
</sst>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2" fontId="0" fillId="0" borderId="0" xfId="1" applyNumberFormat="1" applyFont="1"/>
    <xf numFmtId="0" fontId="2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horizontal="left"/>
    </xf>
    <xf numFmtId="9" fontId="0" fillId="0" borderId="0" xfId="1" applyFont="1"/>
    <xf numFmtId="0" fontId="2" fillId="0" borderId="11" xfId="0" applyFont="1" applyBorder="1"/>
    <xf numFmtId="0" fontId="0" fillId="0" borderId="11" xfId="0" applyBorder="1"/>
    <xf numFmtId="9" fontId="2" fillId="0" borderId="11" xfId="1" applyFont="1" applyBorder="1"/>
    <xf numFmtId="9" fontId="0" fillId="0" borderId="11" xfId="1" applyFont="1" applyBorder="1"/>
    <xf numFmtId="0" fontId="0" fillId="0" borderId="0" xfId="0" applyAlignment="1">
      <alignment horizontal="left" indent="1"/>
    </xf>
    <xf numFmtId="0" fontId="2" fillId="0" borderId="10" xfId="0" applyFont="1" applyBorder="1" applyAlignment="1">
      <alignment horizontal="left"/>
    </xf>
    <xf numFmtId="9" fontId="2" fillId="0" borderId="10" xfId="1" applyNumberFormat="1" applyFont="1" applyBorder="1"/>
    <xf numFmtId="0" fontId="2" fillId="3" borderId="0" xfId="0" applyFont="1" applyFill="1" applyAlignment="1"/>
    <xf numFmtId="0" fontId="0" fillId="3" borderId="0" xfId="0" applyFill="1" applyAlignment="1"/>
    <xf numFmtId="0" fontId="2" fillId="4" borderId="0" xfId="0" applyFont="1" applyFill="1" applyAlignment="1"/>
    <xf numFmtId="0" fontId="0" fillId="0" borderId="0" xfId="0" applyAlignment="1"/>
    <xf numFmtId="0" fontId="2" fillId="5" borderId="10" xfId="0" applyFont="1" applyFill="1" applyBorder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sales.xlsx]assortment!PivotTable101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Volumne by Product Assortment</a:t>
            </a:r>
          </a:p>
        </c:rich>
      </c:tx>
      <c:layout>
        <c:manualLayout>
          <c:xMode val="edge"/>
          <c:yMode val="edge"/>
          <c:x val="0.22717057834598178"/>
          <c:y val="3.4558864499479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assortment!$C$3:$C$4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assortment!$A$5:$B$8</c:f>
              <c:multiLvlStrCache>
                <c:ptCount val="3"/>
                <c:lvl>
                  <c:pt idx="0">
                    <c:v>No Yellow Edition</c:v>
                  </c:pt>
                  <c:pt idx="1">
                    <c:v>No Yellow Edition</c:v>
                  </c:pt>
                  <c:pt idx="2">
                    <c:v>Yellow Edition</c:v>
                  </c:pt>
                </c:lvl>
                <c:lvl>
                  <c:pt idx="0">
                    <c:v>No Sugar Free</c:v>
                  </c:pt>
                  <c:pt idx="1">
                    <c:v>Sugar Free</c:v>
                  </c:pt>
                </c:lvl>
              </c:multiLvlStrCache>
            </c:multiLvlStrRef>
          </c:cat>
          <c:val>
            <c:numRef>
              <c:f>assortment!$C$5:$C$8</c:f>
              <c:numCache>
                <c:formatCode>General</c:formatCode>
                <c:ptCount val="3"/>
                <c:pt idx="0">
                  <c:v>254184</c:v>
                </c:pt>
                <c:pt idx="1">
                  <c:v>458049</c:v>
                </c:pt>
                <c:pt idx="2">
                  <c:v>768615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6-4358-AB5D-7A7B3489A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3079808"/>
        <c:axId val="1328034704"/>
      </c:barChart>
      <c:catAx>
        <c:axId val="1153079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4704"/>
        <c:crosses val="autoZero"/>
        <c:auto val="1"/>
        <c:lblAlgn val="ctr"/>
        <c:lblOffset val="100"/>
        <c:noMultiLvlLbl val="0"/>
      </c:catAx>
      <c:valAx>
        <c:axId val="13280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volume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sales.xlsx]Sheet5!PivotTable103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Sheet5!$F$3:$F$4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Sheet5!$A$5:$E$65</c:f>
              <c:multiLvlStrCache>
                <c:ptCount val="60"/>
                <c:lvl>
                  <c:pt idx="0">
                    <c:v>-47%</c:v>
                  </c:pt>
                  <c:pt idx="1">
                    <c:v>-21%</c:v>
                  </c:pt>
                  <c:pt idx="2">
                    <c:v>-20%</c:v>
                  </c:pt>
                  <c:pt idx="3">
                    <c:v>-17%</c:v>
                  </c:pt>
                  <c:pt idx="4">
                    <c:v>-15%</c:v>
                  </c:pt>
                  <c:pt idx="5">
                    <c:v>-9%</c:v>
                  </c:pt>
                  <c:pt idx="6">
                    <c:v>14%</c:v>
                  </c:pt>
                  <c:pt idx="7">
                    <c:v>14%</c:v>
                  </c:pt>
                  <c:pt idx="8">
                    <c:v>21%</c:v>
                  </c:pt>
                  <c:pt idx="9">
                    <c:v>29%</c:v>
                  </c:pt>
                  <c:pt idx="10">
                    <c:v>44%</c:v>
                  </c:pt>
                  <c:pt idx="11">
                    <c:v>50%</c:v>
                  </c:pt>
                  <c:pt idx="12">
                    <c:v>50%</c:v>
                  </c:pt>
                  <c:pt idx="13">
                    <c:v>-65%</c:v>
                  </c:pt>
                  <c:pt idx="14">
                    <c:v>-53%</c:v>
                  </c:pt>
                  <c:pt idx="15">
                    <c:v>-27%</c:v>
                  </c:pt>
                  <c:pt idx="16">
                    <c:v>-25%</c:v>
                  </c:pt>
                  <c:pt idx="17">
                    <c:v>-13%</c:v>
                  </c:pt>
                  <c:pt idx="18">
                    <c:v>28%</c:v>
                  </c:pt>
                  <c:pt idx="19">
                    <c:v>44%</c:v>
                  </c:pt>
                  <c:pt idx="20">
                    <c:v>46%</c:v>
                  </c:pt>
                  <c:pt idx="21">
                    <c:v>48%</c:v>
                  </c:pt>
                  <c:pt idx="22">
                    <c:v>54%</c:v>
                  </c:pt>
                  <c:pt idx="23">
                    <c:v>55%</c:v>
                  </c:pt>
                  <c:pt idx="24">
                    <c:v>62%</c:v>
                  </c:pt>
                  <c:pt idx="25">
                    <c:v>-35%</c:v>
                  </c:pt>
                  <c:pt idx="26">
                    <c:v>-28%</c:v>
                  </c:pt>
                  <c:pt idx="27">
                    <c:v>-6%</c:v>
                  </c:pt>
                  <c:pt idx="28">
                    <c:v>24%</c:v>
                  </c:pt>
                  <c:pt idx="29">
                    <c:v>30%</c:v>
                  </c:pt>
                  <c:pt idx="30">
                    <c:v>-46%</c:v>
                  </c:pt>
                  <c:pt idx="31">
                    <c:v>-31%</c:v>
                  </c:pt>
                  <c:pt idx="32">
                    <c:v>30%</c:v>
                  </c:pt>
                  <c:pt idx="33">
                    <c:v>20%</c:v>
                  </c:pt>
                  <c:pt idx="34">
                    <c:v>47%</c:v>
                  </c:pt>
                  <c:pt idx="35">
                    <c:v>118%</c:v>
                  </c:pt>
                  <c:pt idx="36">
                    <c:v>31%</c:v>
                  </c:pt>
                  <c:pt idx="37">
                    <c:v>44%</c:v>
                  </c:pt>
                  <c:pt idx="38">
                    <c:v>49%</c:v>
                  </c:pt>
                  <c:pt idx="39">
                    <c:v>65%</c:v>
                  </c:pt>
                  <c:pt idx="40">
                    <c:v>68%</c:v>
                  </c:pt>
                  <c:pt idx="41">
                    <c:v>98%</c:v>
                  </c:pt>
                  <c:pt idx="42">
                    <c:v>103%</c:v>
                  </c:pt>
                  <c:pt idx="43">
                    <c:v>156%</c:v>
                  </c:pt>
                  <c:pt idx="44">
                    <c:v>81%</c:v>
                  </c:pt>
                  <c:pt idx="45">
                    <c:v>40%</c:v>
                  </c:pt>
                  <c:pt idx="46">
                    <c:v>76%</c:v>
                  </c:pt>
                  <c:pt idx="47">
                    <c:v>109%</c:v>
                  </c:pt>
                  <c:pt idx="48">
                    <c:v>129%</c:v>
                  </c:pt>
                  <c:pt idx="49">
                    <c:v>33%</c:v>
                  </c:pt>
                  <c:pt idx="50">
                    <c:v>36%</c:v>
                  </c:pt>
                  <c:pt idx="51">
                    <c:v>52%</c:v>
                  </c:pt>
                  <c:pt idx="52">
                    <c:v>54%</c:v>
                  </c:pt>
                  <c:pt idx="53">
                    <c:v>56%</c:v>
                  </c:pt>
                  <c:pt idx="54">
                    <c:v>60%</c:v>
                  </c:pt>
                  <c:pt idx="55">
                    <c:v>61%</c:v>
                  </c:pt>
                  <c:pt idx="56">
                    <c:v>68%</c:v>
                  </c:pt>
                  <c:pt idx="57">
                    <c:v>80%</c:v>
                  </c:pt>
                  <c:pt idx="58">
                    <c:v>82%</c:v>
                  </c:pt>
                  <c:pt idx="59">
                    <c:v>224%</c:v>
                  </c:pt>
                </c:lvl>
                <c:lvl>
                  <c:pt idx="0">
                    <c:v>No</c:v>
                  </c:pt>
                  <c:pt idx="13">
                    <c:v>No</c:v>
                  </c:pt>
                  <c:pt idx="25">
                    <c:v>Yes</c:v>
                  </c:pt>
                  <c:pt idx="30">
                    <c:v>No</c:v>
                  </c:pt>
                  <c:pt idx="32">
                    <c:v>No</c:v>
                  </c:pt>
                  <c:pt idx="33">
                    <c:v>Yes</c:v>
                  </c:pt>
                  <c:pt idx="34">
                    <c:v>No</c:v>
                  </c:pt>
                  <c:pt idx="36">
                    <c:v>No</c:v>
                  </c:pt>
                  <c:pt idx="44">
                    <c:v>No</c:v>
                  </c:pt>
                  <c:pt idx="45">
                    <c:v>No</c:v>
                  </c:pt>
                  <c:pt idx="49">
                    <c:v>Yes</c:v>
                  </c:pt>
                </c:lvl>
                <c:lvl>
                  <c:pt idx="0">
                    <c:v>No</c:v>
                  </c:pt>
                  <c:pt idx="13">
                    <c:v>Yes</c:v>
                  </c:pt>
                  <c:pt idx="30">
                    <c:v>No</c:v>
                  </c:pt>
                  <c:pt idx="32">
                    <c:v>Yes</c:v>
                  </c:pt>
                  <c:pt idx="34">
                    <c:v>No</c:v>
                  </c:pt>
                  <c:pt idx="36">
                    <c:v>Yes</c:v>
                  </c:pt>
                  <c:pt idx="44">
                    <c:v>No</c:v>
                  </c:pt>
                  <c:pt idx="45">
                    <c:v>Yes</c:v>
                  </c:pt>
                </c:lvl>
                <c:lvl>
                  <c:pt idx="0">
                    <c:v>No</c:v>
                  </c:pt>
                  <c:pt idx="30">
                    <c:v>Yes</c:v>
                  </c:pt>
                  <c:pt idx="34">
                    <c:v>No</c:v>
                  </c:pt>
                  <c:pt idx="44">
                    <c:v>Yes</c:v>
                  </c:pt>
                </c:lvl>
                <c:lvl>
                  <c:pt idx="0">
                    <c:v>No</c:v>
                  </c:pt>
                  <c:pt idx="34">
                    <c:v>Yes</c:v>
                  </c:pt>
                </c:lvl>
              </c:multiLvlStrCache>
            </c:multiLvlStrRef>
          </c:cat>
          <c:val>
            <c:numRef>
              <c:f>Sheet5!$F$5:$F$65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EE81-46BB-BFE8-ABD7F7CF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792640"/>
        <c:axId val="1379775568"/>
      </c:barChart>
      <c:catAx>
        <c:axId val="11397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75568"/>
        <c:crosses val="autoZero"/>
        <c:auto val="1"/>
        <c:lblAlgn val="ctr"/>
        <c:lblOffset val="100"/>
        <c:noMultiLvlLbl val="0"/>
      </c:catAx>
      <c:valAx>
        <c:axId val="13797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sales.xlsx]Digital Screen!PivotTable14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Digital</a:t>
            </a:r>
            <a:r>
              <a:rPr lang="en-IN" baseline="0"/>
              <a:t> Screen Effct on Sales Volume</a:t>
            </a:r>
            <a:endParaRPr lang="en-IN"/>
          </a:p>
        </c:rich>
      </c:tx>
      <c:layout>
        <c:manualLayout>
          <c:xMode val="edge"/>
          <c:yMode val="edge"/>
          <c:x val="0.24753455818022746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 Screen'!$B$3:$B$4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'Digital Screen'!$A$5:$A$8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'Digital Screen'!$B$5:$B$8</c:f>
              <c:numCache>
                <c:formatCode>General</c:formatCode>
                <c:ptCount val="4"/>
                <c:pt idx="0">
                  <c:v>146926</c:v>
                </c:pt>
                <c:pt idx="1">
                  <c:v>195603</c:v>
                </c:pt>
                <c:pt idx="2">
                  <c:v>408515</c:v>
                </c:pt>
                <c:pt idx="3">
                  <c:v>270220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FB6-9EB5-106114894D4D}"/>
            </c:ext>
          </c:extLst>
        </c:ser>
        <c:ser>
          <c:idx val="1"/>
          <c:order val="1"/>
          <c:tx>
            <c:strRef>
              <c:f>'Digital Screen'!$C$3:$C$4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'Digital Screen'!$A$5:$A$8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'Digital Screen'!$C$5:$C$8</c:f>
              <c:numCache>
                <c:formatCode>General</c:formatCode>
                <c:ptCount val="4"/>
                <c:pt idx="0">
                  <c:v>195897</c:v>
                </c:pt>
                <c:pt idx="1">
                  <c:v>153339</c:v>
                </c:pt>
                <c:pt idx="3">
                  <c:v>110348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393-4FB6-9EB5-10611489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7204863"/>
        <c:axId val="818126959"/>
      </c:barChart>
      <c:catAx>
        <c:axId val="9272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26959"/>
        <c:crosses val="autoZero"/>
        <c:auto val="1"/>
        <c:lblAlgn val="ctr"/>
        <c:lblOffset val="100"/>
        <c:noMultiLvlLbl val="0"/>
      </c:catAx>
      <c:valAx>
        <c:axId val="8181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Cooler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'Cooler effect'!$B$12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'Cooler effect'!$A$13:$A$16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effect'!$B$13:$B$16</c:f>
              <c:numCache>
                <c:formatCode>0%</c:formatCode>
                <c:ptCount val="4"/>
                <c:pt idx="0">
                  <c:v>-0.14577017211881671</c:v>
                </c:pt>
                <c:pt idx="1">
                  <c:v>-7.4072017261098688E-3</c:v>
                </c:pt>
                <c:pt idx="2">
                  <c:v>0.24186753989196874</c:v>
                </c:pt>
                <c:pt idx="3">
                  <c:v>-8.9404042737513345E-2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5-465D-8B22-0064E7261A53}"/>
            </c:ext>
          </c:extLst>
        </c:ser>
        <c:ser>
          <c:idx val="1"/>
          <c:order val="1"/>
          <c:tx>
            <c:strRef>
              <c:f>'Cooler effect'!$C$12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'Cooler effect'!$A$13:$A$16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effect'!$C$13:$C$16</c:f>
              <c:numCache>
                <c:formatCode>0%</c:formatCode>
                <c:ptCount val="4"/>
                <c:pt idx="0">
                  <c:v>0.92423873780946275</c:v>
                </c:pt>
                <c:pt idx="1">
                  <c:v>1.3382229841517459</c:v>
                </c:pt>
                <c:pt idx="2">
                  <c:v>2.3066461327659762</c:v>
                </c:pt>
                <c:pt idx="3">
                  <c:v>1.3326370780130801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5-465D-8B22-0064E726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964624"/>
        <c:axId val="1528258272"/>
      </c:barChart>
      <c:catAx>
        <c:axId val="14739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58272"/>
        <c:crosses val="autoZero"/>
        <c:auto val="1"/>
        <c:lblAlgn val="ctr"/>
        <c:lblOffset val="100"/>
        <c:noMultiLvlLbl val="0"/>
      </c:catAx>
      <c:valAx>
        <c:axId val="15282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CAGR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6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5892388451444"/>
          <c:y val="4.687445319335079E-2"/>
          <c:w val="0.17293263342082241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Digital Screen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'Cooler effect'!$B$19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'Cooler effect'!$A$20:$A$23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effect'!$B$20:$B$23</c:f>
              <c:numCache>
                <c:formatCode>0%</c:formatCode>
                <c:ptCount val="4"/>
                <c:pt idx="0">
                  <c:v>-0.13071737319510635</c:v>
                </c:pt>
                <c:pt idx="1">
                  <c:v>4.8973982708512498E-2</c:v>
                </c:pt>
                <c:pt idx="2">
                  <c:v>0.3086124940627577</c:v>
                </c:pt>
                <c:pt idx="3">
                  <c:v>0.36229138239873904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B-44CA-9613-FA406179FE02}"/>
            </c:ext>
          </c:extLst>
        </c:ser>
        <c:ser>
          <c:idx val="1"/>
          <c:order val="1"/>
          <c:tx>
            <c:strRef>
              <c:f>'Cooler effect'!$C$19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'Cooler effect'!$A$20:$A$23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effect'!$C$20:$C$23</c:f>
              <c:numCache>
                <c:formatCode>0%</c:formatCode>
                <c:ptCount val="4"/>
                <c:pt idx="0">
                  <c:v>0.8039978384145654</c:v>
                </c:pt>
                <c:pt idx="1">
                  <c:v>1.4419907462382953</c:v>
                </c:pt>
                <c:pt idx="2">
                  <c:v>0</c:v>
                </c:pt>
                <c:pt idx="3">
                  <c:v>0.19267948542179791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B-44CA-9613-FA406179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178464"/>
        <c:axId val="1530169056"/>
      </c:barChart>
      <c:catAx>
        <c:axId val="13451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69056"/>
        <c:crosses val="autoZero"/>
        <c:auto val="1"/>
        <c:lblAlgn val="ctr"/>
        <c:lblOffset val="100"/>
        <c:noMultiLvlLbl val="0"/>
      </c:catAx>
      <c:valAx>
        <c:axId val="15301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255905511811"/>
          <c:y val="4.2244823563721161E-2"/>
          <c:w val="0.14793263342082238"/>
          <c:h val="0.10127369495479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Menu Inclusion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837962962962964"/>
          <c:w val="0.87232174103237092"/>
          <c:h val="0.6321806649168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'Cooler effect'!$B$26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'Cooler effect'!$A$27:$A$30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effect'!$B$27:$B$30</c:f>
              <c:numCache>
                <c:formatCode>0%</c:formatCode>
                <c:ptCount val="4"/>
                <c:pt idx="0">
                  <c:v>-0.2354228865256659</c:v>
                </c:pt>
                <c:pt idx="1">
                  <c:v>0.25817732200625421</c:v>
                </c:pt>
                <c:pt idx="2">
                  <c:v>0.42131342465880772</c:v>
                </c:pt>
                <c:pt idx="3">
                  <c:v>-8.9404042737513345E-2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5-411F-B73D-3B197082FA34}"/>
            </c:ext>
          </c:extLst>
        </c:ser>
        <c:ser>
          <c:idx val="1"/>
          <c:order val="1"/>
          <c:tx>
            <c:strRef>
              <c:f>'Cooler effect'!$C$26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'Cooler effect'!$A$27:$A$30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effect'!$C$27:$C$30</c:f>
              <c:numCache>
                <c:formatCode>0%</c:formatCode>
                <c:ptCount val="4"/>
                <c:pt idx="0">
                  <c:v>0.36729224279191786</c:v>
                </c:pt>
                <c:pt idx="1">
                  <c:v>0.35481709560920316</c:v>
                </c:pt>
                <c:pt idx="2">
                  <c:v>0.26506532772479763</c:v>
                </c:pt>
                <c:pt idx="3">
                  <c:v>1.3326370780130801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5-411F-B73D-3B197082F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905648"/>
        <c:axId val="1530030528"/>
      </c:barChart>
      <c:catAx>
        <c:axId val="15319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30528"/>
        <c:crosses val="autoZero"/>
        <c:auto val="1"/>
        <c:lblAlgn val="ctr"/>
        <c:lblOffset val="100"/>
        <c:noMultiLvlLbl val="0"/>
      </c:catAx>
      <c:valAx>
        <c:axId val="15300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03368328958884"/>
          <c:y val="3.2985564304461944E-2"/>
          <c:w val="0.19515485564304463"/>
          <c:h val="0.10590332458442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'Cooler effect'!$B$34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'Cooler effect'!$A$35:$A$38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effect'!$B$35:$B$38</c:f>
              <c:numCache>
                <c:formatCode>0%</c:formatCode>
                <c:ptCount val="4"/>
                <c:pt idx="0">
                  <c:v>-6.1616899318560514E-2</c:v>
                </c:pt>
                <c:pt idx="1">
                  <c:v>0.42717749254985526</c:v>
                </c:pt>
                <c:pt idx="2">
                  <c:v>0.3086124940627577</c:v>
                </c:pt>
                <c:pt idx="3">
                  <c:v>0.30456117903085733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D-4E01-9761-58D63B1980E6}"/>
            </c:ext>
          </c:extLst>
        </c:ser>
        <c:ser>
          <c:idx val="1"/>
          <c:order val="1"/>
          <c:tx>
            <c:strRef>
              <c:f>'Cooler effect'!$C$34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'Cooler effect'!$A$35:$A$38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'Cooler effect'!$C$35:$C$38</c:f>
              <c:numCache>
                <c:formatCode>0%</c:formatCode>
                <c:ptCount val="4"/>
                <c:pt idx="0">
                  <c:v>0.85794372574509858</c:v>
                </c:pt>
                <c:pt idx="1">
                  <c:v>0.29429968620917868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D-4E01-9761-58D63B19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790256"/>
        <c:axId val="1408453792"/>
      </c:barChart>
      <c:catAx>
        <c:axId val="13977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53792"/>
        <c:crosses val="autoZero"/>
        <c:auto val="1"/>
        <c:lblAlgn val="ctr"/>
        <c:lblOffset val="100"/>
        <c:noMultiLvlLbl val="0"/>
      </c:catAx>
      <c:valAx>
        <c:axId val="14084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81146106736663"/>
          <c:y val="4.687445319335079E-2"/>
          <c:w val="0.22147331583552057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10</xdr:row>
      <xdr:rowOff>95250</xdr:rowOff>
    </xdr:from>
    <xdr:to>
      <xdr:col>12</xdr:col>
      <xdr:colOff>336550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F404D-70E7-4800-8CB7-B727ECF65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11</xdr:row>
      <xdr:rowOff>114300</xdr:rowOff>
    </xdr:from>
    <xdr:to>
      <xdr:col>16</xdr:col>
      <xdr:colOff>247650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923AB-B5C7-4986-9A47-D79E8EAD3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171450</xdr:rowOff>
    </xdr:from>
    <xdr:to>
      <xdr:col>12</xdr:col>
      <xdr:colOff>1054100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904A0-FA5E-4307-A4F1-B6283EE9E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12</xdr:row>
      <xdr:rowOff>0</xdr:rowOff>
    </xdr:from>
    <xdr:to>
      <xdr:col>9</xdr:col>
      <xdr:colOff>330200</xdr:colOff>
      <xdr:row>26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07DE99-2315-4F41-AF98-F4B9D02B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11</xdr:row>
      <xdr:rowOff>165100</xdr:rowOff>
    </xdr:from>
    <xdr:to>
      <xdr:col>18</xdr:col>
      <xdr:colOff>19050</xdr:colOff>
      <xdr:row>26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4C73DB-4BD4-4739-9ACA-468C2EC9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374650</xdr:colOff>
      <xdr:row>28</xdr:row>
      <xdr:rowOff>133350</xdr:rowOff>
    </xdr:from>
    <xdr:to>
      <xdr:col>9</xdr:col>
      <xdr:colOff>107950</xdr:colOff>
      <xdr:row>43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0D8162-DFF1-41CB-88F0-1C27FC37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</xdr:colOff>
      <xdr:row>28</xdr:row>
      <xdr:rowOff>133350</xdr:rowOff>
    </xdr:from>
    <xdr:to>
      <xdr:col>17</xdr:col>
      <xdr:colOff>466725</xdr:colOff>
      <xdr:row>43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84149E-F194-40FD-B3A7-BFE4DE559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2.953748148146" createdVersion="6" refreshedVersion="6" minRefreshableVersion="3" recordCount="60" xr:uid="{80B6E85E-B2C8-45D9-A8C8-2E094FD4A854}">
  <cacheSource type="worksheet">
    <worksheetSource ref="A2:S62" sheet="data"/>
  </cacheSource>
  <cacheFields count="19">
    <cacheField name="Account Name" numFmtId="0">
      <sharedItems count="60">
        <s v="Bar 13"/>
        <s v="Bar 14"/>
        <s v="Bar 4"/>
        <s v="Bar 3"/>
        <s v="Bar 8"/>
        <s v="Bar 1"/>
        <s v="Bar 5"/>
        <s v="Bar 10"/>
        <s v="Bar 6"/>
        <s v="Bar 12"/>
        <s v="Bar 2"/>
        <s v="Bar 11"/>
        <s v="Bar 9"/>
        <s v="Bar 15"/>
        <s v="Bar 7"/>
        <s v="Nightclub 2"/>
        <s v="Nightclub 10"/>
        <s v="Nightclub 15"/>
        <s v="Nightclub 9"/>
        <s v="Nightclub 7"/>
        <s v="Nightclub 12"/>
        <s v="Nightclub 5"/>
        <s v="Nightclub 14"/>
        <s v="Nightclub 6"/>
        <s v="Nightclub 1"/>
        <s v="Nightclub 4"/>
        <s v="Nightclub 3"/>
        <s v="Nightclub 13"/>
        <s v="Nightclub 8"/>
        <s v="Nightclub 11"/>
        <s v="Event Venue 11"/>
        <s v="Event Venue 2"/>
        <s v="Event Venue 5"/>
        <s v="Event Venue 10"/>
        <s v="Event Venue 7"/>
        <s v="Event Venue 13"/>
        <s v="Event Venue 15"/>
        <s v="Event Venue 9"/>
        <s v="Event Venue 6"/>
        <s v="Event Venue 14"/>
        <s v="Event Venue 3"/>
        <s v="Event Venue 8"/>
        <s v="Event Venue 12"/>
        <s v="Event Venue 4"/>
        <s v="Event Venue 1"/>
        <s v="Restaurant 5"/>
        <s v="Restaurant 12"/>
        <s v="Restaurant 6"/>
        <s v="Restaurant 10"/>
        <s v="Restaurant 3"/>
        <s v="Restaurant 14"/>
        <s v="Restaurant 7"/>
        <s v="Restaurant 9"/>
        <s v="Restaurant 1"/>
        <s v="Restaurant 15"/>
        <s v="Restaurant 2"/>
        <s v="Restaurant 13"/>
        <s v="Restaurant 4"/>
        <s v="Restaurant 11"/>
        <s v="Restaurant 8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Club"/>
        <s v="Hotel"/>
        <s v="Restaurant"/>
      </sharedItems>
    </cacheField>
    <cacheField name="Regular" numFmtId="0">
      <sharedItems/>
    </cacheField>
    <cacheField name="Sugar Free" numFmtId="0">
      <sharedItems count="2">
        <s v="Sugar Free"/>
        <s v="No Sugar Free"/>
      </sharedItems>
    </cacheField>
    <cacheField name="Yellow Edition" numFmtId="0">
      <sharedItems count="2">
        <s v="Yellow Edition"/>
        <s v="No Yellow Edition"/>
      </sharedItems>
    </cacheField>
    <cacheField name="Cooler?" numFmtId="0">
      <sharedItems count="2">
        <s v="Yes"/>
        <s v="No"/>
      </sharedItems>
    </cacheField>
    <cacheField name="Digital screen?" numFmtId="0">
      <sharedItems count="2">
        <s v="Yes"/>
        <s v="No"/>
      </sharedItems>
    </cacheField>
    <cacheField name="Menu inclusion?" numFmtId="0">
      <sharedItems count="2">
        <s v="Yes"/>
        <s v="No"/>
      </sharedItems>
    </cacheField>
    <cacheField name="Posters?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CAGR" numFmtId="9">
      <sharedItems containsSemiMixedTypes="0" containsString="0" containsNumber="1" minValue="-0.64811958793334279" maxValue="2.2417282473900286" count="60">
        <n v="2.2417282473900286"/>
        <n v="0.60851341002213011"/>
        <n v="0.59756403600546837"/>
        <n v="0.51871355792226703"/>
        <n v="0.43911231499610492"/>
        <n v="0.35619053226467323"/>
        <n v="0.32816852649646844"/>
        <n v="0.31437990899992707"/>
        <n v="0.30196918487306212"/>
        <n v="0.28569213036906493"/>
        <n v="0.19918673575040846"/>
        <n v="-0.2076835105195487"/>
        <n v="-0.24644283485137131"/>
        <n v="-0.47277158327084157"/>
        <n v="-0.53052835583623759"/>
        <n v="1.2881665488224225"/>
        <n v="0.8233638960693328"/>
        <n v="0.80557756627518251"/>
        <n v="0.79941041442458327"/>
        <n v="0.67928800020081637"/>
        <n v="0.55996621610745612"/>
        <n v="0.54076165823872469"/>
        <n v="0.4693103469357589"/>
        <n v="0.29732814762537663"/>
        <n v="0.28366963950173796"/>
        <n v="0.23792585619569206"/>
        <n v="-5.7699669516278251E-2"/>
        <n v="-0.14632524698028038"/>
        <n v="-0.27793153457210906"/>
        <n v="-0.35038170863775375"/>
        <n v="1.1837778083492312"/>
        <n v="0.9792128296192284"/>
        <n v="0.62195758671656565"/>
        <n v="0.55016556394106075"/>
        <n v="0.53670049949440091"/>
        <n v="0.50296277017670943"/>
        <n v="0.50116457691279459"/>
        <n v="0.48138544913845771"/>
        <n v="0.45678555299281132"/>
        <n v="0.44386114193401105"/>
        <n v="0.44036309105086757"/>
        <n v="-0.12801378349095649"/>
        <n v="-0.19671960466548288"/>
        <n v="-0.27498078493866884"/>
        <n v="-0.64811958793334279"/>
        <n v="1.5646755513040227"/>
        <n v="1.0949186488492955"/>
        <n v="1.0301189974956895"/>
        <n v="0.7579903714787859"/>
        <n v="0.67524055030166985"/>
        <n v="0.64586265484059613"/>
        <n v="0.48810986163702852"/>
        <n v="0.40006177319181924"/>
        <n v="0.2138215756945514"/>
        <n v="0.14272483850088946"/>
        <n v="0.14145009299098632"/>
        <n v="-9.372954427409963E-2"/>
        <n v="-0.17149844341981002"/>
        <n v="-0.30911616212185844"/>
        <n v="-0.4621429981676064"/>
      </sharedItems>
    </cacheField>
    <cacheField name="total" numFmtId="0">
      <sharedItems containsSemiMixedTypes="0" containsString="0" containsNumber="1" containsInteger="1" minValue="8676" maxValue="39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3.724408333335" createdVersion="6" refreshedVersion="6" minRefreshableVersion="3" recordCount="60" xr:uid="{7BD906A7-EC9E-486A-B8E4-F956E6DF266A}">
  <cacheSource type="worksheet">
    <worksheetSource ref="A2:S62" sheet="data"/>
  </cacheSource>
  <cacheFields count="19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Hotel"/>
        <s v="Club"/>
        <s v="Restaurant"/>
      </sharedItems>
    </cacheField>
    <cacheField name="Regular" numFmtId="0">
      <sharedItems/>
    </cacheField>
    <cacheField name="Sugar Free" numFmtId="0">
      <sharedItems/>
    </cacheField>
    <cacheField name="Yellow Edition" numFmtId="0">
      <sharedItems/>
    </cacheField>
    <cacheField name="Cooler?" numFmtId="0">
      <sharedItems count="2">
        <s v="Yes"/>
        <s v="No"/>
      </sharedItems>
    </cacheField>
    <cacheField name="Digital screen?" numFmtId="0">
      <sharedItems count="2">
        <s v="Yes"/>
        <s v="No"/>
      </sharedItems>
    </cacheField>
    <cacheField name="Menu inclusion?" numFmtId="0">
      <sharedItems count="2">
        <s v="Yes"/>
        <s v="No"/>
      </sharedItems>
    </cacheField>
    <cacheField name="Posters?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CAGR" numFmtId="2">
      <sharedItems containsSemiMixedTypes="0" containsString="0" containsNumber="1" minValue="-0.64811958793334279" maxValue="2.2417282473900286"/>
    </cacheField>
    <cacheField name="total" numFmtId="0">
      <sharedItems containsSemiMixedTypes="0" containsString="0" containsNumber="1" containsInteger="1" minValue="8676" maxValue="39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3.751885069447" createdVersion="6" refreshedVersion="6" minRefreshableVersion="3" recordCount="60" xr:uid="{0413AE9D-25D8-4964-89A9-8C1E582946E3}">
  <cacheSource type="worksheet">
    <worksheetSource ref="A2:S62" sheet="data"/>
  </cacheSource>
  <cacheFields count="19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Hotel"/>
        <s v="Club"/>
        <s v="Restaurant"/>
      </sharedItems>
    </cacheField>
    <cacheField name="Regular" numFmtId="0">
      <sharedItems/>
    </cacheField>
    <cacheField name="Sugar Free" numFmtId="0">
      <sharedItems/>
    </cacheField>
    <cacheField name="Yellow Edition" numFmtId="0">
      <sharedItems/>
    </cacheField>
    <cacheField name="Cooler?" numFmtId="0">
      <sharedItems count="2">
        <s v="Yes"/>
        <s v="No"/>
      </sharedItems>
    </cacheField>
    <cacheField name="Digital screen?" numFmtId="0">
      <sharedItems count="2">
        <s v="Yes"/>
        <s v="No"/>
      </sharedItems>
    </cacheField>
    <cacheField name="Menu inclusion?" numFmtId="0">
      <sharedItems count="2">
        <s v="Yes"/>
        <s v="No"/>
      </sharedItems>
    </cacheField>
    <cacheField name="Posters?" numFmtId="0">
      <sharedItems count="2">
        <s v="Yes"/>
        <s v="No"/>
      </sharedItems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CAGR" numFmtId="2">
      <sharedItems containsSemiMixedTypes="0" containsString="0" containsNumber="1" minValue="-0.64811958793334279" maxValue="2.2417282473900286"/>
    </cacheField>
    <cacheField name="total" numFmtId="0">
      <sharedItems containsSemiMixedTypes="0" containsString="0" containsNumber="1" containsInteger="1" minValue="8676" maxValue="39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4.777319560184" createdVersion="6" refreshedVersion="6" minRefreshableVersion="3" recordCount="60" xr:uid="{60E85CB4-52F8-4D68-808E-5F4CC6D24C15}">
  <cacheSource type="worksheet">
    <worksheetSource ref="A2:V62" sheet="data"/>
  </cacheSource>
  <cacheFields count="22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Bar"/>
        <s v="Hotel"/>
        <s v="Club"/>
        <s v="Restaurant"/>
      </sharedItems>
    </cacheField>
    <cacheField name="Regular" numFmtId="0">
      <sharedItems/>
    </cacheField>
    <cacheField name="Sugar Free" numFmtId="0">
      <sharedItems/>
    </cacheField>
    <cacheField name="Yellow Edition" numFmtId="0">
      <sharedItems/>
    </cacheField>
    <cacheField name="Cooler?" numFmtId="0">
      <sharedItems count="2">
        <s v="Yes"/>
        <s v="No"/>
      </sharedItems>
    </cacheField>
    <cacheField name="Digital screen?" numFmtId="0">
      <sharedItems/>
    </cacheField>
    <cacheField name="Menu inclusion?" numFmtId="0">
      <sharedItems/>
    </cacheField>
    <cacheField name="Posters?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CAGR" numFmtId="2">
      <sharedItems containsSemiMixedTypes="0" containsString="0" containsNumber="1" minValue="-0.64811958793334279" maxValue="2.2417282473900286"/>
    </cacheField>
    <cacheField name="total" numFmtId="0">
      <sharedItems containsSemiMixedTypes="0" containsString="0" containsNumber="1" containsInteger="1" minValue="8676" maxValue="39413"/>
    </cacheField>
    <cacheField name="2017 s" numFmtId="0">
      <sharedItems containsSemiMixedTypes="0" containsString="0" containsNumber="1" containsInteger="1" minValue="44888" maxValue="51804"/>
    </cacheField>
    <cacheField name="2021 s" numFmtId="0">
      <sharedItems containsSemiMixedTypes="0" containsString="0" containsNumber="1" containsInteger="1" minValue="94147" maxValue="112270"/>
    </cacheField>
    <cacheField name="CAGR s" numFmtId="0">
      <sharedItems containsSemiMixedTypes="0" containsString="0" containsNumber="1" minValue="0.1610764001810725" maxValue="0.24149449663339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9575 Shipley Court, Brooklyn NY 11201"/>
    <s v="Tim Young"/>
    <s v="(876) 653-1727"/>
    <x v="0"/>
    <s v="Yes"/>
    <x v="0"/>
    <x v="0"/>
    <x v="0"/>
    <x v="0"/>
    <x v="0"/>
    <x v="0"/>
    <n v="24"/>
    <n v="1797"/>
    <n v="3548"/>
    <n v="3668"/>
    <n v="8592"/>
    <x v="0"/>
    <n v="17629"/>
  </r>
  <r>
    <x v="1"/>
    <s v="8156 Lake View Street, New York, NY 10025"/>
    <s v="Debra Kroll"/>
    <s v="(628) 832-4986"/>
    <x v="0"/>
    <s v="Yes"/>
    <x v="0"/>
    <x v="0"/>
    <x v="0"/>
    <x v="0"/>
    <x v="0"/>
    <x v="0"/>
    <n v="861"/>
    <n v="1314"/>
    <n v="1810"/>
    <n v="6510"/>
    <n v="9271"/>
    <x v="1"/>
    <n v="19766"/>
  </r>
  <r>
    <x v="2"/>
    <s v="2930 Southern Street, New York NY 10005"/>
    <s v="Susana Huels"/>
    <s v="(491) 505-6064"/>
    <x v="0"/>
    <s v="Yes"/>
    <x v="0"/>
    <x v="0"/>
    <x v="0"/>
    <x v="0"/>
    <x v="0"/>
    <x v="0"/>
    <n v="906"/>
    <n v="1251"/>
    <n v="2897"/>
    <n v="4499"/>
    <n v="9428"/>
    <x v="2"/>
    <n v="18981"/>
  </r>
  <r>
    <x v="3"/>
    <s v="2285 Ladybug Drive, New York NY 10013"/>
    <s v="Vin Hudson"/>
    <s v="(952) 952-5573"/>
    <x v="0"/>
    <s v="Yes"/>
    <x v="0"/>
    <x v="0"/>
    <x v="0"/>
    <x v="0"/>
    <x v="0"/>
    <x v="0"/>
    <n v="1209"/>
    <n v="1534"/>
    <n v="1634"/>
    <n v="4302"/>
    <n v="9768"/>
    <x v="3"/>
    <n v="18447"/>
  </r>
  <r>
    <x v="4"/>
    <s v="8735 Squaw Creek Drive, Brooklyn NY 11214"/>
    <s v="Juanita Wisozk"/>
    <s v="(305) 531-1310"/>
    <x v="0"/>
    <s v="Yes"/>
    <x v="0"/>
    <x v="0"/>
    <x v="0"/>
    <x v="1"/>
    <x v="0"/>
    <x v="1"/>
    <n v="1581"/>
    <n v="4799"/>
    <n v="6582"/>
    <n v="9024"/>
    <n v="9759"/>
    <x v="4"/>
    <n v="31745"/>
  </r>
  <r>
    <x v="5"/>
    <s v="2131 Patterson Road, Brooklyn NY 11201"/>
    <s v="Dorothy Rizzo"/>
    <s v="(880) 283-6803"/>
    <x v="0"/>
    <s v="Yes"/>
    <x v="0"/>
    <x v="0"/>
    <x v="0"/>
    <x v="0"/>
    <x v="0"/>
    <x v="0"/>
    <n v="1982"/>
    <n v="5388"/>
    <n v="7063"/>
    <n v="7208"/>
    <n v="9093"/>
    <x v="5"/>
    <n v="30734"/>
  </r>
  <r>
    <x v="6"/>
    <s v="2807 Geraldine Lane, New York NY 10004"/>
    <s v="Shanna Hettinger"/>
    <s v="(412) 570-0596"/>
    <x v="0"/>
    <s v="Yes"/>
    <x v="0"/>
    <x v="1"/>
    <x v="0"/>
    <x v="0"/>
    <x v="0"/>
    <x v="0"/>
    <n v="1421"/>
    <n v="1893"/>
    <n v="2722"/>
    <n v="4410"/>
    <n v="5873"/>
    <x v="6"/>
    <n v="16319"/>
  </r>
  <r>
    <x v="7"/>
    <s v="102 Coffee Court, Bronx NY 10461"/>
    <s v="Holly Gaines"/>
    <s v="(277) 456-4626"/>
    <x v="0"/>
    <s v="Yes"/>
    <x v="0"/>
    <x v="1"/>
    <x v="0"/>
    <x v="1"/>
    <x v="0"/>
    <x v="1"/>
    <n v="1530"/>
    <n v="1620"/>
    <n v="2027"/>
    <n v="4881"/>
    <n v="6002"/>
    <x v="7"/>
    <n v="16060"/>
  </r>
  <r>
    <x v="8"/>
    <s v="7778 Cherry Road, Bronx NY 10467"/>
    <s v="Roy McGlynn"/>
    <s v="(594) 807-4187"/>
    <x v="0"/>
    <s v="Yes"/>
    <x v="0"/>
    <x v="0"/>
    <x v="1"/>
    <x v="0"/>
    <x v="0"/>
    <x v="1"/>
    <n v="2341"/>
    <n v="6105"/>
    <n v="7777"/>
    <n v="7891"/>
    <n v="8758"/>
    <x v="8"/>
    <n v="32872"/>
  </r>
  <r>
    <x v="9"/>
    <s v="7488 N. Marconi Ave, Brooklyn NY 11237"/>
    <s v="Jeffrey Akins"/>
    <s v="(313) 417-8968"/>
    <x v="0"/>
    <s v="Yes"/>
    <x v="1"/>
    <x v="1"/>
    <x v="1"/>
    <x v="1"/>
    <x v="1"/>
    <x v="1"/>
    <n v="1532"/>
    <n v="2678"/>
    <n v="4068"/>
    <n v="4278"/>
    <n v="5382"/>
    <x v="9"/>
    <n v="17938"/>
  </r>
  <r>
    <x v="10"/>
    <s v="3685 Morningview Lane, New York NY 10013"/>
    <s v="Lawson Moore"/>
    <s v="(711) 426-7350"/>
    <x v="0"/>
    <s v="Yes"/>
    <x v="0"/>
    <x v="0"/>
    <x v="1"/>
    <x v="0"/>
    <x v="0"/>
    <x v="0"/>
    <n v="2786"/>
    <n v="3804"/>
    <n v="4121"/>
    <n v="6210"/>
    <n v="6909"/>
    <x v="10"/>
    <n v="23830"/>
  </r>
  <r>
    <x v="11"/>
    <s v="44 W. Pheasant Street, Brooklyn NY 11233"/>
    <s v="Gary Brown"/>
    <s v="(459) 968-9453"/>
    <x v="0"/>
    <s v="Yes"/>
    <x v="1"/>
    <x v="1"/>
    <x v="1"/>
    <x v="1"/>
    <x v="1"/>
    <x v="1"/>
    <n v="7555"/>
    <n v="6551"/>
    <n v="5188"/>
    <n v="3436"/>
    <n v="2359"/>
    <x v="11"/>
    <n v="25089"/>
  </r>
  <r>
    <x v="12"/>
    <s v="267 Third Road, New York NY 10034"/>
    <s v="Velma Riley"/>
    <s v="(697) 543-0310"/>
    <x v="0"/>
    <s v="Yes"/>
    <x v="1"/>
    <x v="1"/>
    <x v="1"/>
    <x v="1"/>
    <x v="0"/>
    <x v="1"/>
    <n v="9766"/>
    <n v="8049"/>
    <n v="5556"/>
    <n v="5202"/>
    <n v="2373"/>
    <x v="12"/>
    <n v="30946"/>
  </r>
  <r>
    <x v="13"/>
    <s v="44 Madison Dr, New York NY 10032"/>
    <s v="Kelly Boyd"/>
    <s v="(220) 929-0797"/>
    <x v="0"/>
    <s v="Yes"/>
    <x v="0"/>
    <x v="1"/>
    <x v="1"/>
    <x v="1"/>
    <x v="1"/>
    <x v="1"/>
    <n v="9058"/>
    <n v="4839"/>
    <n v="4776"/>
    <n v="4024"/>
    <n v="369"/>
    <x v="13"/>
    <n v="23066"/>
  </r>
  <r>
    <x v="14"/>
    <s v="48 Winchester Avenue, New York NY 10024"/>
    <s v="Lorena Posacco"/>
    <s v="(678) 294-8103"/>
    <x v="0"/>
    <s v="Yes"/>
    <x v="1"/>
    <x v="1"/>
    <x v="1"/>
    <x v="1"/>
    <x v="0"/>
    <x v="1"/>
    <n v="9252"/>
    <n v="8499"/>
    <n v="991"/>
    <n v="448"/>
    <n v="211"/>
    <x v="14"/>
    <n v="19401"/>
  </r>
  <r>
    <x v="15"/>
    <s v="7061 Bishop St, Yonkers NY 10701"/>
    <s v="Raymond Heywin"/>
    <s v="(571) 843-1746"/>
    <x v="1"/>
    <s v="Yes"/>
    <x v="0"/>
    <x v="0"/>
    <x v="0"/>
    <x v="0"/>
    <x v="0"/>
    <x v="1"/>
    <n v="138"/>
    <n v="286"/>
    <n v="6750"/>
    <n v="8254"/>
    <n v="8656"/>
    <x v="15"/>
    <n v="24084"/>
  </r>
  <r>
    <x v="16"/>
    <s v="596 Coffee St, Bronx NY 10472"/>
    <s v="Larry Alaimo"/>
    <s v="(242) 869-1226"/>
    <x v="1"/>
    <s v="Yes"/>
    <x v="0"/>
    <x v="0"/>
    <x v="0"/>
    <x v="0"/>
    <x v="0"/>
    <x v="0"/>
    <n v="376"/>
    <n v="889"/>
    <n v="4373"/>
    <n v="6803"/>
    <n v="7578"/>
    <x v="16"/>
    <n v="20019"/>
  </r>
  <r>
    <x v="17"/>
    <s v="7217 Birch Hill Dr, New York NY 10009"/>
    <s v="Darnell Straughter"/>
    <s v="(680) 628-4625"/>
    <x v="1"/>
    <s v="Yes"/>
    <x v="0"/>
    <x v="0"/>
    <x v="0"/>
    <x v="0"/>
    <x v="1"/>
    <x v="1"/>
    <n v="431"/>
    <n v="6231"/>
    <n v="7478"/>
    <n v="8039"/>
    <n v="8271"/>
    <x v="17"/>
    <n v="30450"/>
  </r>
  <r>
    <x v="18"/>
    <s v="81 San Carlos Road, Bronx NY 10463"/>
    <s v="Dominique Johnson"/>
    <s v="(336) 448-7026"/>
    <x v="1"/>
    <s v="Yes"/>
    <x v="0"/>
    <x v="0"/>
    <x v="0"/>
    <x v="0"/>
    <x v="0"/>
    <x v="0"/>
    <n v="488"/>
    <n v="5535"/>
    <n v="5775"/>
    <n v="7661"/>
    <n v="9206"/>
    <x v="18"/>
    <n v="28665"/>
  </r>
  <r>
    <x v="19"/>
    <s v="640 Beechwood Dr, Bronx NY 10461"/>
    <s v="Juan Scott"/>
    <s v="(357) 532-0838"/>
    <x v="1"/>
    <s v="Yes"/>
    <x v="0"/>
    <x v="0"/>
    <x v="0"/>
    <x v="0"/>
    <x v="0"/>
    <x v="0"/>
    <n v="742"/>
    <n v="3751"/>
    <n v="4423"/>
    <n v="8733"/>
    <n v="9909"/>
    <x v="19"/>
    <n v="27558"/>
  </r>
  <r>
    <x v="20"/>
    <s v="9151 River St, Brooklyn NY 11230"/>
    <s v="Shaun Salvatore"/>
    <s v="(691) 657-1498"/>
    <x v="1"/>
    <s v="Yes"/>
    <x v="0"/>
    <x v="0"/>
    <x v="0"/>
    <x v="0"/>
    <x v="0"/>
    <x v="0"/>
    <n v="1038"/>
    <n v="3615"/>
    <n v="3712"/>
    <n v="5819"/>
    <n v="9589"/>
    <x v="20"/>
    <n v="23773"/>
  </r>
  <r>
    <x v="21"/>
    <s v="7839 Elm St, Staten Island NY 10306"/>
    <s v="Lee Niemeyer"/>
    <s v="(920) 451-3973"/>
    <x v="1"/>
    <s v="Yes"/>
    <x v="0"/>
    <x v="0"/>
    <x v="0"/>
    <x v="0"/>
    <x v="0"/>
    <x v="0"/>
    <n v="1092"/>
    <n v="3140"/>
    <n v="4123"/>
    <n v="4366"/>
    <n v="9482"/>
    <x v="21"/>
    <n v="22203"/>
  </r>
  <r>
    <x v="22"/>
    <s v="81 Crescent St, Brooklyn NY 11210"/>
    <s v="Maria Sawyer"/>
    <s v="(881) 243-5276"/>
    <x v="1"/>
    <s v="Yes"/>
    <x v="0"/>
    <x v="0"/>
    <x v="0"/>
    <x v="1"/>
    <x v="1"/>
    <x v="1"/>
    <n v="1290"/>
    <n v="4033"/>
    <n v="6956"/>
    <n v="7929"/>
    <n v="8834"/>
    <x v="22"/>
    <n v="29042"/>
  </r>
  <r>
    <x v="23"/>
    <s v="429 Stonybrook Dr, Brooklyn NY 11203"/>
    <s v="Stephen Harris"/>
    <s v="(258) 948-7479"/>
    <x v="1"/>
    <s v="Yes"/>
    <x v="0"/>
    <x v="0"/>
    <x v="1"/>
    <x v="1"/>
    <x v="0"/>
    <x v="0"/>
    <n v="2541"/>
    <n v="3794"/>
    <n v="3984"/>
    <n v="8803"/>
    <n v="9338"/>
    <x v="23"/>
    <n v="28460"/>
  </r>
  <r>
    <x v="24"/>
    <s v="77 Stillwater St, Brooklyn NY 11213"/>
    <s v="John Mackey"/>
    <s v="(831) 581-1892"/>
    <x v="1"/>
    <s v="Yes"/>
    <x v="0"/>
    <x v="0"/>
    <x v="1"/>
    <x v="1"/>
    <x v="0"/>
    <x v="1"/>
    <n v="2519"/>
    <n v="3938"/>
    <n v="5190"/>
    <n v="8203"/>
    <n v="8780"/>
    <x v="24"/>
    <n v="28630"/>
  </r>
  <r>
    <x v="25"/>
    <s v="62 Lafayette Ave, Bronx NY 10462"/>
    <s v="Brooke Hayes"/>
    <s v="(247) 999-3394"/>
    <x v="1"/>
    <s v="Yes"/>
    <x v="0"/>
    <x v="0"/>
    <x v="1"/>
    <x v="1"/>
    <x v="0"/>
    <x v="0"/>
    <n v="3297"/>
    <n v="4866"/>
    <n v="4928"/>
    <n v="8451"/>
    <n v="9585"/>
    <x v="25"/>
    <n v="31127"/>
  </r>
  <r>
    <x v="26"/>
    <s v="7223 Cedarwood Ave, Brooklyn NY 11221"/>
    <s v="Janie Roberson"/>
    <s v="(924) 516-6566"/>
    <x v="1"/>
    <s v="Yes"/>
    <x v="0"/>
    <x v="0"/>
    <x v="1"/>
    <x v="1"/>
    <x v="0"/>
    <x v="0"/>
    <n v="8873"/>
    <n v="8484"/>
    <n v="7883"/>
    <n v="7499"/>
    <n v="6592"/>
    <x v="26"/>
    <n v="39331"/>
  </r>
  <r>
    <x v="27"/>
    <s v="424 Hall Ave, New York NY 10128"/>
    <s v="Annie Fuentes"/>
    <s v="(462) 693-6254"/>
    <x v="1"/>
    <s v="Yes"/>
    <x v="0"/>
    <x v="1"/>
    <x v="1"/>
    <x v="1"/>
    <x v="1"/>
    <x v="1"/>
    <n v="8891"/>
    <n v="5952"/>
    <n v="5914"/>
    <n v="5405"/>
    <n v="4031"/>
    <x v="27"/>
    <n v="30193"/>
  </r>
  <r>
    <x v="28"/>
    <s v="9453 N. Wagon Lane, Brooklyn NY 11237"/>
    <s v="Kurt Issacs"/>
    <s v="(454) 903-5770"/>
    <x v="1"/>
    <s v="Yes"/>
    <x v="1"/>
    <x v="1"/>
    <x v="1"/>
    <x v="1"/>
    <x v="0"/>
    <x v="0"/>
    <n v="7703"/>
    <n v="6957"/>
    <n v="3898"/>
    <n v="1857"/>
    <n v="1512"/>
    <x v="28"/>
    <n v="21927"/>
  </r>
  <r>
    <x v="29"/>
    <s v="92 Princess St, New York NY 10033"/>
    <s v="Carlos Moya"/>
    <s v="(485) 453-8693"/>
    <x v="1"/>
    <s v="Yes"/>
    <x v="1"/>
    <x v="1"/>
    <x v="1"/>
    <x v="1"/>
    <x v="0"/>
    <x v="0"/>
    <n v="7840"/>
    <n v="5804"/>
    <n v="4259"/>
    <n v="4243"/>
    <n v="907"/>
    <x v="29"/>
    <n v="23053"/>
  </r>
  <r>
    <x v="30"/>
    <s v="419 E. Henry Ave, New York NY 10031"/>
    <s v="Carlos Jackson"/>
    <s v="(201) 363-0653"/>
    <x v="2"/>
    <s v="Yes"/>
    <x v="0"/>
    <x v="0"/>
    <x v="0"/>
    <x v="1"/>
    <x v="1"/>
    <x v="1"/>
    <n v="128"/>
    <n v="416"/>
    <n v="747"/>
    <n v="1028"/>
    <n v="6357"/>
    <x v="30"/>
    <n v="8676"/>
  </r>
  <r>
    <x v="31"/>
    <s v="815 2nd St, New York NY 10028"/>
    <s v="Craig Collins"/>
    <s v="(828) 840-2736"/>
    <x v="2"/>
    <s v="Yes"/>
    <x v="0"/>
    <x v="0"/>
    <x v="0"/>
    <x v="1"/>
    <x v="0"/>
    <x v="1"/>
    <n v="299"/>
    <n v="657"/>
    <n v="6238"/>
    <n v="8922"/>
    <n v="9081"/>
    <x v="31"/>
    <n v="25197"/>
  </r>
  <r>
    <x v="32"/>
    <s v="21 Yukon St, Bronx NY 10451"/>
    <s v="Andre Mobley"/>
    <s v="(597) 701-9429"/>
    <x v="2"/>
    <s v="Yes"/>
    <x v="0"/>
    <x v="0"/>
    <x v="1"/>
    <x v="1"/>
    <x v="0"/>
    <x v="1"/>
    <n v="870"/>
    <n v="2428"/>
    <n v="7386"/>
    <n v="8835"/>
    <n v="9766"/>
    <x v="32"/>
    <n v="29285"/>
  </r>
  <r>
    <x v="33"/>
    <s v="9760 Taylor Dr, Brooklyn NY 11211"/>
    <s v="Joe Schimke"/>
    <s v="(936) 816-9148"/>
    <x v="2"/>
    <s v="Yes"/>
    <x v="1"/>
    <x v="1"/>
    <x v="1"/>
    <x v="1"/>
    <x v="0"/>
    <x v="1"/>
    <n v="576"/>
    <n v="2628"/>
    <n v="3612"/>
    <n v="5066"/>
    <n v="5156"/>
    <x v="33"/>
    <n v="17038"/>
  </r>
  <r>
    <x v="34"/>
    <s v="65 Lower River Ave, Bronx NY 10465"/>
    <s v="Thomas Stewart"/>
    <s v="(381) 643-1230"/>
    <x v="2"/>
    <s v="Yes"/>
    <x v="0"/>
    <x v="0"/>
    <x v="1"/>
    <x v="1"/>
    <x v="0"/>
    <x v="1"/>
    <n v="1082"/>
    <n v="3353"/>
    <n v="6351"/>
    <n v="8550"/>
    <n v="9272"/>
    <x v="34"/>
    <n v="28608"/>
  </r>
  <r>
    <x v="35"/>
    <s v="2 Rock Maple Ave, New York NY 10029"/>
    <s v="Shameka West"/>
    <s v="(488) 656-0761"/>
    <x v="2"/>
    <s v="Yes"/>
    <x v="0"/>
    <x v="0"/>
    <x v="1"/>
    <x v="1"/>
    <x v="1"/>
    <x v="1"/>
    <n v="1263"/>
    <n v="2517"/>
    <n v="8042"/>
    <n v="8222"/>
    <n v="9686"/>
    <x v="35"/>
    <n v="29730"/>
  </r>
  <r>
    <x v="36"/>
    <s v="174 Del Monte St, Brooklyn NY 11224"/>
    <s v="Anna Grey"/>
    <s v="(980) 437-1451"/>
    <x v="2"/>
    <s v="Yes"/>
    <x v="0"/>
    <x v="0"/>
    <x v="1"/>
    <x v="1"/>
    <x v="1"/>
    <x v="1"/>
    <n v="1014"/>
    <n v="2254"/>
    <n v="4534"/>
    <n v="6796"/>
    <n v="7730"/>
    <x v="36"/>
    <n v="22328"/>
  </r>
  <r>
    <x v="37"/>
    <s v="8388 Gonzales St, Brooklyn NY 11228"/>
    <s v="Danielle Tomas"/>
    <s v="(459) 261-2301"/>
    <x v="2"/>
    <s v="Yes"/>
    <x v="0"/>
    <x v="0"/>
    <x v="1"/>
    <x v="1"/>
    <x v="0"/>
    <x v="1"/>
    <n v="1357"/>
    <n v="4189"/>
    <n v="5407"/>
    <n v="6233"/>
    <n v="9681"/>
    <x v="37"/>
    <n v="26867"/>
  </r>
  <r>
    <x v="38"/>
    <s v="18 N. Woodland Ave, New York NY 10025"/>
    <s v="Ray Hernandez"/>
    <s v="(609) 345-8163"/>
    <x v="2"/>
    <s v="Yes"/>
    <x v="0"/>
    <x v="0"/>
    <x v="1"/>
    <x v="1"/>
    <x v="0"/>
    <x v="1"/>
    <n v="1497"/>
    <n v="1768"/>
    <n v="2804"/>
    <n v="5718"/>
    <n v="9822"/>
    <x v="38"/>
    <n v="21609"/>
  </r>
  <r>
    <x v="39"/>
    <s v="9577 Nicolls Ave, Staten Island NY 10312"/>
    <s v="Kevin Fleming"/>
    <s v="(650) 848-8284"/>
    <x v="2"/>
    <s v="Yes"/>
    <x v="0"/>
    <x v="0"/>
    <x v="1"/>
    <x v="1"/>
    <x v="1"/>
    <x v="1"/>
    <n v="1032"/>
    <n v="3919"/>
    <n v="4466"/>
    <n v="5568"/>
    <n v="6476"/>
    <x v="39"/>
    <n v="21461"/>
  </r>
  <r>
    <x v="40"/>
    <s v="9875 Franklin Rd, Brooklyn NY 11223"/>
    <s v="Donna Lam"/>
    <s v="(931) 618-9558"/>
    <x v="2"/>
    <s v="Yes"/>
    <x v="0"/>
    <x v="0"/>
    <x v="1"/>
    <x v="1"/>
    <x v="0"/>
    <x v="1"/>
    <n v="1323"/>
    <n v="4963"/>
    <n v="6292"/>
    <n v="6728"/>
    <n v="8202"/>
    <x v="40"/>
    <n v="27508"/>
  </r>
  <r>
    <x v="41"/>
    <s v="8680 Alderwood St, New York NY 10032"/>
    <s v="Henry Lange"/>
    <s v="(293) 473-1512"/>
    <x v="2"/>
    <s v="Yes"/>
    <x v="0"/>
    <x v="1"/>
    <x v="1"/>
    <x v="1"/>
    <x v="0"/>
    <x v="1"/>
    <n v="9791"/>
    <n v="9610"/>
    <n v="7534"/>
    <n v="5080"/>
    <n v="4936"/>
    <x v="41"/>
    <n v="36951"/>
  </r>
  <r>
    <x v="42"/>
    <s v="8083 8th St, Brooklyn NY 11209"/>
    <s v="Russell Wallace"/>
    <s v="(237) 890-0247"/>
    <x v="2"/>
    <s v="Yes"/>
    <x v="1"/>
    <x v="1"/>
    <x v="1"/>
    <x v="1"/>
    <x v="1"/>
    <x v="1"/>
    <n v="8034"/>
    <n v="6541"/>
    <n v="3311"/>
    <n v="3254"/>
    <n v="2687"/>
    <x v="42"/>
    <n v="23827"/>
  </r>
  <r>
    <x v="43"/>
    <s v="601 Bank Ave, Brooklyn NY 11218"/>
    <s v="Teresa Vasbinder"/>
    <s v="(261) 690-0303"/>
    <x v="2"/>
    <s v="Yes"/>
    <x v="1"/>
    <x v="1"/>
    <x v="1"/>
    <x v="1"/>
    <x v="0"/>
    <x v="1"/>
    <n v="8466"/>
    <n v="4079"/>
    <n v="2797"/>
    <n v="2245"/>
    <n v="1696"/>
    <x v="43"/>
    <n v="19283"/>
  </r>
  <r>
    <x v="44"/>
    <s v="7184 Center Court, Brooklyn NY 11208"/>
    <s v="Richard Breaux"/>
    <s v="(685) 981-8556"/>
    <x v="2"/>
    <s v="Yes"/>
    <x v="1"/>
    <x v="1"/>
    <x v="1"/>
    <x v="1"/>
    <x v="0"/>
    <x v="1"/>
    <n v="8156"/>
    <n v="1245"/>
    <n v="791"/>
    <n v="338"/>
    <n v="44"/>
    <x v="44"/>
    <n v="10574"/>
  </r>
  <r>
    <x v="45"/>
    <s v="402 Bridgeton Lane, Bronx NY 10468"/>
    <s v="Bill Callahan"/>
    <s v="(617) 419-7996"/>
    <x v="3"/>
    <s v="Yes"/>
    <x v="0"/>
    <x v="1"/>
    <x v="0"/>
    <x v="1"/>
    <x v="0"/>
    <x v="1"/>
    <n v="73"/>
    <n v="3485"/>
    <n v="4592"/>
    <n v="5143"/>
    <n v="8100"/>
    <x v="45"/>
    <n v="21393"/>
  </r>
  <r>
    <x v="46"/>
    <s v="240 W. Manhattan St, Bronx NY 10462"/>
    <s v="Mel Berkowitz"/>
    <s v="(967) 547-1542"/>
    <x v="3"/>
    <s v="Yes"/>
    <x v="0"/>
    <x v="1"/>
    <x v="0"/>
    <x v="0"/>
    <x v="0"/>
    <x v="1"/>
    <n v="209"/>
    <n v="621"/>
    <n v="3098"/>
    <n v="7118"/>
    <n v="8433"/>
    <x v="46"/>
    <n v="19479"/>
  </r>
  <r>
    <x v="47"/>
    <s v="6 E. Nichols Ave, New York NY 10027"/>
    <s v="Anthony Brooks"/>
    <s v="(349) 801-7566"/>
    <x v="3"/>
    <s v="Yes"/>
    <x v="0"/>
    <x v="1"/>
    <x v="0"/>
    <x v="1"/>
    <x v="0"/>
    <x v="1"/>
    <n v="238"/>
    <n v="1235"/>
    <n v="1822"/>
    <n v="7074"/>
    <n v="8207"/>
    <x v="47"/>
    <n v="18576"/>
  </r>
  <r>
    <x v="48"/>
    <s v="267 Randall Mill Dr, New York NY 10033"/>
    <s v="Kathy Rogers"/>
    <s v="(939) 738-6471"/>
    <x v="3"/>
    <s v="Yes"/>
    <x v="0"/>
    <x v="1"/>
    <x v="0"/>
    <x v="0"/>
    <x v="0"/>
    <x v="1"/>
    <n v="570"/>
    <n v="1322"/>
    <n v="7279"/>
    <n v="8443"/>
    <n v="9571"/>
    <x v="48"/>
    <n v="27185"/>
  </r>
  <r>
    <x v="49"/>
    <s v="9132 Redwood Rd, Bronx NY 10466"/>
    <s v="Christopher Evans"/>
    <s v="(831) 406-6300"/>
    <x v="3"/>
    <s v="Yes"/>
    <x v="0"/>
    <x v="1"/>
    <x v="0"/>
    <x v="1"/>
    <x v="0"/>
    <x v="1"/>
    <n v="700"/>
    <n v="5721"/>
    <n v="6247"/>
    <n v="8495"/>
    <n v="9236"/>
    <x v="49"/>
    <n v="30399"/>
  </r>
  <r>
    <x v="50"/>
    <s v="48 S. Brandywine St, New York NY 10002"/>
    <s v="Deshaun Fletcher"/>
    <s v="(845) 304-6511"/>
    <x v="3"/>
    <s v="Yes"/>
    <x v="0"/>
    <x v="1"/>
    <x v="0"/>
    <x v="1"/>
    <x v="0"/>
    <x v="1"/>
    <n v="712"/>
    <n v="4182"/>
    <n v="6087"/>
    <n v="7494"/>
    <n v="8599"/>
    <x v="50"/>
    <n v="27074"/>
  </r>
  <r>
    <x v="51"/>
    <s v="323 North Edgewood St, Bronx NY 10457"/>
    <s v="Charlotte Leroux"/>
    <s v="(784) 634-6873"/>
    <x v="3"/>
    <s v="Yes"/>
    <x v="0"/>
    <x v="1"/>
    <x v="0"/>
    <x v="1"/>
    <x v="0"/>
    <x v="1"/>
    <n v="1368"/>
    <n v="3447"/>
    <n v="4535"/>
    <n v="5476"/>
    <n v="9983"/>
    <x v="51"/>
    <n v="24809"/>
  </r>
  <r>
    <x v="52"/>
    <s v="861 Gonzales Lane, Bronx NY 10472"/>
    <s v="Mia Ang"/>
    <s v="(253) 861-1301"/>
    <x v="3"/>
    <s v="Yes"/>
    <x v="0"/>
    <x v="1"/>
    <x v="0"/>
    <x v="0"/>
    <x v="0"/>
    <x v="1"/>
    <n v="1779"/>
    <n v="2124"/>
    <n v="2844"/>
    <n v="6877"/>
    <n v="9570"/>
    <x v="52"/>
    <n v="23194"/>
  </r>
  <r>
    <x v="53"/>
    <s v="9848 Linden St, New York NY 10011"/>
    <s v="Dan Hill"/>
    <s v="(248) 450-0797"/>
    <x v="3"/>
    <s v="Yes"/>
    <x v="0"/>
    <x v="1"/>
    <x v="1"/>
    <x v="1"/>
    <x v="1"/>
    <x v="1"/>
    <n v="3501"/>
    <n v="7079"/>
    <n v="7438"/>
    <n v="7443"/>
    <n v="9225"/>
    <x v="53"/>
    <n v="34686"/>
  </r>
  <r>
    <x v="54"/>
    <s v="5 Tallwood St, Brooklyn NY 11233"/>
    <s v="Kari Lenz"/>
    <s v="(886) 554-5339"/>
    <x v="3"/>
    <s v="Yes"/>
    <x v="0"/>
    <x v="1"/>
    <x v="1"/>
    <x v="1"/>
    <x v="1"/>
    <x v="1"/>
    <n v="2390"/>
    <n v="2415"/>
    <n v="3461"/>
    <n v="3850"/>
    <n v="4657"/>
    <x v="54"/>
    <n v="16773"/>
  </r>
  <r>
    <x v="55"/>
    <s v="805 South Pilgrim Court, Brooklyn NY 11225"/>
    <s v="Javier George"/>
    <s v="(964) 214-3742"/>
    <x v="3"/>
    <s v="Yes"/>
    <x v="0"/>
    <x v="1"/>
    <x v="1"/>
    <x v="1"/>
    <x v="1"/>
    <x v="1"/>
    <n v="3916"/>
    <n v="4218"/>
    <n v="5072"/>
    <n v="5201"/>
    <n v="7588"/>
    <x v="55"/>
    <n v="25995"/>
  </r>
  <r>
    <x v="56"/>
    <s v="62 Lower River Road, Staten Island, NY 10306"/>
    <s v="Debra Martin"/>
    <s v="(743) 960-6716"/>
    <x v="3"/>
    <s v="Yes"/>
    <x v="0"/>
    <x v="1"/>
    <x v="1"/>
    <x v="1"/>
    <x v="1"/>
    <x v="1"/>
    <n v="6309"/>
    <n v="6227"/>
    <n v="5123"/>
    <n v="4968"/>
    <n v="3857"/>
    <x v="56"/>
    <n v="26484"/>
  </r>
  <r>
    <x v="57"/>
    <s v="3 Warren Drive, New York NY 10040"/>
    <s v="Julie Ross"/>
    <s v="(778) 387-0744"/>
    <x v="3"/>
    <s v="Yes"/>
    <x v="0"/>
    <x v="1"/>
    <x v="1"/>
    <x v="1"/>
    <x v="1"/>
    <x v="1"/>
    <n v="9773"/>
    <n v="9179"/>
    <n v="8390"/>
    <n v="8256"/>
    <n v="3815"/>
    <x v="57"/>
    <n v="39413"/>
  </r>
  <r>
    <x v="58"/>
    <s v="12 Lees Creek St, Brooklyn NY 11211"/>
    <s v="Rita Varga"/>
    <s v="(754) 696-3109"/>
    <x v="3"/>
    <s v="Yes"/>
    <x v="1"/>
    <x v="1"/>
    <x v="1"/>
    <x v="0"/>
    <x v="1"/>
    <x v="1"/>
    <n v="6156"/>
    <n v="6110"/>
    <n v="5791"/>
    <n v="1759"/>
    <n v="969"/>
    <x v="58"/>
    <n v="20785"/>
  </r>
  <r>
    <x v="59"/>
    <s v="484 Thorne St, New York NY 10128"/>
    <s v="Nina Coulter"/>
    <s v="(938) 752-9381"/>
    <x v="3"/>
    <s v="Yes"/>
    <x v="1"/>
    <x v="1"/>
    <x v="1"/>
    <x v="0"/>
    <x v="1"/>
    <x v="1"/>
    <n v="8331"/>
    <n v="7667"/>
    <n v="5952"/>
    <n v="1998"/>
    <n v="375"/>
    <x v="59"/>
    <n v="243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Bar 1"/>
    <s v="2131 Patterson Road, Brooklyn NY 11201"/>
    <s v="Dorothy Rizzo"/>
    <s v="(880) 283-6803"/>
    <x v="0"/>
    <s v="Yes"/>
    <s v="Sugar Free"/>
    <s v="Yellow Edition"/>
    <x v="0"/>
    <x v="0"/>
    <x v="0"/>
    <x v="0"/>
    <n v="1982"/>
    <n v="5388"/>
    <n v="7063"/>
    <n v="7208"/>
    <n v="9093"/>
    <n v="0.35619053226467301"/>
    <n v="17629"/>
  </r>
  <r>
    <s v="Bar 10"/>
    <s v="102 Coffee Court, Bronx NY 10461"/>
    <s v="Holly Gaines"/>
    <s v="(277) 456-4626"/>
    <x v="0"/>
    <s v="Yes"/>
    <s v="Sugar Free"/>
    <s v="No Yellow Edition"/>
    <x v="0"/>
    <x v="1"/>
    <x v="0"/>
    <x v="1"/>
    <n v="1530"/>
    <n v="1620"/>
    <n v="2027"/>
    <n v="4881"/>
    <n v="6002"/>
    <n v="0.31437990899992707"/>
    <n v="19766"/>
  </r>
  <r>
    <s v="Bar 11"/>
    <s v="44 W. Pheasant Street, Brooklyn NY 11233"/>
    <s v="Gary Brown"/>
    <s v="(459) 968-9453"/>
    <x v="0"/>
    <s v="Yes"/>
    <s v="No Sugar Free"/>
    <s v="No Yellow Edition"/>
    <x v="1"/>
    <x v="1"/>
    <x v="1"/>
    <x v="1"/>
    <n v="7555"/>
    <n v="6551"/>
    <n v="5188"/>
    <n v="3436"/>
    <n v="2359"/>
    <n v="-0.2076835105195487"/>
    <n v="18981"/>
  </r>
  <r>
    <s v="Bar 12"/>
    <s v="7488 N. Marconi Ave, Brooklyn NY 11237"/>
    <s v="Jeffrey Akins"/>
    <s v="(313) 417-8968"/>
    <x v="0"/>
    <s v="Yes"/>
    <s v="No Sugar Free"/>
    <s v="No Yellow Edition"/>
    <x v="1"/>
    <x v="1"/>
    <x v="1"/>
    <x v="1"/>
    <n v="1532"/>
    <n v="2678"/>
    <n v="4068"/>
    <n v="4278"/>
    <n v="5382"/>
    <n v="0.28569213036906493"/>
    <n v="18447"/>
  </r>
  <r>
    <s v="Bar 13"/>
    <s v="9575 Shipley Court, Brooklyn NY 11201"/>
    <s v="Tim Young"/>
    <s v="(876) 653-1727"/>
    <x v="0"/>
    <s v="Yes"/>
    <s v="Sugar Free"/>
    <s v="Yellow Edition"/>
    <x v="0"/>
    <x v="0"/>
    <x v="0"/>
    <x v="0"/>
    <n v="24"/>
    <n v="1797"/>
    <n v="3548"/>
    <n v="3668"/>
    <n v="8592"/>
    <n v="2.2417282473900286"/>
    <n v="31745"/>
  </r>
  <r>
    <s v="Bar 14"/>
    <s v="8156 Lake View Street, New York, NY 10025"/>
    <s v="Debra Kroll"/>
    <s v="(628) 832-4986"/>
    <x v="0"/>
    <s v="Yes"/>
    <s v="Sugar Free"/>
    <s v="Yellow Edition"/>
    <x v="0"/>
    <x v="0"/>
    <x v="0"/>
    <x v="0"/>
    <n v="861"/>
    <n v="1314"/>
    <n v="1810"/>
    <n v="6510"/>
    <n v="9271"/>
    <n v="0.60851341002213011"/>
    <n v="30734"/>
  </r>
  <r>
    <s v="Bar 15"/>
    <s v="44 Madison Dr, New York NY 10032"/>
    <s v="Kelly Boyd"/>
    <s v="(220) 929-0797"/>
    <x v="0"/>
    <s v="Yes"/>
    <s v="Sugar Free"/>
    <s v="No Yellow Edition"/>
    <x v="1"/>
    <x v="1"/>
    <x v="1"/>
    <x v="1"/>
    <n v="9058"/>
    <n v="4839"/>
    <n v="4776"/>
    <n v="4024"/>
    <n v="369"/>
    <n v="-0.47277158327084157"/>
    <n v="16319"/>
  </r>
  <r>
    <s v="Bar 2"/>
    <s v="3685 Morningview Lane, New York NY 10013"/>
    <s v="Lawson Moore"/>
    <s v="(711) 426-7350"/>
    <x v="0"/>
    <s v="Yes"/>
    <s v="Sugar Free"/>
    <s v="Yellow Edition"/>
    <x v="1"/>
    <x v="0"/>
    <x v="0"/>
    <x v="0"/>
    <n v="2786"/>
    <n v="3804"/>
    <n v="4121"/>
    <n v="6210"/>
    <n v="6909"/>
    <n v="0.19918673575040846"/>
    <n v="16060"/>
  </r>
  <r>
    <s v="Bar 3"/>
    <s v="2285 Ladybug Drive, New York NY 10013"/>
    <s v="Vin Hudson"/>
    <s v="(952) 952-5573"/>
    <x v="0"/>
    <s v="Yes"/>
    <s v="Sugar Free"/>
    <s v="Yellow Edition"/>
    <x v="0"/>
    <x v="0"/>
    <x v="0"/>
    <x v="0"/>
    <n v="1209"/>
    <n v="1534"/>
    <n v="1634"/>
    <n v="4302"/>
    <n v="9768"/>
    <n v="0.51871355792226703"/>
    <n v="32872"/>
  </r>
  <r>
    <s v="Bar 4"/>
    <s v="2930 Southern Street, New York NY 10005"/>
    <s v="Susana Huels"/>
    <s v="(491) 505-6064"/>
    <x v="0"/>
    <s v="Yes"/>
    <s v="Sugar Free"/>
    <s v="Yellow Edition"/>
    <x v="0"/>
    <x v="0"/>
    <x v="0"/>
    <x v="0"/>
    <n v="906"/>
    <n v="1251"/>
    <n v="2897"/>
    <n v="4499"/>
    <n v="9428"/>
    <n v="0.59756403600546837"/>
    <n v="17938"/>
  </r>
  <r>
    <s v="Bar 5"/>
    <s v="2807 Geraldine Lane, New York NY 10004"/>
    <s v="Shanna Hettinger"/>
    <s v="(412) 570-0596"/>
    <x v="0"/>
    <s v="Yes"/>
    <s v="Sugar Free"/>
    <s v="No Yellow Edition"/>
    <x v="0"/>
    <x v="0"/>
    <x v="0"/>
    <x v="0"/>
    <n v="1421"/>
    <n v="1893"/>
    <n v="2722"/>
    <n v="4410"/>
    <n v="5873"/>
    <n v="0.32816852649646844"/>
    <n v="23830"/>
  </r>
  <r>
    <s v="Bar 6"/>
    <s v="7778 Cherry Road, Bronx NY 10467"/>
    <s v="Roy McGlynn"/>
    <s v="(594) 807-4187"/>
    <x v="0"/>
    <s v="Yes"/>
    <s v="Sugar Free"/>
    <s v="Yellow Edition"/>
    <x v="1"/>
    <x v="0"/>
    <x v="0"/>
    <x v="1"/>
    <n v="2341"/>
    <n v="6105"/>
    <n v="7777"/>
    <n v="7891"/>
    <n v="8758"/>
    <n v="0.30196918487306212"/>
    <n v="25089"/>
  </r>
  <r>
    <s v="Bar 7"/>
    <s v="48 Winchester Avenue, New York NY 10024"/>
    <s v="Lorena Posacco"/>
    <s v="(678) 294-8103"/>
    <x v="0"/>
    <s v="Yes"/>
    <s v="No Sugar Free"/>
    <s v="No Yellow Edition"/>
    <x v="1"/>
    <x v="1"/>
    <x v="0"/>
    <x v="1"/>
    <n v="9252"/>
    <n v="8499"/>
    <n v="991"/>
    <n v="448"/>
    <n v="211"/>
    <n v="-0.53052835583623759"/>
    <n v="30946"/>
  </r>
  <r>
    <s v="Bar 8"/>
    <s v="8735 Squaw Creek Drive, Brooklyn NY 11214"/>
    <s v="Juanita Wisozk"/>
    <s v="(305) 531-1310"/>
    <x v="0"/>
    <s v="Yes"/>
    <s v="Sugar Free"/>
    <s v="Yellow Edition"/>
    <x v="0"/>
    <x v="1"/>
    <x v="0"/>
    <x v="1"/>
    <n v="1581"/>
    <n v="4799"/>
    <n v="6582"/>
    <n v="9024"/>
    <n v="9759"/>
    <n v="0.43911231499610492"/>
    <n v="23066"/>
  </r>
  <r>
    <s v="Bar 9"/>
    <s v="267 Third Road, New York NY 10034"/>
    <s v="Velma Riley"/>
    <s v="(697) 543-0310"/>
    <x v="0"/>
    <s v="Yes"/>
    <s v="No Sugar Free"/>
    <s v="No Yellow Edition"/>
    <x v="1"/>
    <x v="1"/>
    <x v="0"/>
    <x v="1"/>
    <n v="9766"/>
    <n v="8049"/>
    <n v="5556"/>
    <n v="5202"/>
    <n v="2373"/>
    <n v="-0.24644283485137131"/>
    <n v="19401"/>
  </r>
  <r>
    <s v="Event Venue 1"/>
    <s v="7184 Center Court, Brooklyn NY 11208"/>
    <s v="Richard Breaux"/>
    <s v="(685) 981-8556"/>
    <x v="1"/>
    <s v="Yes"/>
    <s v="No Sugar Free"/>
    <s v="No Yellow Edition"/>
    <x v="1"/>
    <x v="1"/>
    <x v="0"/>
    <x v="1"/>
    <n v="8156"/>
    <n v="1245"/>
    <n v="791"/>
    <n v="338"/>
    <n v="44"/>
    <n v="-0.64811958793334279"/>
    <n v="24084"/>
  </r>
  <r>
    <s v="Event Venue 10"/>
    <s v="9760 Taylor Dr, Brooklyn NY 11211"/>
    <s v="Joe Schimke"/>
    <s v="(936) 816-9148"/>
    <x v="1"/>
    <s v="Yes"/>
    <s v="No Sugar Free"/>
    <s v="No Yellow Edition"/>
    <x v="1"/>
    <x v="1"/>
    <x v="0"/>
    <x v="1"/>
    <n v="576"/>
    <n v="2628"/>
    <n v="3612"/>
    <n v="5066"/>
    <n v="5156"/>
    <n v="0.55016556394106075"/>
    <n v="20019"/>
  </r>
  <r>
    <s v="Event Venue 11"/>
    <s v="419 E. Henry Ave, New York NY 10031"/>
    <s v="Carlos Jackson"/>
    <s v="(201) 363-0653"/>
    <x v="1"/>
    <s v="Yes"/>
    <s v="Sugar Free"/>
    <s v="Yellow Edition"/>
    <x v="0"/>
    <x v="1"/>
    <x v="1"/>
    <x v="1"/>
    <n v="128"/>
    <n v="416"/>
    <n v="747"/>
    <n v="1028"/>
    <n v="6357"/>
    <n v="1.1837778083492312"/>
    <n v="30450"/>
  </r>
  <r>
    <s v="Event Venue 12"/>
    <s v="8083 8th St, Brooklyn NY 11209"/>
    <s v="Russell Wallace"/>
    <s v="(237) 890-0247"/>
    <x v="1"/>
    <s v="Yes"/>
    <s v="No Sugar Free"/>
    <s v="No Yellow Edition"/>
    <x v="1"/>
    <x v="1"/>
    <x v="1"/>
    <x v="1"/>
    <n v="8034"/>
    <n v="6541"/>
    <n v="3311"/>
    <n v="3254"/>
    <n v="2687"/>
    <n v="-0.19671960466548288"/>
    <n v="28665"/>
  </r>
  <r>
    <s v="Event Venue 13"/>
    <s v="2 Rock Maple Ave, New York NY 10029"/>
    <s v="Shameka West"/>
    <s v="(488) 656-0761"/>
    <x v="1"/>
    <s v="Yes"/>
    <s v="Sugar Free"/>
    <s v="Yellow Edition"/>
    <x v="1"/>
    <x v="1"/>
    <x v="1"/>
    <x v="1"/>
    <n v="1263"/>
    <n v="2517"/>
    <n v="8042"/>
    <n v="8222"/>
    <n v="9686"/>
    <n v="0.50296277017670943"/>
    <n v="27558"/>
  </r>
  <r>
    <s v="Event Venue 14"/>
    <s v="9577 Nicolls Ave, Staten Island NY 10312"/>
    <s v="Kevin Fleming"/>
    <s v="(650) 848-8284"/>
    <x v="1"/>
    <s v="Yes"/>
    <s v="Sugar Free"/>
    <s v="Yellow Edition"/>
    <x v="1"/>
    <x v="1"/>
    <x v="1"/>
    <x v="1"/>
    <n v="1032"/>
    <n v="3919"/>
    <n v="4466"/>
    <n v="5568"/>
    <n v="6476"/>
    <n v="0.44386114193401105"/>
    <n v="23773"/>
  </r>
  <r>
    <s v="Event Venue 15"/>
    <s v="174 Del Monte St, Brooklyn NY 11224"/>
    <s v="Anna Grey"/>
    <s v="(980) 437-1451"/>
    <x v="1"/>
    <s v="Yes"/>
    <s v="Sugar Free"/>
    <s v="Yellow Edition"/>
    <x v="1"/>
    <x v="1"/>
    <x v="1"/>
    <x v="1"/>
    <n v="1014"/>
    <n v="2254"/>
    <n v="4534"/>
    <n v="6796"/>
    <n v="7730"/>
    <n v="0.50116457691279459"/>
    <n v="22203"/>
  </r>
  <r>
    <s v="Event Venue 2"/>
    <s v="815 2nd St, New York NY 10028"/>
    <s v="Craig Collins"/>
    <s v="(828) 840-2736"/>
    <x v="1"/>
    <s v="Yes"/>
    <s v="Sugar Free"/>
    <s v="Yellow Edition"/>
    <x v="0"/>
    <x v="1"/>
    <x v="0"/>
    <x v="1"/>
    <n v="299"/>
    <n v="657"/>
    <n v="6238"/>
    <n v="8922"/>
    <n v="9081"/>
    <n v="0.9792128296192284"/>
    <n v="29042"/>
  </r>
  <r>
    <s v="Event Venue 3"/>
    <s v="9875 Franklin Rd, Brooklyn NY 11223"/>
    <s v="Donna Lam"/>
    <s v="(931) 618-9558"/>
    <x v="1"/>
    <s v="Yes"/>
    <s v="Sugar Free"/>
    <s v="Yellow Edition"/>
    <x v="1"/>
    <x v="1"/>
    <x v="0"/>
    <x v="1"/>
    <n v="1323"/>
    <n v="4963"/>
    <n v="6292"/>
    <n v="6728"/>
    <n v="8202"/>
    <n v="0.44036309105086757"/>
    <n v="28460"/>
  </r>
  <r>
    <s v="Event Venue 4"/>
    <s v="601 Bank Ave, Brooklyn NY 11218"/>
    <s v="Teresa Vasbinder"/>
    <s v="(261) 690-0303"/>
    <x v="1"/>
    <s v="Yes"/>
    <s v="No Sugar Free"/>
    <s v="No Yellow Edition"/>
    <x v="1"/>
    <x v="1"/>
    <x v="0"/>
    <x v="1"/>
    <n v="8466"/>
    <n v="4079"/>
    <n v="2797"/>
    <n v="2245"/>
    <n v="1696"/>
    <n v="-0.27498078493866884"/>
    <n v="28630"/>
  </r>
  <r>
    <s v="Event Venue 5"/>
    <s v="21 Yukon St, Bronx NY 10451"/>
    <s v="Andre Mobley"/>
    <s v="(597) 701-9429"/>
    <x v="1"/>
    <s v="Yes"/>
    <s v="Sugar Free"/>
    <s v="Yellow Edition"/>
    <x v="1"/>
    <x v="1"/>
    <x v="0"/>
    <x v="1"/>
    <n v="870"/>
    <n v="2428"/>
    <n v="7386"/>
    <n v="8835"/>
    <n v="9766"/>
    <n v="0.62195758671656565"/>
    <n v="31127"/>
  </r>
  <r>
    <s v="Event Venue 6"/>
    <s v="18 N. Woodland Ave, New York NY 10025"/>
    <s v="Ray Hernandez"/>
    <s v="(609) 345-8163"/>
    <x v="1"/>
    <s v="Yes"/>
    <s v="Sugar Free"/>
    <s v="Yellow Edition"/>
    <x v="1"/>
    <x v="1"/>
    <x v="0"/>
    <x v="1"/>
    <n v="1497"/>
    <n v="1768"/>
    <n v="2804"/>
    <n v="5718"/>
    <n v="9822"/>
    <n v="0.45678555299281132"/>
    <n v="39331"/>
  </r>
  <r>
    <s v="Event Venue 7"/>
    <s v="65 Lower River Ave, Bronx NY 10465"/>
    <s v="Thomas Stewart"/>
    <s v="(381) 643-1230"/>
    <x v="1"/>
    <s v="Yes"/>
    <s v="Sugar Free"/>
    <s v="Yellow Edition"/>
    <x v="1"/>
    <x v="1"/>
    <x v="0"/>
    <x v="1"/>
    <n v="1082"/>
    <n v="3353"/>
    <n v="6351"/>
    <n v="8550"/>
    <n v="9272"/>
    <n v="0.53670049949440091"/>
    <n v="30193"/>
  </r>
  <r>
    <s v="Event Venue 8"/>
    <s v="8680 Alderwood St, New York NY 10032"/>
    <s v="Henry Lange"/>
    <s v="(293) 473-1512"/>
    <x v="1"/>
    <s v="Yes"/>
    <s v="Sugar Free"/>
    <s v="No Yellow Edition"/>
    <x v="1"/>
    <x v="1"/>
    <x v="0"/>
    <x v="1"/>
    <n v="9791"/>
    <n v="9610"/>
    <n v="7534"/>
    <n v="5080"/>
    <n v="4936"/>
    <n v="-0.12801378349095649"/>
    <n v="21927"/>
  </r>
  <r>
    <s v="Event Venue 9"/>
    <s v="8388 Gonzales St, Brooklyn NY 11228"/>
    <s v="Danielle Tomas"/>
    <s v="(459) 261-2301"/>
    <x v="1"/>
    <s v="Yes"/>
    <s v="Sugar Free"/>
    <s v="Yellow Edition"/>
    <x v="1"/>
    <x v="1"/>
    <x v="0"/>
    <x v="1"/>
    <n v="1357"/>
    <n v="4189"/>
    <n v="5407"/>
    <n v="6233"/>
    <n v="9681"/>
    <n v="0.48138544913845771"/>
    <n v="23053"/>
  </r>
  <r>
    <s v="Nightclub 1"/>
    <s v="77 Stillwater St, Brooklyn NY 11213"/>
    <s v="John Mackey"/>
    <s v="(831) 581-1892"/>
    <x v="2"/>
    <s v="Yes"/>
    <s v="Sugar Free"/>
    <s v="Yellow Edition"/>
    <x v="1"/>
    <x v="1"/>
    <x v="0"/>
    <x v="1"/>
    <n v="2519"/>
    <n v="3938"/>
    <n v="5190"/>
    <n v="8203"/>
    <n v="8780"/>
    <n v="0.28366963950173796"/>
    <n v="8676"/>
  </r>
  <r>
    <s v="Nightclub 10"/>
    <s v="596 Coffee St, Bronx NY 10472"/>
    <s v="Larry Alaimo"/>
    <s v="(242) 869-1226"/>
    <x v="2"/>
    <s v="Yes"/>
    <s v="Sugar Free"/>
    <s v="Yellow Edition"/>
    <x v="0"/>
    <x v="0"/>
    <x v="0"/>
    <x v="0"/>
    <n v="376"/>
    <n v="889"/>
    <n v="4373"/>
    <n v="6803"/>
    <n v="7578"/>
    <n v="0.8233638960693328"/>
    <n v="25197"/>
  </r>
  <r>
    <s v="Nightclub 11"/>
    <s v="92 Princess St, New York NY 10033"/>
    <s v="Carlos Moya"/>
    <s v="(485) 453-8693"/>
    <x v="2"/>
    <s v="Yes"/>
    <s v="No Sugar Free"/>
    <s v="No Yellow Edition"/>
    <x v="1"/>
    <x v="1"/>
    <x v="0"/>
    <x v="0"/>
    <n v="7840"/>
    <n v="5804"/>
    <n v="4259"/>
    <n v="4243"/>
    <n v="907"/>
    <n v="-0.35038170863775375"/>
    <n v="29285"/>
  </r>
  <r>
    <s v="Nightclub 12"/>
    <s v="9151 River St, Brooklyn NY 11230"/>
    <s v="Shaun Salvatore"/>
    <s v="(691) 657-1498"/>
    <x v="2"/>
    <s v="Yes"/>
    <s v="Sugar Free"/>
    <s v="Yellow Edition"/>
    <x v="0"/>
    <x v="0"/>
    <x v="0"/>
    <x v="0"/>
    <n v="1038"/>
    <n v="3615"/>
    <n v="3712"/>
    <n v="5819"/>
    <n v="9589"/>
    <n v="0.55996621610745612"/>
    <n v="17038"/>
  </r>
  <r>
    <s v="Nightclub 13"/>
    <s v="424 Hall Ave, New York NY 10128"/>
    <s v="Annie Fuentes"/>
    <s v="(462) 693-6254"/>
    <x v="2"/>
    <s v="Yes"/>
    <s v="Sugar Free"/>
    <s v="No Yellow Edition"/>
    <x v="1"/>
    <x v="1"/>
    <x v="1"/>
    <x v="1"/>
    <n v="8891"/>
    <n v="5952"/>
    <n v="5914"/>
    <n v="5405"/>
    <n v="4031"/>
    <n v="-0.14632524698028038"/>
    <n v="28608"/>
  </r>
  <r>
    <s v="Nightclub 14"/>
    <s v="81 Crescent St, Brooklyn NY 11210"/>
    <s v="Maria Sawyer"/>
    <s v="(881) 243-5276"/>
    <x v="2"/>
    <s v="Yes"/>
    <s v="Sugar Free"/>
    <s v="Yellow Edition"/>
    <x v="0"/>
    <x v="1"/>
    <x v="1"/>
    <x v="1"/>
    <n v="1290"/>
    <n v="4033"/>
    <n v="6956"/>
    <n v="7929"/>
    <n v="8834"/>
    <n v="0.4693103469357589"/>
    <n v="29730"/>
  </r>
  <r>
    <s v="Nightclub 15"/>
    <s v="7217 Birch Hill Dr, New York NY 10009"/>
    <s v="Darnell Straughter"/>
    <s v="(680) 628-4625"/>
    <x v="2"/>
    <s v="Yes"/>
    <s v="Sugar Free"/>
    <s v="Yellow Edition"/>
    <x v="0"/>
    <x v="0"/>
    <x v="1"/>
    <x v="1"/>
    <n v="431"/>
    <n v="6231"/>
    <n v="7478"/>
    <n v="8039"/>
    <n v="8271"/>
    <n v="0.80557756627518251"/>
    <n v="22328"/>
  </r>
  <r>
    <s v="Nightclub 2"/>
    <s v="7061 Bishop St, Yonkers NY 10701"/>
    <s v="Raymond Heywin"/>
    <s v="(571) 843-1746"/>
    <x v="2"/>
    <s v="Yes"/>
    <s v="Sugar Free"/>
    <s v="Yellow Edition"/>
    <x v="0"/>
    <x v="0"/>
    <x v="0"/>
    <x v="1"/>
    <n v="138"/>
    <n v="286"/>
    <n v="6750"/>
    <n v="8254"/>
    <n v="8656"/>
    <n v="1.2881665488224225"/>
    <n v="26867"/>
  </r>
  <r>
    <s v="Nightclub 3"/>
    <s v="7223 Cedarwood Ave, Brooklyn NY 11221"/>
    <s v="Janie Roberson"/>
    <s v="(924) 516-6566"/>
    <x v="2"/>
    <s v="Yes"/>
    <s v="Sugar Free"/>
    <s v="Yellow Edition"/>
    <x v="1"/>
    <x v="1"/>
    <x v="0"/>
    <x v="0"/>
    <n v="8873"/>
    <n v="8484"/>
    <n v="7883"/>
    <n v="7499"/>
    <n v="6592"/>
    <n v="-5.7699669516278251E-2"/>
    <n v="21609"/>
  </r>
  <r>
    <s v="Nightclub 4"/>
    <s v="62 Lafayette Ave, Bronx NY 10462"/>
    <s v="Brooke Hayes"/>
    <s v="(247) 999-3394"/>
    <x v="2"/>
    <s v="Yes"/>
    <s v="Sugar Free"/>
    <s v="Yellow Edition"/>
    <x v="1"/>
    <x v="1"/>
    <x v="0"/>
    <x v="0"/>
    <n v="3297"/>
    <n v="4866"/>
    <n v="4928"/>
    <n v="8451"/>
    <n v="9585"/>
    <n v="0.23792585619569206"/>
    <n v="21461"/>
  </r>
  <r>
    <s v="Nightclub 5"/>
    <s v="7839 Elm St, Staten Island NY 10306"/>
    <s v="Lee Niemeyer"/>
    <s v="(920) 451-3973"/>
    <x v="2"/>
    <s v="Yes"/>
    <s v="Sugar Free"/>
    <s v="Yellow Edition"/>
    <x v="0"/>
    <x v="0"/>
    <x v="0"/>
    <x v="0"/>
    <n v="1092"/>
    <n v="3140"/>
    <n v="4123"/>
    <n v="4366"/>
    <n v="9482"/>
    <n v="0.54076165823872469"/>
    <n v="27508"/>
  </r>
  <r>
    <s v="Nightclub 6"/>
    <s v="429 Stonybrook Dr, Brooklyn NY 11203"/>
    <s v="Stephen Harris"/>
    <s v="(258) 948-7479"/>
    <x v="2"/>
    <s v="Yes"/>
    <s v="Sugar Free"/>
    <s v="Yellow Edition"/>
    <x v="1"/>
    <x v="1"/>
    <x v="0"/>
    <x v="0"/>
    <n v="2541"/>
    <n v="3794"/>
    <n v="3984"/>
    <n v="8803"/>
    <n v="9338"/>
    <n v="0.29732814762537663"/>
    <n v="36951"/>
  </r>
  <r>
    <s v="Nightclub 7"/>
    <s v="640 Beechwood Dr, Bronx NY 10461"/>
    <s v="Juan Scott"/>
    <s v="(357) 532-0838"/>
    <x v="2"/>
    <s v="Yes"/>
    <s v="Sugar Free"/>
    <s v="Yellow Edition"/>
    <x v="0"/>
    <x v="0"/>
    <x v="0"/>
    <x v="0"/>
    <n v="742"/>
    <n v="3751"/>
    <n v="4423"/>
    <n v="8733"/>
    <n v="9909"/>
    <n v="0.67928800020081637"/>
    <n v="23827"/>
  </r>
  <r>
    <s v="Nightclub 8"/>
    <s v="9453 N. Wagon Lane, Brooklyn NY 11237"/>
    <s v="Kurt Issacs"/>
    <s v="(454) 903-5770"/>
    <x v="2"/>
    <s v="Yes"/>
    <s v="No Sugar Free"/>
    <s v="No Yellow Edition"/>
    <x v="1"/>
    <x v="1"/>
    <x v="0"/>
    <x v="0"/>
    <n v="7703"/>
    <n v="6957"/>
    <n v="3898"/>
    <n v="1857"/>
    <n v="1512"/>
    <n v="-0.27793153457210906"/>
    <n v="19283"/>
  </r>
  <r>
    <s v="Nightclub 9"/>
    <s v="81 San Carlos Road, Bronx NY 10463"/>
    <s v="Dominique Johnson"/>
    <s v="(336) 448-7026"/>
    <x v="2"/>
    <s v="Yes"/>
    <s v="Sugar Free"/>
    <s v="Yellow Edition"/>
    <x v="0"/>
    <x v="0"/>
    <x v="0"/>
    <x v="0"/>
    <n v="488"/>
    <n v="5535"/>
    <n v="5775"/>
    <n v="7661"/>
    <n v="9206"/>
    <n v="0.79941041442458327"/>
    <n v="10574"/>
  </r>
  <r>
    <s v="Restaurant 1"/>
    <s v="9848 Linden St, New York NY 10011"/>
    <s v="Dan Hill"/>
    <s v="(248) 450-0797"/>
    <x v="3"/>
    <s v="Yes"/>
    <s v="Sugar Free"/>
    <s v="No Yellow Edition"/>
    <x v="1"/>
    <x v="1"/>
    <x v="1"/>
    <x v="1"/>
    <n v="3501"/>
    <n v="7079"/>
    <n v="7438"/>
    <n v="7443"/>
    <n v="9225"/>
    <n v="0.2138215756945514"/>
    <n v="21393"/>
  </r>
  <r>
    <s v="Restaurant 10"/>
    <s v="267 Randall Mill Dr, New York NY 10033"/>
    <s v="Kathy Rogers"/>
    <s v="(939) 738-6471"/>
    <x v="3"/>
    <s v="Yes"/>
    <s v="Sugar Free"/>
    <s v="No Yellow Edition"/>
    <x v="0"/>
    <x v="0"/>
    <x v="0"/>
    <x v="1"/>
    <n v="570"/>
    <n v="1322"/>
    <n v="7279"/>
    <n v="8443"/>
    <n v="9571"/>
    <n v="0.7579903714787859"/>
    <n v="19479"/>
  </r>
  <r>
    <s v="Restaurant 11"/>
    <s v="12 Lees Creek St, Brooklyn NY 11211"/>
    <s v="Rita Varga"/>
    <s v="(754) 696-3109"/>
    <x v="3"/>
    <s v="Yes"/>
    <s v="No Sugar Free"/>
    <s v="No Yellow Edition"/>
    <x v="1"/>
    <x v="0"/>
    <x v="1"/>
    <x v="1"/>
    <n v="6156"/>
    <n v="6110"/>
    <n v="5791"/>
    <n v="1759"/>
    <n v="969"/>
    <n v="-0.30911616212185844"/>
    <n v="18576"/>
  </r>
  <r>
    <s v="Restaurant 12"/>
    <s v="240 W. Manhattan St, Bronx NY 10462"/>
    <s v="Mel Berkowitz"/>
    <s v="(967) 547-1542"/>
    <x v="3"/>
    <s v="Yes"/>
    <s v="Sugar Free"/>
    <s v="No Yellow Edition"/>
    <x v="0"/>
    <x v="0"/>
    <x v="0"/>
    <x v="1"/>
    <n v="209"/>
    <n v="621"/>
    <n v="3098"/>
    <n v="7118"/>
    <n v="8433"/>
    <n v="1.0949186488492955"/>
    <n v="27185"/>
  </r>
  <r>
    <s v="Restaurant 13"/>
    <s v="62 Lower River Road, Staten Island, NY 10306"/>
    <s v="Debra Martin"/>
    <s v="(743) 960-6716"/>
    <x v="3"/>
    <s v="Yes"/>
    <s v="Sugar Free"/>
    <s v="No Yellow Edition"/>
    <x v="1"/>
    <x v="1"/>
    <x v="1"/>
    <x v="1"/>
    <n v="6309"/>
    <n v="6227"/>
    <n v="5123"/>
    <n v="4968"/>
    <n v="3857"/>
    <n v="-9.372954427409963E-2"/>
    <n v="30399"/>
  </r>
  <r>
    <s v="Restaurant 14"/>
    <s v="48 S. Brandywine St, New York NY 10002"/>
    <s v="Deshaun Fletcher"/>
    <s v="(845) 304-6511"/>
    <x v="3"/>
    <s v="Yes"/>
    <s v="Sugar Free"/>
    <s v="No Yellow Edition"/>
    <x v="0"/>
    <x v="1"/>
    <x v="0"/>
    <x v="1"/>
    <n v="712"/>
    <n v="4182"/>
    <n v="6087"/>
    <n v="7494"/>
    <n v="8599"/>
    <n v="0.64586265484059613"/>
    <n v="27074"/>
  </r>
  <r>
    <s v="Restaurant 15"/>
    <s v="5 Tallwood St, Brooklyn NY 11233"/>
    <s v="Kari Lenz"/>
    <s v="(886) 554-5339"/>
    <x v="3"/>
    <s v="Yes"/>
    <s v="Sugar Free"/>
    <s v="No Yellow Edition"/>
    <x v="1"/>
    <x v="1"/>
    <x v="1"/>
    <x v="1"/>
    <n v="2390"/>
    <n v="2415"/>
    <n v="3461"/>
    <n v="3850"/>
    <n v="4657"/>
    <n v="0.14272483850088946"/>
    <n v="24809"/>
  </r>
  <r>
    <s v="Restaurant 2"/>
    <s v="805 South Pilgrim Court, Brooklyn NY 11225"/>
    <s v="Javier George"/>
    <s v="(964) 214-3742"/>
    <x v="3"/>
    <s v="Yes"/>
    <s v="Sugar Free"/>
    <s v="No Yellow Edition"/>
    <x v="1"/>
    <x v="1"/>
    <x v="1"/>
    <x v="1"/>
    <n v="3916"/>
    <n v="4218"/>
    <n v="5072"/>
    <n v="5201"/>
    <n v="7588"/>
    <n v="0.14145009299098632"/>
    <n v="23194"/>
  </r>
  <r>
    <s v="Restaurant 3"/>
    <s v="9132 Redwood Rd, Bronx NY 10466"/>
    <s v="Christopher Evans"/>
    <s v="(831) 406-6300"/>
    <x v="3"/>
    <s v="Yes"/>
    <s v="Sugar Free"/>
    <s v="No Yellow Edition"/>
    <x v="0"/>
    <x v="1"/>
    <x v="0"/>
    <x v="1"/>
    <n v="700"/>
    <n v="5721"/>
    <n v="6247"/>
    <n v="8495"/>
    <n v="9236"/>
    <n v="0.67524055030166985"/>
    <n v="34686"/>
  </r>
  <r>
    <s v="Restaurant 4"/>
    <s v="3 Warren Drive, New York NY 10040"/>
    <s v="Julie Ross"/>
    <s v="(778) 387-0744"/>
    <x v="3"/>
    <s v="Yes"/>
    <s v="Sugar Free"/>
    <s v="No Yellow Edition"/>
    <x v="1"/>
    <x v="1"/>
    <x v="1"/>
    <x v="1"/>
    <n v="9773"/>
    <n v="9179"/>
    <n v="8390"/>
    <n v="8256"/>
    <n v="3815"/>
    <n v="-0.17149844341981002"/>
    <n v="16773"/>
  </r>
  <r>
    <s v="Restaurant 5"/>
    <s v="402 Bridgeton Lane, Bronx NY 10468"/>
    <s v="Bill Callahan"/>
    <s v="(617) 419-7996"/>
    <x v="3"/>
    <s v="Yes"/>
    <s v="Sugar Free"/>
    <s v="No Yellow Edition"/>
    <x v="0"/>
    <x v="1"/>
    <x v="0"/>
    <x v="1"/>
    <n v="73"/>
    <n v="3485"/>
    <n v="4592"/>
    <n v="5143"/>
    <n v="8100"/>
    <n v="1.5646755513040227"/>
    <n v="25995"/>
  </r>
  <r>
    <s v="Restaurant 6"/>
    <s v="6 E. Nichols Ave, New York NY 10027"/>
    <s v="Anthony Brooks"/>
    <s v="(349) 801-7566"/>
    <x v="3"/>
    <s v="Yes"/>
    <s v="Sugar Free"/>
    <s v="No Yellow Edition"/>
    <x v="0"/>
    <x v="1"/>
    <x v="0"/>
    <x v="1"/>
    <n v="238"/>
    <n v="1235"/>
    <n v="1822"/>
    <n v="7074"/>
    <n v="8207"/>
    <n v="1.0301189974956895"/>
    <n v="26484"/>
  </r>
  <r>
    <s v="Restaurant 7"/>
    <s v="323 North Edgewood St, Bronx NY 10457"/>
    <s v="Charlotte Leroux"/>
    <s v="(784) 634-6873"/>
    <x v="3"/>
    <s v="Yes"/>
    <s v="Sugar Free"/>
    <s v="No Yellow Edition"/>
    <x v="0"/>
    <x v="1"/>
    <x v="0"/>
    <x v="1"/>
    <n v="1368"/>
    <n v="3447"/>
    <n v="4535"/>
    <n v="5476"/>
    <n v="9983"/>
    <n v="0.48810986163702852"/>
    <n v="39413"/>
  </r>
  <r>
    <s v="Restaurant 8"/>
    <s v="484 Thorne St, New York NY 10128"/>
    <s v="Nina Coulter"/>
    <s v="(938) 752-9381"/>
    <x v="3"/>
    <s v="Yes"/>
    <s v="No Sugar Free"/>
    <s v="No Yellow Edition"/>
    <x v="1"/>
    <x v="0"/>
    <x v="1"/>
    <x v="1"/>
    <n v="8331"/>
    <n v="7667"/>
    <n v="5952"/>
    <n v="1998"/>
    <n v="375"/>
    <n v="-0.4621429981676064"/>
    <n v="20785"/>
  </r>
  <r>
    <s v="Restaurant 9"/>
    <s v="861 Gonzales Lane, Bronx NY 10472"/>
    <s v="Mia Ang"/>
    <s v="(253) 861-1301"/>
    <x v="3"/>
    <s v="Yes"/>
    <s v="Sugar Free"/>
    <s v="No Yellow Edition"/>
    <x v="0"/>
    <x v="0"/>
    <x v="0"/>
    <x v="1"/>
    <n v="1779"/>
    <n v="2124"/>
    <n v="2844"/>
    <n v="6877"/>
    <n v="9570"/>
    <n v="0.40006177319181924"/>
    <n v="243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Bar 1"/>
    <s v="2131 Patterson Road, Brooklyn NY 11201"/>
    <s v="Dorothy Rizzo"/>
    <s v="(880) 283-6803"/>
    <x v="0"/>
    <s v="Yes"/>
    <s v="Sugar Free"/>
    <s v="Yellow Edition"/>
    <x v="0"/>
    <x v="0"/>
    <x v="0"/>
    <x v="0"/>
    <n v="1982"/>
    <n v="5388"/>
    <n v="7063"/>
    <n v="7208"/>
    <n v="9093"/>
    <n v="0.35619053226467301"/>
    <n v="17629"/>
  </r>
  <r>
    <s v="Bar 10"/>
    <s v="102 Coffee Court, Bronx NY 10461"/>
    <s v="Holly Gaines"/>
    <s v="(277) 456-4626"/>
    <x v="0"/>
    <s v="Yes"/>
    <s v="Sugar Free"/>
    <s v="No Yellow Edition"/>
    <x v="0"/>
    <x v="1"/>
    <x v="0"/>
    <x v="1"/>
    <n v="1530"/>
    <n v="1620"/>
    <n v="2027"/>
    <n v="4881"/>
    <n v="6002"/>
    <n v="0.31437990899992707"/>
    <n v="19766"/>
  </r>
  <r>
    <s v="Bar 11"/>
    <s v="44 W. Pheasant Street, Brooklyn NY 11233"/>
    <s v="Gary Brown"/>
    <s v="(459) 968-9453"/>
    <x v="0"/>
    <s v="Yes"/>
    <s v="No Sugar Free"/>
    <s v="No Yellow Edition"/>
    <x v="1"/>
    <x v="1"/>
    <x v="1"/>
    <x v="1"/>
    <n v="7555"/>
    <n v="6551"/>
    <n v="5188"/>
    <n v="3436"/>
    <n v="2359"/>
    <n v="-0.2076835105195487"/>
    <n v="18981"/>
  </r>
  <r>
    <s v="Bar 12"/>
    <s v="7488 N. Marconi Ave, Brooklyn NY 11237"/>
    <s v="Jeffrey Akins"/>
    <s v="(313) 417-8968"/>
    <x v="0"/>
    <s v="Yes"/>
    <s v="No Sugar Free"/>
    <s v="No Yellow Edition"/>
    <x v="1"/>
    <x v="1"/>
    <x v="1"/>
    <x v="1"/>
    <n v="1532"/>
    <n v="2678"/>
    <n v="4068"/>
    <n v="4278"/>
    <n v="5382"/>
    <n v="0.28569213036906493"/>
    <n v="18447"/>
  </r>
  <r>
    <s v="Bar 13"/>
    <s v="9575 Shipley Court, Brooklyn NY 11201"/>
    <s v="Tim Young"/>
    <s v="(876) 653-1727"/>
    <x v="0"/>
    <s v="Yes"/>
    <s v="Sugar Free"/>
    <s v="Yellow Edition"/>
    <x v="0"/>
    <x v="0"/>
    <x v="0"/>
    <x v="0"/>
    <n v="24"/>
    <n v="1797"/>
    <n v="3548"/>
    <n v="3668"/>
    <n v="8592"/>
    <n v="2.2417282473900286"/>
    <n v="31745"/>
  </r>
  <r>
    <s v="Bar 14"/>
    <s v="8156 Lake View Street, New York, NY 10025"/>
    <s v="Debra Kroll"/>
    <s v="(628) 832-4986"/>
    <x v="0"/>
    <s v="Yes"/>
    <s v="Sugar Free"/>
    <s v="Yellow Edition"/>
    <x v="0"/>
    <x v="0"/>
    <x v="0"/>
    <x v="0"/>
    <n v="861"/>
    <n v="1314"/>
    <n v="1810"/>
    <n v="6510"/>
    <n v="9271"/>
    <n v="0.60851341002213011"/>
    <n v="30734"/>
  </r>
  <r>
    <s v="Bar 15"/>
    <s v="44 Madison Dr, New York NY 10032"/>
    <s v="Kelly Boyd"/>
    <s v="(220) 929-0797"/>
    <x v="0"/>
    <s v="Yes"/>
    <s v="Sugar Free"/>
    <s v="No Yellow Edition"/>
    <x v="1"/>
    <x v="1"/>
    <x v="1"/>
    <x v="1"/>
    <n v="9058"/>
    <n v="4839"/>
    <n v="4776"/>
    <n v="4024"/>
    <n v="369"/>
    <n v="-0.47277158327084157"/>
    <n v="16319"/>
  </r>
  <r>
    <s v="Bar 2"/>
    <s v="3685 Morningview Lane, New York NY 10013"/>
    <s v="Lawson Moore"/>
    <s v="(711) 426-7350"/>
    <x v="0"/>
    <s v="Yes"/>
    <s v="Sugar Free"/>
    <s v="Yellow Edition"/>
    <x v="1"/>
    <x v="0"/>
    <x v="0"/>
    <x v="0"/>
    <n v="2786"/>
    <n v="3804"/>
    <n v="4121"/>
    <n v="6210"/>
    <n v="6909"/>
    <n v="0.19918673575040846"/>
    <n v="16060"/>
  </r>
  <r>
    <s v="Bar 3"/>
    <s v="2285 Ladybug Drive, New York NY 10013"/>
    <s v="Vin Hudson"/>
    <s v="(952) 952-5573"/>
    <x v="0"/>
    <s v="Yes"/>
    <s v="Sugar Free"/>
    <s v="Yellow Edition"/>
    <x v="0"/>
    <x v="0"/>
    <x v="0"/>
    <x v="0"/>
    <n v="1209"/>
    <n v="1534"/>
    <n v="1634"/>
    <n v="4302"/>
    <n v="9768"/>
    <n v="0.51871355792226703"/>
    <n v="32872"/>
  </r>
  <r>
    <s v="Bar 4"/>
    <s v="2930 Southern Street, New York NY 10005"/>
    <s v="Susana Huels"/>
    <s v="(491) 505-6064"/>
    <x v="0"/>
    <s v="Yes"/>
    <s v="Sugar Free"/>
    <s v="Yellow Edition"/>
    <x v="0"/>
    <x v="0"/>
    <x v="0"/>
    <x v="0"/>
    <n v="906"/>
    <n v="1251"/>
    <n v="2897"/>
    <n v="4499"/>
    <n v="9428"/>
    <n v="0.59756403600546837"/>
    <n v="17938"/>
  </r>
  <r>
    <s v="Bar 5"/>
    <s v="2807 Geraldine Lane, New York NY 10004"/>
    <s v="Shanna Hettinger"/>
    <s v="(412) 570-0596"/>
    <x v="0"/>
    <s v="Yes"/>
    <s v="Sugar Free"/>
    <s v="No Yellow Edition"/>
    <x v="0"/>
    <x v="0"/>
    <x v="0"/>
    <x v="0"/>
    <n v="1421"/>
    <n v="1893"/>
    <n v="2722"/>
    <n v="4410"/>
    <n v="5873"/>
    <n v="0.32816852649646844"/>
    <n v="23830"/>
  </r>
  <r>
    <s v="Bar 6"/>
    <s v="7778 Cherry Road, Bronx NY 10467"/>
    <s v="Roy McGlynn"/>
    <s v="(594) 807-4187"/>
    <x v="0"/>
    <s v="Yes"/>
    <s v="Sugar Free"/>
    <s v="Yellow Edition"/>
    <x v="1"/>
    <x v="0"/>
    <x v="0"/>
    <x v="1"/>
    <n v="2341"/>
    <n v="6105"/>
    <n v="7777"/>
    <n v="7891"/>
    <n v="8758"/>
    <n v="0.30196918487306212"/>
    <n v="25089"/>
  </r>
  <r>
    <s v="Bar 7"/>
    <s v="48 Winchester Avenue, New York NY 10024"/>
    <s v="Lorena Posacco"/>
    <s v="(678) 294-8103"/>
    <x v="0"/>
    <s v="Yes"/>
    <s v="No Sugar Free"/>
    <s v="No Yellow Edition"/>
    <x v="1"/>
    <x v="1"/>
    <x v="0"/>
    <x v="1"/>
    <n v="9252"/>
    <n v="8499"/>
    <n v="991"/>
    <n v="448"/>
    <n v="211"/>
    <n v="-0.53052835583623759"/>
    <n v="30946"/>
  </r>
  <r>
    <s v="Bar 8"/>
    <s v="8735 Squaw Creek Drive, Brooklyn NY 11214"/>
    <s v="Juanita Wisozk"/>
    <s v="(305) 531-1310"/>
    <x v="0"/>
    <s v="Yes"/>
    <s v="Sugar Free"/>
    <s v="Yellow Edition"/>
    <x v="0"/>
    <x v="1"/>
    <x v="0"/>
    <x v="1"/>
    <n v="1581"/>
    <n v="4799"/>
    <n v="6582"/>
    <n v="9024"/>
    <n v="9759"/>
    <n v="0.43911231499610492"/>
    <n v="23066"/>
  </r>
  <r>
    <s v="Bar 9"/>
    <s v="267 Third Road, New York NY 10034"/>
    <s v="Velma Riley"/>
    <s v="(697) 543-0310"/>
    <x v="0"/>
    <s v="Yes"/>
    <s v="No Sugar Free"/>
    <s v="No Yellow Edition"/>
    <x v="1"/>
    <x v="1"/>
    <x v="0"/>
    <x v="1"/>
    <n v="9766"/>
    <n v="8049"/>
    <n v="5556"/>
    <n v="5202"/>
    <n v="2373"/>
    <n v="-0.24644283485137131"/>
    <n v="19401"/>
  </r>
  <r>
    <s v="Event Venue 1"/>
    <s v="7184 Center Court, Brooklyn NY 11208"/>
    <s v="Richard Breaux"/>
    <s v="(685) 981-8556"/>
    <x v="1"/>
    <s v="Yes"/>
    <s v="No Sugar Free"/>
    <s v="No Yellow Edition"/>
    <x v="1"/>
    <x v="1"/>
    <x v="0"/>
    <x v="1"/>
    <n v="8156"/>
    <n v="1245"/>
    <n v="791"/>
    <n v="338"/>
    <n v="44"/>
    <n v="-0.64811958793334279"/>
    <n v="24084"/>
  </r>
  <r>
    <s v="Event Venue 10"/>
    <s v="9760 Taylor Dr, Brooklyn NY 11211"/>
    <s v="Joe Schimke"/>
    <s v="(936) 816-9148"/>
    <x v="1"/>
    <s v="Yes"/>
    <s v="No Sugar Free"/>
    <s v="No Yellow Edition"/>
    <x v="1"/>
    <x v="1"/>
    <x v="0"/>
    <x v="1"/>
    <n v="576"/>
    <n v="2628"/>
    <n v="3612"/>
    <n v="5066"/>
    <n v="5156"/>
    <n v="0.55016556394106075"/>
    <n v="20019"/>
  </r>
  <r>
    <s v="Event Venue 11"/>
    <s v="419 E. Henry Ave, New York NY 10031"/>
    <s v="Carlos Jackson"/>
    <s v="(201) 363-0653"/>
    <x v="1"/>
    <s v="Yes"/>
    <s v="Sugar Free"/>
    <s v="Yellow Edition"/>
    <x v="0"/>
    <x v="1"/>
    <x v="1"/>
    <x v="1"/>
    <n v="128"/>
    <n v="416"/>
    <n v="747"/>
    <n v="1028"/>
    <n v="6357"/>
    <n v="1.1837778083492312"/>
    <n v="30450"/>
  </r>
  <r>
    <s v="Event Venue 12"/>
    <s v="8083 8th St, Brooklyn NY 11209"/>
    <s v="Russell Wallace"/>
    <s v="(237) 890-0247"/>
    <x v="1"/>
    <s v="Yes"/>
    <s v="No Sugar Free"/>
    <s v="No Yellow Edition"/>
    <x v="1"/>
    <x v="1"/>
    <x v="1"/>
    <x v="1"/>
    <n v="8034"/>
    <n v="6541"/>
    <n v="3311"/>
    <n v="3254"/>
    <n v="2687"/>
    <n v="-0.19671960466548288"/>
    <n v="28665"/>
  </r>
  <r>
    <s v="Event Venue 13"/>
    <s v="2 Rock Maple Ave, New York NY 10029"/>
    <s v="Shameka West"/>
    <s v="(488) 656-0761"/>
    <x v="1"/>
    <s v="Yes"/>
    <s v="Sugar Free"/>
    <s v="Yellow Edition"/>
    <x v="1"/>
    <x v="1"/>
    <x v="1"/>
    <x v="1"/>
    <n v="1263"/>
    <n v="2517"/>
    <n v="8042"/>
    <n v="8222"/>
    <n v="9686"/>
    <n v="0.50296277017670943"/>
    <n v="27558"/>
  </r>
  <r>
    <s v="Event Venue 14"/>
    <s v="9577 Nicolls Ave, Staten Island NY 10312"/>
    <s v="Kevin Fleming"/>
    <s v="(650) 848-8284"/>
    <x v="1"/>
    <s v="Yes"/>
    <s v="Sugar Free"/>
    <s v="Yellow Edition"/>
    <x v="1"/>
    <x v="1"/>
    <x v="1"/>
    <x v="1"/>
    <n v="1032"/>
    <n v="3919"/>
    <n v="4466"/>
    <n v="5568"/>
    <n v="6476"/>
    <n v="0.44386114193401105"/>
    <n v="23773"/>
  </r>
  <r>
    <s v="Event Venue 15"/>
    <s v="174 Del Monte St, Brooklyn NY 11224"/>
    <s v="Anna Grey"/>
    <s v="(980) 437-1451"/>
    <x v="1"/>
    <s v="Yes"/>
    <s v="Sugar Free"/>
    <s v="Yellow Edition"/>
    <x v="1"/>
    <x v="1"/>
    <x v="1"/>
    <x v="1"/>
    <n v="1014"/>
    <n v="2254"/>
    <n v="4534"/>
    <n v="6796"/>
    <n v="7730"/>
    <n v="0.50116457691279459"/>
    <n v="22203"/>
  </r>
  <r>
    <s v="Event Venue 2"/>
    <s v="815 2nd St, New York NY 10028"/>
    <s v="Craig Collins"/>
    <s v="(828) 840-2736"/>
    <x v="1"/>
    <s v="Yes"/>
    <s v="Sugar Free"/>
    <s v="Yellow Edition"/>
    <x v="0"/>
    <x v="1"/>
    <x v="0"/>
    <x v="1"/>
    <n v="299"/>
    <n v="657"/>
    <n v="6238"/>
    <n v="8922"/>
    <n v="9081"/>
    <n v="0.9792128296192284"/>
    <n v="29042"/>
  </r>
  <r>
    <s v="Event Venue 3"/>
    <s v="9875 Franklin Rd, Brooklyn NY 11223"/>
    <s v="Donna Lam"/>
    <s v="(931) 618-9558"/>
    <x v="1"/>
    <s v="Yes"/>
    <s v="Sugar Free"/>
    <s v="Yellow Edition"/>
    <x v="1"/>
    <x v="1"/>
    <x v="0"/>
    <x v="1"/>
    <n v="1323"/>
    <n v="4963"/>
    <n v="6292"/>
    <n v="6728"/>
    <n v="8202"/>
    <n v="0.44036309105086757"/>
    <n v="28460"/>
  </r>
  <r>
    <s v="Event Venue 4"/>
    <s v="601 Bank Ave, Brooklyn NY 11218"/>
    <s v="Teresa Vasbinder"/>
    <s v="(261) 690-0303"/>
    <x v="1"/>
    <s v="Yes"/>
    <s v="No Sugar Free"/>
    <s v="No Yellow Edition"/>
    <x v="1"/>
    <x v="1"/>
    <x v="0"/>
    <x v="1"/>
    <n v="8466"/>
    <n v="4079"/>
    <n v="2797"/>
    <n v="2245"/>
    <n v="1696"/>
    <n v="-0.27498078493866884"/>
    <n v="28630"/>
  </r>
  <r>
    <s v="Event Venue 5"/>
    <s v="21 Yukon St, Bronx NY 10451"/>
    <s v="Andre Mobley"/>
    <s v="(597) 701-9429"/>
    <x v="1"/>
    <s v="Yes"/>
    <s v="Sugar Free"/>
    <s v="Yellow Edition"/>
    <x v="1"/>
    <x v="1"/>
    <x v="0"/>
    <x v="1"/>
    <n v="870"/>
    <n v="2428"/>
    <n v="7386"/>
    <n v="8835"/>
    <n v="9766"/>
    <n v="0.62195758671656565"/>
    <n v="31127"/>
  </r>
  <r>
    <s v="Event Venue 6"/>
    <s v="18 N. Woodland Ave, New York NY 10025"/>
    <s v="Ray Hernandez"/>
    <s v="(609) 345-8163"/>
    <x v="1"/>
    <s v="Yes"/>
    <s v="Sugar Free"/>
    <s v="Yellow Edition"/>
    <x v="1"/>
    <x v="1"/>
    <x v="0"/>
    <x v="1"/>
    <n v="1497"/>
    <n v="1768"/>
    <n v="2804"/>
    <n v="5718"/>
    <n v="9822"/>
    <n v="0.45678555299281132"/>
    <n v="39331"/>
  </r>
  <r>
    <s v="Event Venue 7"/>
    <s v="65 Lower River Ave, Bronx NY 10465"/>
    <s v="Thomas Stewart"/>
    <s v="(381) 643-1230"/>
    <x v="1"/>
    <s v="Yes"/>
    <s v="Sugar Free"/>
    <s v="Yellow Edition"/>
    <x v="1"/>
    <x v="1"/>
    <x v="0"/>
    <x v="1"/>
    <n v="1082"/>
    <n v="3353"/>
    <n v="6351"/>
    <n v="8550"/>
    <n v="9272"/>
    <n v="0.53670049949440091"/>
    <n v="30193"/>
  </r>
  <r>
    <s v="Event Venue 8"/>
    <s v="8680 Alderwood St, New York NY 10032"/>
    <s v="Henry Lange"/>
    <s v="(293) 473-1512"/>
    <x v="1"/>
    <s v="Yes"/>
    <s v="Sugar Free"/>
    <s v="No Yellow Edition"/>
    <x v="1"/>
    <x v="1"/>
    <x v="0"/>
    <x v="1"/>
    <n v="9791"/>
    <n v="9610"/>
    <n v="7534"/>
    <n v="5080"/>
    <n v="4936"/>
    <n v="-0.12801378349095649"/>
    <n v="21927"/>
  </r>
  <r>
    <s v="Event Venue 9"/>
    <s v="8388 Gonzales St, Brooklyn NY 11228"/>
    <s v="Danielle Tomas"/>
    <s v="(459) 261-2301"/>
    <x v="1"/>
    <s v="Yes"/>
    <s v="Sugar Free"/>
    <s v="Yellow Edition"/>
    <x v="1"/>
    <x v="1"/>
    <x v="0"/>
    <x v="1"/>
    <n v="1357"/>
    <n v="4189"/>
    <n v="5407"/>
    <n v="6233"/>
    <n v="9681"/>
    <n v="0.48138544913845771"/>
    <n v="23053"/>
  </r>
  <r>
    <s v="Nightclub 1"/>
    <s v="77 Stillwater St, Brooklyn NY 11213"/>
    <s v="John Mackey"/>
    <s v="(831) 581-1892"/>
    <x v="2"/>
    <s v="Yes"/>
    <s v="Sugar Free"/>
    <s v="Yellow Edition"/>
    <x v="1"/>
    <x v="1"/>
    <x v="0"/>
    <x v="1"/>
    <n v="2519"/>
    <n v="3938"/>
    <n v="5190"/>
    <n v="8203"/>
    <n v="8780"/>
    <n v="0.28366963950173796"/>
    <n v="8676"/>
  </r>
  <r>
    <s v="Nightclub 10"/>
    <s v="596 Coffee St, Bronx NY 10472"/>
    <s v="Larry Alaimo"/>
    <s v="(242) 869-1226"/>
    <x v="2"/>
    <s v="Yes"/>
    <s v="Sugar Free"/>
    <s v="Yellow Edition"/>
    <x v="0"/>
    <x v="0"/>
    <x v="0"/>
    <x v="0"/>
    <n v="376"/>
    <n v="889"/>
    <n v="4373"/>
    <n v="6803"/>
    <n v="7578"/>
    <n v="0.8233638960693328"/>
    <n v="25197"/>
  </r>
  <r>
    <s v="Nightclub 11"/>
    <s v="92 Princess St, New York NY 10033"/>
    <s v="Carlos Moya"/>
    <s v="(485) 453-8693"/>
    <x v="2"/>
    <s v="Yes"/>
    <s v="No Sugar Free"/>
    <s v="No Yellow Edition"/>
    <x v="1"/>
    <x v="1"/>
    <x v="0"/>
    <x v="0"/>
    <n v="7840"/>
    <n v="5804"/>
    <n v="4259"/>
    <n v="4243"/>
    <n v="907"/>
    <n v="-0.35038170863775375"/>
    <n v="29285"/>
  </r>
  <r>
    <s v="Nightclub 12"/>
    <s v="9151 River St, Brooklyn NY 11230"/>
    <s v="Shaun Salvatore"/>
    <s v="(691) 657-1498"/>
    <x v="2"/>
    <s v="Yes"/>
    <s v="Sugar Free"/>
    <s v="Yellow Edition"/>
    <x v="0"/>
    <x v="0"/>
    <x v="0"/>
    <x v="0"/>
    <n v="1038"/>
    <n v="3615"/>
    <n v="3712"/>
    <n v="5819"/>
    <n v="9589"/>
    <n v="0.55996621610745612"/>
    <n v="17038"/>
  </r>
  <r>
    <s v="Nightclub 13"/>
    <s v="424 Hall Ave, New York NY 10128"/>
    <s v="Annie Fuentes"/>
    <s v="(462) 693-6254"/>
    <x v="2"/>
    <s v="Yes"/>
    <s v="Sugar Free"/>
    <s v="No Yellow Edition"/>
    <x v="1"/>
    <x v="1"/>
    <x v="1"/>
    <x v="1"/>
    <n v="8891"/>
    <n v="5952"/>
    <n v="5914"/>
    <n v="5405"/>
    <n v="4031"/>
    <n v="-0.14632524698028038"/>
    <n v="28608"/>
  </r>
  <r>
    <s v="Nightclub 14"/>
    <s v="81 Crescent St, Brooklyn NY 11210"/>
    <s v="Maria Sawyer"/>
    <s v="(881) 243-5276"/>
    <x v="2"/>
    <s v="Yes"/>
    <s v="Sugar Free"/>
    <s v="Yellow Edition"/>
    <x v="0"/>
    <x v="1"/>
    <x v="1"/>
    <x v="1"/>
    <n v="1290"/>
    <n v="4033"/>
    <n v="6956"/>
    <n v="7929"/>
    <n v="8834"/>
    <n v="0.4693103469357589"/>
    <n v="29730"/>
  </r>
  <r>
    <s v="Nightclub 15"/>
    <s v="7217 Birch Hill Dr, New York NY 10009"/>
    <s v="Darnell Straughter"/>
    <s v="(680) 628-4625"/>
    <x v="2"/>
    <s v="Yes"/>
    <s v="Sugar Free"/>
    <s v="Yellow Edition"/>
    <x v="0"/>
    <x v="0"/>
    <x v="1"/>
    <x v="1"/>
    <n v="431"/>
    <n v="6231"/>
    <n v="7478"/>
    <n v="8039"/>
    <n v="8271"/>
    <n v="0.80557756627518251"/>
    <n v="22328"/>
  </r>
  <r>
    <s v="Nightclub 2"/>
    <s v="7061 Bishop St, Yonkers NY 10701"/>
    <s v="Raymond Heywin"/>
    <s v="(571) 843-1746"/>
    <x v="2"/>
    <s v="Yes"/>
    <s v="Sugar Free"/>
    <s v="Yellow Edition"/>
    <x v="0"/>
    <x v="0"/>
    <x v="0"/>
    <x v="1"/>
    <n v="138"/>
    <n v="286"/>
    <n v="6750"/>
    <n v="8254"/>
    <n v="8656"/>
    <n v="1.2881665488224225"/>
    <n v="26867"/>
  </r>
  <r>
    <s v="Nightclub 3"/>
    <s v="7223 Cedarwood Ave, Brooklyn NY 11221"/>
    <s v="Janie Roberson"/>
    <s v="(924) 516-6566"/>
    <x v="2"/>
    <s v="Yes"/>
    <s v="Sugar Free"/>
    <s v="Yellow Edition"/>
    <x v="1"/>
    <x v="1"/>
    <x v="0"/>
    <x v="0"/>
    <n v="8873"/>
    <n v="8484"/>
    <n v="7883"/>
    <n v="7499"/>
    <n v="6592"/>
    <n v="-5.7699669516278251E-2"/>
    <n v="21609"/>
  </r>
  <r>
    <s v="Nightclub 4"/>
    <s v="62 Lafayette Ave, Bronx NY 10462"/>
    <s v="Brooke Hayes"/>
    <s v="(247) 999-3394"/>
    <x v="2"/>
    <s v="Yes"/>
    <s v="Sugar Free"/>
    <s v="Yellow Edition"/>
    <x v="1"/>
    <x v="1"/>
    <x v="0"/>
    <x v="0"/>
    <n v="3297"/>
    <n v="4866"/>
    <n v="4928"/>
    <n v="8451"/>
    <n v="9585"/>
    <n v="0.23792585619569206"/>
    <n v="21461"/>
  </r>
  <r>
    <s v="Nightclub 5"/>
    <s v="7839 Elm St, Staten Island NY 10306"/>
    <s v="Lee Niemeyer"/>
    <s v="(920) 451-3973"/>
    <x v="2"/>
    <s v="Yes"/>
    <s v="Sugar Free"/>
    <s v="Yellow Edition"/>
    <x v="0"/>
    <x v="0"/>
    <x v="0"/>
    <x v="0"/>
    <n v="1092"/>
    <n v="3140"/>
    <n v="4123"/>
    <n v="4366"/>
    <n v="9482"/>
    <n v="0.54076165823872469"/>
    <n v="27508"/>
  </r>
  <r>
    <s v="Nightclub 6"/>
    <s v="429 Stonybrook Dr, Brooklyn NY 11203"/>
    <s v="Stephen Harris"/>
    <s v="(258) 948-7479"/>
    <x v="2"/>
    <s v="Yes"/>
    <s v="Sugar Free"/>
    <s v="Yellow Edition"/>
    <x v="1"/>
    <x v="1"/>
    <x v="0"/>
    <x v="0"/>
    <n v="2541"/>
    <n v="3794"/>
    <n v="3984"/>
    <n v="8803"/>
    <n v="9338"/>
    <n v="0.29732814762537663"/>
    <n v="36951"/>
  </r>
  <r>
    <s v="Nightclub 7"/>
    <s v="640 Beechwood Dr, Bronx NY 10461"/>
    <s v="Juan Scott"/>
    <s v="(357) 532-0838"/>
    <x v="2"/>
    <s v="Yes"/>
    <s v="Sugar Free"/>
    <s v="Yellow Edition"/>
    <x v="0"/>
    <x v="0"/>
    <x v="0"/>
    <x v="0"/>
    <n v="742"/>
    <n v="3751"/>
    <n v="4423"/>
    <n v="8733"/>
    <n v="9909"/>
    <n v="0.67928800020081637"/>
    <n v="23827"/>
  </r>
  <r>
    <s v="Nightclub 8"/>
    <s v="9453 N. Wagon Lane, Brooklyn NY 11237"/>
    <s v="Kurt Issacs"/>
    <s v="(454) 903-5770"/>
    <x v="2"/>
    <s v="Yes"/>
    <s v="No Sugar Free"/>
    <s v="No Yellow Edition"/>
    <x v="1"/>
    <x v="1"/>
    <x v="0"/>
    <x v="0"/>
    <n v="7703"/>
    <n v="6957"/>
    <n v="3898"/>
    <n v="1857"/>
    <n v="1512"/>
    <n v="-0.27793153457210906"/>
    <n v="19283"/>
  </r>
  <r>
    <s v="Nightclub 9"/>
    <s v="81 San Carlos Road, Bronx NY 10463"/>
    <s v="Dominique Johnson"/>
    <s v="(336) 448-7026"/>
    <x v="2"/>
    <s v="Yes"/>
    <s v="Sugar Free"/>
    <s v="Yellow Edition"/>
    <x v="0"/>
    <x v="0"/>
    <x v="0"/>
    <x v="0"/>
    <n v="488"/>
    <n v="5535"/>
    <n v="5775"/>
    <n v="7661"/>
    <n v="9206"/>
    <n v="0.79941041442458327"/>
    <n v="10574"/>
  </r>
  <r>
    <s v="Restaurant 1"/>
    <s v="9848 Linden St, New York NY 10011"/>
    <s v="Dan Hill"/>
    <s v="(248) 450-0797"/>
    <x v="3"/>
    <s v="Yes"/>
    <s v="Sugar Free"/>
    <s v="No Yellow Edition"/>
    <x v="1"/>
    <x v="1"/>
    <x v="1"/>
    <x v="1"/>
    <n v="3501"/>
    <n v="7079"/>
    <n v="7438"/>
    <n v="7443"/>
    <n v="9225"/>
    <n v="0.2138215756945514"/>
    <n v="21393"/>
  </r>
  <r>
    <s v="Restaurant 10"/>
    <s v="267 Randall Mill Dr, New York NY 10033"/>
    <s v="Kathy Rogers"/>
    <s v="(939) 738-6471"/>
    <x v="3"/>
    <s v="Yes"/>
    <s v="Sugar Free"/>
    <s v="No Yellow Edition"/>
    <x v="0"/>
    <x v="0"/>
    <x v="0"/>
    <x v="1"/>
    <n v="570"/>
    <n v="1322"/>
    <n v="7279"/>
    <n v="8443"/>
    <n v="9571"/>
    <n v="0.7579903714787859"/>
    <n v="19479"/>
  </r>
  <r>
    <s v="Restaurant 11"/>
    <s v="12 Lees Creek St, Brooklyn NY 11211"/>
    <s v="Rita Varga"/>
    <s v="(754) 696-3109"/>
    <x v="3"/>
    <s v="Yes"/>
    <s v="No Sugar Free"/>
    <s v="No Yellow Edition"/>
    <x v="1"/>
    <x v="0"/>
    <x v="1"/>
    <x v="1"/>
    <n v="6156"/>
    <n v="6110"/>
    <n v="5791"/>
    <n v="1759"/>
    <n v="969"/>
    <n v="-0.30911616212185844"/>
    <n v="18576"/>
  </r>
  <r>
    <s v="Restaurant 12"/>
    <s v="240 W. Manhattan St, Bronx NY 10462"/>
    <s v="Mel Berkowitz"/>
    <s v="(967) 547-1542"/>
    <x v="3"/>
    <s v="Yes"/>
    <s v="Sugar Free"/>
    <s v="No Yellow Edition"/>
    <x v="0"/>
    <x v="0"/>
    <x v="0"/>
    <x v="1"/>
    <n v="209"/>
    <n v="621"/>
    <n v="3098"/>
    <n v="7118"/>
    <n v="8433"/>
    <n v="1.0949186488492955"/>
    <n v="27185"/>
  </r>
  <r>
    <s v="Restaurant 13"/>
    <s v="62 Lower River Road, Staten Island, NY 10306"/>
    <s v="Debra Martin"/>
    <s v="(743) 960-6716"/>
    <x v="3"/>
    <s v="Yes"/>
    <s v="Sugar Free"/>
    <s v="No Yellow Edition"/>
    <x v="1"/>
    <x v="1"/>
    <x v="1"/>
    <x v="1"/>
    <n v="6309"/>
    <n v="6227"/>
    <n v="5123"/>
    <n v="4968"/>
    <n v="3857"/>
    <n v="-9.372954427409963E-2"/>
    <n v="30399"/>
  </r>
  <r>
    <s v="Restaurant 14"/>
    <s v="48 S. Brandywine St, New York NY 10002"/>
    <s v="Deshaun Fletcher"/>
    <s v="(845) 304-6511"/>
    <x v="3"/>
    <s v="Yes"/>
    <s v="Sugar Free"/>
    <s v="No Yellow Edition"/>
    <x v="0"/>
    <x v="1"/>
    <x v="0"/>
    <x v="1"/>
    <n v="712"/>
    <n v="4182"/>
    <n v="6087"/>
    <n v="7494"/>
    <n v="8599"/>
    <n v="0.64586265484059613"/>
    <n v="27074"/>
  </r>
  <r>
    <s v="Restaurant 15"/>
    <s v="5 Tallwood St, Brooklyn NY 11233"/>
    <s v="Kari Lenz"/>
    <s v="(886) 554-5339"/>
    <x v="3"/>
    <s v="Yes"/>
    <s v="Sugar Free"/>
    <s v="No Yellow Edition"/>
    <x v="1"/>
    <x v="1"/>
    <x v="1"/>
    <x v="1"/>
    <n v="2390"/>
    <n v="2415"/>
    <n v="3461"/>
    <n v="3850"/>
    <n v="4657"/>
    <n v="0.14272483850088946"/>
    <n v="24809"/>
  </r>
  <r>
    <s v="Restaurant 2"/>
    <s v="805 South Pilgrim Court, Brooklyn NY 11225"/>
    <s v="Javier George"/>
    <s v="(964) 214-3742"/>
    <x v="3"/>
    <s v="Yes"/>
    <s v="Sugar Free"/>
    <s v="No Yellow Edition"/>
    <x v="1"/>
    <x v="1"/>
    <x v="1"/>
    <x v="1"/>
    <n v="3916"/>
    <n v="4218"/>
    <n v="5072"/>
    <n v="5201"/>
    <n v="7588"/>
    <n v="0.14145009299098632"/>
    <n v="23194"/>
  </r>
  <r>
    <s v="Restaurant 3"/>
    <s v="9132 Redwood Rd, Bronx NY 10466"/>
    <s v="Christopher Evans"/>
    <s v="(831) 406-6300"/>
    <x v="3"/>
    <s v="Yes"/>
    <s v="Sugar Free"/>
    <s v="No Yellow Edition"/>
    <x v="0"/>
    <x v="1"/>
    <x v="0"/>
    <x v="1"/>
    <n v="700"/>
    <n v="5721"/>
    <n v="6247"/>
    <n v="8495"/>
    <n v="9236"/>
    <n v="0.67524055030166985"/>
    <n v="34686"/>
  </r>
  <r>
    <s v="Restaurant 4"/>
    <s v="3 Warren Drive, New York NY 10040"/>
    <s v="Julie Ross"/>
    <s v="(778) 387-0744"/>
    <x v="3"/>
    <s v="Yes"/>
    <s v="Sugar Free"/>
    <s v="No Yellow Edition"/>
    <x v="1"/>
    <x v="1"/>
    <x v="1"/>
    <x v="1"/>
    <n v="9773"/>
    <n v="9179"/>
    <n v="8390"/>
    <n v="8256"/>
    <n v="3815"/>
    <n v="-0.17149844341981002"/>
    <n v="16773"/>
  </r>
  <r>
    <s v="Restaurant 5"/>
    <s v="402 Bridgeton Lane, Bronx NY 10468"/>
    <s v="Bill Callahan"/>
    <s v="(617) 419-7996"/>
    <x v="3"/>
    <s v="Yes"/>
    <s v="Sugar Free"/>
    <s v="No Yellow Edition"/>
    <x v="0"/>
    <x v="1"/>
    <x v="0"/>
    <x v="1"/>
    <n v="73"/>
    <n v="3485"/>
    <n v="4592"/>
    <n v="5143"/>
    <n v="8100"/>
    <n v="1.5646755513040227"/>
    <n v="25995"/>
  </r>
  <r>
    <s v="Restaurant 6"/>
    <s v="6 E. Nichols Ave, New York NY 10027"/>
    <s v="Anthony Brooks"/>
    <s v="(349) 801-7566"/>
    <x v="3"/>
    <s v="Yes"/>
    <s v="Sugar Free"/>
    <s v="No Yellow Edition"/>
    <x v="0"/>
    <x v="1"/>
    <x v="0"/>
    <x v="1"/>
    <n v="238"/>
    <n v="1235"/>
    <n v="1822"/>
    <n v="7074"/>
    <n v="8207"/>
    <n v="1.0301189974956895"/>
    <n v="26484"/>
  </r>
  <r>
    <s v="Restaurant 7"/>
    <s v="323 North Edgewood St, Bronx NY 10457"/>
    <s v="Charlotte Leroux"/>
    <s v="(784) 634-6873"/>
    <x v="3"/>
    <s v="Yes"/>
    <s v="Sugar Free"/>
    <s v="No Yellow Edition"/>
    <x v="0"/>
    <x v="1"/>
    <x v="0"/>
    <x v="1"/>
    <n v="1368"/>
    <n v="3447"/>
    <n v="4535"/>
    <n v="5476"/>
    <n v="9983"/>
    <n v="0.48810986163702852"/>
    <n v="39413"/>
  </r>
  <r>
    <s v="Restaurant 8"/>
    <s v="484 Thorne St, New York NY 10128"/>
    <s v="Nina Coulter"/>
    <s v="(938) 752-9381"/>
    <x v="3"/>
    <s v="Yes"/>
    <s v="No Sugar Free"/>
    <s v="No Yellow Edition"/>
    <x v="1"/>
    <x v="0"/>
    <x v="1"/>
    <x v="1"/>
    <n v="8331"/>
    <n v="7667"/>
    <n v="5952"/>
    <n v="1998"/>
    <n v="375"/>
    <n v="-0.4621429981676064"/>
    <n v="20785"/>
  </r>
  <r>
    <s v="Restaurant 9"/>
    <s v="861 Gonzales Lane, Bronx NY 10472"/>
    <s v="Mia Ang"/>
    <s v="(253) 861-1301"/>
    <x v="3"/>
    <s v="Yes"/>
    <s v="Sugar Free"/>
    <s v="No Yellow Edition"/>
    <x v="0"/>
    <x v="0"/>
    <x v="0"/>
    <x v="1"/>
    <n v="1779"/>
    <n v="2124"/>
    <n v="2844"/>
    <n v="6877"/>
    <n v="9570"/>
    <n v="0.40006177319181924"/>
    <n v="243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Bar 1"/>
    <s v="2131 Patterson Road, Brooklyn NY 11201"/>
    <s v="Dorothy Rizzo"/>
    <s v="(880) 283-6803"/>
    <x v="0"/>
    <s v="Yes"/>
    <s v="Sugar Free"/>
    <s v="Yellow Edition"/>
    <x v="0"/>
    <s v="Yes"/>
    <s v="Yes"/>
    <s v="Yes"/>
    <n v="1982"/>
    <n v="5388"/>
    <n v="7063"/>
    <n v="7208"/>
    <n v="9093"/>
    <n v="0.35619053226467301"/>
    <n v="17629"/>
    <n v="51804"/>
    <n v="94147"/>
    <n v="0.1610764001810725"/>
  </r>
  <r>
    <s v="Bar 10"/>
    <s v="102 Coffee Court, Bronx NY 10461"/>
    <s v="Holly Gaines"/>
    <s v="(277) 456-4626"/>
    <x v="0"/>
    <s v="Yes"/>
    <s v="Sugar Free"/>
    <s v="No Yellow Edition"/>
    <x v="0"/>
    <s v="No"/>
    <s v="Yes"/>
    <s v="No"/>
    <n v="1530"/>
    <n v="1620"/>
    <n v="2027"/>
    <n v="4881"/>
    <n v="6002"/>
    <n v="0.31437990899992707"/>
    <n v="19766"/>
    <n v="51804"/>
    <n v="94147"/>
    <n v="0.1610764001810725"/>
  </r>
  <r>
    <s v="Bar 11"/>
    <s v="44 W. Pheasant Street, Brooklyn NY 11233"/>
    <s v="Gary Brown"/>
    <s v="(459) 968-9453"/>
    <x v="0"/>
    <s v="Yes"/>
    <s v="No Sugar Free"/>
    <s v="No Yellow Edition"/>
    <x v="1"/>
    <s v="No"/>
    <s v="No"/>
    <s v="No"/>
    <n v="7555"/>
    <n v="6551"/>
    <n v="5188"/>
    <n v="3436"/>
    <n v="2359"/>
    <n v="-0.2076835105195487"/>
    <n v="18981"/>
    <n v="51804"/>
    <n v="94147"/>
    <n v="0.1610764001810725"/>
  </r>
  <r>
    <s v="Bar 12"/>
    <s v="7488 N. Marconi Ave, Brooklyn NY 11237"/>
    <s v="Jeffrey Akins"/>
    <s v="(313) 417-8968"/>
    <x v="0"/>
    <s v="Yes"/>
    <s v="No Sugar Free"/>
    <s v="No Yellow Edition"/>
    <x v="1"/>
    <s v="No"/>
    <s v="No"/>
    <s v="No"/>
    <n v="1532"/>
    <n v="2678"/>
    <n v="4068"/>
    <n v="4278"/>
    <n v="5382"/>
    <n v="0.28569213036906493"/>
    <n v="18447"/>
    <n v="51804"/>
    <n v="94147"/>
    <n v="0.1610764001810725"/>
  </r>
  <r>
    <s v="Bar 13"/>
    <s v="9575 Shipley Court, Brooklyn NY 11201"/>
    <s v="Tim Young"/>
    <s v="(876) 653-1727"/>
    <x v="0"/>
    <s v="Yes"/>
    <s v="Sugar Free"/>
    <s v="Yellow Edition"/>
    <x v="0"/>
    <s v="Yes"/>
    <s v="Yes"/>
    <s v="Yes"/>
    <n v="24"/>
    <n v="1797"/>
    <n v="3548"/>
    <n v="3668"/>
    <n v="8592"/>
    <n v="2.2417282473900286"/>
    <n v="31745"/>
    <n v="51804"/>
    <n v="94147"/>
    <n v="0.1610764001810725"/>
  </r>
  <r>
    <s v="Bar 14"/>
    <s v="8156 Lake View Street, New York, NY 10025"/>
    <s v="Debra Kroll"/>
    <s v="(628) 832-4986"/>
    <x v="0"/>
    <s v="Yes"/>
    <s v="Sugar Free"/>
    <s v="Yellow Edition"/>
    <x v="0"/>
    <s v="Yes"/>
    <s v="Yes"/>
    <s v="Yes"/>
    <n v="861"/>
    <n v="1314"/>
    <n v="1810"/>
    <n v="6510"/>
    <n v="9271"/>
    <n v="0.60851341002213011"/>
    <n v="30734"/>
    <n v="51804"/>
    <n v="94147"/>
    <n v="0.1610764001810725"/>
  </r>
  <r>
    <s v="Bar 15"/>
    <s v="44 Madison Dr, New York NY 10032"/>
    <s v="Kelly Boyd"/>
    <s v="(220) 929-0797"/>
    <x v="0"/>
    <s v="Yes"/>
    <s v="Sugar Free"/>
    <s v="No Yellow Edition"/>
    <x v="1"/>
    <s v="No"/>
    <s v="No"/>
    <s v="No"/>
    <n v="9058"/>
    <n v="4839"/>
    <n v="4776"/>
    <n v="4024"/>
    <n v="369"/>
    <n v="-0.47277158327084157"/>
    <n v="16319"/>
    <n v="51804"/>
    <n v="94147"/>
    <n v="0.1610764001810725"/>
  </r>
  <r>
    <s v="Bar 2"/>
    <s v="3685 Morningview Lane, New York NY 10013"/>
    <s v="Lawson Moore"/>
    <s v="(711) 426-7350"/>
    <x v="0"/>
    <s v="Yes"/>
    <s v="Sugar Free"/>
    <s v="Yellow Edition"/>
    <x v="1"/>
    <s v="Yes"/>
    <s v="Yes"/>
    <s v="Yes"/>
    <n v="2786"/>
    <n v="3804"/>
    <n v="4121"/>
    <n v="6210"/>
    <n v="6909"/>
    <n v="0.19918673575040846"/>
    <n v="16060"/>
    <n v="51804"/>
    <n v="94147"/>
    <n v="0.1610764001810725"/>
  </r>
  <r>
    <s v="Bar 3"/>
    <s v="2285 Ladybug Drive, New York NY 10013"/>
    <s v="Vin Hudson"/>
    <s v="(952) 952-5573"/>
    <x v="0"/>
    <s v="Yes"/>
    <s v="Sugar Free"/>
    <s v="Yellow Edition"/>
    <x v="0"/>
    <s v="Yes"/>
    <s v="Yes"/>
    <s v="Yes"/>
    <n v="1209"/>
    <n v="1534"/>
    <n v="1634"/>
    <n v="4302"/>
    <n v="9768"/>
    <n v="0.51871355792226703"/>
    <n v="32872"/>
    <n v="51804"/>
    <n v="94147"/>
    <n v="0.1610764001810725"/>
  </r>
  <r>
    <s v="Bar 4"/>
    <s v="2930 Southern Street, New York NY 10005"/>
    <s v="Susana Huels"/>
    <s v="(491) 505-6064"/>
    <x v="0"/>
    <s v="Yes"/>
    <s v="Sugar Free"/>
    <s v="Yellow Edition"/>
    <x v="0"/>
    <s v="Yes"/>
    <s v="Yes"/>
    <s v="Yes"/>
    <n v="906"/>
    <n v="1251"/>
    <n v="2897"/>
    <n v="4499"/>
    <n v="9428"/>
    <n v="0.59756403600546837"/>
    <n v="17938"/>
    <n v="51804"/>
    <n v="94147"/>
    <n v="0.1610764001810725"/>
  </r>
  <r>
    <s v="Bar 5"/>
    <s v="2807 Geraldine Lane, New York NY 10004"/>
    <s v="Shanna Hettinger"/>
    <s v="(412) 570-0596"/>
    <x v="0"/>
    <s v="Yes"/>
    <s v="Sugar Free"/>
    <s v="No Yellow Edition"/>
    <x v="0"/>
    <s v="Yes"/>
    <s v="Yes"/>
    <s v="Yes"/>
    <n v="1421"/>
    <n v="1893"/>
    <n v="2722"/>
    <n v="4410"/>
    <n v="5873"/>
    <n v="0.32816852649646844"/>
    <n v="23830"/>
    <n v="51804"/>
    <n v="94147"/>
    <n v="0.1610764001810725"/>
  </r>
  <r>
    <s v="Bar 6"/>
    <s v="7778 Cherry Road, Bronx NY 10467"/>
    <s v="Roy McGlynn"/>
    <s v="(594) 807-4187"/>
    <x v="0"/>
    <s v="Yes"/>
    <s v="Sugar Free"/>
    <s v="Yellow Edition"/>
    <x v="1"/>
    <s v="Yes"/>
    <s v="Yes"/>
    <s v="No"/>
    <n v="2341"/>
    <n v="6105"/>
    <n v="7777"/>
    <n v="7891"/>
    <n v="8758"/>
    <n v="0.30196918487306212"/>
    <n v="25089"/>
    <n v="51804"/>
    <n v="94147"/>
    <n v="0.1610764001810725"/>
  </r>
  <r>
    <s v="Bar 7"/>
    <s v="48 Winchester Avenue, New York NY 10024"/>
    <s v="Lorena Posacco"/>
    <s v="(678) 294-8103"/>
    <x v="0"/>
    <s v="Yes"/>
    <s v="No Sugar Free"/>
    <s v="No Yellow Edition"/>
    <x v="1"/>
    <s v="No"/>
    <s v="Yes"/>
    <s v="No"/>
    <n v="9252"/>
    <n v="8499"/>
    <n v="991"/>
    <n v="448"/>
    <n v="211"/>
    <n v="-0.53052835583623759"/>
    <n v="30946"/>
    <n v="51804"/>
    <n v="94147"/>
    <n v="0.1610764001810725"/>
  </r>
  <r>
    <s v="Bar 8"/>
    <s v="8735 Squaw Creek Drive, Brooklyn NY 11214"/>
    <s v="Juanita Wisozk"/>
    <s v="(305) 531-1310"/>
    <x v="0"/>
    <s v="Yes"/>
    <s v="Sugar Free"/>
    <s v="Yellow Edition"/>
    <x v="0"/>
    <s v="No"/>
    <s v="Yes"/>
    <s v="No"/>
    <n v="1581"/>
    <n v="4799"/>
    <n v="6582"/>
    <n v="9024"/>
    <n v="9759"/>
    <n v="0.43911231499610492"/>
    <n v="23066"/>
    <n v="51804"/>
    <n v="94147"/>
    <n v="0.1610764001810725"/>
  </r>
  <r>
    <s v="Bar 9"/>
    <s v="267 Third Road, New York NY 10034"/>
    <s v="Velma Riley"/>
    <s v="(697) 543-0310"/>
    <x v="0"/>
    <s v="Yes"/>
    <s v="No Sugar Free"/>
    <s v="No Yellow Edition"/>
    <x v="1"/>
    <s v="No"/>
    <s v="Yes"/>
    <s v="No"/>
    <n v="9766"/>
    <n v="8049"/>
    <n v="5556"/>
    <n v="5202"/>
    <n v="2373"/>
    <n v="-0.24644283485137131"/>
    <n v="19401"/>
    <n v="51804"/>
    <n v="94147"/>
    <n v="0.1610764001810725"/>
  </r>
  <r>
    <s v="Event Venue 1"/>
    <s v="7184 Center Court, Brooklyn NY 11208"/>
    <s v="Richard Breaux"/>
    <s v="(685) 981-8556"/>
    <x v="1"/>
    <s v="Yes"/>
    <s v="No Sugar Free"/>
    <s v="No Yellow Edition"/>
    <x v="1"/>
    <s v="No"/>
    <s v="Yes"/>
    <s v="No"/>
    <n v="8156"/>
    <n v="1245"/>
    <n v="791"/>
    <n v="338"/>
    <n v="44"/>
    <n v="-0.64811958793334279"/>
    <n v="24084"/>
    <n v="44888"/>
    <n v="100592"/>
    <n v="0.22351217926586098"/>
  </r>
  <r>
    <s v="Event Venue 10"/>
    <s v="9760 Taylor Dr, Brooklyn NY 11211"/>
    <s v="Joe Schimke"/>
    <s v="(936) 816-9148"/>
    <x v="1"/>
    <s v="Yes"/>
    <s v="No Sugar Free"/>
    <s v="No Yellow Edition"/>
    <x v="1"/>
    <s v="No"/>
    <s v="Yes"/>
    <s v="No"/>
    <n v="576"/>
    <n v="2628"/>
    <n v="3612"/>
    <n v="5066"/>
    <n v="5156"/>
    <n v="0.55016556394106075"/>
    <n v="20019"/>
    <n v="44888"/>
    <n v="100592"/>
    <n v="0.22351217926586098"/>
  </r>
  <r>
    <s v="Event Venue 11"/>
    <s v="419 E. Henry Ave, New York NY 10031"/>
    <s v="Carlos Jackson"/>
    <s v="(201) 363-0653"/>
    <x v="1"/>
    <s v="Yes"/>
    <s v="Sugar Free"/>
    <s v="Yellow Edition"/>
    <x v="0"/>
    <s v="No"/>
    <s v="No"/>
    <s v="No"/>
    <n v="128"/>
    <n v="416"/>
    <n v="747"/>
    <n v="1028"/>
    <n v="6357"/>
    <n v="1.1837778083492312"/>
    <n v="30450"/>
    <n v="44888"/>
    <n v="100592"/>
    <n v="0.22351217926586098"/>
  </r>
  <r>
    <s v="Event Venue 12"/>
    <s v="8083 8th St, Brooklyn NY 11209"/>
    <s v="Russell Wallace"/>
    <s v="(237) 890-0247"/>
    <x v="1"/>
    <s v="Yes"/>
    <s v="No Sugar Free"/>
    <s v="No Yellow Edition"/>
    <x v="1"/>
    <s v="No"/>
    <s v="No"/>
    <s v="No"/>
    <n v="8034"/>
    <n v="6541"/>
    <n v="3311"/>
    <n v="3254"/>
    <n v="2687"/>
    <n v="-0.19671960466548288"/>
    <n v="28665"/>
    <n v="44888"/>
    <n v="100592"/>
    <n v="0.22351217926586098"/>
  </r>
  <r>
    <s v="Event Venue 13"/>
    <s v="2 Rock Maple Ave, New York NY 10029"/>
    <s v="Shameka West"/>
    <s v="(488) 656-0761"/>
    <x v="1"/>
    <s v="Yes"/>
    <s v="Sugar Free"/>
    <s v="Yellow Edition"/>
    <x v="1"/>
    <s v="No"/>
    <s v="No"/>
    <s v="No"/>
    <n v="1263"/>
    <n v="2517"/>
    <n v="8042"/>
    <n v="8222"/>
    <n v="9686"/>
    <n v="0.50296277017670943"/>
    <n v="27558"/>
    <n v="44888"/>
    <n v="100592"/>
    <n v="0.22351217926586098"/>
  </r>
  <r>
    <s v="Event Venue 14"/>
    <s v="9577 Nicolls Ave, Staten Island NY 10312"/>
    <s v="Kevin Fleming"/>
    <s v="(650) 848-8284"/>
    <x v="1"/>
    <s v="Yes"/>
    <s v="Sugar Free"/>
    <s v="Yellow Edition"/>
    <x v="1"/>
    <s v="No"/>
    <s v="No"/>
    <s v="No"/>
    <n v="1032"/>
    <n v="3919"/>
    <n v="4466"/>
    <n v="5568"/>
    <n v="6476"/>
    <n v="0.44386114193401105"/>
    <n v="23773"/>
    <n v="44888"/>
    <n v="100592"/>
    <n v="0.22351217926586098"/>
  </r>
  <r>
    <s v="Event Venue 15"/>
    <s v="174 Del Monte St, Brooklyn NY 11224"/>
    <s v="Anna Grey"/>
    <s v="(980) 437-1451"/>
    <x v="1"/>
    <s v="Yes"/>
    <s v="Sugar Free"/>
    <s v="Yellow Edition"/>
    <x v="1"/>
    <s v="No"/>
    <s v="No"/>
    <s v="No"/>
    <n v="1014"/>
    <n v="2254"/>
    <n v="4534"/>
    <n v="6796"/>
    <n v="7730"/>
    <n v="0.50116457691279459"/>
    <n v="22203"/>
    <n v="44888"/>
    <n v="100592"/>
    <n v="0.22351217926586098"/>
  </r>
  <r>
    <s v="Event Venue 2"/>
    <s v="815 2nd St, New York NY 10028"/>
    <s v="Craig Collins"/>
    <s v="(828) 840-2736"/>
    <x v="1"/>
    <s v="Yes"/>
    <s v="Sugar Free"/>
    <s v="Yellow Edition"/>
    <x v="0"/>
    <s v="No"/>
    <s v="Yes"/>
    <s v="No"/>
    <n v="299"/>
    <n v="657"/>
    <n v="6238"/>
    <n v="8922"/>
    <n v="9081"/>
    <n v="0.9792128296192284"/>
    <n v="29042"/>
    <n v="44888"/>
    <n v="100592"/>
    <n v="0.22351217926586098"/>
  </r>
  <r>
    <s v="Event Venue 3"/>
    <s v="9875 Franklin Rd, Brooklyn NY 11223"/>
    <s v="Donna Lam"/>
    <s v="(931) 618-9558"/>
    <x v="1"/>
    <s v="Yes"/>
    <s v="Sugar Free"/>
    <s v="Yellow Edition"/>
    <x v="1"/>
    <s v="No"/>
    <s v="Yes"/>
    <s v="No"/>
    <n v="1323"/>
    <n v="4963"/>
    <n v="6292"/>
    <n v="6728"/>
    <n v="8202"/>
    <n v="0.44036309105086757"/>
    <n v="28460"/>
    <n v="44888"/>
    <n v="100592"/>
    <n v="0.22351217926586098"/>
  </r>
  <r>
    <s v="Event Venue 4"/>
    <s v="601 Bank Ave, Brooklyn NY 11218"/>
    <s v="Teresa Vasbinder"/>
    <s v="(261) 690-0303"/>
    <x v="1"/>
    <s v="Yes"/>
    <s v="No Sugar Free"/>
    <s v="No Yellow Edition"/>
    <x v="1"/>
    <s v="No"/>
    <s v="Yes"/>
    <s v="No"/>
    <n v="8466"/>
    <n v="4079"/>
    <n v="2797"/>
    <n v="2245"/>
    <n v="1696"/>
    <n v="-0.27498078493866884"/>
    <n v="28630"/>
    <n v="44888"/>
    <n v="100592"/>
    <n v="0.22351217926586098"/>
  </r>
  <r>
    <s v="Event Venue 5"/>
    <s v="21 Yukon St, Bronx NY 10451"/>
    <s v="Andre Mobley"/>
    <s v="(597) 701-9429"/>
    <x v="1"/>
    <s v="Yes"/>
    <s v="Sugar Free"/>
    <s v="Yellow Edition"/>
    <x v="1"/>
    <s v="No"/>
    <s v="Yes"/>
    <s v="No"/>
    <n v="870"/>
    <n v="2428"/>
    <n v="7386"/>
    <n v="8835"/>
    <n v="9766"/>
    <n v="0.62195758671656565"/>
    <n v="31127"/>
    <n v="44888"/>
    <n v="100592"/>
    <n v="0.22351217926586098"/>
  </r>
  <r>
    <s v="Event Venue 6"/>
    <s v="18 N. Woodland Ave, New York NY 10025"/>
    <s v="Ray Hernandez"/>
    <s v="(609) 345-8163"/>
    <x v="1"/>
    <s v="Yes"/>
    <s v="Sugar Free"/>
    <s v="Yellow Edition"/>
    <x v="1"/>
    <s v="No"/>
    <s v="Yes"/>
    <s v="No"/>
    <n v="1497"/>
    <n v="1768"/>
    <n v="2804"/>
    <n v="5718"/>
    <n v="9822"/>
    <n v="0.45678555299281132"/>
    <n v="39331"/>
    <n v="44888"/>
    <n v="100592"/>
    <n v="0.22351217926586098"/>
  </r>
  <r>
    <s v="Event Venue 7"/>
    <s v="65 Lower River Ave, Bronx NY 10465"/>
    <s v="Thomas Stewart"/>
    <s v="(381) 643-1230"/>
    <x v="1"/>
    <s v="Yes"/>
    <s v="Sugar Free"/>
    <s v="Yellow Edition"/>
    <x v="1"/>
    <s v="No"/>
    <s v="Yes"/>
    <s v="No"/>
    <n v="1082"/>
    <n v="3353"/>
    <n v="6351"/>
    <n v="8550"/>
    <n v="9272"/>
    <n v="0.53670049949440091"/>
    <n v="30193"/>
    <n v="44888"/>
    <n v="100592"/>
    <n v="0.22351217926586098"/>
  </r>
  <r>
    <s v="Event Venue 8"/>
    <s v="8680 Alderwood St, New York NY 10032"/>
    <s v="Henry Lange"/>
    <s v="(293) 473-1512"/>
    <x v="1"/>
    <s v="Yes"/>
    <s v="Sugar Free"/>
    <s v="No Yellow Edition"/>
    <x v="1"/>
    <s v="No"/>
    <s v="Yes"/>
    <s v="No"/>
    <n v="9791"/>
    <n v="9610"/>
    <n v="7534"/>
    <n v="5080"/>
    <n v="4936"/>
    <n v="-0.12801378349095649"/>
    <n v="21927"/>
    <n v="44888"/>
    <n v="100592"/>
    <n v="0.22351217926586098"/>
  </r>
  <r>
    <s v="Event Venue 9"/>
    <s v="8388 Gonzales St, Brooklyn NY 11228"/>
    <s v="Danielle Tomas"/>
    <s v="(459) 261-2301"/>
    <x v="1"/>
    <s v="Yes"/>
    <s v="Sugar Free"/>
    <s v="Yellow Edition"/>
    <x v="1"/>
    <s v="No"/>
    <s v="Yes"/>
    <s v="No"/>
    <n v="1357"/>
    <n v="4189"/>
    <n v="5407"/>
    <n v="6233"/>
    <n v="9681"/>
    <n v="0.48138544913845771"/>
    <n v="23053"/>
    <n v="44888"/>
    <n v="100592"/>
    <n v="0.22351217926586098"/>
  </r>
  <r>
    <s v="Nightclub 1"/>
    <s v="77 Stillwater St, Brooklyn NY 11213"/>
    <s v="John Mackey"/>
    <s v="(831) 581-1892"/>
    <x v="2"/>
    <s v="Yes"/>
    <s v="Sugar Free"/>
    <s v="Yellow Edition"/>
    <x v="1"/>
    <s v="No"/>
    <s v="Yes"/>
    <s v="No"/>
    <n v="2519"/>
    <n v="3938"/>
    <n v="5190"/>
    <n v="8203"/>
    <n v="8780"/>
    <n v="0.28366963950173796"/>
    <n v="8676"/>
    <n v="47259"/>
    <n v="112270"/>
    <n v="0.24149449663339517"/>
  </r>
  <r>
    <s v="Nightclub 10"/>
    <s v="596 Coffee St, Bronx NY 10472"/>
    <s v="Larry Alaimo"/>
    <s v="(242) 869-1226"/>
    <x v="2"/>
    <s v="Yes"/>
    <s v="Sugar Free"/>
    <s v="Yellow Edition"/>
    <x v="0"/>
    <s v="Yes"/>
    <s v="Yes"/>
    <s v="Yes"/>
    <n v="376"/>
    <n v="889"/>
    <n v="4373"/>
    <n v="6803"/>
    <n v="7578"/>
    <n v="0.8233638960693328"/>
    <n v="25197"/>
    <n v="47259"/>
    <n v="112270"/>
    <n v="0.24149449663339517"/>
  </r>
  <r>
    <s v="Nightclub 11"/>
    <s v="92 Princess St, New York NY 10033"/>
    <s v="Carlos Moya"/>
    <s v="(485) 453-8693"/>
    <x v="2"/>
    <s v="Yes"/>
    <s v="No Sugar Free"/>
    <s v="No Yellow Edition"/>
    <x v="1"/>
    <s v="No"/>
    <s v="Yes"/>
    <s v="Yes"/>
    <n v="7840"/>
    <n v="5804"/>
    <n v="4259"/>
    <n v="4243"/>
    <n v="907"/>
    <n v="-0.35038170863775375"/>
    <n v="29285"/>
    <n v="47259"/>
    <n v="112270"/>
    <n v="0.24149449663339517"/>
  </r>
  <r>
    <s v="Nightclub 12"/>
    <s v="9151 River St, Brooklyn NY 11230"/>
    <s v="Shaun Salvatore"/>
    <s v="(691) 657-1498"/>
    <x v="2"/>
    <s v="Yes"/>
    <s v="Sugar Free"/>
    <s v="Yellow Edition"/>
    <x v="0"/>
    <s v="Yes"/>
    <s v="Yes"/>
    <s v="Yes"/>
    <n v="1038"/>
    <n v="3615"/>
    <n v="3712"/>
    <n v="5819"/>
    <n v="9589"/>
    <n v="0.55996621610745612"/>
    <n v="17038"/>
    <n v="47259"/>
    <n v="112270"/>
    <n v="0.24149449663339517"/>
  </r>
  <r>
    <s v="Nightclub 13"/>
    <s v="424 Hall Ave, New York NY 10128"/>
    <s v="Annie Fuentes"/>
    <s v="(462) 693-6254"/>
    <x v="2"/>
    <s v="Yes"/>
    <s v="Sugar Free"/>
    <s v="No Yellow Edition"/>
    <x v="1"/>
    <s v="No"/>
    <s v="No"/>
    <s v="No"/>
    <n v="8891"/>
    <n v="5952"/>
    <n v="5914"/>
    <n v="5405"/>
    <n v="4031"/>
    <n v="-0.14632524698028038"/>
    <n v="28608"/>
    <n v="47259"/>
    <n v="112270"/>
    <n v="0.24149449663339517"/>
  </r>
  <r>
    <s v="Nightclub 14"/>
    <s v="81 Crescent St, Brooklyn NY 11210"/>
    <s v="Maria Sawyer"/>
    <s v="(881) 243-5276"/>
    <x v="2"/>
    <s v="Yes"/>
    <s v="Sugar Free"/>
    <s v="Yellow Edition"/>
    <x v="0"/>
    <s v="No"/>
    <s v="No"/>
    <s v="No"/>
    <n v="1290"/>
    <n v="4033"/>
    <n v="6956"/>
    <n v="7929"/>
    <n v="8834"/>
    <n v="0.4693103469357589"/>
    <n v="29730"/>
    <n v="47259"/>
    <n v="112270"/>
    <n v="0.24149449663339517"/>
  </r>
  <r>
    <s v="Nightclub 15"/>
    <s v="7217 Birch Hill Dr, New York NY 10009"/>
    <s v="Darnell Straughter"/>
    <s v="(680) 628-4625"/>
    <x v="2"/>
    <s v="Yes"/>
    <s v="Sugar Free"/>
    <s v="Yellow Edition"/>
    <x v="0"/>
    <s v="Yes"/>
    <s v="No"/>
    <s v="No"/>
    <n v="431"/>
    <n v="6231"/>
    <n v="7478"/>
    <n v="8039"/>
    <n v="8271"/>
    <n v="0.80557756627518251"/>
    <n v="22328"/>
    <n v="47259"/>
    <n v="112270"/>
    <n v="0.24149449663339517"/>
  </r>
  <r>
    <s v="Nightclub 2"/>
    <s v="7061 Bishop St, Yonkers NY 10701"/>
    <s v="Raymond Heywin"/>
    <s v="(571) 843-1746"/>
    <x v="2"/>
    <s v="Yes"/>
    <s v="Sugar Free"/>
    <s v="Yellow Edition"/>
    <x v="0"/>
    <s v="Yes"/>
    <s v="Yes"/>
    <s v="No"/>
    <n v="138"/>
    <n v="286"/>
    <n v="6750"/>
    <n v="8254"/>
    <n v="8656"/>
    <n v="1.2881665488224225"/>
    <n v="26867"/>
    <n v="47259"/>
    <n v="112270"/>
    <n v="0.24149449663339517"/>
  </r>
  <r>
    <s v="Nightclub 3"/>
    <s v="7223 Cedarwood Ave, Brooklyn NY 11221"/>
    <s v="Janie Roberson"/>
    <s v="(924) 516-6566"/>
    <x v="2"/>
    <s v="Yes"/>
    <s v="Sugar Free"/>
    <s v="Yellow Edition"/>
    <x v="1"/>
    <s v="No"/>
    <s v="Yes"/>
    <s v="Yes"/>
    <n v="8873"/>
    <n v="8484"/>
    <n v="7883"/>
    <n v="7499"/>
    <n v="6592"/>
    <n v="-5.7699669516278251E-2"/>
    <n v="21609"/>
    <n v="47259"/>
    <n v="112270"/>
    <n v="0.24149449663339517"/>
  </r>
  <r>
    <s v="Nightclub 4"/>
    <s v="62 Lafayette Ave, Bronx NY 10462"/>
    <s v="Brooke Hayes"/>
    <s v="(247) 999-3394"/>
    <x v="2"/>
    <s v="Yes"/>
    <s v="Sugar Free"/>
    <s v="Yellow Edition"/>
    <x v="1"/>
    <s v="No"/>
    <s v="Yes"/>
    <s v="Yes"/>
    <n v="3297"/>
    <n v="4866"/>
    <n v="4928"/>
    <n v="8451"/>
    <n v="9585"/>
    <n v="0.23792585619569206"/>
    <n v="21461"/>
    <n v="47259"/>
    <n v="112270"/>
    <n v="0.24149449663339517"/>
  </r>
  <r>
    <s v="Nightclub 5"/>
    <s v="7839 Elm St, Staten Island NY 10306"/>
    <s v="Lee Niemeyer"/>
    <s v="(920) 451-3973"/>
    <x v="2"/>
    <s v="Yes"/>
    <s v="Sugar Free"/>
    <s v="Yellow Edition"/>
    <x v="0"/>
    <s v="Yes"/>
    <s v="Yes"/>
    <s v="Yes"/>
    <n v="1092"/>
    <n v="3140"/>
    <n v="4123"/>
    <n v="4366"/>
    <n v="9482"/>
    <n v="0.54076165823872469"/>
    <n v="27508"/>
    <n v="47259"/>
    <n v="112270"/>
    <n v="0.24149449663339517"/>
  </r>
  <r>
    <s v="Nightclub 6"/>
    <s v="429 Stonybrook Dr, Brooklyn NY 11203"/>
    <s v="Stephen Harris"/>
    <s v="(258) 948-7479"/>
    <x v="2"/>
    <s v="Yes"/>
    <s v="Sugar Free"/>
    <s v="Yellow Edition"/>
    <x v="1"/>
    <s v="No"/>
    <s v="Yes"/>
    <s v="Yes"/>
    <n v="2541"/>
    <n v="3794"/>
    <n v="3984"/>
    <n v="8803"/>
    <n v="9338"/>
    <n v="0.29732814762537663"/>
    <n v="36951"/>
    <n v="47259"/>
    <n v="112270"/>
    <n v="0.24149449663339517"/>
  </r>
  <r>
    <s v="Nightclub 7"/>
    <s v="640 Beechwood Dr, Bronx NY 10461"/>
    <s v="Juan Scott"/>
    <s v="(357) 532-0838"/>
    <x v="2"/>
    <s v="Yes"/>
    <s v="Sugar Free"/>
    <s v="Yellow Edition"/>
    <x v="0"/>
    <s v="Yes"/>
    <s v="Yes"/>
    <s v="Yes"/>
    <n v="742"/>
    <n v="3751"/>
    <n v="4423"/>
    <n v="8733"/>
    <n v="9909"/>
    <n v="0.67928800020081637"/>
    <n v="23827"/>
    <n v="47259"/>
    <n v="112270"/>
    <n v="0.24149449663339517"/>
  </r>
  <r>
    <s v="Nightclub 8"/>
    <s v="9453 N. Wagon Lane, Brooklyn NY 11237"/>
    <s v="Kurt Issacs"/>
    <s v="(454) 903-5770"/>
    <x v="2"/>
    <s v="Yes"/>
    <s v="No Sugar Free"/>
    <s v="No Yellow Edition"/>
    <x v="1"/>
    <s v="No"/>
    <s v="Yes"/>
    <s v="Yes"/>
    <n v="7703"/>
    <n v="6957"/>
    <n v="3898"/>
    <n v="1857"/>
    <n v="1512"/>
    <n v="-0.27793153457210906"/>
    <n v="19283"/>
    <n v="47259"/>
    <n v="112270"/>
    <n v="0.24149449663339517"/>
  </r>
  <r>
    <s v="Nightclub 9"/>
    <s v="81 San Carlos Road, Bronx NY 10463"/>
    <s v="Dominique Johnson"/>
    <s v="(336) 448-7026"/>
    <x v="2"/>
    <s v="Yes"/>
    <s v="Sugar Free"/>
    <s v="Yellow Edition"/>
    <x v="0"/>
    <s v="Yes"/>
    <s v="Yes"/>
    <s v="Yes"/>
    <n v="488"/>
    <n v="5535"/>
    <n v="5775"/>
    <n v="7661"/>
    <n v="9206"/>
    <n v="0.79941041442458327"/>
    <n v="10574"/>
    <n v="47259"/>
    <n v="112270"/>
    <n v="0.24149449663339517"/>
  </r>
  <r>
    <s v="Restaurant 1"/>
    <s v="9848 Linden St, New York NY 10011"/>
    <s v="Dan Hill"/>
    <s v="(248) 450-0797"/>
    <x v="3"/>
    <s v="Yes"/>
    <s v="Sugar Free"/>
    <s v="No Yellow Edition"/>
    <x v="1"/>
    <s v="No"/>
    <s v="No"/>
    <s v="No"/>
    <n v="3501"/>
    <n v="7079"/>
    <n v="7438"/>
    <n v="7443"/>
    <n v="9225"/>
    <n v="0.2138215756945514"/>
    <n v="21393"/>
    <n v="46025"/>
    <n v="102185"/>
    <n v="0.22067018783870829"/>
  </r>
  <r>
    <s v="Restaurant 10"/>
    <s v="267 Randall Mill Dr, New York NY 10033"/>
    <s v="Kathy Rogers"/>
    <s v="(939) 738-6471"/>
    <x v="3"/>
    <s v="Yes"/>
    <s v="Sugar Free"/>
    <s v="No Yellow Edition"/>
    <x v="0"/>
    <s v="Yes"/>
    <s v="Yes"/>
    <s v="No"/>
    <n v="570"/>
    <n v="1322"/>
    <n v="7279"/>
    <n v="8443"/>
    <n v="9571"/>
    <n v="0.7579903714787859"/>
    <n v="19479"/>
    <n v="46025"/>
    <n v="102185"/>
    <n v="0.22067018783870829"/>
  </r>
  <r>
    <s v="Restaurant 11"/>
    <s v="12 Lees Creek St, Brooklyn NY 11211"/>
    <s v="Rita Varga"/>
    <s v="(754) 696-3109"/>
    <x v="3"/>
    <s v="Yes"/>
    <s v="No Sugar Free"/>
    <s v="No Yellow Edition"/>
    <x v="1"/>
    <s v="Yes"/>
    <s v="No"/>
    <s v="No"/>
    <n v="6156"/>
    <n v="6110"/>
    <n v="5791"/>
    <n v="1759"/>
    <n v="969"/>
    <n v="-0.30911616212185844"/>
    <n v="18576"/>
    <n v="46025"/>
    <n v="102185"/>
    <n v="0.22067018783870829"/>
  </r>
  <r>
    <s v="Restaurant 12"/>
    <s v="240 W. Manhattan St, Bronx NY 10462"/>
    <s v="Mel Berkowitz"/>
    <s v="(967) 547-1542"/>
    <x v="3"/>
    <s v="Yes"/>
    <s v="Sugar Free"/>
    <s v="No Yellow Edition"/>
    <x v="0"/>
    <s v="Yes"/>
    <s v="Yes"/>
    <s v="No"/>
    <n v="209"/>
    <n v="621"/>
    <n v="3098"/>
    <n v="7118"/>
    <n v="8433"/>
    <n v="1.0949186488492955"/>
    <n v="27185"/>
    <n v="46025"/>
    <n v="102185"/>
    <n v="0.22067018783870829"/>
  </r>
  <r>
    <s v="Restaurant 13"/>
    <s v="62 Lower River Road, Staten Island, NY 10306"/>
    <s v="Debra Martin"/>
    <s v="(743) 960-6716"/>
    <x v="3"/>
    <s v="Yes"/>
    <s v="Sugar Free"/>
    <s v="No Yellow Edition"/>
    <x v="1"/>
    <s v="No"/>
    <s v="No"/>
    <s v="No"/>
    <n v="6309"/>
    <n v="6227"/>
    <n v="5123"/>
    <n v="4968"/>
    <n v="3857"/>
    <n v="-9.372954427409963E-2"/>
    <n v="30399"/>
    <n v="46025"/>
    <n v="102185"/>
    <n v="0.22067018783870829"/>
  </r>
  <r>
    <s v="Restaurant 14"/>
    <s v="48 S. Brandywine St, New York NY 10002"/>
    <s v="Deshaun Fletcher"/>
    <s v="(845) 304-6511"/>
    <x v="3"/>
    <s v="Yes"/>
    <s v="Sugar Free"/>
    <s v="No Yellow Edition"/>
    <x v="0"/>
    <s v="No"/>
    <s v="Yes"/>
    <s v="No"/>
    <n v="712"/>
    <n v="4182"/>
    <n v="6087"/>
    <n v="7494"/>
    <n v="8599"/>
    <n v="0.64586265484059613"/>
    <n v="27074"/>
    <n v="46025"/>
    <n v="102185"/>
    <n v="0.22067018783870829"/>
  </r>
  <r>
    <s v="Restaurant 15"/>
    <s v="5 Tallwood St, Brooklyn NY 11233"/>
    <s v="Kari Lenz"/>
    <s v="(886) 554-5339"/>
    <x v="3"/>
    <s v="Yes"/>
    <s v="Sugar Free"/>
    <s v="No Yellow Edition"/>
    <x v="1"/>
    <s v="No"/>
    <s v="No"/>
    <s v="No"/>
    <n v="2390"/>
    <n v="2415"/>
    <n v="3461"/>
    <n v="3850"/>
    <n v="4657"/>
    <n v="0.14272483850088946"/>
    <n v="24809"/>
    <n v="46025"/>
    <n v="102185"/>
    <n v="0.22067018783870829"/>
  </r>
  <r>
    <s v="Restaurant 2"/>
    <s v="805 South Pilgrim Court, Brooklyn NY 11225"/>
    <s v="Javier George"/>
    <s v="(964) 214-3742"/>
    <x v="3"/>
    <s v="Yes"/>
    <s v="Sugar Free"/>
    <s v="No Yellow Edition"/>
    <x v="1"/>
    <s v="No"/>
    <s v="No"/>
    <s v="No"/>
    <n v="3916"/>
    <n v="4218"/>
    <n v="5072"/>
    <n v="5201"/>
    <n v="7588"/>
    <n v="0.14145009299098632"/>
    <n v="23194"/>
    <n v="46025"/>
    <n v="102185"/>
    <n v="0.22067018783870829"/>
  </r>
  <r>
    <s v="Restaurant 3"/>
    <s v="9132 Redwood Rd, Bronx NY 10466"/>
    <s v="Christopher Evans"/>
    <s v="(831) 406-6300"/>
    <x v="3"/>
    <s v="Yes"/>
    <s v="Sugar Free"/>
    <s v="No Yellow Edition"/>
    <x v="0"/>
    <s v="No"/>
    <s v="Yes"/>
    <s v="No"/>
    <n v="700"/>
    <n v="5721"/>
    <n v="6247"/>
    <n v="8495"/>
    <n v="9236"/>
    <n v="0.67524055030166985"/>
    <n v="34686"/>
    <n v="46025"/>
    <n v="102185"/>
    <n v="0.22067018783870829"/>
  </r>
  <r>
    <s v="Restaurant 4"/>
    <s v="3 Warren Drive, New York NY 10040"/>
    <s v="Julie Ross"/>
    <s v="(778) 387-0744"/>
    <x v="3"/>
    <s v="Yes"/>
    <s v="Sugar Free"/>
    <s v="No Yellow Edition"/>
    <x v="1"/>
    <s v="No"/>
    <s v="No"/>
    <s v="No"/>
    <n v="9773"/>
    <n v="9179"/>
    <n v="8390"/>
    <n v="8256"/>
    <n v="3815"/>
    <n v="-0.17149844341981002"/>
    <n v="16773"/>
    <n v="46025"/>
    <n v="102185"/>
    <n v="0.22067018783870829"/>
  </r>
  <r>
    <s v="Restaurant 5"/>
    <s v="402 Bridgeton Lane, Bronx NY 10468"/>
    <s v="Bill Callahan"/>
    <s v="(617) 419-7996"/>
    <x v="3"/>
    <s v="Yes"/>
    <s v="Sugar Free"/>
    <s v="No Yellow Edition"/>
    <x v="0"/>
    <s v="No"/>
    <s v="Yes"/>
    <s v="No"/>
    <n v="73"/>
    <n v="3485"/>
    <n v="4592"/>
    <n v="5143"/>
    <n v="8100"/>
    <n v="1.5646755513040227"/>
    <n v="25995"/>
    <n v="46025"/>
    <n v="102185"/>
    <n v="0.22067018783870829"/>
  </r>
  <r>
    <s v="Restaurant 6"/>
    <s v="6 E. Nichols Ave, New York NY 10027"/>
    <s v="Anthony Brooks"/>
    <s v="(349) 801-7566"/>
    <x v="3"/>
    <s v="Yes"/>
    <s v="Sugar Free"/>
    <s v="No Yellow Edition"/>
    <x v="0"/>
    <s v="No"/>
    <s v="Yes"/>
    <s v="No"/>
    <n v="238"/>
    <n v="1235"/>
    <n v="1822"/>
    <n v="7074"/>
    <n v="8207"/>
    <n v="1.0301189974956895"/>
    <n v="26484"/>
    <n v="46025"/>
    <n v="102185"/>
    <n v="0.22067018783870829"/>
  </r>
  <r>
    <s v="Restaurant 7"/>
    <s v="323 North Edgewood St, Bronx NY 10457"/>
    <s v="Charlotte Leroux"/>
    <s v="(784) 634-6873"/>
    <x v="3"/>
    <s v="Yes"/>
    <s v="Sugar Free"/>
    <s v="No Yellow Edition"/>
    <x v="0"/>
    <s v="No"/>
    <s v="Yes"/>
    <s v="No"/>
    <n v="1368"/>
    <n v="3447"/>
    <n v="4535"/>
    <n v="5476"/>
    <n v="9983"/>
    <n v="0.48810986163702852"/>
    <n v="39413"/>
    <n v="46025"/>
    <n v="102185"/>
    <n v="0.22067018783870829"/>
  </r>
  <r>
    <s v="Restaurant 8"/>
    <s v="484 Thorne St, New York NY 10128"/>
    <s v="Nina Coulter"/>
    <s v="(938) 752-9381"/>
    <x v="3"/>
    <s v="Yes"/>
    <s v="No Sugar Free"/>
    <s v="No Yellow Edition"/>
    <x v="1"/>
    <s v="Yes"/>
    <s v="No"/>
    <s v="No"/>
    <n v="8331"/>
    <n v="7667"/>
    <n v="5952"/>
    <n v="1998"/>
    <n v="375"/>
    <n v="-0.4621429981676064"/>
    <n v="20785"/>
    <n v="46025"/>
    <n v="102185"/>
    <n v="0.22067018783870829"/>
  </r>
  <r>
    <s v="Restaurant 9"/>
    <s v="861 Gonzales Lane, Bronx NY 10472"/>
    <s v="Mia Ang"/>
    <s v="(253) 861-1301"/>
    <x v="3"/>
    <s v="Yes"/>
    <s v="Sugar Free"/>
    <s v="No Yellow Edition"/>
    <x v="0"/>
    <s v="Yes"/>
    <s v="Yes"/>
    <s v="No"/>
    <n v="1779"/>
    <n v="2124"/>
    <n v="2844"/>
    <n v="6877"/>
    <n v="9570"/>
    <n v="0.40006177319181924"/>
    <n v="24323"/>
    <n v="46025"/>
    <n v="102185"/>
    <n v="0.220670187838708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4E600-20D3-4DFA-A910-2F123779340E}" name="PivotTable10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4">
  <location ref="A3:C8" firstHeaderRow="2" firstDataRow="2" firstDataCol="2"/>
  <pivotFields count="1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4">
    <i>
      <x/>
      <x/>
    </i>
    <i>
      <x v="1"/>
      <x/>
    </i>
    <i r="1">
      <x v="1"/>
    </i>
    <i t="grand">
      <x/>
    </i>
  </rowItems>
  <colItems count="1">
    <i/>
  </colItems>
  <dataFields count="1">
    <dataField name="Sum of total" fld="1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34E91-217E-4A49-9A10-6D410C288B13}" name="PivotTable10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8" firstHeaderRow="1" firstDataRow="1" firstDataCol="1"/>
  <pivotFields count="19">
    <pivotField axis="axisRow" showAll="0" sortType="descending">
      <items count="61">
        <item x="5"/>
        <item x="7"/>
        <item x="11"/>
        <item x="9"/>
        <item x="0"/>
        <item x="1"/>
        <item x="13"/>
        <item x="10"/>
        <item x="3"/>
        <item x="2"/>
        <item x="6"/>
        <item x="8"/>
        <item x="14"/>
        <item x="4"/>
        <item x="12"/>
        <item x="44"/>
        <item x="33"/>
        <item x="30"/>
        <item x="42"/>
        <item x="35"/>
        <item x="39"/>
        <item x="36"/>
        <item x="31"/>
        <item x="40"/>
        <item x="43"/>
        <item x="32"/>
        <item x="38"/>
        <item x="34"/>
        <item x="41"/>
        <item x="37"/>
        <item x="24"/>
        <item x="16"/>
        <item x="29"/>
        <item x="20"/>
        <item x="27"/>
        <item x="22"/>
        <item x="17"/>
        <item x="15"/>
        <item x="26"/>
        <item x="25"/>
        <item x="21"/>
        <item x="23"/>
        <item x="19"/>
        <item x="28"/>
        <item x="18"/>
        <item x="53"/>
        <item x="48"/>
        <item x="58"/>
        <item x="46"/>
        <item x="56"/>
        <item x="50"/>
        <item x="54"/>
        <item x="55"/>
        <item x="49"/>
        <item x="57"/>
        <item x="45"/>
        <item x="47"/>
        <item x="51"/>
        <item x="59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>
      <items count="61">
        <item x="44"/>
        <item x="14"/>
        <item x="13"/>
        <item x="59"/>
        <item x="29"/>
        <item x="58"/>
        <item x="28"/>
        <item x="43"/>
        <item x="12"/>
        <item x="11"/>
        <item x="42"/>
        <item x="57"/>
        <item x="27"/>
        <item x="41"/>
        <item x="56"/>
        <item x="26"/>
        <item x="55"/>
        <item x="54"/>
        <item x="10"/>
        <item x="53"/>
        <item x="25"/>
        <item x="24"/>
        <item x="9"/>
        <item x="23"/>
        <item x="8"/>
        <item x="7"/>
        <item x="6"/>
        <item x="5"/>
        <item x="52"/>
        <item x="4"/>
        <item x="40"/>
        <item x="39"/>
        <item x="38"/>
        <item x="22"/>
        <item x="37"/>
        <item x="51"/>
        <item x="36"/>
        <item x="35"/>
        <item x="3"/>
        <item x="34"/>
        <item x="21"/>
        <item x="33"/>
        <item x="20"/>
        <item x="2"/>
        <item x="1"/>
        <item x="32"/>
        <item x="50"/>
        <item x="49"/>
        <item x="19"/>
        <item x="48"/>
        <item x="18"/>
        <item x="17"/>
        <item x="16"/>
        <item x="31"/>
        <item x="47"/>
        <item x="46"/>
        <item x="30"/>
        <item x="15"/>
        <item x="45"/>
        <item x="0"/>
        <item t="default"/>
      </items>
    </pivotField>
    <pivotField showAll="0"/>
  </pivotFields>
  <rowFields count="2">
    <field x="4"/>
    <field x="0"/>
  </rowFields>
  <rowItems count="65">
    <i>
      <x/>
    </i>
    <i r="1">
      <x v="4"/>
    </i>
    <i r="1">
      <x v="5"/>
    </i>
    <i r="1">
      <x v="9"/>
    </i>
    <i r="1">
      <x v="8"/>
    </i>
    <i r="1">
      <x v="13"/>
    </i>
    <i r="1">
      <x/>
    </i>
    <i r="1">
      <x v="10"/>
    </i>
    <i r="1">
      <x v="1"/>
    </i>
    <i r="1">
      <x v="11"/>
    </i>
    <i r="1">
      <x v="3"/>
    </i>
    <i r="1">
      <x v="7"/>
    </i>
    <i r="1">
      <x v="2"/>
    </i>
    <i r="1">
      <x v="14"/>
    </i>
    <i r="1">
      <x v="6"/>
    </i>
    <i r="1">
      <x v="12"/>
    </i>
    <i>
      <x v="1"/>
    </i>
    <i r="1">
      <x v="37"/>
    </i>
    <i r="1">
      <x v="31"/>
    </i>
    <i r="1">
      <x v="36"/>
    </i>
    <i r="1">
      <x v="44"/>
    </i>
    <i r="1">
      <x v="42"/>
    </i>
    <i r="1">
      <x v="33"/>
    </i>
    <i r="1">
      <x v="40"/>
    </i>
    <i r="1">
      <x v="35"/>
    </i>
    <i r="1">
      <x v="41"/>
    </i>
    <i r="1">
      <x v="30"/>
    </i>
    <i r="1">
      <x v="39"/>
    </i>
    <i r="1">
      <x v="38"/>
    </i>
    <i r="1">
      <x v="34"/>
    </i>
    <i r="1">
      <x v="43"/>
    </i>
    <i r="1">
      <x v="32"/>
    </i>
    <i>
      <x v="2"/>
    </i>
    <i r="1">
      <x v="17"/>
    </i>
    <i r="1">
      <x v="22"/>
    </i>
    <i r="1">
      <x v="25"/>
    </i>
    <i r="1">
      <x v="16"/>
    </i>
    <i r="1">
      <x v="27"/>
    </i>
    <i r="1">
      <x v="19"/>
    </i>
    <i r="1">
      <x v="21"/>
    </i>
    <i r="1">
      <x v="29"/>
    </i>
    <i r="1">
      <x v="26"/>
    </i>
    <i r="1">
      <x v="20"/>
    </i>
    <i r="1">
      <x v="23"/>
    </i>
    <i r="1">
      <x v="28"/>
    </i>
    <i r="1">
      <x v="18"/>
    </i>
    <i r="1">
      <x v="24"/>
    </i>
    <i r="1">
      <x v="15"/>
    </i>
    <i>
      <x v="3"/>
    </i>
    <i r="1">
      <x v="55"/>
    </i>
    <i r="1">
      <x v="48"/>
    </i>
    <i r="1">
      <x v="56"/>
    </i>
    <i r="1">
      <x v="46"/>
    </i>
    <i r="1">
      <x v="53"/>
    </i>
    <i r="1">
      <x v="50"/>
    </i>
    <i r="1">
      <x v="57"/>
    </i>
    <i r="1">
      <x v="59"/>
    </i>
    <i r="1">
      <x v="45"/>
    </i>
    <i r="1">
      <x v="51"/>
    </i>
    <i r="1">
      <x v="52"/>
    </i>
    <i r="1">
      <x v="49"/>
    </i>
    <i r="1">
      <x v="54"/>
    </i>
    <i r="1">
      <x v="47"/>
    </i>
    <i r="1">
      <x v="58"/>
    </i>
    <i t="grand">
      <x/>
    </i>
  </rowItems>
  <colItems count="1">
    <i/>
  </colItems>
  <dataFields count="1">
    <dataField name="Sum of CAGR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A888D-C302-4B1E-8DC4-84843577C45A}" name="PivotTable10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 chartFormat="1">
  <location ref="A3:K65" firstHeaderRow="2" firstDataRow="2" firstDataCol="5" rowPageCount="1" colPageCount="1"/>
  <pivotFields count="1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9" outline="0" showAll="0">
      <items count="61">
        <item x="44"/>
        <item x="14"/>
        <item x="13"/>
        <item x="59"/>
        <item x="29"/>
        <item x="58"/>
        <item x="28"/>
        <item x="43"/>
        <item x="12"/>
        <item x="11"/>
        <item x="42"/>
        <item x="57"/>
        <item x="27"/>
        <item x="41"/>
        <item x="56"/>
        <item x="26"/>
        <item x="55"/>
        <item x="54"/>
        <item x="10"/>
        <item x="53"/>
        <item x="25"/>
        <item x="24"/>
        <item x="9"/>
        <item x="23"/>
        <item x="8"/>
        <item x="7"/>
        <item x="6"/>
        <item x="5"/>
        <item x="52"/>
        <item x="4"/>
        <item x="40"/>
        <item x="39"/>
        <item x="38"/>
        <item x="22"/>
        <item x="37"/>
        <item x="51"/>
        <item x="36"/>
        <item x="35"/>
        <item x="3"/>
        <item x="34"/>
        <item x="21"/>
        <item x="33"/>
        <item x="20"/>
        <item x="2"/>
        <item x="1"/>
        <item x="32"/>
        <item x="50"/>
        <item x="49"/>
        <item x="19"/>
        <item x="48"/>
        <item x="18"/>
        <item x="17"/>
        <item x="16"/>
        <item x="31"/>
        <item x="47"/>
        <item x="46"/>
        <item x="30"/>
        <item x="15"/>
        <item x="45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8"/>
    <field x="9"/>
    <field x="10"/>
    <field x="11"/>
    <field x="17"/>
  </rowFields>
  <rowItems count="61">
    <i>
      <x/>
      <x/>
      <x/>
      <x/>
      <x v="2"/>
    </i>
    <i r="4">
      <x v="9"/>
    </i>
    <i r="4">
      <x v="10"/>
    </i>
    <i r="4">
      <x v="11"/>
    </i>
    <i r="4">
      <x v="12"/>
    </i>
    <i r="4">
      <x v="14"/>
    </i>
    <i r="4">
      <x v="16"/>
    </i>
    <i r="4">
      <x v="17"/>
    </i>
    <i r="4">
      <x v="19"/>
    </i>
    <i r="4">
      <x v="22"/>
    </i>
    <i r="4">
      <x v="31"/>
    </i>
    <i r="4">
      <x v="36"/>
    </i>
    <i r="4">
      <x v="37"/>
    </i>
    <i r="2">
      <x v="1"/>
      <x/>
      <x/>
    </i>
    <i r="4">
      <x v="1"/>
    </i>
    <i r="4">
      <x v="7"/>
    </i>
    <i r="4">
      <x v="8"/>
    </i>
    <i r="4">
      <x v="13"/>
    </i>
    <i r="4">
      <x v="21"/>
    </i>
    <i r="4">
      <x v="30"/>
    </i>
    <i r="4">
      <x v="32"/>
    </i>
    <i r="4">
      <x v="34"/>
    </i>
    <i r="4">
      <x v="39"/>
    </i>
    <i r="4">
      <x v="41"/>
    </i>
    <i r="4">
      <x v="45"/>
    </i>
    <i r="3">
      <x v="1"/>
      <x v="4"/>
    </i>
    <i r="4">
      <x v="6"/>
    </i>
    <i r="4">
      <x v="15"/>
    </i>
    <i r="4">
      <x v="20"/>
    </i>
    <i r="4">
      <x v="23"/>
    </i>
    <i r="1">
      <x v="1"/>
      <x/>
      <x/>
      <x v="3"/>
    </i>
    <i r="4">
      <x v="5"/>
    </i>
    <i r="2">
      <x v="1"/>
      <x/>
      <x v="24"/>
    </i>
    <i r="3">
      <x v="1"/>
      <x v="18"/>
    </i>
    <i>
      <x v="1"/>
      <x/>
      <x/>
      <x/>
      <x v="33"/>
    </i>
    <i r="4">
      <x v="56"/>
    </i>
    <i r="2">
      <x v="1"/>
      <x/>
      <x v="25"/>
    </i>
    <i r="4">
      <x v="29"/>
    </i>
    <i r="4">
      <x v="35"/>
    </i>
    <i r="4">
      <x v="46"/>
    </i>
    <i r="4">
      <x v="47"/>
    </i>
    <i r="4">
      <x v="53"/>
    </i>
    <i r="4">
      <x v="54"/>
    </i>
    <i r="4">
      <x v="58"/>
    </i>
    <i r="1">
      <x v="1"/>
      <x/>
      <x/>
      <x v="51"/>
    </i>
    <i r="2">
      <x v="1"/>
      <x/>
      <x v="28"/>
    </i>
    <i r="4">
      <x v="49"/>
    </i>
    <i r="4">
      <x v="55"/>
    </i>
    <i r="4">
      <x v="57"/>
    </i>
    <i r="3">
      <x v="1"/>
      <x v="26"/>
    </i>
    <i r="4">
      <x v="27"/>
    </i>
    <i r="4">
      <x v="38"/>
    </i>
    <i r="4">
      <x v="40"/>
    </i>
    <i r="4">
      <x v="42"/>
    </i>
    <i r="4">
      <x v="43"/>
    </i>
    <i r="4">
      <x v="44"/>
    </i>
    <i r="4">
      <x v="48"/>
    </i>
    <i r="4">
      <x v="50"/>
    </i>
    <i r="4">
      <x v="52"/>
    </i>
    <i r="4">
      <x v="59"/>
    </i>
    <i t="grand">
      <x/>
    </i>
  </rowItems>
  <colItems count="1">
    <i/>
  </colItems>
  <pageFields count="1">
    <pageField fld="4" hier="-1"/>
  </pageFields>
  <chartFormats count="1">
    <chartFormat chart="0" format="0" series="1">
      <pivotArea type="data" outline="0" fieldPosition="0"/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7CA3A-94B8-4F9E-82F8-57A029B34BB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7590E-CA9C-43C3-8A25-C4B2BCD1E0FE}" name="PivotTable1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C8" firstHeaderRow="1" firstDataRow="2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9"/>
  </colFields>
  <colItems count="2">
    <i>
      <x/>
    </i>
    <i>
      <x v="1"/>
    </i>
  </colItems>
  <dataFields count="1">
    <dataField name="Sum of total" fld="1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110FF-ABFE-4A32-A14C-A5C290CD43B9}" name="PivotTable4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9">
  <location ref="A3:E9" firstHeaderRow="1" firstDataRow="3" firstDataCol="1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2">
    <field x="1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2017" fld="12" baseField="0" baseItem="0"/>
    <dataField name="Sum of 2021" fld="16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17805-489D-4D44-AFE4-03AFD84E1B88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22"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dataField="1" showAll="0"/>
  </pivotFields>
  <rowFields count="2">
    <field x="4"/>
    <field x="8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CAGR s" fld="2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4183-ABDF-4492-A7F6-D1E936DFFAB4}">
  <dimension ref="A3:C8"/>
  <sheetViews>
    <sheetView topLeftCell="B10" workbookViewId="0">
      <selection activeCell="A34" sqref="A34"/>
    </sheetView>
  </sheetViews>
  <sheetFormatPr defaultRowHeight="14.5" x14ac:dyDescent="0.35"/>
  <cols>
    <col min="1" max="1" width="19.26953125" bestFit="1" customWidth="1"/>
    <col min="2" max="2" width="15.453125" bestFit="1" customWidth="1"/>
    <col min="3" max="3" width="7.81640625" bestFit="1" customWidth="1"/>
    <col min="4" max="4" width="11.08984375" bestFit="1" customWidth="1"/>
  </cols>
  <sheetData>
    <row r="3" spans="1:3" x14ac:dyDescent="0.35">
      <c r="A3" s="11" t="s">
        <v>267</v>
      </c>
    </row>
    <row r="4" spans="1:3" x14ac:dyDescent="0.35">
      <c r="A4" s="11" t="s">
        <v>253</v>
      </c>
      <c r="B4" s="11" t="s">
        <v>252</v>
      </c>
      <c r="C4" t="s">
        <v>266</v>
      </c>
    </row>
    <row r="5" spans="1:3" x14ac:dyDescent="0.35">
      <c r="A5" t="s">
        <v>263</v>
      </c>
      <c r="B5" t="s">
        <v>264</v>
      </c>
      <c r="C5" s="12">
        <v>254184</v>
      </c>
    </row>
    <row r="6" spans="1:3" x14ac:dyDescent="0.35">
      <c r="A6" t="s">
        <v>253</v>
      </c>
      <c r="B6" t="s">
        <v>264</v>
      </c>
      <c r="C6" s="12">
        <v>458049</v>
      </c>
    </row>
    <row r="7" spans="1:3" x14ac:dyDescent="0.35">
      <c r="A7" t="s">
        <v>253</v>
      </c>
      <c r="B7" t="s">
        <v>252</v>
      </c>
      <c r="C7" s="12">
        <v>768615</v>
      </c>
    </row>
    <row r="8" spans="1:3" x14ac:dyDescent="0.35">
      <c r="A8" t="s">
        <v>265</v>
      </c>
      <c r="C8" s="12">
        <v>1480848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34C1-E168-4596-B2A2-319792A33A9D}">
  <dimension ref="A1:E11"/>
  <sheetViews>
    <sheetView workbookViewId="0">
      <selection activeCell="D16" sqref="D16"/>
    </sheetView>
  </sheetViews>
  <sheetFormatPr defaultRowHeight="14.5" x14ac:dyDescent="0.35"/>
  <sheetData>
    <row r="1" spans="1:5" x14ac:dyDescent="0.35">
      <c r="A1" s="19" t="s">
        <v>269</v>
      </c>
      <c r="B1" s="21" t="s">
        <v>247</v>
      </c>
      <c r="D1" s="19" t="s">
        <v>259</v>
      </c>
      <c r="E1" s="21" t="s">
        <v>247</v>
      </c>
    </row>
    <row r="2" spans="1:5" x14ac:dyDescent="0.35">
      <c r="A2" s="20" t="s">
        <v>245</v>
      </c>
      <c r="B2" s="22">
        <v>2.2417282473900286</v>
      </c>
      <c r="D2" s="20" t="s">
        <v>67</v>
      </c>
      <c r="E2" s="22">
        <v>-0.64811958793334279</v>
      </c>
    </row>
    <row r="3" spans="1:5" x14ac:dyDescent="0.35">
      <c r="A3" s="20" t="s">
        <v>62</v>
      </c>
      <c r="B3" s="22">
        <v>1.5646755513040227</v>
      </c>
      <c r="D3" s="20" t="s">
        <v>189</v>
      </c>
      <c r="E3" s="22">
        <v>-0.53052835583623759</v>
      </c>
    </row>
    <row r="4" spans="1:5" x14ac:dyDescent="0.35">
      <c r="A4" s="20" t="s">
        <v>184</v>
      </c>
      <c r="B4" s="22">
        <v>1.2881665488224225</v>
      </c>
      <c r="D4" s="20" t="s">
        <v>193</v>
      </c>
      <c r="E4" s="22">
        <v>-0.47277158327084157</v>
      </c>
    </row>
    <row r="5" spans="1:5" x14ac:dyDescent="0.35">
      <c r="A5" s="20" t="s">
        <v>123</v>
      </c>
      <c r="B5" s="22">
        <v>1.1837778083492312</v>
      </c>
      <c r="D5" s="20" t="s">
        <v>6</v>
      </c>
      <c r="E5" s="22">
        <v>-0.4621429981676064</v>
      </c>
    </row>
    <row r="6" spans="1:5" x14ac:dyDescent="0.35">
      <c r="A6" s="20" t="s">
        <v>58</v>
      </c>
      <c r="B6" s="22">
        <v>1.0949186488492955</v>
      </c>
      <c r="D6" s="20" t="s">
        <v>128</v>
      </c>
      <c r="E6" s="22">
        <v>-0.35038170863775375</v>
      </c>
    </row>
    <row r="7" spans="1:5" x14ac:dyDescent="0.35">
      <c r="A7" s="20" t="s">
        <v>54</v>
      </c>
      <c r="B7" s="22">
        <v>1.0301189974956895</v>
      </c>
      <c r="D7" s="20" t="s">
        <v>10</v>
      </c>
      <c r="E7" s="22">
        <v>-0.30911616212185844</v>
      </c>
    </row>
    <row r="8" spans="1:5" x14ac:dyDescent="0.35">
      <c r="A8" s="20" t="s">
        <v>119</v>
      </c>
      <c r="B8" s="22">
        <v>0.9792128296192284</v>
      </c>
      <c r="D8" s="20" t="s">
        <v>132</v>
      </c>
      <c r="E8" s="22">
        <v>-0.27793153457210906</v>
      </c>
    </row>
    <row r="9" spans="1:5" x14ac:dyDescent="0.35">
      <c r="A9" s="20" t="s">
        <v>180</v>
      </c>
      <c r="B9" s="22">
        <v>0.8233638960693328</v>
      </c>
      <c r="D9" s="20" t="s">
        <v>71</v>
      </c>
      <c r="E9" s="22">
        <v>-0.27498078493866884</v>
      </c>
    </row>
    <row r="10" spans="1:5" x14ac:dyDescent="0.35">
      <c r="A10" s="20" t="s">
        <v>176</v>
      </c>
      <c r="B10" s="22">
        <v>0.80557756627518251</v>
      </c>
      <c r="D10" s="20" t="s">
        <v>197</v>
      </c>
      <c r="E10" s="22">
        <v>-0.24644283485137131</v>
      </c>
    </row>
    <row r="11" spans="1:5" x14ac:dyDescent="0.35">
      <c r="A11" s="20" t="s">
        <v>172</v>
      </c>
      <c r="B11" s="22">
        <v>0.79941041442458327</v>
      </c>
      <c r="D11" s="20" t="s">
        <v>201</v>
      </c>
      <c r="E11" s="22">
        <v>-0.2076835105195487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3F22-ABD4-425B-9ACD-B4F670035804}">
  <dimension ref="A3:L68"/>
  <sheetViews>
    <sheetView workbookViewId="0">
      <selection activeCell="K5" sqref="K5:L9"/>
    </sheetView>
  </sheetViews>
  <sheetFormatPr defaultRowHeight="14.5" x14ac:dyDescent="0.35"/>
  <cols>
    <col min="1" max="1" width="17.54296875" bestFit="1" customWidth="1"/>
    <col min="2" max="2" width="12.453125" style="18" bestFit="1" customWidth="1"/>
    <col min="3" max="3" width="12.453125" bestFit="1" customWidth="1"/>
    <col min="4" max="4" width="8.7265625" style="18"/>
    <col min="5" max="5" width="7.453125" bestFit="1" customWidth="1"/>
    <col min="6" max="6" width="5.26953125" bestFit="1" customWidth="1"/>
    <col min="7" max="7" width="12.453125" bestFit="1" customWidth="1"/>
    <col min="8" max="8" width="5.26953125" bestFit="1" customWidth="1"/>
    <col min="9" max="9" width="15.08984375" bestFit="1" customWidth="1"/>
    <col min="10" max="10" width="5.26953125" bestFit="1" customWidth="1"/>
    <col min="11" max="11" width="13.81640625" bestFit="1" customWidth="1"/>
    <col min="12" max="12" width="5.26953125" bestFit="1" customWidth="1"/>
  </cols>
  <sheetData>
    <row r="3" spans="1:12" x14ac:dyDescent="0.35">
      <c r="A3" s="11" t="s">
        <v>269</v>
      </c>
      <c r="B3" s="18" t="s">
        <v>270</v>
      </c>
    </row>
    <row r="4" spans="1:12" x14ac:dyDescent="0.35">
      <c r="A4" s="17" t="s">
        <v>185</v>
      </c>
      <c r="B4" s="18">
        <v>4.7337923006116052</v>
      </c>
      <c r="E4" s="24" t="s">
        <v>185</v>
      </c>
      <c r="F4" s="25">
        <v>4.7337923006116052</v>
      </c>
      <c r="G4" s="24" t="s">
        <v>124</v>
      </c>
      <c r="H4" s="25">
        <v>5.9524301306906624</v>
      </c>
      <c r="I4" s="24" t="s">
        <v>63</v>
      </c>
      <c r="J4" s="25">
        <v>5.4505031092976877</v>
      </c>
      <c r="K4" s="24" t="s">
        <v>2</v>
      </c>
      <c r="L4" s="25">
        <v>6.1184877683019598</v>
      </c>
    </row>
    <row r="5" spans="1:12" x14ac:dyDescent="0.35">
      <c r="A5" s="23" t="s">
        <v>245</v>
      </c>
      <c r="B5" s="18">
        <v>2.2417282473900286</v>
      </c>
      <c r="E5" s="23" t="s">
        <v>245</v>
      </c>
      <c r="F5" s="18">
        <v>2.2417282473900286</v>
      </c>
      <c r="G5" s="23" t="s">
        <v>184</v>
      </c>
      <c r="H5" s="18">
        <v>1.2881665488224225</v>
      </c>
      <c r="I5" s="23" t="s">
        <v>123</v>
      </c>
      <c r="J5" s="18">
        <v>1.1837778083492312</v>
      </c>
      <c r="K5" s="23" t="s">
        <v>62</v>
      </c>
      <c r="L5" s="18">
        <v>1.5646755513040227</v>
      </c>
    </row>
    <row r="6" spans="1:12" x14ac:dyDescent="0.35">
      <c r="A6" s="23" t="s">
        <v>241</v>
      </c>
      <c r="B6" s="18">
        <v>0.60851341002213011</v>
      </c>
      <c r="E6" s="23" t="s">
        <v>241</v>
      </c>
      <c r="F6" s="18">
        <v>0.60851341002213011</v>
      </c>
      <c r="G6" s="23" t="s">
        <v>180</v>
      </c>
      <c r="H6" s="18">
        <v>0.8233638960693328</v>
      </c>
      <c r="I6" s="23" t="s">
        <v>119</v>
      </c>
      <c r="J6" s="18">
        <v>0.9792128296192284</v>
      </c>
      <c r="K6" s="23" t="s">
        <v>58</v>
      </c>
      <c r="L6" s="18">
        <v>1.0949186488492955</v>
      </c>
    </row>
    <row r="7" spans="1:12" x14ac:dyDescent="0.35">
      <c r="A7" s="23" t="s">
        <v>237</v>
      </c>
      <c r="B7" s="18">
        <v>0.59756403600546837</v>
      </c>
      <c r="E7" s="23" t="s">
        <v>237</v>
      </c>
      <c r="F7" s="18">
        <v>0.59756403600546837</v>
      </c>
      <c r="G7" s="23" t="s">
        <v>176</v>
      </c>
      <c r="H7" s="18">
        <v>0.80557756627518251</v>
      </c>
      <c r="I7" s="23" t="s">
        <v>115</v>
      </c>
      <c r="J7" s="18">
        <v>0.62195758671656565</v>
      </c>
      <c r="K7" s="23" t="s">
        <v>54</v>
      </c>
      <c r="L7" s="18">
        <v>1.0301189974956895</v>
      </c>
    </row>
    <row r="8" spans="1:12" x14ac:dyDescent="0.35">
      <c r="A8" s="23" t="s">
        <v>233</v>
      </c>
      <c r="B8" s="18">
        <v>0.51871355792226703</v>
      </c>
      <c r="E8" s="23" t="s">
        <v>233</v>
      </c>
      <c r="F8" s="18">
        <v>0.51871355792226703</v>
      </c>
      <c r="G8" s="23" t="s">
        <v>172</v>
      </c>
      <c r="H8" s="18">
        <v>0.79941041442458327</v>
      </c>
      <c r="I8" s="23" t="s">
        <v>111</v>
      </c>
      <c r="J8" s="18">
        <v>0.55016556394106075</v>
      </c>
      <c r="K8" s="23" t="s">
        <v>50</v>
      </c>
      <c r="L8" s="18">
        <v>0.7579903714787859</v>
      </c>
    </row>
    <row r="9" spans="1:12" x14ac:dyDescent="0.35">
      <c r="A9" s="23" t="s">
        <v>229</v>
      </c>
      <c r="B9" s="18">
        <v>0.43911231499610492</v>
      </c>
      <c r="E9" s="23" t="s">
        <v>229</v>
      </c>
      <c r="F9" s="18">
        <v>0.43911231499610492</v>
      </c>
      <c r="G9" s="23" t="s">
        <v>168</v>
      </c>
      <c r="H9" s="18">
        <v>0.67928800020081637</v>
      </c>
      <c r="I9" s="23" t="s">
        <v>107</v>
      </c>
      <c r="J9" s="18">
        <v>0.53670049949440091</v>
      </c>
      <c r="K9" s="23" t="s">
        <v>46</v>
      </c>
      <c r="L9" s="18">
        <v>0.67524055030166985</v>
      </c>
    </row>
    <row r="10" spans="1:12" x14ac:dyDescent="0.35">
      <c r="A10" s="23" t="s">
        <v>225</v>
      </c>
      <c r="B10" s="18">
        <v>0.35619053226467323</v>
      </c>
    </row>
    <row r="11" spans="1:12" x14ac:dyDescent="0.35">
      <c r="A11" s="23" t="s">
        <v>221</v>
      </c>
      <c r="B11" s="18">
        <v>0.32816852649646844</v>
      </c>
    </row>
    <row r="12" spans="1:12" x14ac:dyDescent="0.35">
      <c r="A12" s="23" t="s">
        <v>217</v>
      </c>
      <c r="B12" s="18">
        <v>0.31437990899992707</v>
      </c>
    </row>
    <row r="13" spans="1:12" x14ac:dyDescent="0.35">
      <c r="A13" s="23" t="s">
        <v>213</v>
      </c>
      <c r="B13" s="18">
        <v>0.30196918487306212</v>
      </c>
    </row>
    <row r="14" spans="1:12" x14ac:dyDescent="0.35">
      <c r="A14" s="23" t="s">
        <v>209</v>
      </c>
      <c r="B14" s="18">
        <v>0.28569213036906493</v>
      </c>
    </row>
    <row r="15" spans="1:12" x14ac:dyDescent="0.35">
      <c r="A15" s="23" t="s">
        <v>205</v>
      </c>
      <c r="B15" s="18">
        <v>0.19918673575040846</v>
      </c>
    </row>
    <row r="16" spans="1:12" x14ac:dyDescent="0.35">
      <c r="A16" s="23" t="s">
        <v>201</v>
      </c>
      <c r="B16" s="18">
        <v>-0.2076835105195487</v>
      </c>
    </row>
    <row r="17" spans="1:2" x14ac:dyDescent="0.35">
      <c r="A17" s="23" t="s">
        <v>197</v>
      </c>
      <c r="B17" s="18">
        <v>-0.24644283485137131</v>
      </c>
    </row>
    <row r="18" spans="1:2" x14ac:dyDescent="0.35">
      <c r="A18" s="23" t="s">
        <v>193</v>
      </c>
      <c r="B18" s="18">
        <v>-0.47277158327084157</v>
      </c>
    </row>
    <row r="19" spans="1:2" x14ac:dyDescent="0.35">
      <c r="A19" s="23" t="s">
        <v>189</v>
      </c>
      <c r="B19" s="18">
        <v>-0.53052835583623759</v>
      </c>
    </row>
    <row r="20" spans="1:2" x14ac:dyDescent="0.35">
      <c r="A20" s="17" t="s">
        <v>124</v>
      </c>
      <c r="B20" s="18">
        <v>5.9524301306906624</v>
      </c>
    </row>
    <row r="21" spans="1:2" x14ac:dyDescent="0.35">
      <c r="A21" s="23" t="s">
        <v>184</v>
      </c>
      <c r="B21" s="18">
        <v>1.2881665488224225</v>
      </c>
    </row>
    <row r="22" spans="1:2" x14ac:dyDescent="0.35">
      <c r="A22" s="23" t="s">
        <v>180</v>
      </c>
      <c r="B22" s="18">
        <v>0.8233638960693328</v>
      </c>
    </row>
    <row r="23" spans="1:2" x14ac:dyDescent="0.35">
      <c r="A23" s="23" t="s">
        <v>176</v>
      </c>
      <c r="B23" s="18">
        <v>0.80557756627518251</v>
      </c>
    </row>
    <row r="24" spans="1:2" x14ac:dyDescent="0.35">
      <c r="A24" s="23" t="s">
        <v>172</v>
      </c>
      <c r="B24" s="18">
        <v>0.79941041442458327</v>
      </c>
    </row>
    <row r="25" spans="1:2" x14ac:dyDescent="0.35">
      <c r="A25" s="23" t="s">
        <v>168</v>
      </c>
      <c r="B25" s="18">
        <v>0.67928800020081637</v>
      </c>
    </row>
    <row r="26" spans="1:2" x14ac:dyDescent="0.35">
      <c r="A26" s="23" t="s">
        <v>164</v>
      </c>
      <c r="B26" s="18">
        <v>0.55996621610745612</v>
      </c>
    </row>
    <row r="27" spans="1:2" x14ac:dyDescent="0.35">
      <c r="A27" s="23" t="s">
        <v>160</v>
      </c>
      <c r="B27" s="18">
        <v>0.54076165823872469</v>
      </c>
    </row>
    <row r="28" spans="1:2" x14ac:dyDescent="0.35">
      <c r="A28" s="23" t="s">
        <v>156</v>
      </c>
      <c r="B28" s="18">
        <v>0.4693103469357589</v>
      </c>
    </row>
    <row r="29" spans="1:2" x14ac:dyDescent="0.35">
      <c r="A29" s="23" t="s">
        <v>152</v>
      </c>
      <c r="B29" s="18">
        <v>0.29732814762537663</v>
      </c>
    </row>
    <row r="30" spans="1:2" x14ac:dyDescent="0.35">
      <c r="A30" s="23" t="s">
        <v>148</v>
      </c>
      <c r="B30" s="18">
        <v>0.28366963950173796</v>
      </c>
    </row>
    <row r="31" spans="1:2" x14ac:dyDescent="0.35">
      <c r="A31" s="23" t="s">
        <v>144</v>
      </c>
      <c r="B31" s="18">
        <v>0.23792585619569206</v>
      </c>
    </row>
    <row r="32" spans="1:2" x14ac:dyDescent="0.35">
      <c r="A32" s="23" t="s">
        <v>140</v>
      </c>
      <c r="B32" s="18">
        <v>-5.7699669516278251E-2</v>
      </c>
    </row>
    <row r="33" spans="1:2" x14ac:dyDescent="0.35">
      <c r="A33" s="23" t="s">
        <v>136</v>
      </c>
      <c r="B33" s="18">
        <v>-0.14632524698028038</v>
      </c>
    </row>
    <row r="34" spans="1:2" x14ac:dyDescent="0.35">
      <c r="A34" s="23" t="s">
        <v>132</v>
      </c>
      <c r="B34" s="18">
        <v>-0.27793153457210906</v>
      </c>
    </row>
    <row r="35" spans="1:2" x14ac:dyDescent="0.35">
      <c r="A35" s="23" t="s">
        <v>128</v>
      </c>
      <c r="B35" s="18">
        <v>-0.35038170863775375</v>
      </c>
    </row>
    <row r="36" spans="1:2" x14ac:dyDescent="0.35">
      <c r="A36" s="17" t="s">
        <v>63</v>
      </c>
      <c r="B36" s="18">
        <v>5.4505031092976877</v>
      </c>
    </row>
    <row r="37" spans="1:2" x14ac:dyDescent="0.35">
      <c r="A37" s="23" t="s">
        <v>123</v>
      </c>
      <c r="B37" s="18">
        <v>1.1837778083492312</v>
      </c>
    </row>
    <row r="38" spans="1:2" x14ac:dyDescent="0.35">
      <c r="A38" s="23" t="s">
        <v>119</v>
      </c>
      <c r="B38" s="18">
        <v>0.9792128296192284</v>
      </c>
    </row>
    <row r="39" spans="1:2" x14ac:dyDescent="0.35">
      <c r="A39" s="23" t="s">
        <v>115</v>
      </c>
      <c r="B39" s="18">
        <v>0.62195758671656565</v>
      </c>
    </row>
    <row r="40" spans="1:2" x14ac:dyDescent="0.35">
      <c r="A40" s="23" t="s">
        <v>111</v>
      </c>
      <c r="B40" s="18">
        <v>0.55016556394106075</v>
      </c>
    </row>
    <row r="41" spans="1:2" x14ac:dyDescent="0.35">
      <c r="A41" s="23" t="s">
        <v>107</v>
      </c>
      <c r="B41" s="18">
        <v>0.53670049949440091</v>
      </c>
    </row>
    <row r="42" spans="1:2" x14ac:dyDescent="0.35">
      <c r="A42" s="23" t="s">
        <v>103</v>
      </c>
      <c r="B42" s="18">
        <v>0.50296277017670943</v>
      </c>
    </row>
    <row r="43" spans="1:2" x14ac:dyDescent="0.35">
      <c r="A43" s="23" t="s">
        <v>99</v>
      </c>
      <c r="B43" s="18">
        <v>0.50116457691279459</v>
      </c>
    </row>
    <row r="44" spans="1:2" x14ac:dyDescent="0.35">
      <c r="A44" s="23" t="s">
        <v>95</v>
      </c>
      <c r="B44" s="18">
        <v>0.48138544913845771</v>
      </c>
    </row>
    <row r="45" spans="1:2" x14ac:dyDescent="0.35">
      <c r="A45" s="23" t="s">
        <v>91</v>
      </c>
      <c r="B45" s="18">
        <v>0.45678555299281132</v>
      </c>
    </row>
    <row r="46" spans="1:2" x14ac:dyDescent="0.35">
      <c r="A46" s="23" t="s">
        <v>87</v>
      </c>
      <c r="B46" s="18">
        <v>0.44386114193401105</v>
      </c>
    </row>
    <row r="47" spans="1:2" x14ac:dyDescent="0.35">
      <c r="A47" s="23" t="s">
        <v>83</v>
      </c>
      <c r="B47" s="18">
        <v>0.44036309105086757</v>
      </c>
    </row>
    <row r="48" spans="1:2" x14ac:dyDescent="0.35">
      <c r="A48" s="23" t="s">
        <v>79</v>
      </c>
      <c r="B48" s="18">
        <v>-0.12801378349095649</v>
      </c>
    </row>
    <row r="49" spans="1:2" x14ac:dyDescent="0.35">
      <c r="A49" s="23" t="s">
        <v>75</v>
      </c>
      <c r="B49" s="18">
        <v>-0.19671960466548288</v>
      </c>
    </row>
    <row r="50" spans="1:2" x14ac:dyDescent="0.35">
      <c r="A50" s="23" t="s">
        <v>71</v>
      </c>
      <c r="B50" s="18">
        <v>-0.27498078493866884</v>
      </c>
    </row>
    <row r="51" spans="1:2" x14ac:dyDescent="0.35">
      <c r="A51" s="23" t="s">
        <v>67</v>
      </c>
      <c r="B51" s="18">
        <v>-0.64811958793334279</v>
      </c>
    </row>
    <row r="52" spans="1:2" x14ac:dyDescent="0.35">
      <c r="A52" s="17" t="s">
        <v>2</v>
      </c>
      <c r="B52" s="18">
        <v>6.1184877683019598</v>
      </c>
    </row>
    <row r="53" spans="1:2" x14ac:dyDescent="0.35">
      <c r="A53" s="23" t="s">
        <v>62</v>
      </c>
      <c r="B53" s="18">
        <v>1.5646755513040227</v>
      </c>
    </row>
    <row r="54" spans="1:2" x14ac:dyDescent="0.35">
      <c r="A54" s="23" t="s">
        <v>58</v>
      </c>
      <c r="B54" s="18">
        <v>1.0949186488492955</v>
      </c>
    </row>
    <row r="55" spans="1:2" x14ac:dyDescent="0.35">
      <c r="A55" s="23" t="s">
        <v>54</v>
      </c>
      <c r="B55" s="18">
        <v>1.0301189974956895</v>
      </c>
    </row>
    <row r="56" spans="1:2" x14ac:dyDescent="0.35">
      <c r="A56" s="23" t="s">
        <v>50</v>
      </c>
      <c r="B56" s="18">
        <v>0.7579903714787859</v>
      </c>
    </row>
    <row r="57" spans="1:2" x14ac:dyDescent="0.35">
      <c r="A57" s="23" t="s">
        <v>46</v>
      </c>
      <c r="B57" s="18">
        <v>0.67524055030166985</v>
      </c>
    </row>
    <row r="58" spans="1:2" x14ac:dyDescent="0.35">
      <c r="A58" s="23" t="s">
        <v>42</v>
      </c>
      <c r="B58" s="18">
        <v>0.64586265484059613</v>
      </c>
    </row>
    <row r="59" spans="1:2" x14ac:dyDescent="0.35">
      <c r="A59" s="23" t="s">
        <v>38</v>
      </c>
      <c r="B59" s="18">
        <v>0.48810986163702852</v>
      </c>
    </row>
    <row r="60" spans="1:2" x14ac:dyDescent="0.35">
      <c r="A60" s="23" t="s">
        <v>34</v>
      </c>
      <c r="B60" s="18">
        <v>0.40006177319181924</v>
      </c>
    </row>
    <row r="61" spans="1:2" x14ac:dyDescent="0.35">
      <c r="A61" s="23" t="s">
        <v>30</v>
      </c>
      <c r="B61" s="18">
        <v>0.2138215756945514</v>
      </c>
    </row>
    <row r="62" spans="1:2" x14ac:dyDescent="0.35">
      <c r="A62" s="23" t="s">
        <v>26</v>
      </c>
      <c r="B62" s="18">
        <v>0.14272483850088946</v>
      </c>
    </row>
    <row r="63" spans="1:2" x14ac:dyDescent="0.35">
      <c r="A63" s="23" t="s">
        <v>22</v>
      </c>
      <c r="B63" s="18">
        <v>0.14145009299098632</v>
      </c>
    </row>
    <row r="64" spans="1:2" x14ac:dyDescent="0.35">
      <c r="A64" s="23" t="s">
        <v>18</v>
      </c>
      <c r="B64" s="18">
        <v>-9.372954427409963E-2</v>
      </c>
    </row>
    <row r="65" spans="1:2" x14ac:dyDescent="0.35">
      <c r="A65" s="23" t="s">
        <v>14</v>
      </c>
      <c r="B65" s="18">
        <v>-0.17149844341981002</v>
      </c>
    </row>
    <row r="66" spans="1:2" x14ac:dyDescent="0.35">
      <c r="A66" s="23" t="s">
        <v>10</v>
      </c>
      <c r="B66" s="18">
        <v>-0.30911616212185844</v>
      </c>
    </row>
    <row r="67" spans="1:2" x14ac:dyDescent="0.35">
      <c r="A67" s="23" t="s">
        <v>6</v>
      </c>
      <c r="B67" s="18">
        <v>-0.4621429981676064</v>
      </c>
    </row>
    <row r="68" spans="1:2" x14ac:dyDescent="0.35">
      <c r="A68" s="17" t="s">
        <v>265</v>
      </c>
      <c r="B68" s="18">
        <v>22.255213308901919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444A-7682-4836-A5AB-1DE4C7F70E72}">
  <dimension ref="A1:E65"/>
  <sheetViews>
    <sheetView workbookViewId="0">
      <selection activeCell="A26" sqref="A26"/>
    </sheetView>
  </sheetViews>
  <sheetFormatPr defaultRowHeight="14.5" x14ac:dyDescent="0.35"/>
  <cols>
    <col min="1" max="1" width="12.36328125" bestFit="1" customWidth="1"/>
    <col min="2" max="2" width="6.453125" bestFit="1" customWidth="1"/>
    <col min="4" max="4" width="10.26953125" bestFit="1" customWidth="1"/>
    <col min="5" max="5" width="7.7265625" bestFit="1" customWidth="1"/>
  </cols>
  <sheetData>
    <row r="1" spans="1:5" x14ac:dyDescent="0.35">
      <c r="A1" s="11" t="s">
        <v>255</v>
      </c>
      <c r="B1" t="s">
        <v>268</v>
      </c>
    </row>
    <row r="4" spans="1:5" x14ac:dyDescent="0.35">
      <c r="A4" s="11" t="s">
        <v>251</v>
      </c>
      <c r="B4" s="11" t="s">
        <v>250</v>
      </c>
      <c r="C4" s="11" t="s">
        <v>249</v>
      </c>
      <c r="D4" s="11" t="s">
        <v>248</v>
      </c>
      <c r="E4" s="11" t="s">
        <v>247</v>
      </c>
    </row>
    <row r="5" spans="1:5" x14ac:dyDescent="0.35">
      <c r="A5" t="s">
        <v>0</v>
      </c>
      <c r="B5" t="s">
        <v>0</v>
      </c>
      <c r="C5" t="s">
        <v>0</v>
      </c>
      <c r="D5" t="s">
        <v>0</v>
      </c>
      <c r="E5" s="13">
        <v>-0.47277158327084157</v>
      </c>
    </row>
    <row r="6" spans="1:5" x14ac:dyDescent="0.35">
      <c r="A6" t="s">
        <v>0</v>
      </c>
      <c r="B6" t="s">
        <v>0</v>
      </c>
      <c r="C6" t="s">
        <v>0</v>
      </c>
      <c r="D6" t="s">
        <v>0</v>
      </c>
      <c r="E6" s="13">
        <v>-0.2076835105195487</v>
      </c>
    </row>
    <row r="7" spans="1:5" x14ac:dyDescent="0.35">
      <c r="A7" t="s">
        <v>0</v>
      </c>
      <c r="B7" t="s">
        <v>0</v>
      </c>
      <c r="C7" t="s">
        <v>0</v>
      </c>
      <c r="D7" t="s">
        <v>0</v>
      </c>
      <c r="E7" s="13">
        <v>-0.19671960466548288</v>
      </c>
    </row>
    <row r="8" spans="1:5" x14ac:dyDescent="0.35">
      <c r="A8" t="s">
        <v>0</v>
      </c>
      <c r="B8" t="s">
        <v>0</v>
      </c>
      <c r="C8" t="s">
        <v>0</v>
      </c>
      <c r="D8" t="s">
        <v>0</v>
      </c>
      <c r="E8" s="13">
        <v>-0.17149844341981002</v>
      </c>
    </row>
    <row r="9" spans="1:5" x14ac:dyDescent="0.35">
      <c r="A9" t="s">
        <v>0</v>
      </c>
      <c r="B9" t="s">
        <v>0</v>
      </c>
      <c r="C9" t="s">
        <v>0</v>
      </c>
      <c r="D9" t="s">
        <v>0</v>
      </c>
      <c r="E9" s="13">
        <v>-0.14632524698028038</v>
      </c>
    </row>
    <row r="10" spans="1:5" x14ac:dyDescent="0.35">
      <c r="A10" t="s">
        <v>0</v>
      </c>
      <c r="B10" t="s">
        <v>0</v>
      </c>
      <c r="C10" t="s">
        <v>0</v>
      </c>
      <c r="D10" t="s">
        <v>0</v>
      </c>
      <c r="E10" s="13">
        <v>-9.372954427409963E-2</v>
      </c>
    </row>
    <row r="11" spans="1:5" x14ac:dyDescent="0.35">
      <c r="A11" t="s">
        <v>0</v>
      </c>
      <c r="B11" t="s">
        <v>0</v>
      </c>
      <c r="C11" t="s">
        <v>0</v>
      </c>
      <c r="D11" t="s">
        <v>0</v>
      </c>
      <c r="E11" s="13">
        <v>0.14145009299098632</v>
      </c>
    </row>
    <row r="12" spans="1:5" x14ac:dyDescent="0.35">
      <c r="A12" t="s">
        <v>0</v>
      </c>
      <c r="B12" t="s">
        <v>0</v>
      </c>
      <c r="C12" t="s">
        <v>0</v>
      </c>
      <c r="D12" t="s">
        <v>0</v>
      </c>
      <c r="E12" s="13">
        <v>0.14272483850088946</v>
      </c>
    </row>
    <row r="13" spans="1:5" x14ac:dyDescent="0.35">
      <c r="A13" t="s">
        <v>0</v>
      </c>
      <c r="B13" t="s">
        <v>0</v>
      </c>
      <c r="C13" t="s">
        <v>0</v>
      </c>
      <c r="D13" t="s">
        <v>0</v>
      </c>
      <c r="E13" s="13">
        <v>0.2138215756945514</v>
      </c>
    </row>
    <row r="14" spans="1:5" x14ac:dyDescent="0.35">
      <c r="A14" t="s">
        <v>0</v>
      </c>
      <c r="B14" t="s">
        <v>0</v>
      </c>
      <c r="C14" t="s">
        <v>0</v>
      </c>
      <c r="D14" t="s">
        <v>0</v>
      </c>
      <c r="E14" s="13">
        <v>0.28569213036906493</v>
      </c>
    </row>
    <row r="15" spans="1:5" x14ac:dyDescent="0.35">
      <c r="A15" t="s">
        <v>0</v>
      </c>
      <c r="B15" t="s">
        <v>0</v>
      </c>
      <c r="C15" t="s">
        <v>0</v>
      </c>
      <c r="D15" t="s">
        <v>0</v>
      </c>
      <c r="E15" s="13">
        <v>0.44386114193401105</v>
      </c>
    </row>
    <row r="16" spans="1:5" x14ac:dyDescent="0.35">
      <c r="A16" t="s">
        <v>0</v>
      </c>
      <c r="B16" t="s">
        <v>0</v>
      </c>
      <c r="C16" t="s">
        <v>0</v>
      </c>
      <c r="D16" t="s">
        <v>0</v>
      </c>
      <c r="E16" s="13">
        <v>0.50116457691279459</v>
      </c>
    </row>
    <row r="17" spans="1:5" x14ac:dyDescent="0.35">
      <c r="A17" t="s">
        <v>0</v>
      </c>
      <c r="B17" t="s">
        <v>0</v>
      </c>
      <c r="C17" t="s">
        <v>0</v>
      </c>
      <c r="D17" t="s">
        <v>0</v>
      </c>
      <c r="E17" s="13">
        <v>0.50296277017670943</v>
      </c>
    </row>
    <row r="18" spans="1:5" x14ac:dyDescent="0.35">
      <c r="A18" t="s">
        <v>0</v>
      </c>
      <c r="B18" t="s">
        <v>0</v>
      </c>
      <c r="C18" t="s">
        <v>1</v>
      </c>
      <c r="D18" t="s">
        <v>0</v>
      </c>
      <c r="E18" s="13">
        <v>-0.64811958793334279</v>
      </c>
    </row>
    <row r="19" spans="1:5" x14ac:dyDescent="0.35">
      <c r="A19" t="s">
        <v>0</v>
      </c>
      <c r="B19" t="s">
        <v>0</v>
      </c>
      <c r="C19" t="s">
        <v>1</v>
      </c>
      <c r="D19" t="s">
        <v>0</v>
      </c>
      <c r="E19" s="13">
        <v>-0.53052835583623759</v>
      </c>
    </row>
    <row r="20" spans="1:5" x14ac:dyDescent="0.35">
      <c r="A20" t="s">
        <v>0</v>
      </c>
      <c r="B20" t="s">
        <v>0</v>
      </c>
      <c r="C20" t="s">
        <v>1</v>
      </c>
      <c r="D20" t="s">
        <v>0</v>
      </c>
      <c r="E20" s="13">
        <v>-0.27498078493866884</v>
      </c>
    </row>
    <row r="21" spans="1:5" x14ac:dyDescent="0.35">
      <c r="A21" t="s">
        <v>0</v>
      </c>
      <c r="B21" t="s">
        <v>0</v>
      </c>
      <c r="C21" t="s">
        <v>1</v>
      </c>
      <c r="D21" t="s">
        <v>0</v>
      </c>
      <c r="E21" s="13">
        <v>-0.24644283485137131</v>
      </c>
    </row>
    <row r="22" spans="1:5" x14ac:dyDescent="0.35">
      <c r="A22" t="s">
        <v>0</v>
      </c>
      <c r="B22" t="s">
        <v>0</v>
      </c>
      <c r="C22" t="s">
        <v>1</v>
      </c>
      <c r="D22" t="s">
        <v>0</v>
      </c>
      <c r="E22" s="13">
        <v>-0.12801378349095649</v>
      </c>
    </row>
    <row r="23" spans="1:5" x14ac:dyDescent="0.35">
      <c r="A23" t="s">
        <v>0</v>
      </c>
      <c r="B23" t="s">
        <v>0</v>
      </c>
      <c r="C23" t="s">
        <v>1</v>
      </c>
      <c r="D23" t="s">
        <v>0</v>
      </c>
      <c r="E23" s="13">
        <v>0.28366963950173796</v>
      </c>
    </row>
    <row r="24" spans="1:5" x14ac:dyDescent="0.35">
      <c r="A24" t="s">
        <v>0</v>
      </c>
      <c r="B24" t="s">
        <v>0</v>
      </c>
      <c r="C24" t="s">
        <v>1</v>
      </c>
      <c r="D24" t="s">
        <v>0</v>
      </c>
      <c r="E24" s="13">
        <v>0.44036309105086757</v>
      </c>
    </row>
    <row r="25" spans="1:5" x14ac:dyDescent="0.35">
      <c r="A25" t="s">
        <v>0</v>
      </c>
      <c r="B25" t="s">
        <v>0</v>
      </c>
      <c r="C25" t="s">
        <v>1</v>
      </c>
      <c r="D25" t="s">
        <v>0</v>
      </c>
      <c r="E25" s="13">
        <v>0.45678555299281132</v>
      </c>
    </row>
    <row r="26" spans="1:5" x14ac:dyDescent="0.35">
      <c r="A26" t="s">
        <v>0</v>
      </c>
      <c r="B26" t="s">
        <v>0</v>
      </c>
      <c r="C26" t="s">
        <v>1</v>
      </c>
      <c r="D26" t="s">
        <v>0</v>
      </c>
      <c r="E26" s="13">
        <v>0.48138544913845771</v>
      </c>
    </row>
    <row r="27" spans="1:5" x14ac:dyDescent="0.35">
      <c r="A27" t="s">
        <v>0</v>
      </c>
      <c r="B27" t="s">
        <v>0</v>
      </c>
      <c r="C27" t="s">
        <v>1</v>
      </c>
      <c r="D27" t="s">
        <v>0</v>
      </c>
      <c r="E27" s="13">
        <v>0.53670049949440091</v>
      </c>
    </row>
    <row r="28" spans="1:5" x14ac:dyDescent="0.35">
      <c r="A28" t="s">
        <v>0</v>
      </c>
      <c r="B28" t="s">
        <v>0</v>
      </c>
      <c r="C28" t="s">
        <v>1</v>
      </c>
      <c r="D28" t="s">
        <v>0</v>
      </c>
      <c r="E28" s="13">
        <v>0.55016556394106075</v>
      </c>
    </row>
    <row r="29" spans="1:5" x14ac:dyDescent="0.35">
      <c r="A29" t="s">
        <v>0</v>
      </c>
      <c r="B29" t="s">
        <v>0</v>
      </c>
      <c r="C29" t="s">
        <v>1</v>
      </c>
      <c r="D29" t="s">
        <v>0</v>
      </c>
      <c r="E29" s="13">
        <v>0.62195758671656565</v>
      </c>
    </row>
    <row r="30" spans="1:5" x14ac:dyDescent="0.35">
      <c r="A30" t="s">
        <v>0</v>
      </c>
      <c r="B30" t="s">
        <v>0</v>
      </c>
      <c r="C30" t="s">
        <v>1</v>
      </c>
      <c r="D30" t="s">
        <v>1</v>
      </c>
      <c r="E30" s="13">
        <v>-0.35038170863775375</v>
      </c>
    </row>
    <row r="31" spans="1:5" x14ac:dyDescent="0.35">
      <c r="A31" t="s">
        <v>0</v>
      </c>
      <c r="B31" t="s">
        <v>0</v>
      </c>
      <c r="C31" t="s">
        <v>1</v>
      </c>
      <c r="D31" t="s">
        <v>1</v>
      </c>
      <c r="E31" s="13">
        <v>-0.27793153457210906</v>
      </c>
    </row>
    <row r="32" spans="1:5" x14ac:dyDescent="0.35">
      <c r="A32" t="s">
        <v>0</v>
      </c>
      <c r="B32" t="s">
        <v>0</v>
      </c>
      <c r="C32" t="s">
        <v>1</v>
      </c>
      <c r="D32" t="s">
        <v>1</v>
      </c>
      <c r="E32" s="13">
        <v>-5.7699669516278251E-2</v>
      </c>
    </row>
    <row r="33" spans="1:5" x14ac:dyDescent="0.35">
      <c r="A33" t="s">
        <v>0</v>
      </c>
      <c r="B33" t="s">
        <v>0</v>
      </c>
      <c r="C33" t="s">
        <v>1</v>
      </c>
      <c r="D33" t="s">
        <v>1</v>
      </c>
      <c r="E33" s="13">
        <v>0.23792585619569206</v>
      </c>
    </row>
    <row r="34" spans="1:5" x14ac:dyDescent="0.35">
      <c r="A34" t="s">
        <v>0</v>
      </c>
      <c r="B34" t="s">
        <v>0</v>
      </c>
      <c r="C34" t="s">
        <v>1</v>
      </c>
      <c r="D34" t="s">
        <v>1</v>
      </c>
      <c r="E34" s="13">
        <v>0.29732814762537663</v>
      </c>
    </row>
    <row r="35" spans="1:5" x14ac:dyDescent="0.35">
      <c r="A35" t="s">
        <v>0</v>
      </c>
      <c r="B35" t="s">
        <v>1</v>
      </c>
      <c r="C35" t="s">
        <v>0</v>
      </c>
      <c r="D35" t="s">
        <v>0</v>
      </c>
      <c r="E35" s="13">
        <v>-0.4621429981676064</v>
      </c>
    </row>
    <row r="36" spans="1:5" x14ac:dyDescent="0.35">
      <c r="A36" t="s">
        <v>0</v>
      </c>
      <c r="B36" t="s">
        <v>1</v>
      </c>
      <c r="C36" t="s">
        <v>0</v>
      </c>
      <c r="D36" t="s">
        <v>0</v>
      </c>
      <c r="E36" s="13">
        <v>-0.30911616212185844</v>
      </c>
    </row>
    <row r="37" spans="1:5" x14ac:dyDescent="0.35">
      <c r="A37" t="s">
        <v>0</v>
      </c>
      <c r="B37" t="s">
        <v>1</v>
      </c>
      <c r="C37" t="s">
        <v>1</v>
      </c>
      <c r="D37" t="s">
        <v>0</v>
      </c>
      <c r="E37" s="13">
        <v>0.30196918487306212</v>
      </c>
    </row>
    <row r="38" spans="1:5" x14ac:dyDescent="0.35">
      <c r="A38" t="s">
        <v>0</v>
      </c>
      <c r="B38" t="s">
        <v>1</v>
      </c>
      <c r="C38" t="s">
        <v>1</v>
      </c>
      <c r="D38" t="s">
        <v>1</v>
      </c>
      <c r="E38" s="13">
        <v>0.19918673575040846</v>
      </c>
    </row>
    <row r="39" spans="1:5" x14ac:dyDescent="0.35">
      <c r="A39" t="s">
        <v>1</v>
      </c>
      <c r="B39" t="s">
        <v>0</v>
      </c>
      <c r="C39" t="s">
        <v>0</v>
      </c>
      <c r="D39" t="s">
        <v>0</v>
      </c>
      <c r="E39" s="13">
        <v>0.4693103469357589</v>
      </c>
    </row>
    <row r="40" spans="1:5" x14ac:dyDescent="0.35">
      <c r="A40" t="s">
        <v>1</v>
      </c>
      <c r="B40" t="s">
        <v>0</v>
      </c>
      <c r="C40" t="s">
        <v>0</v>
      </c>
      <c r="D40" t="s">
        <v>0</v>
      </c>
      <c r="E40" s="13">
        <v>1.1837778083492312</v>
      </c>
    </row>
    <row r="41" spans="1:5" x14ac:dyDescent="0.35">
      <c r="A41" t="s">
        <v>1</v>
      </c>
      <c r="B41" t="s">
        <v>0</v>
      </c>
      <c r="C41" t="s">
        <v>1</v>
      </c>
      <c r="D41" t="s">
        <v>0</v>
      </c>
      <c r="E41" s="13">
        <v>0.31437990899992707</v>
      </c>
    </row>
    <row r="42" spans="1:5" x14ac:dyDescent="0.35">
      <c r="A42" t="s">
        <v>1</v>
      </c>
      <c r="B42" t="s">
        <v>0</v>
      </c>
      <c r="C42" t="s">
        <v>1</v>
      </c>
      <c r="D42" t="s">
        <v>0</v>
      </c>
      <c r="E42" s="13">
        <v>0.43911231499610492</v>
      </c>
    </row>
    <row r="43" spans="1:5" x14ac:dyDescent="0.35">
      <c r="A43" t="s">
        <v>1</v>
      </c>
      <c r="B43" t="s">
        <v>0</v>
      </c>
      <c r="C43" t="s">
        <v>1</v>
      </c>
      <c r="D43" t="s">
        <v>0</v>
      </c>
      <c r="E43" s="13">
        <v>0.48810986163702852</v>
      </c>
    </row>
    <row r="44" spans="1:5" x14ac:dyDescent="0.35">
      <c r="A44" t="s">
        <v>1</v>
      </c>
      <c r="B44" t="s">
        <v>0</v>
      </c>
      <c r="C44" t="s">
        <v>1</v>
      </c>
      <c r="D44" t="s">
        <v>0</v>
      </c>
      <c r="E44" s="13">
        <v>0.64586265484059613</v>
      </c>
    </row>
    <row r="45" spans="1:5" x14ac:dyDescent="0.35">
      <c r="A45" t="s">
        <v>1</v>
      </c>
      <c r="B45" t="s">
        <v>0</v>
      </c>
      <c r="C45" t="s">
        <v>1</v>
      </c>
      <c r="D45" t="s">
        <v>0</v>
      </c>
      <c r="E45" s="13">
        <v>0.67524055030166985</v>
      </c>
    </row>
    <row r="46" spans="1:5" x14ac:dyDescent="0.35">
      <c r="A46" t="s">
        <v>1</v>
      </c>
      <c r="B46" t="s">
        <v>0</v>
      </c>
      <c r="C46" t="s">
        <v>1</v>
      </c>
      <c r="D46" t="s">
        <v>0</v>
      </c>
      <c r="E46" s="13">
        <v>0.9792128296192284</v>
      </c>
    </row>
    <row r="47" spans="1:5" x14ac:dyDescent="0.35">
      <c r="A47" t="s">
        <v>1</v>
      </c>
      <c r="B47" t="s">
        <v>0</v>
      </c>
      <c r="C47" t="s">
        <v>1</v>
      </c>
      <c r="D47" t="s">
        <v>0</v>
      </c>
      <c r="E47" s="13">
        <v>1.0301189974956895</v>
      </c>
    </row>
    <row r="48" spans="1:5" x14ac:dyDescent="0.35">
      <c r="A48" t="s">
        <v>1</v>
      </c>
      <c r="B48" t="s">
        <v>0</v>
      </c>
      <c r="C48" t="s">
        <v>1</v>
      </c>
      <c r="D48" t="s">
        <v>0</v>
      </c>
      <c r="E48" s="13">
        <v>1.5646755513040227</v>
      </c>
    </row>
    <row r="49" spans="1:5" x14ac:dyDescent="0.35">
      <c r="A49" t="s">
        <v>1</v>
      </c>
      <c r="B49" t="s">
        <v>1</v>
      </c>
      <c r="C49" t="s">
        <v>0</v>
      </c>
      <c r="D49" t="s">
        <v>0</v>
      </c>
      <c r="E49" s="13">
        <v>0.80557756627518251</v>
      </c>
    </row>
    <row r="50" spans="1:5" x14ac:dyDescent="0.35">
      <c r="A50" t="s">
        <v>1</v>
      </c>
      <c r="B50" t="s">
        <v>1</v>
      </c>
      <c r="C50" t="s">
        <v>1</v>
      </c>
      <c r="D50" t="s">
        <v>0</v>
      </c>
      <c r="E50" s="13">
        <v>0.40006177319181924</v>
      </c>
    </row>
    <row r="51" spans="1:5" x14ac:dyDescent="0.35">
      <c r="A51" t="s">
        <v>1</v>
      </c>
      <c r="B51" t="s">
        <v>1</v>
      </c>
      <c r="C51" t="s">
        <v>1</v>
      </c>
      <c r="D51" t="s">
        <v>0</v>
      </c>
      <c r="E51" s="13">
        <v>0.7579903714787859</v>
      </c>
    </row>
    <row r="52" spans="1:5" x14ac:dyDescent="0.35">
      <c r="A52" t="s">
        <v>1</v>
      </c>
      <c r="B52" t="s">
        <v>1</v>
      </c>
      <c r="C52" t="s">
        <v>1</v>
      </c>
      <c r="D52" t="s">
        <v>0</v>
      </c>
      <c r="E52" s="13">
        <v>1.0949186488492955</v>
      </c>
    </row>
    <row r="53" spans="1:5" x14ac:dyDescent="0.35">
      <c r="A53" t="s">
        <v>1</v>
      </c>
      <c r="B53" t="s">
        <v>1</v>
      </c>
      <c r="C53" t="s">
        <v>1</v>
      </c>
      <c r="D53" t="s">
        <v>0</v>
      </c>
      <c r="E53" s="13">
        <v>1.2881665488224225</v>
      </c>
    </row>
    <row r="54" spans="1:5" x14ac:dyDescent="0.35">
      <c r="A54" t="s">
        <v>1</v>
      </c>
      <c r="B54" t="s">
        <v>1</v>
      </c>
      <c r="C54" t="s">
        <v>1</v>
      </c>
      <c r="D54" t="s">
        <v>1</v>
      </c>
      <c r="E54" s="13">
        <v>0.32816852649646844</v>
      </c>
    </row>
    <row r="55" spans="1:5" x14ac:dyDescent="0.35">
      <c r="A55" t="s">
        <v>1</v>
      </c>
      <c r="B55" t="s">
        <v>1</v>
      </c>
      <c r="C55" t="s">
        <v>1</v>
      </c>
      <c r="D55" t="s">
        <v>1</v>
      </c>
      <c r="E55" s="13">
        <v>0.35619053226467323</v>
      </c>
    </row>
    <row r="56" spans="1:5" x14ac:dyDescent="0.35">
      <c r="A56" t="s">
        <v>1</v>
      </c>
      <c r="B56" t="s">
        <v>1</v>
      </c>
      <c r="C56" t="s">
        <v>1</v>
      </c>
      <c r="D56" t="s">
        <v>1</v>
      </c>
      <c r="E56" s="13">
        <v>0.51871355792226703</v>
      </c>
    </row>
    <row r="57" spans="1:5" x14ac:dyDescent="0.35">
      <c r="A57" t="s">
        <v>1</v>
      </c>
      <c r="B57" t="s">
        <v>1</v>
      </c>
      <c r="C57" t="s">
        <v>1</v>
      </c>
      <c r="D57" t="s">
        <v>1</v>
      </c>
      <c r="E57" s="13">
        <v>0.54076165823872469</v>
      </c>
    </row>
    <row r="58" spans="1:5" x14ac:dyDescent="0.35">
      <c r="A58" t="s">
        <v>1</v>
      </c>
      <c r="B58" t="s">
        <v>1</v>
      </c>
      <c r="C58" t="s">
        <v>1</v>
      </c>
      <c r="D58" t="s">
        <v>1</v>
      </c>
      <c r="E58" s="13">
        <v>0.55996621610745612</v>
      </c>
    </row>
    <row r="59" spans="1:5" x14ac:dyDescent="0.35">
      <c r="A59" t="s">
        <v>1</v>
      </c>
      <c r="B59" t="s">
        <v>1</v>
      </c>
      <c r="C59" t="s">
        <v>1</v>
      </c>
      <c r="D59" t="s">
        <v>1</v>
      </c>
      <c r="E59" s="13">
        <v>0.59756403600546837</v>
      </c>
    </row>
    <row r="60" spans="1:5" x14ac:dyDescent="0.35">
      <c r="A60" t="s">
        <v>1</v>
      </c>
      <c r="B60" t="s">
        <v>1</v>
      </c>
      <c r="C60" t="s">
        <v>1</v>
      </c>
      <c r="D60" t="s">
        <v>1</v>
      </c>
      <c r="E60" s="13">
        <v>0.60851341002213011</v>
      </c>
    </row>
    <row r="61" spans="1:5" x14ac:dyDescent="0.35">
      <c r="A61" t="s">
        <v>1</v>
      </c>
      <c r="B61" t="s">
        <v>1</v>
      </c>
      <c r="C61" t="s">
        <v>1</v>
      </c>
      <c r="D61" t="s">
        <v>1</v>
      </c>
      <c r="E61" s="13">
        <v>0.67928800020081637</v>
      </c>
    </row>
    <row r="62" spans="1:5" x14ac:dyDescent="0.35">
      <c r="A62" t="s">
        <v>1</v>
      </c>
      <c r="B62" t="s">
        <v>1</v>
      </c>
      <c r="C62" t="s">
        <v>1</v>
      </c>
      <c r="D62" t="s">
        <v>1</v>
      </c>
      <c r="E62" s="13">
        <v>0.79941041442458327</v>
      </c>
    </row>
    <row r="63" spans="1:5" x14ac:dyDescent="0.35">
      <c r="A63" t="s">
        <v>1</v>
      </c>
      <c r="B63" t="s">
        <v>1</v>
      </c>
      <c r="C63" t="s">
        <v>1</v>
      </c>
      <c r="D63" t="s">
        <v>1</v>
      </c>
      <c r="E63" s="13">
        <v>0.8233638960693328</v>
      </c>
    </row>
    <row r="64" spans="1:5" x14ac:dyDescent="0.35">
      <c r="A64" t="s">
        <v>1</v>
      </c>
      <c r="B64" t="s">
        <v>1</v>
      </c>
      <c r="C64" t="s">
        <v>1</v>
      </c>
      <c r="D64" t="s">
        <v>1</v>
      </c>
      <c r="E64" s="13">
        <v>2.2417282473900286</v>
      </c>
    </row>
    <row r="65" spans="1:1" x14ac:dyDescent="0.35">
      <c r="A65" t="s">
        <v>265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B59A-9321-4E8F-A06D-9D1002C28F29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6129-9E61-42E9-A9F1-995C21A2F3DC}">
  <dimension ref="A3:C8"/>
  <sheetViews>
    <sheetView workbookViewId="0">
      <selection activeCell="M14" sqref="M14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4" width="6.81640625" bestFit="1" customWidth="1"/>
    <col min="5" max="5" width="10.08984375" bestFit="1" customWidth="1"/>
    <col min="6" max="22" width="16.81640625" bestFit="1" customWidth="1"/>
  </cols>
  <sheetData>
    <row r="3" spans="1:3" x14ac:dyDescent="0.35">
      <c r="A3" s="11" t="s">
        <v>267</v>
      </c>
      <c r="B3" s="11" t="s">
        <v>250</v>
      </c>
    </row>
    <row r="4" spans="1:3" x14ac:dyDescent="0.35">
      <c r="A4" s="11" t="s">
        <v>255</v>
      </c>
      <c r="B4" t="s">
        <v>0</v>
      </c>
      <c r="C4" t="s">
        <v>1</v>
      </c>
    </row>
    <row r="5" spans="1:3" x14ac:dyDescent="0.35">
      <c r="A5" t="s">
        <v>185</v>
      </c>
      <c r="B5" s="12">
        <v>146926</v>
      </c>
      <c r="C5" s="12">
        <v>195897</v>
      </c>
    </row>
    <row r="6" spans="1:3" x14ac:dyDescent="0.35">
      <c r="A6" t="s">
        <v>124</v>
      </c>
      <c r="B6" s="12">
        <v>195603</v>
      </c>
      <c r="C6" s="12">
        <v>153339</v>
      </c>
    </row>
    <row r="7" spans="1:3" x14ac:dyDescent="0.35">
      <c r="A7" t="s">
        <v>63</v>
      </c>
      <c r="B7" s="12">
        <v>408515</v>
      </c>
      <c r="C7" s="12"/>
    </row>
    <row r="8" spans="1:3" x14ac:dyDescent="0.35">
      <c r="A8" t="s">
        <v>2</v>
      </c>
      <c r="B8" s="12">
        <v>270220</v>
      </c>
      <c r="C8" s="12">
        <v>110348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C91E-2A0D-4747-BF76-DC4AF449F797}">
  <dimension ref="A3:G38"/>
  <sheetViews>
    <sheetView tabSelected="1" topLeftCell="A13" workbookViewId="0">
      <selection activeCell="D28" sqref="D28"/>
    </sheetView>
  </sheetViews>
  <sheetFormatPr defaultRowHeight="14.5" x14ac:dyDescent="0.35"/>
  <cols>
    <col min="1" max="1" width="14.36328125" bestFit="1" customWidth="1"/>
    <col min="2" max="5" width="11.08984375" bestFit="1" customWidth="1"/>
    <col min="6" max="6" width="18.54296875" customWidth="1"/>
    <col min="7" max="7" width="16.453125" bestFit="1" customWidth="1"/>
  </cols>
  <sheetData>
    <row r="3" spans="1:7" x14ac:dyDescent="0.35">
      <c r="B3" s="11" t="s">
        <v>248</v>
      </c>
      <c r="C3" s="11" t="s">
        <v>272</v>
      </c>
    </row>
    <row r="4" spans="1:7" x14ac:dyDescent="0.35">
      <c r="B4" t="s">
        <v>0</v>
      </c>
      <c r="C4" t="s">
        <v>0</v>
      </c>
      <c r="D4" t="s">
        <v>1</v>
      </c>
      <c r="E4" t="s">
        <v>1</v>
      </c>
    </row>
    <row r="5" spans="1:7" x14ac:dyDescent="0.35">
      <c r="A5" s="11" t="s">
        <v>255</v>
      </c>
      <c r="B5" t="s">
        <v>271</v>
      </c>
      <c r="C5" t="s">
        <v>273</v>
      </c>
      <c r="D5" t="s">
        <v>271</v>
      </c>
      <c r="E5" t="s">
        <v>273</v>
      </c>
      <c r="F5" t="s">
        <v>0</v>
      </c>
      <c r="G5" t="s">
        <v>1</v>
      </c>
    </row>
    <row r="6" spans="1:7" x14ac:dyDescent="0.35">
      <c r="A6" t="s">
        <v>185</v>
      </c>
      <c r="B6" s="12">
        <v>42615</v>
      </c>
      <c r="C6" s="12">
        <v>35213</v>
      </c>
      <c r="D6" s="12">
        <v>9189</v>
      </c>
      <c r="E6" s="12">
        <v>58934</v>
      </c>
      <c r="F6" s="31">
        <f>((GETPIVOTDATA("Sum of 2021",$A$3,"Account Type","Bar","Posters?","No")/GETPIVOTDATA("Sum of 2017",$A$3,"Account Type","Bar","Posters?","No"))^(1/3))-1</f>
        <v>-6.1616899318560514E-2</v>
      </c>
      <c r="G6" s="31">
        <f>((GETPIVOTDATA("Sum of 2021",$A$3,"Account Type","Bar","Posters?","Yes")/GETPIVOTDATA("Sum of 2017",$A$3,"Account Type","Bar","Posters?","Yes"))^(1/3))-1</f>
        <v>0.85794372574509858</v>
      </c>
    </row>
    <row r="7" spans="1:7" x14ac:dyDescent="0.35">
      <c r="A7" t="s">
        <v>124</v>
      </c>
      <c r="B7" s="12">
        <v>13269</v>
      </c>
      <c r="C7" s="12">
        <v>38572</v>
      </c>
      <c r="D7" s="12">
        <v>33990</v>
      </c>
      <c r="E7" s="12">
        <v>73698</v>
      </c>
      <c r="F7" s="31">
        <f>((GETPIVOTDATA("Sum of 2021",$A$3,"Account Type","Club","Posters?","No")/GETPIVOTDATA("Sum of 2017",$A$3,"Account Type","Club","Posters?","No"))^(1/3))-1</f>
        <v>0.42717749254985526</v>
      </c>
      <c r="G7" s="31">
        <f>((GETPIVOTDATA("Sum of 2021",$A$3,"Account Type","Club","Posters?","Yes")/GETPIVOTDATA("Sum of 2017",$A$3,"Account Type","Club","Posters?","Yes"))^(1/3))-1</f>
        <v>0.29429968620917868</v>
      </c>
    </row>
    <row r="8" spans="1:7" x14ac:dyDescent="0.35">
      <c r="A8" t="s">
        <v>63</v>
      </c>
      <c r="B8" s="12">
        <v>44888</v>
      </c>
      <c r="C8" s="12">
        <v>100592</v>
      </c>
      <c r="D8" s="12"/>
      <c r="E8" s="12"/>
      <c r="F8" s="31">
        <f>((GETPIVOTDATA("Sum of 2021",$A$3,"Account Type","Hotel","Posters?","No")/GETPIVOTDATA("Sum of 2017",$A$3,"Account Type","Hotel","Posters?","No"))^(1/3))-1</f>
        <v>0.3086124940627577</v>
      </c>
      <c r="G8" s="31" t="e">
        <f>((GETPIVOTDATA("Sum of 2021",$A$3,"Account Type","Hotel","Menu inclusion?","Yes")/GETPIVOTDATA("Sum of 2017",$A$3,"Account Type","Hotel","Menu inclusion?","Yes"))^(1/3))-1</f>
        <v>#REF!</v>
      </c>
    </row>
    <row r="9" spans="1:7" x14ac:dyDescent="0.35">
      <c r="A9" t="s">
        <v>2</v>
      </c>
      <c r="B9" s="12">
        <v>46025</v>
      </c>
      <c r="C9" s="12">
        <v>102185</v>
      </c>
      <c r="D9" s="12"/>
      <c r="E9" s="12"/>
      <c r="F9" s="31">
        <f>((GETPIVOTDATA("Sum of 2021",$A$3,"Account Type","Restaurant","Posters?","No")/GETPIVOTDATA("Sum of 2017",$A$3,"Account Type","Restaurant","Posters?","No"))^(1/3))-1</f>
        <v>0.30456117903085733</v>
      </c>
      <c r="G9" s="31" t="e">
        <f>((GETPIVOTDATA("Sum of 2021",$A$3,"Account Type","Restaurant","Menu inclusion?","Yes")/GETPIVOTDATA("Sum of 2017",$A$3,"Account Type","Restaurant","Menu inclusion?","Yes"))^(1/3))-1</f>
        <v>#REF!</v>
      </c>
    </row>
    <row r="11" spans="1:7" x14ac:dyDescent="0.35">
      <c r="A11" t="s">
        <v>278</v>
      </c>
    </row>
    <row r="12" spans="1:7" x14ac:dyDescent="0.35">
      <c r="A12" s="18" t="s">
        <v>255</v>
      </c>
      <c r="B12" s="18" t="s">
        <v>0</v>
      </c>
      <c r="C12" s="18" t="s">
        <v>1</v>
      </c>
    </row>
    <row r="13" spans="1:7" x14ac:dyDescent="0.35">
      <c r="A13" s="18" t="s">
        <v>185</v>
      </c>
      <c r="B13" s="18">
        <v>-0.14577017211881671</v>
      </c>
      <c r="C13" s="18">
        <v>0.92423873780946275</v>
      </c>
    </row>
    <row r="14" spans="1:7" x14ac:dyDescent="0.35">
      <c r="A14" s="18" t="s">
        <v>124</v>
      </c>
      <c r="B14" s="18">
        <v>-7.4072017261098688E-3</v>
      </c>
      <c r="C14" s="18">
        <v>1.3382229841517459</v>
      </c>
    </row>
    <row r="15" spans="1:7" x14ac:dyDescent="0.35">
      <c r="A15" s="18" t="s">
        <v>63</v>
      </c>
      <c r="B15" s="18">
        <v>0.24186753989196874</v>
      </c>
      <c r="C15" s="18">
        <v>2.3066461327659762</v>
      </c>
    </row>
    <row r="16" spans="1:7" x14ac:dyDescent="0.35">
      <c r="A16" s="18" t="s">
        <v>2</v>
      </c>
      <c r="B16" s="18">
        <v>-8.9404042737513345E-2</v>
      </c>
      <c r="C16" s="18">
        <v>1.3326370780130801</v>
      </c>
    </row>
    <row r="18" spans="1:3" x14ac:dyDescent="0.35">
      <c r="A18" s="18" t="s">
        <v>279</v>
      </c>
    </row>
    <row r="19" spans="1:3" x14ac:dyDescent="0.35">
      <c r="A19" s="18" t="s">
        <v>255</v>
      </c>
      <c r="B19" t="s">
        <v>0</v>
      </c>
      <c r="C19" t="s">
        <v>1</v>
      </c>
    </row>
    <row r="20" spans="1:3" x14ac:dyDescent="0.35">
      <c r="A20" t="s">
        <v>185</v>
      </c>
      <c r="B20" s="18">
        <v>-0.13071737319510635</v>
      </c>
      <c r="C20" s="18">
        <v>0.8039978384145654</v>
      </c>
    </row>
    <row r="21" spans="1:3" x14ac:dyDescent="0.35">
      <c r="A21" t="s">
        <v>124</v>
      </c>
      <c r="B21" s="18">
        <v>4.8973982708512498E-2</v>
      </c>
      <c r="C21" s="18">
        <v>1.4419907462382953</v>
      </c>
    </row>
    <row r="22" spans="1:3" x14ac:dyDescent="0.35">
      <c r="A22" t="s">
        <v>63</v>
      </c>
      <c r="B22" s="18">
        <v>0.3086124940627577</v>
      </c>
      <c r="C22" s="18" t="e">
        <v>#DIV/0!</v>
      </c>
    </row>
    <row r="23" spans="1:3" x14ac:dyDescent="0.35">
      <c r="A23" t="s">
        <v>2</v>
      </c>
      <c r="B23" s="18">
        <v>0.36229138239873904</v>
      </c>
      <c r="C23" s="18">
        <v>0.19267948542179791</v>
      </c>
    </row>
    <row r="25" spans="1:3" x14ac:dyDescent="0.35">
      <c r="A25" t="s">
        <v>280</v>
      </c>
    </row>
    <row r="26" spans="1:3" x14ac:dyDescent="0.35">
      <c r="A26" s="30" t="s">
        <v>255</v>
      </c>
      <c r="B26" s="18" t="s">
        <v>0</v>
      </c>
      <c r="C26" s="18" t="s">
        <v>1</v>
      </c>
    </row>
    <row r="27" spans="1:3" x14ac:dyDescent="0.35">
      <c r="A27" t="s">
        <v>185</v>
      </c>
      <c r="B27" s="18">
        <v>-0.2354228865256659</v>
      </c>
      <c r="C27" s="18">
        <v>0.36729224279191786</v>
      </c>
    </row>
    <row r="28" spans="1:3" x14ac:dyDescent="0.35">
      <c r="A28" t="s">
        <v>124</v>
      </c>
      <c r="B28" s="18">
        <v>0.25817732200625421</v>
      </c>
      <c r="C28" s="18">
        <v>0.35481709560920316</v>
      </c>
    </row>
    <row r="29" spans="1:3" x14ac:dyDescent="0.35">
      <c r="A29" t="s">
        <v>63</v>
      </c>
      <c r="B29" s="18">
        <v>0.42131342465880772</v>
      </c>
      <c r="C29" s="18">
        <v>0.26506532772479763</v>
      </c>
    </row>
    <row r="30" spans="1:3" x14ac:dyDescent="0.35">
      <c r="A30" t="s">
        <v>2</v>
      </c>
      <c r="B30" s="18">
        <v>-8.9404042737513345E-2</v>
      </c>
      <c r="C30" s="18">
        <v>1.3326370780130801</v>
      </c>
    </row>
    <row r="33" spans="1:3" x14ac:dyDescent="0.35">
      <c r="A33" t="s">
        <v>281</v>
      </c>
    </row>
    <row r="34" spans="1:3" x14ac:dyDescent="0.35">
      <c r="A34" s="30" t="s">
        <v>255</v>
      </c>
      <c r="B34" t="s">
        <v>0</v>
      </c>
      <c r="C34" t="s">
        <v>1</v>
      </c>
    </row>
    <row r="35" spans="1:3" x14ac:dyDescent="0.35">
      <c r="A35" t="s">
        <v>185</v>
      </c>
      <c r="B35" s="18">
        <v>-6.1616899318560514E-2</v>
      </c>
      <c r="C35" s="18">
        <v>0.85794372574509858</v>
      </c>
    </row>
    <row r="36" spans="1:3" x14ac:dyDescent="0.35">
      <c r="A36" t="s">
        <v>124</v>
      </c>
      <c r="B36" s="18">
        <v>0.42717749254985526</v>
      </c>
      <c r="C36" s="18">
        <v>0.29429968620917868</v>
      </c>
    </row>
    <row r="37" spans="1:3" x14ac:dyDescent="0.35">
      <c r="A37" t="s">
        <v>63</v>
      </c>
      <c r="B37" s="18">
        <v>0.3086124940627577</v>
      </c>
      <c r="C37" s="18" t="e">
        <v>#REF!</v>
      </c>
    </row>
    <row r="38" spans="1:3" x14ac:dyDescent="0.35">
      <c r="A38" t="s">
        <v>2</v>
      </c>
      <c r="B38" s="18">
        <v>0.30456117903085733</v>
      </c>
      <c r="C38" s="18" t="e">
        <v>#REF!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C54F-9C93-4CF2-9E4C-45C9F31E01F1}">
  <dimension ref="A3:B16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1796875" bestFit="1" customWidth="1"/>
  </cols>
  <sheetData>
    <row r="3" spans="1:2" x14ac:dyDescent="0.35">
      <c r="A3" s="11" t="s">
        <v>269</v>
      </c>
      <c r="B3" t="s">
        <v>277</v>
      </c>
    </row>
    <row r="4" spans="1:2" x14ac:dyDescent="0.35">
      <c r="A4" s="17" t="s">
        <v>185</v>
      </c>
      <c r="B4" s="12">
        <v>0.16107640018107255</v>
      </c>
    </row>
    <row r="5" spans="1:2" x14ac:dyDescent="0.35">
      <c r="A5" s="23" t="s">
        <v>0</v>
      </c>
      <c r="B5" s="12">
        <v>0.1610764001810725</v>
      </c>
    </row>
    <row r="6" spans="1:2" x14ac:dyDescent="0.35">
      <c r="A6" s="23" t="s">
        <v>1</v>
      </c>
      <c r="B6" s="12">
        <v>0.1610764001810725</v>
      </c>
    </row>
    <row r="7" spans="1:2" x14ac:dyDescent="0.35">
      <c r="A7" s="17" t="s">
        <v>124</v>
      </c>
      <c r="B7" s="12">
        <v>0.24149449663339517</v>
      </c>
    </row>
    <row r="8" spans="1:2" x14ac:dyDescent="0.35">
      <c r="A8" s="23" t="s">
        <v>0</v>
      </c>
      <c r="B8" s="12">
        <v>0.24149449663339517</v>
      </c>
    </row>
    <row r="9" spans="1:2" x14ac:dyDescent="0.35">
      <c r="A9" s="23" t="s">
        <v>1</v>
      </c>
      <c r="B9" s="12">
        <v>0.24149449663339517</v>
      </c>
    </row>
    <row r="10" spans="1:2" x14ac:dyDescent="0.35">
      <c r="A10" s="17" t="s">
        <v>63</v>
      </c>
      <c r="B10" s="12">
        <v>0.22351217926586109</v>
      </c>
    </row>
    <row r="11" spans="1:2" x14ac:dyDescent="0.35">
      <c r="A11" s="23" t="s">
        <v>0</v>
      </c>
      <c r="B11" s="12">
        <v>0.22351217926586106</v>
      </c>
    </row>
    <row r="12" spans="1:2" x14ac:dyDescent="0.35">
      <c r="A12" s="23" t="s">
        <v>1</v>
      </c>
      <c r="B12" s="12">
        <v>0.22351217926586098</v>
      </c>
    </row>
    <row r="13" spans="1:2" x14ac:dyDescent="0.35">
      <c r="A13" s="17" t="s">
        <v>2</v>
      </c>
      <c r="B13" s="12">
        <v>0.22067018783870829</v>
      </c>
    </row>
    <row r="14" spans="1:2" x14ac:dyDescent="0.35">
      <c r="A14" s="23" t="s">
        <v>0</v>
      </c>
      <c r="B14" s="12">
        <v>0.22067018783870829</v>
      </c>
    </row>
    <row r="15" spans="1:2" x14ac:dyDescent="0.35">
      <c r="A15" s="23" t="s">
        <v>1</v>
      </c>
      <c r="B15" s="12">
        <v>0.22067018783870829</v>
      </c>
    </row>
    <row r="16" spans="1:2" x14ac:dyDescent="0.35">
      <c r="A16" s="17" t="s">
        <v>265</v>
      </c>
      <c r="B16" s="12">
        <v>0.21168831597975921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A2F8-4A54-4814-AA35-B2730E3A3234}">
  <sheetPr filterMode="1"/>
  <dimension ref="A1:V62"/>
  <sheetViews>
    <sheetView topLeftCell="D1" zoomScale="110" zoomScaleNormal="110" workbookViewId="0">
      <pane ySplit="2" topLeftCell="A3" activePane="bottomLeft" state="frozen"/>
      <selection activeCell="D1" sqref="D1"/>
      <selection pane="bottomLeft" activeCell="Q33" sqref="Q33:Q40"/>
    </sheetView>
  </sheetViews>
  <sheetFormatPr defaultRowHeight="14.5" x14ac:dyDescent="0.35"/>
  <cols>
    <col min="1" max="1" width="16.7265625" customWidth="1"/>
    <col min="2" max="2" width="41.1796875" hidden="1" customWidth="1"/>
    <col min="3" max="4" width="21.1796875" customWidth="1"/>
    <col min="5" max="5" width="14.81640625" bestFit="1" customWidth="1"/>
    <col min="6" max="6" width="9.81640625" bestFit="1" customWidth="1"/>
    <col min="7" max="7" width="12.6328125" bestFit="1" customWidth="1"/>
    <col min="8" max="8" width="16.08984375" bestFit="1" customWidth="1"/>
    <col min="9" max="9" width="9.90625" bestFit="1" customWidth="1"/>
    <col min="10" max="10" width="15.81640625" bestFit="1" customWidth="1"/>
    <col min="11" max="11" width="17.453125" bestFit="1" customWidth="1"/>
    <col min="12" max="12" width="10.6328125" bestFit="1" customWidth="1"/>
    <col min="13" max="17" width="4.90625" bestFit="1" customWidth="1"/>
    <col min="18" max="18" width="8.1796875" bestFit="1" customWidth="1"/>
    <col min="19" max="19" width="5.90625" bestFit="1" customWidth="1"/>
  </cols>
  <sheetData>
    <row r="1" spans="1:22" x14ac:dyDescent="0.35">
      <c r="A1" s="1"/>
      <c r="B1" s="1"/>
      <c r="C1" s="1"/>
      <c r="D1" s="1"/>
      <c r="E1" s="1"/>
      <c r="F1" s="28" t="s">
        <v>262</v>
      </c>
      <c r="G1" s="29"/>
      <c r="H1" s="29"/>
      <c r="I1" s="26" t="s">
        <v>261</v>
      </c>
      <c r="J1" s="27"/>
      <c r="K1" s="27"/>
      <c r="L1" s="27"/>
      <c r="M1" s="15" t="s">
        <v>260</v>
      </c>
      <c r="N1" s="16"/>
      <c r="O1" s="16"/>
      <c r="P1" s="16"/>
      <c r="Q1" s="16"/>
    </row>
    <row r="2" spans="1:22" x14ac:dyDescent="0.35">
      <c r="A2" s="1" t="s">
        <v>259</v>
      </c>
      <c r="B2" s="1" t="s">
        <v>258</v>
      </c>
      <c r="C2" s="1" t="s">
        <v>257</v>
      </c>
      <c r="D2" s="1" t="s">
        <v>256</v>
      </c>
      <c r="E2" s="1" t="s">
        <v>255</v>
      </c>
      <c r="F2" s="1" t="s">
        <v>254</v>
      </c>
      <c r="G2" s="1" t="s">
        <v>253</v>
      </c>
      <c r="H2" s="1" t="s">
        <v>252</v>
      </c>
      <c r="I2" s="1" t="s">
        <v>251</v>
      </c>
      <c r="J2" s="1" t="s">
        <v>250</v>
      </c>
      <c r="K2" s="1" t="s">
        <v>249</v>
      </c>
      <c r="L2" s="1" t="s">
        <v>248</v>
      </c>
      <c r="M2" s="1">
        <v>2017</v>
      </c>
      <c r="N2" s="1">
        <v>2018</v>
      </c>
      <c r="O2" s="1">
        <v>2019</v>
      </c>
      <c r="P2" s="1">
        <v>2020</v>
      </c>
      <c r="Q2" s="1">
        <v>2021</v>
      </c>
      <c r="R2" s="1" t="s">
        <v>247</v>
      </c>
      <c r="S2" s="1" t="s">
        <v>246</v>
      </c>
      <c r="T2" t="s">
        <v>274</v>
      </c>
      <c r="U2" s="1" t="s">
        <v>275</v>
      </c>
      <c r="V2" s="1" t="s">
        <v>276</v>
      </c>
    </row>
    <row r="3" spans="1:22" hidden="1" x14ac:dyDescent="0.35">
      <c r="A3" t="s">
        <v>225</v>
      </c>
      <c r="B3" t="s">
        <v>224</v>
      </c>
      <c r="C3" t="s">
        <v>223</v>
      </c>
      <c r="D3" t="s">
        <v>222</v>
      </c>
      <c r="E3" t="s">
        <v>185</v>
      </c>
      <c r="F3" t="s">
        <v>1</v>
      </c>
      <c r="G3" t="s">
        <v>253</v>
      </c>
      <c r="H3" t="s">
        <v>252</v>
      </c>
      <c r="I3" t="s">
        <v>1</v>
      </c>
      <c r="J3" t="s">
        <v>1</v>
      </c>
      <c r="K3" t="s">
        <v>1</v>
      </c>
      <c r="L3" t="s">
        <v>1</v>
      </c>
      <c r="M3">
        <v>1982</v>
      </c>
      <c r="N3">
        <v>5388</v>
      </c>
      <c r="O3">
        <v>7063</v>
      </c>
      <c r="P3">
        <v>7208</v>
      </c>
      <c r="Q3">
        <v>9093</v>
      </c>
      <c r="R3" s="14">
        <v>0.35619053226467301</v>
      </c>
      <c r="S3">
        <v>17629</v>
      </c>
      <c r="T3">
        <f>SUMIF(E:E,"Bar",M:M)</f>
        <v>51804</v>
      </c>
      <c r="U3">
        <f>SUMIF(E:E,"Bar",Q:Q)</f>
        <v>94147</v>
      </c>
      <c r="V3">
        <f>((U3/T3)^(1/4))-1</f>
        <v>0.1610764001810725</v>
      </c>
    </row>
    <row r="4" spans="1:22" hidden="1" x14ac:dyDescent="0.35">
      <c r="A4" t="s">
        <v>217</v>
      </c>
      <c r="B4" t="s">
        <v>216</v>
      </c>
      <c r="C4" t="s">
        <v>215</v>
      </c>
      <c r="D4" t="s">
        <v>214</v>
      </c>
      <c r="E4" t="s">
        <v>185</v>
      </c>
      <c r="F4" t="s">
        <v>1</v>
      </c>
      <c r="G4" t="s">
        <v>253</v>
      </c>
      <c r="H4" t="s">
        <v>264</v>
      </c>
      <c r="I4" t="s">
        <v>1</v>
      </c>
      <c r="J4" t="s">
        <v>0</v>
      </c>
      <c r="K4" t="s">
        <v>1</v>
      </c>
      <c r="L4" t="s">
        <v>0</v>
      </c>
      <c r="M4">
        <v>1530</v>
      </c>
      <c r="N4">
        <v>1620</v>
      </c>
      <c r="O4">
        <v>2027</v>
      </c>
      <c r="P4">
        <v>4881</v>
      </c>
      <c r="Q4">
        <v>6002</v>
      </c>
      <c r="R4" s="14">
        <v>0.31437990899992707</v>
      </c>
      <c r="S4">
        <v>19766</v>
      </c>
      <c r="T4">
        <f t="shared" ref="T4:T23" si="0">SUMIF(E:E,"Bar",M:M)</f>
        <v>51804</v>
      </c>
      <c r="U4">
        <f t="shared" ref="U4:U62" si="1">SUMIF(E:E,"Bar",Q:Q)</f>
        <v>94147</v>
      </c>
      <c r="V4">
        <f t="shared" ref="V4:V62" si="2">((U4/T4)^(1/4))-1</f>
        <v>0.1610764001810725</v>
      </c>
    </row>
    <row r="5" spans="1:22" hidden="1" x14ac:dyDescent="0.35">
      <c r="A5" t="s">
        <v>201</v>
      </c>
      <c r="B5" t="s">
        <v>200</v>
      </c>
      <c r="C5" t="s">
        <v>199</v>
      </c>
      <c r="D5" t="s">
        <v>198</v>
      </c>
      <c r="E5" t="s">
        <v>185</v>
      </c>
      <c r="F5" t="s">
        <v>1</v>
      </c>
      <c r="G5" t="s">
        <v>263</v>
      </c>
      <c r="H5" t="s">
        <v>264</v>
      </c>
      <c r="I5" t="s">
        <v>0</v>
      </c>
      <c r="J5" t="s">
        <v>0</v>
      </c>
      <c r="K5" t="s">
        <v>0</v>
      </c>
      <c r="L5" t="s">
        <v>0</v>
      </c>
      <c r="M5">
        <v>7555</v>
      </c>
      <c r="N5">
        <v>6551</v>
      </c>
      <c r="O5">
        <v>5188</v>
      </c>
      <c r="P5">
        <v>3436</v>
      </c>
      <c r="Q5">
        <v>2359</v>
      </c>
      <c r="R5" s="14">
        <v>-0.2076835105195487</v>
      </c>
      <c r="S5">
        <v>18981</v>
      </c>
      <c r="T5">
        <f t="shared" si="0"/>
        <v>51804</v>
      </c>
      <c r="U5">
        <f t="shared" si="1"/>
        <v>94147</v>
      </c>
      <c r="V5">
        <f t="shared" si="2"/>
        <v>0.1610764001810725</v>
      </c>
    </row>
    <row r="6" spans="1:22" hidden="1" x14ac:dyDescent="0.35">
      <c r="A6" t="s">
        <v>209</v>
      </c>
      <c r="B6" t="s">
        <v>208</v>
      </c>
      <c r="C6" t="s">
        <v>207</v>
      </c>
      <c r="D6" t="s">
        <v>206</v>
      </c>
      <c r="E6" t="s">
        <v>185</v>
      </c>
      <c r="F6" t="s">
        <v>1</v>
      </c>
      <c r="G6" t="s">
        <v>263</v>
      </c>
      <c r="H6" t="s">
        <v>264</v>
      </c>
      <c r="I6" t="s">
        <v>0</v>
      </c>
      <c r="J6" t="s">
        <v>0</v>
      </c>
      <c r="K6" t="s">
        <v>0</v>
      </c>
      <c r="L6" t="s">
        <v>0</v>
      </c>
      <c r="M6">
        <v>1532</v>
      </c>
      <c r="N6">
        <v>2678</v>
      </c>
      <c r="O6">
        <v>4068</v>
      </c>
      <c r="P6">
        <v>4278</v>
      </c>
      <c r="Q6">
        <v>5382</v>
      </c>
      <c r="R6" s="14">
        <v>0.28569213036906493</v>
      </c>
      <c r="S6">
        <v>18447</v>
      </c>
      <c r="T6">
        <f t="shared" si="0"/>
        <v>51804</v>
      </c>
      <c r="U6">
        <f t="shared" si="1"/>
        <v>94147</v>
      </c>
      <c r="V6">
        <f t="shared" si="2"/>
        <v>0.1610764001810725</v>
      </c>
    </row>
    <row r="7" spans="1:22" hidden="1" x14ac:dyDescent="0.35">
      <c r="A7" t="s">
        <v>245</v>
      </c>
      <c r="B7" t="s">
        <v>244</v>
      </c>
      <c r="C7" t="s">
        <v>243</v>
      </c>
      <c r="D7" t="s">
        <v>242</v>
      </c>
      <c r="E7" t="s">
        <v>185</v>
      </c>
      <c r="F7" t="s">
        <v>1</v>
      </c>
      <c r="G7" t="s">
        <v>253</v>
      </c>
      <c r="H7" t="s">
        <v>252</v>
      </c>
      <c r="I7" t="s">
        <v>1</v>
      </c>
      <c r="J7" t="s">
        <v>1</v>
      </c>
      <c r="K7" t="s">
        <v>1</v>
      </c>
      <c r="L7" t="s">
        <v>1</v>
      </c>
      <c r="M7">
        <v>24</v>
      </c>
      <c r="N7">
        <v>1797</v>
      </c>
      <c r="O7">
        <v>3548</v>
      </c>
      <c r="P7">
        <v>3668</v>
      </c>
      <c r="Q7">
        <v>8592</v>
      </c>
      <c r="R7" s="14">
        <v>2.2417282473900286</v>
      </c>
      <c r="S7">
        <v>31745</v>
      </c>
      <c r="T7">
        <f t="shared" si="0"/>
        <v>51804</v>
      </c>
      <c r="U7">
        <f t="shared" si="1"/>
        <v>94147</v>
      </c>
      <c r="V7">
        <f t="shared" si="2"/>
        <v>0.1610764001810725</v>
      </c>
    </row>
    <row r="8" spans="1:22" hidden="1" x14ac:dyDescent="0.35">
      <c r="A8" t="s">
        <v>241</v>
      </c>
      <c r="B8" t="s">
        <v>240</v>
      </c>
      <c r="C8" t="s">
        <v>239</v>
      </c>
      <c r="D8" t="s">
        <v>238</v>
      </c>
      <c r="E8" t="s">
        <v>185</v>
      </c>
      <c r="F8" t="s">
        <v>1</v>
      </c>
      <c r="G8" t="s">
        <v>253</v>
      </c>
      <c r="H8" t="s">
        <v>252</v>
      </c>
      <c r="I8" t="s">
        <v>1</v>
      </c>
      <c r="J8" t="s">
        <v>1</v>
      </c>
      <c r="K8" t="s">
        <v>1</v>
      </c>
      <c r="L8" t="s">
        <v>1</v>
      </c>
      <c r="M8">
        <v>861</v>
      </c>
      <c r="N8">
        <v>1314</v>
      </c>
      <c r="O8">
        <v>1810</v>
      </c>
      <c r="P8">
        <v>6510</v>
      </c>
      <c r="Q8">
        <v>9271</v>
      </c>
      <c r="R8" s="14">
        <v>0.60851341002213011</v>
      </c>
      <c r="S8">
        <v>30734</v>
      </c>
      <c r="T8">
        <f t="shared" si="0"/>
        <v>51804</v>
      </c>
      <c r="U8">
        <f t="shared" si="1"/>
        <v>94147</v>
      </c>
      <c r="V8">
        <f t="shared" si="2"/>
        <v>0.1610764001810725</v>
      </c>
    </row>
    <row r="9" spans="1:22" hidden="1" x14ac:dyDescent="0.35">
      <c r="A9" t="s">
        <v>193</v>
      </c>
      <c r="B9" t="s">
        <v>192</v>
      </c>
      <c r="C9" t="s">
        <v>191</v>
      </c>
      <c r="D9" t="s">
        <v>190</v>
      </c>
      <c r="E9" t="s">
        <v>185</v>
      </c>
      <c r="F9" t="s">
        <v>1</v>
      </c>
      <c r="G9" t="s">
        <v>253</v>
      </c>
      <c r="H9" t="s">
        <v>264</v>
      </c>
      <c r="I9" t="s">
        <v>0</v>
      </c>
      <c r="J9" t="s">
        <v>0</v>
      </c>
      <c r="K9" t="s">
        <v>0</v>
      </c>
      <c r="L9" t="s">
        <v>0</v>
      </c>
      <c r="M9">
        <v>9058</v>
      </c>
      <c r="N9">
        <v>4839</v>
      </c>
      <c r="O9">
        <v>4776</v>
      </c>
      <c r="P9">
        <v>4024</v>
      </c>
      <c r="Q9">
        <v>369</v>
      </c>
      <c r="R9" s="14">
        <v>-0.47277158327084157</v>
      </c>
      <c r="S9">
        <v>16319</v>
      </c>
      <c r="T9">
        <f t="shared" si="0"/>
        <v>51804</v>
      </c>
      <c r="U9">
        <f t="shared" si="1"/>
        <v>94147</v>
      </c>
      <c r="V9">
        <f t="shared" si="2"/>
        <v>0.1610764001810725</v>
      </c>
    </row>
    <row r="10" spans="1:22" hidden="1" x14ac:dyDescent="0.35">
      <c r="A10" t="s">
        <v>205</v>
      </c>
      <c r="B10" t="s">
        <v>204</v>
      </c>
      <c r="C10" t="s">
        <v>203</v>
      </c>
      <c r="D10" t="s">
        <v>202</v>
      </c>
      <c r="E10" t="s">
        <v>185</v>
      </c>
      <c r="F10" t="s">
        <v>1</v>
      </c>
      <c r="G10" t="s">
        <v>253</v>
      </c>
      <c r="H10" t="s">
        <v>252</v>
      </c>
      <c r="I10" t="s">
        <v>0</v>
      </c>
      <c r="J10" t="s">
        <v>1</v>
      </c>
      <c r="K10" t="s">
        <v>1</v>
      </c>
      <c r="L10" t="s">
        <v>1</v>
      </c>
      <c r="M10">
        <v>2786</v>
      </c>
      <c r="N10">
        <v>3804</v>
      </c>
      <c r="O10">
        <v>4121</v>
      </c>
      <c r="P10">
        <v>6210</v>
      </c>
      <c r="Q10">
        <v>6909</v>
      </c>
      <c r="R10" s="14">
        <v>0.19918673575040846</v>
      </c>
      <c r="S10">
        <v>16060</v>
      </c>
      <c r="T10">
        <f t="shared" si="0"/>
        <v>51804</v>
      </c>
      <c r="U10">
        <f t="shared" si="1"/>
        <v>94147</v>
      </c>
      <c r="V10">
        <f t="shared" si="2"/>
        <v>0.1610764001810725</v>
      </c>
    </row>
    <row r="11" spans="1:22" hidden="1" x14ac:dyDescent="0.35">
      <c r="A11" t="s">
        <v>233</v>
      </c>
      <c r="B11" t="s">
        <v>232</v>
      </c>
      <c r="C11" t="s">
        <v>231</v>
      </c>
      <c r="D11" t="s">
        <v>230</v>
      </c>
      <c r="E11" t="s">
        <v>185</v>
      </c>
      <c r="F11" t="s">
        <v>1</v>
      </c>
      <c r="G11" t="s">
        <v>253</v>
      </c>
      <c r="H11" t="s">
        <v>252</v>
      </c>
      <c r="I11" t="s">
        <v>1</v>
      </c>
      <c r="J11" t="s">
        <v>1</v>
      </c>
      <c r="K11" t="s">
        <v>1</v>
      </c>
      <c r="L11" t="s">
        <v>1</v>
      </c>
      <c r="M11">
        <v>1209</v>
      </c>
      <c r="N11">
        <v>1534</v>
      </c>
      <c r="O11">
        <v>1634</v>
      </c>
      <c r="P11">
        <v>4302</v>
      </c>
      <c r="Q11">
        <v>9768</v>
      </c>
      <c r="R11" s="14">
        <v>0.51871355792226703</v>
      </c>
      <c r="S11">
        <v>32872</v>
      </c>
      <c r="T11">
        <f t="shared" si="0"/>
        <v>51804</v>
      </c>
      <c r="U11">
        <f t="shared" si="1"/>
        <v>94147</v>
      </c>
      <c r="V11">
        <f t="shared" si="2"/>
        <v>0.1610764001810725</v>
      </c>
    </row>
    <row r="12" spans="1:22" hidden="1" x14ac:dyDescent="0.35">
      <c r="A12" t="s">
        <v>237</v>
      </c>
      <c r="B12" t="s">
        <v>236</v>
      </c>
      <c r="C12" t="s">
        <v>235</v>
      </c>
      <c r="D12" t="s">
        <v>234</v>
      </c>
      <c r="E12" t="s">
        <v>185</v>
      </c>
      <c r="F12" t="s">
        <v>1</v>
      </c>
      <c r="G12" t="s">
        <v>253</v>
      </c>
      <c r="H12" t="s">
        <v>252</v>
      </c>
      <c r="I12" t="s">
        <v>1</v>
      </c>
      <c r="J12" t="s">
        <v>1</v>
      </c>
      <c r="K12" t="s">
        <v>1</v>
      </c>
      <c r="L12" t="s">
        <v>1</v>
      </c>
      <c r="M12">
        <v>906</v>
      </c>
      <c r="N12">
        <v>1251</v>
      </c>
      <c r="O12">
        <v>2897</v>
      </c>
      <c r="P12">
        <v>4499</v>
      </c>
      <c r="Q12">
        <v>9428</v>
      </c>
      <c r="R12" s="14">
        <v>0.59756403600546837</v>
      </c>
      <c r="S12">
        <v>17938</v>
      </c>
      <c r="T12">
        <f t="shared" si="0"/>
        <v>51804</v>
      </c>
      <c r="U12">
        <f t="shared" si="1"/>
        <v>94147</v>
      </c>
      <c r="V12">
        <f t="shared" si="2"/>
        <v>0.1610764001810725</v>
      </c>
    </row>
    <row r="13" spans="1:22" hidden="1" x14ac:dyDescent="0.35">
      <c r="A13" t="s">
        <v>221</v>
      </c>
      <c r="B13" t="s">
        <v>220</v>
      </c>
      <c r="C13" t="s">
        <v>219</v>
      </c>
      <c r="D13" t="s">
        <v>218</v>
      </c>
      <c r="E13" t="s">
        <v>185</v>
      </c>
      <c r="F13" t="s">
        <v>1</v>
      </c>
      <c r="G13" t="s">
        <v>253</v>
      </c>
      <c r="H13" t="s">
        <v>264</v>
      </c>
      <c r="I13" t="s">
        <v>1</v>
      </c>
      <c r="J13" t="s">
        <v>1</v>
      </c>
      <c r="K13" t="s">
        <v>1</v>
      </c>
      <c r="L13" t="s">
        <v>1</v>
      </c>
      <c r="M13">
        <v>1421</v>
      </c>
      <c r="N13">
        <v>1893</v>
      </c>
      <c r="O13">
        <v>2722</v>
      </c>
      <c r="P13">
        <v>4410</v>
      </c>
      <c r="Q13">
        <v>5873</v>
      </c>
      <c r="R13" s="14">
        <v>0.32816852649646844</v>
      </c>
      <c r="S13">
        <v>23830</v>
      </c>
      <c r="T13">
        <f t="shared" si="0"/>
        <v>51804</v>
      </c>
      <c r="U13">
        <f t="shared" si="1"/>
        <v>94147</v>
      </c>
      <c r="V13">
        <f t="shared" si="2"/>
        <v>0.1610764001810725</v>
      </c>
    </row>
    <row r="14" spans="1:22" hidden="1" x14ac:dyDescent="0.35">
      <c r="A14" t="s">
        <v>213</v>
      </c>
      <c r="B14" t="s">
        <v>212</v>
      </c>
      <c r="C14" t="s">
        <v>211</v>
      </c>
      <c r="D14" t="s">
        <v>210</v>
      </c>
      <c r="E14" t="s">
        <v>185</v>
      </c>
      <c r="F14" t="s">
        <v>1</v>
      </c>
      <c r="G14" t="s">
        <v>253</v>
      </c>
      <c r="H14" t="s">
        <v>252</v>
      </c>
      <c r="I14" t="s">
        <v>0</v>
      </c>
      <c r="J14" t="s">
        <v>1</v>
      </c>
      <c r="K14" t="s">
        <v>1</v>
      </c>
      <c r="L14" t="s">
        <v>0</v>
      </c>
      <c r="M14">
        <v>2341</v>
      </c>
      <c r="N14">
        <v>6105</v>
      </c>
      <c r="O14">
        <v>7777</v>
      </c>
      <c r="P14">
        <v>7891</v>
      </c>
      <c r="Q14">
        <v>8758</v>
      </c>
      <c r="R14" s="14">
        <v>0.30196918487306212</v>
      </c>
      <c r="S14">
        <v>25089</v>
      </c>
      <c r="T14">
        <f>SUMIF(E:E,"Bar",M:M)</f>
        <v>51804</v>
      </c>
      <c r="U14">
        <f t="shared" si="1"/>
        <v>94147</v>
      </c>
      <c r="V14">
        <f t="shared" si="2"/>
        <v>0.1610764001810725</v>
      </c>
    </row>
    <row r="15" spans="1:22" hidden="1" x14ac:dyDescent="0.35">
      <c r="A15" t="s">
        <v>189</v>
      </c>
      <c r="B15" t="s">
        <v>188</v>
      </c>
      <c r="C15" t="s">
        <v>187</v>
      </c>
      <c r="D15" t="s">
        <v>186</v>
      </c>
      <c r="E15" t="s">
        <v>185</v>
      </c>
      <c r="F15" t="s">
        <v>1</v>
      </c>
      <c r="G15" t="s">
        <v>263</v>
      </c>
      <c r="H15" t="s">
        <v>264</v>
      </c>
      <c r="I15" t="s">
        <v>0</v>
      </c>
      <c r="J15" t="s">
        <v>0</v>
      </c>
      <c r="K15" t="s">
        <v>1</v>
      </c>
      <c r="L15" t="s">
        <v>0</v>
      </c>
      <c r="M15">
        <v>9252</v>
      </c>
      <c r="N15">
        <v>8499</v>
      </c>
      <c r="O15">
        <v>991</v>
      </c>
      <c r="P15">
        <v>448</v>
      </c>
      <c r="Q15">
        <v>211</v>
      </c>
      <c r="R15" s="14">
        <v>-0.53052835583623759</v>
      </c>
      <c r="S15">
        <v>30946</v>
      </c>
      <c r="T15">
        <f t="shared" si="0"/>
        <v>51804</v>
      </c>
      <c r="U15">
        <f t="shared" si="1"/>
        <v>94147</v>
      </c>
      <c r="V15">
        <f t="shared" si="2"/>
        <v>0.1610764001810725</v>
      </c>
    </row>
    <row r="16" spans="1:22" hidden="1" x14ac:dyDescent="0.35">
      <c r="A16" t="s">
        <v>229</v>
      </c>
      <c r="B16" t="s">
        <v>228</v>
      </c>
      <c r="C16" t="s">
        <v>227</v>
      </c>
      <c r="D16" t="s">
        <v>226</v>
      </c>
      <c r="E16" t="s">
        <v>185</v>
      </c>
      <c r="F16" t="s">
        <v>1</v>
      </c>
      <c r="G16" t="s">
        <v>253</v>
      </c>
      <c r="H16" t="s">
        <v>252</v>
      </c>
      <c r="I16" t="s">
        <v>1</v>
      </c>
      <c r="J16" t="s">
        <v>0</v>
      </c>
      <c r="K16" t="s">
        <v>1</v>
      </c>
      <c r="L16" t="s">
        <v>0</v>
      </c>
      <c r="M16">
        <v>1581</v>
      </c>
      <c r="N16">
        <v>4799</v>
      </c>
      <c r="O16">
        <v>6582</v>
      </c>
      <c r="P16">
        <v>9024</v>
      </c>
      <c r="Q16">
        <v>9759</v>
      </c>
      <c r="R16" s="14">
        <v>0.43911231499610492</v>
      </c>
      <c r="S16">
        <v>23066</v>
      </c>
      <c r="T16">
        <f t="shared" si="0"/>
        <v>51804</v>
      </c>
      <c r="U16">
        <f t="shared" si="1"/>
        <v>94147</v>
      </c>
      <c r="V16">
        <f t="shared" si="2"/>
        <v>0.1610764001810725</v>
      </c>
    </row>
    <row r="17" spans="1:22" hidden="1" x14ac:dyDescent="0.35">
      <c r="A17" t="s">
        <v>197</v>
      </c>
      <c r="B17" t="s">
        <v>196</v>
      </c>
      <c r="C17" t="s">
        <v>195</v>
      </c>
      <c r="D17" t="s">
        <v>194</v>
      </c>
      <c r="E17" t="s">
        <v>185</v>
      </c>
      <c r="F17" t="s">
        <v>1</v>
      </c>
      <c r="G17" t="s">
        <v>263</v>
      </c>
      <c r="H17" t="s">
        <v>264</v>
      </c>
      <c r="I17" t="s">
        <v>0</v>
      </c>
      <c r="J17" t="s">
        <v>0</v>
      </c>
      <c r="K17" t="s">
        <v>1</v>
      </c>
      <c r="L17" t="s">
        <v>0</v>
      </c>
      <c r="M17">
        <v>9766</v>
      </c>
      <c r="N17">
        <v>8049</v>
      </c>
      <c r="O17">
        <v>5556</v>
      </c>
      <c r="P17">
        <v>5202</v>
      </c>
      <c r="Q17">
        <v>2373</v>
      </c>
      <c r="R17" s="14">
        <v>-0.24644283485137131</v>
      </c>
      <c r="S17">
        <v>19401</v>
      </c>
      <c r="T17">
        <f t="shared" si="0"/>
        <v>51804</v>
      </c>
      <c r="U17">
        <f t="shared" si="1"/>
        <v>94147</v>
      </c>
      <c r="V17">
        <f t="shared" si="2"/>
        <v>0.1610764001810725</v>
      </c>
    </row>
    <row r="18" spans="1:22" hidden="1" x14ac:dyDescent="0.35">
      <c r="A18" t="s">
        <v>67</v>
      </c>
      <c r="B18" t="s">
        <v>66</v>
      </c>
      <c r="C18" t="s">
        <v>65</v>
      </c>
      <c r="D18" t="s">
        <v>64</v>
      </c>
      <c r="E18" t="s">
        <v>63</v>
      </c>
      <c r="F18" t="s">
        <v>1</v>
      </c>
      <c r="G18" t="s">
        <v>263</v>
      </c>
      <c r="H18" t="s">
        <v>264</v>
      </c>
      <c r="I18" t="s">
        <v>0</v>
      </c>
      <c r="J18" t="s">
        <v>0</v>
      </c>
      <c r="K18" t="s">
        <v>1</v>
      </c>
      <c r="L18" t="s">
        <v>0</v>
      </c>
      <c r="M18">
        <v>8156</v>
      </c>
      <c r="N18">
        <v>1245</v>
      </c>
      <c r="O18">
        <v>791</v>
      </c>
      <c r="P18">
        <v>338</v>
      </c>
      <c r="Q18">
        <v>44</v>
      </c>
      <c r="R18" s="14">
        <v>-0.64811958793334279</v>
      </c>
      <c r="S18">
        <v>24084</v>
      </c>
      <c r="T18">
        <f>SUMIF(E:E,"Hotel",M:M)</f>
        <v>44888</v>
      </c>
      <c r="U18">
        <f>SUMIF(E:E,"Hotel",Q:Q)</f>
        <v>100592</v>
      </c>
      <c r="V18">
        <f t="shared" si="2"/>
        <v>0.22351217926586098</v>
      </c>
    </row>
    <row r="19" spans="1:22" hidden="1" x14ac:dyDescent="0.35">
      <c r="A19" t="s">
        <v>111</v>
      </c>
      <c r="B19" t="s">
        <v>110</v>
      </c>
      <c r="C19" t="s">
        <v>109</v>
      </c>
      <c r="D19" t="s">
        <v>108</v>
      </c>
      <c r="E19" t="s">
        <v>63</v>
      </c>
      <c r="F19" t="s">
        <v>1</v>
      </c>
      <c r="G19" t="s">
        <v>263</v>
      </c>
      <c r="H19" t="s">
        <v>264</v>
      </c>
      <c r="I19" t="s">
        <v>0</v>
      </c>
      <c r="J19" t="s">
        <v>0</v>
      </c>
      <c r="K19" t="s">
        <v>1</v>
      </c>
      <c r="L19" t="s">
        <v>0</v>
      </c>
      <c r="M19">
        <v>576</v>
      </c>
      <c r="N19">
        <v>2628</v>
      </c>
      <c r="O19">
        <v>3612</v>
      </c>
      <c r="P19">
        <v>5066</v>
      </c>
      <c r="Q19">
        <v>5156</v>
      </c>
      <c r="R19" s="14">
        <v>0.55016556394106075</v>
      </c>
      <c r="S19">
        <v>20019</v>
      </c>
      <c r="T19">
        <f t="shared" ref="T19:T34" si="3">SUMIF(E:E,"Hotel",M:M)</f>
        <v>44888</v>
      </c>
      <c r="U19">
        <f t="shared" ref="U19:U62" si="4">SUMIF(E:E,"Hotel",Q:Q)</f>
        <v>100592</v>
      </c>
      <c r="V19">
        <f t="shared" si="2"/>
        <v>0.22351217926586098</v>
      </c>
    </row>
    <row r="20" spans="1:22" hidden="1" x14ac:dyDescent="0.35">
      <c r="A20" t="s">
        <v>123</v>
      </c>
      <c r="B20" t="s">
        <v>122</v>
      </c>
      <c r="C20" t="s">
        <v>121</v>
      </c>
      <c r="D20" t="s">
        <v>120</v>
      </c>
      <c r="E20" t="s">
        <v>63</v>
      </c>
      <c r="F20" t="s">
        <v>1</v>
      </c>
      <c r="G20" t="s">
        <v>253</v>
      </c>
      <c r="H20" t="s">
        <v>252</v>
      </c>
      <c r="I20" t="s">
        <v>1</v>
      </c>
      <c r="J20" t="s">
        <v>0</v>
      </c>
      <c r="K20" t="s">
        <v>0</v>
      </c>
      <c r="L20" t="s">
        <v>0</v>
      </c>
      <c r="M20">
        <v>128</v>
      </c>
      <c r="N20">
        <v>416</v>
      </c>
      <c r="O20">
        <v>747</v>
      </c>
      <c r="P20">
        <v>1028</v>
      </c>
      <c r="Q20">
        <v>6357</v>
      </c>
      <c r="R20" s="14">
        <v>1.1837778083492312</v>
      </c>
      <c r="S20">
        <v>30450</v>
      </c>
      <c r="T20">
        <f t="shared" si="3"/>
        <v>44888</v>
      </c>
      <c r="U20">
        <f t="shared" si="4"/>
        <v>100592</v>
      </c>
      <c r="V20">
        <f t="shared" si="2"/>
        <v>0.22351217926586098</v>
      </c>
    </row>
    <row r="21" spans="1:22" hidden="1" x14ac:dyDescent="0.35">
      <c r="A21" t="s">
        <v>75</v>
      </c>
      <c r="B21" t="s">
        <v>74</v>
      </c>
      <c r="C21" t="s">
        <v>73</v>
      </c>
      <c r="D21" t="s">
        <v>72</v>
      </c>
      <c r="E21" t="s">
        <v>63</v>
      </c>
      <c r="F21" t="s">
        <v>1</v>
      </c>
      <c r="G21" t="s">
        <v>263</v>
      </c>
      <c r="H21" t="s">
        <v>264</v>
      </c>
      <c r="I21" t="s">
        <v>0</v>
      </c>
      <c r="J21" t="s">
        <v>0</v>
      </c>
      <c r="K21" t="s">
        <v>0</v>
      </c>
      <c r="L21" t="s">
        <v>0</v>
      </c>
      <c r="M21">
        <v>8034</v>
      </c>
      <c r="N21">
        <v>6541</v>
      </c>
      <c r="O21">
        <v>3311</v>
      </c>
      <c r="P21">
        <v>3254</v>
      </c>
      <c r="Q21">
        <v>2687</v>
      </c>
      <c r="R21" s="14">
        <v>-0.19671960466548288</v>
      </c>
      <c r="S21">
        <v>28665</v>
      </c>
      <c r="T21">
        <f t="shared" si="3"/>
        <v>44888</v>
      </c>
      <c r="U21">
        <f t="shared" si="4"/>
        <v>100592</v>
      </c>
      <c r="V21">
        <f t="shared" si="2"/>
        <v>0.22351217926586098</v>
      </c>
    </row>
    <row r="22" spans="1:22" hidden="1" x14ac:dyDescent="0.35">
      <c r="A22" t="s">
        <v>103</v>
      </c>
      <c r="B22" t="s">
        <v>102</v>
      </c>
      <c r="C22" t="s">
        <v>101</v>
      </c>
      <c r="D22" t="s">
        <v>100</v>
      </c>
      <c r="E22" t="s">
        <v>63</v>
      </c>
      <c r="F22" t="s">
        <v>1</v>
      </c>
      <c r="G22" t="s">
        <v>253</v>
      </c>
      <c r="H22" t="s">
        <v>252</v>
      </c>
      <c r="I22" t="s">
        <v>0</v>
      </c>
      <c r="J22" t="s">
        <v>0</v>
      </c>
      <c r="K22" t="s">
        <v>0</v>
      </c>
      <c r="L22" t="s">
        <v>0</v>
      </c>
      <c r="M22">
        <v>1263</v>
      </c>
      <c r="N22">
        <v>2517</v>
      </c>
      <c r="O22">
        <v>8042</v>
      </c>
      <c r="P22">
        <v>8222</v>
      </c>
      <c r="Q22">
        <v>9686</v>
      </c>
      <c r="R22" s="14">
        <v>0.50296277017670943</v>
      </c>
      <c r="S22">
        <v>27558</v>
      </c>
      <c r="T22">
        <f t="shared" si="3"/>
        <v>44888</v>
      </c>
      <c r="U22">
        <f t="shared" si="4"/>
        <v>100592</v>
      </c>
      <c r="V22">
        <f t="shared" si="2"/>
        <v>0.22351217926586098</v>
      </c>
    </row>
    <row r="23" spans="1:22" hidden="1" x14ac:dyDescent="0.35">
      <c r="A23" t="s">
        <v>87</v>
      </c>
      <c r="B23" t="s">
        <v>86</v>
      </c>
      <c r="C23" t="s">
        <v>85</v>
      </c>
      <c r="D23" t="s">
        <v>84</v>
      </c>
      <c r="E23" t="s">
        <v>63</v>
      </c>
      <c r="F23" t="s">
        <v>1</v>
      </c>
      <c r="G23" t="s">
        <v>253</v>
      </c>
      <c r="H23" t="s">
        <v>252</v>
      </c>
      <c r="I23" t="s">
        <v>0</v>
      </c>
      <c r="J23" t="s">
        <v>0</v>
      </c>
      <c r="K23" t="s">
        <v>0</v>
      </c>
      <c r="L23" t="s">
        <v>0</v>
      </c>
      <c r="M23">
        <v>1032</v>
      </c>
      <c r="N23">
        <v>3919</v>
      </c>
      <c r="O23">
        <v>4466</v>
      </c>
      <c r="P23">
        <v>5568</v>
      </c>
      <c r="Q23">
        <v>6476</v>
      </c>
      <c r="R23" s="14">
        <v>0.44386114193401105</v>
      </c>
      <c r="S23">
        <v>23773</v>
      </c>
      <c r="T23">
        <f t="shared" si="3"/>
        <v>44888</v>
      </c>
      <c r="U23">
        <f t="shared" si="4"/>
        <v>100592</v>
      </c>
      <c r="V23">
        <f t="shared" si="2"/>
        <v>0.22351217926586098</v>
      </c>
    </row>
    <row r="24" spans="1:22" hidden="1" x14ac:dyDescent="0.35">
      <c r="A24" t="s">
        <v>99</v>
      </c>
      <c r="B24" t="s">
        <v>98</v>
      </c>
      <c r="C24" t="s">
        <v>97</v>
      </c>
      <c r="D24" t="s">
        <v>96</v>
      </c>
      <c r="E24" t="s">
        <v>63</v>
      </c>
      <c r="F24" t="s">
        <v>1</v>
      </c>
      <c r="G24" t="s">
        <v>253</v>
      </c>
      <c r="H24" t="s">
        <v>252</v>
      </c>
      <c r="I24" t="s">
        <v>0</v>
      </c>
      <c r="J24" t="s">
        <v>0</v>
      </c>
      <c r="K24" t="s">
        <v>0</v>
      </c>
      <c r="L24" t="s">
        <v>0</v>
      </c>
      <c r="M24">
        <v>1014</v>
      </c>
      <c r="N24">
        <v>2254</v>
      </c>
      <c r="O24">
        <v>4534</v>
      </c>
      <c r="P24">
        <v>6796</v>
      </c>
      <c r="Q24">
        <v>7730</v>
      </c>
      <c r="R24" s="14">
        <v>0.50116457691279459</v>
      </c>
      <c r="S24">
        <v>22203</v>
      </c>
      <c r="T24">
        <f t="shared" si="3"/>
        <v>44888</v>
      </c>
      <c r="U24">
        <f t="shared" si="4"/>
        <v>100592</v>
      </c>
      <c r="V24">
        <f t="shared" si="2"/>
        <v>0.22351217926586098</v>
      </c>
    </row>
    <row r="25" spans="1:22" hidden="1" x14ac:dyDescent="0.35">
      <c r="A25" t="s">
        <v>119</v>
      </c>
      <c r="B25" t="s">
        <v>118</v>
      </c>
      <c r="C25" t="s">
        <v>117</v>
      </c>
      <c r="D25" t="s">
        <v>116</v>
      </c>
      <c r="E25" t="s">
        <v>63</v>
      </c>
      <c r="F25" t="s">
        <v>1</v>
      </c>
      <c r="G25" t="s">
        <v>253</v>
      </c>
      <c r="H25" t="s">
        <v>252</v>
      </c>
      <c r="I25" t="s">
        <v>1</v>
      </c>
      <c r="J25" t="s">
        <v>0</v>
      </c>
      <c r="K25" t="s">
        <v>1</v>
      </c>
      <c r="L25" t="s">
        <v>0</v>
      </c>
      <c r="M25">
        <v>299</v>
      </c>
      <c r="N25">
        <v>657</v>
      </c>
      <c r="O25">
        <v>6238</v>
      </c>
      <c r="P25">
        <v>8922</v>
      </c>
      <c r="Q25">
        <v>9081</v>
      </c>
      <c r="R25" s="14">
        <v>0.9792128296192284</v>
      </c>
      <c r="S25">
        <v>29042</v>
      </c>
      <c r="T25">
        <f t="shared" si="3"/>
        <v>44888</v>
      </c>
      <c r="U25">
        <f t="shared" si="4"/>
        <v>100592</v>
      </c>
      <c r="V25">
        <f t="shared" si="2"/>
        <v>0.22351217926586098</v>
      </c>
    </row>
    <row r="26" spans="1:22" hidden="1" x14ac:dyDescent="0.35">
      <c r="A26" t="s">
        <v>83</v>
      </c>
      <c r="B26" t="s">
        <v>82</v>
      </c>
      <c r="C26" t="s">
        <v>81</v>
      </c>
      <c r="D26" t="s">
        <v>80</v>
      </c>
      <c r="E26" t="s">
        <v>63</v>
      </c>
      <c r="F26" t="s">
        <v>1</v>
      </c>
      <c r="G26" t="s">
        <v>253</v>
      </c>
      <c r="H26" t="s">
        <v>252</v>
      </c>
      <c r="I26" t="s">
        <v>0</v>
      </c>
      <c r="J26" t="s">
        <v>0</v>
      </c>
      <c r="K26" t="s">
        <v>1</v>
      </c>
      <c r="L26" t="s">
        <v>0</v>
      </c>
      <c r="M26">
        <v>1323</v>
      </c>
      <c r="N26">
        <v>4963</v>
      </c>
      <c r="O26">
        <v>6292</v>
      </c>
      <c r="P26">
        <v>6728</v>
      </c>
      <c r="Q26">
        <v>8202</v>
      </c>
      <c r="R26" s="14">
        <v>0.44036309105086757</v>
      </c>
      <c r="S26">
        <v>28460</v>
      </c>
      <c r="T26">
        <f t="shared" si="3"/>
        <v>44888</v>
      </c>
      <c r="U26">
        <f t="shared" si="4"/>
        <v>100592</v>
      </c>
      <c r="V26">
        <f t="shared" si="2"/>
        <v>0.22351217926586098</v>
      </c>
    </row>
    <row r="27" spans="1:22" hidden="1" x14ac:dyDescent="0.35">
      <c r="A27" t="s">
        <v>71</v>
      </c>
      <c r="B27" t="s">
        <v>70</v>
      </c>
      <c r="C27" t="s">
        <v>69</v>
      </c>
      <c r="D27" t="s">
        <v>68</v>
      </c>
      <c r="E27" t="s">
        <v>63</v>
      </c>
      <c r="F27" t="s">
        <v>1</v>
      </c>
      <c r="G27" t="s">
        <v>263</v>
      </c>
      <c r="H27" t="s">
        <v>264</v>
      </c>
      <c r="I27" t="s">
        <v>0</v>
      </c>
      <c r="J27" t="s">
        <v>0</v>
      </c>
      <c r="K27" t="s">
        <v>1</v>
      </c>
      <c r="L27" t="s">
        <v>0</v>
      </c>
      <c r="M27">
        <v>8466</v>
      </c>
      <c r="N27">
        <v>4079</v>
      </c>
      <c r="O27">
        <v>2797</v>
      </c>
      <c r="P27">
        <v>2245</v>
      </c>
      <c r="Q27">
        <v>1696</v>
      </c>
      <c r="R27" s="14">
        <v>-0.27498078493866884</v>
      </c>
      <c r="S27">
        <v>28630</v>
      </c>
      <c r="T27">
        <f t="shared" si="3"/>
        <v>44888</v>
      </c>
      <c r="U27">
        <f t="shared" si="4"/>
        <v>100592</v>
      </c>
      <c r="V27">
        <f t="shared" si="2"/>
        <v>0.22351217926586098</v>
      </c>
    </row>
    <row r="28" spans="1:22" hidden="1" x14ac:dyDescent="0.35">
      <c r="A28" t="s">
        <v>115</v>
      </c>
      <c r="B28" t="s">
        <v>114</v>
      </c>
      <c r="C28" t="s">
        <v>113</v>
      </c>
      <c r="D28" t="s">
        <v>112</v>
      </c>
      <c r="E28" t="s">
        <v>63</v>
      </c>
      <c r="F28" t="s">
        <v>1</v>
      </c>
      <c r="G28" t="s">
        <v>253</v>
      </c>
      <c r="H28" t="s">
        <v>252</v>
      </c>
      <c r="I28" t="s">
        <v>0</v>
      </c>
      <c r="J28" t="s">
        <v>0</v>
      </c>
      <c r="K28" t="s">
        <v>1</v>
      </c>
      <c r="L28" t="s">
        <v>0</v>
      </c>
      <c r="M28">
        <v>870</v>
      </c>
      <c r="N28">
        <v>2428</v>
      </c>
      <c r="O28">
        <v>7386</v>
      </c>
      <c r="P28">
        <v>8835</v>
      </c>
      <c r="Q28">
        <v>9766</v>
      </c>
      <c r="R28" s="14">
        <v>0.62195758671656565</v>
      </c>
      <c r="S28">
        <v>31127</v>
      </c>
      <c r="T28">
        <f t="shared" si="3"/>
        <v>44888</v>
      </c>
      <c r="U28">
        <f t="shared" si="4"/>
        <v>100592</v>
      </c>
      <c r="V28">
        <f t="shared" si="2"/>
        <v>0.22351217926586098</v>
      </c>
    </row>
    <row r="29" spans="1:22" hidden="1" x14ac:dyDescent="0.35">
      <c r="A29" t="s">
        <v>91</v>
      </c>
      <c r="B29" t="s">
        <v>90</v>
      </c>
      <c r="C29" t="s">
        <v>89</v>
      </c>
      <c r="D29" t="s">
        <v>88</v>
      </c>
      <c r="E29" t="s">
        <v>63</v>
      </c>
      <c r="F29" t="s">
        <v>1</v>
      </c>
      <c r="G29" t="s">
        <v>253</v>
      </c>
      <c r="H29" t="s">
        <v>252</v>
      </c>
      <c r="I29" t="s">
        <v>0</v>
      </c>
      <c r="J29" t="s">
        <v>0</v>
      </c>
      <c r="K29" t="s">
        <v>1</v>
      </c>
      <c r="L29" t="s">
        <v>0</v>
      </c>
      <c r="M29">
        <v>1497</v>
      </c>
      <c r="N29">
        <v>1768</v>
      </c>
      <c r="O29">
        <v>2804</v>
      </c>
      <c r="P29">
        <v>5718</v>
      </c>
      <c r="Q29">
        <v>9822</v>
      </c>
      <c r="R29" s="14">
        <v>0.45678555299281132</v>
      </c>
      <c r="S29">
        <v>39331</v>
      </c>
      <c r="T29">
        <f>SUMIF(E:E,"Hotel",M:M)</f>
        <v>44888</v>
      </c>
      <c r="U29">
        <f t="shared" si="4"/>
        <v>100592</v>
      </c>
      <c r="V29">
        <f t="shared" si="2"/>
        <v>0.22351217926586098</v>
      </c>
    </row>
    <row r="30" spans="1:22" hidden="1" x14ac:dyDescent="0.35">
      <c r="A30" t="s">
        <v>107</v>
      </c>
      <c r="B30" t="s">
        <v>106</v>
      </c>
      <c r="C30" t="s">
        <v>105</v>
      </c>
      <c r="D30" t="s">
        <v>104</v>
      </c>
      <c r="E30" t="s">
        <v>63</v>
      </c>
      <c r="F30" t="s">
        <v>1</v>
      </c>
      <c r="G30" t="s">
        <v>253</v>
      </c>
      <c r="H30" t="s">
        <v>252</v>
      </c>
      <c r="I30" t="s">
        <v>0</v>
      </c>
      <c r="J30" t="s">
        <v>0</v>
      </c>
      <c r="K30" t="s">
        <v>1</v>
      </c>
      <c r="L30" t="s">
        <v>0</v>
      </c>
      <c r="M30">
        <v>1082</v>
      </c>
      <c r="N30">
        <v>3353</v>
      </c>
      <c r="O30">
        <v>6351</v>
      </c>
      <c r="P30">
        <v>8550</v>
      </c>
      <c r="Q30">
        <v>9272</v>
      </c>
      <c r="R30" s="14">
        <v>0.53670049949440091</v>
      </c>
      <c r="S30">
        <v>30193</v>
      </c>
      <c r="T30">
        <f t="shared" si="3"/>
        <v>44888</v>
      </c>
      <c r="U30">
        <f t="shared" si="4"/>
        <v>100592</v>
      </c>
      <c r="V30">
        <f t="shared" si="2"/>
        <v>0.22351217926586098</v>
      </c>
    </row>
    <row r="31" spans="1:22" hidden="1" x14ac:dyDescent="0.35">
      <c r="A31" t="s">
        <v>79</v>
      </c>
      <c r="B31" t="s">
        <v>78</v>
      </c>
      <c r="C31" t="s">
        <v>77</v>
      </c>
      <c r="D31" t="s">
        <v>76</v>
      </c>
      <c r="E31" t="s">
        <v>63</v>
      </c>
      <c r="F31" t="s">
        <v>1</v>
      </c>
      <c r="G31" t="s">
        <v>253</v>
      </c>
      <c r="H31" t="s">
        <v>264</v>
      </c>
      <c r="I31" t="s">
        <v>0</v>
      </c>
      <c r="J31" t="s">
        <v>0</v>
      </c>
      <c r="K31" t="s">
        <v>1</v>
      </c>
      <c r="L31" t="s">
        <v>0</v>
      </c>
      <c r="M31">
        <v>9791</v>
      </c>
      <c r="N31">
        <v>9610</v>
      </c>
      <c r="O31">
        <v>7534</v>
      </c>
      <c r="P31">
        <v>5080</v>
      </c>
      <c r="Q31">
        <v>4936</v>
      </c>
      <c r="R31" s="14">
        <v>-0.12801378349095649</v>
      </c>
      <c r="S31">
        <v>21927</v>
      </c>
      <c r="T31">
        <f t="shared" si="3"/>
        <v>44888</v>
      </c>
      <c r="U31">
        <f t="shared" si="4"/>
        <v>100592</v>
      </c>
      <c r="V31">
        <f t="shared" si="2"/>
        <v>0.22351217926586098</v>
      </c>
    </row>
    <row r="32" spans="1:22" hidden="1" x14ac:dyDescent="0.35">
      <c r="A32" t="s">
        <v>95</v>
      </c>
      <c r="B32" t="s">
        <v>94</v>
      </c>
      <c r="C32" t="s">
        <v>93</v>
      </c>
      <c r="D32" t="s">
        <v>92</v>
      </c>
      <c r="E32" t="s">
        <v>63</v>
      </c>
      <c r="F32" t="s">
        <v>1</v>
      </c>
      <c r="G32" t="s">
        <v>253</v>
      </c>
      <c r="H32" t="s">
        <v>252</v>
      </c>
      <c r="I32" t="s">
        <v>0</v>
      </c>
      <c r="J32" t="s">
        <v>0</v>
      </c>
      <c r="K32" t="s">
        <v>1</v>
      </c>
      <c r="L32" t="s">
        <v>0</v>
      </c>
      <c r="M32">
        <v>1357</v>
      </c>
      <c r="N32">
        <v>4189</v>
      </c>
      <c r="O32">
        <v>5407</v>
      </c>
      <c r="P32">
        <v>6233</v>
      </c>
      <c r="Q32">
        <v>9681</v>
      </c>
      <c r="R32" s="14">
        <v>0.48138544913845771</v>
      </c>
      <c r="S32">
        <v>23053</v>
      </c>
      <c r="T32">
        <f t="shared" si="3"/>
        <v>44888</v>
      </c>
      <c r="U32">
        <f t="shared" si="4"/>
        <v>100592</v>
      </c>
      <c r="V32">
        <f t="shared" si="2"/>
        <v>0.22351217926586098</v>
      </c>
    </row>
    <row r="33" spans="1:22" x14ac:dyDescent="0.35">
      <c r="A33" t="s">
        <v>148</v>
      </c>
      <c r="B33" t="s">
        <v>147</v>
      </c>
      <c r="C33" t="s">
        <v>146</v>
      </c>
      <c r="D33" t="s">
        <v>145</v>
      </c>
      <c r="E33" t="s">
        <v>124</v>
      </c>
      <c r="F33" t="s">
        <v>1</v>
      </c>
      <c r="G33" t="s">
        <v>253</v>
      </c>
      <c r="H33" t="s">
        <v>252</v>
      </c>
      <c r="I33" t="s">
        <v>0</v>
      </c>
      <c r="J33" t="s">
        <v>0</v>
      </c>
      <c r="K33" t="s">
        <v>1</v>
      </c>
      <c r="L33" t="s">
        <v>0</v>
      </c>
      <c r="M33">
        <v>2519</v>
      </c>
      <c r="N33">
        <v>3938</v>
      </c>
      <c r="O33">
        <v>5190</v>
      </c>
      <c r="P33">
        <v>8203</v>
      </c>
      <c r="Q33">
        <v>8780</v>
      </c>
      <c r="R33" s="14">
        <v>0.28366963950173796</v>
      </c>
      <c r="S33">
        <v>8676</v>
      </c>
      <c r="T33">
        <f>SUMIF(E:E,"Club",M:M)</f>
        <v>47259</v>
      </c>
      <c r="U33">
        <f>SUMIF(E:E,"Club",Q:Q)</f>
        <v>112270</v>
      </c>
      <c r="V33">
        <f t="shared" si="2"/>
        <v>0.24149449663339517</v>
      </c>
    </row>
    <row r="34" spans="1:22" hidden="1" x14ac:dyDescent="0.35">
      <c r="A34" t="s">
        <v>180</v>
      </c>
      <c r="B34" t="s">
        <v>179</v>
      </c>
      <c r="C34" t="s">
        <v>178</v>
      </c>
      <c r="D34" t="s">
        <v>177</v>
      </c>
      <c r="E34" t="s">
        <v>124</v>
      </c>
      <c r="F34" t="s">
        <v>1</v>
      </c>
      <c r="G34" t="s">
        <v>253</v>
      </c>
      <c r="H34" t="s">
        <v>252</v>
      </c>
      <c r="I34" t="s">
        <v>1</v>
      </c>
      <c r="J34" t="s">
        <v>1</v>
      </c>
      <c r="K34" t="s">
        <v>1</v>
      </c>
      <c r="L34" t="s">
        <v>1</v>
      </c>
      <c r="M34">
        <v>376</v>
      </c>
      <c r="N34">
        <v>889</v>
      </c>
      <c r="O34">
        <v>4373</v>
      </c>
      <c r="P34">
        <v>6803</v>
      </c>
      <c r="Q34">
        <v>7578</v>
      </c>
      <c r="R34" s="14">
        <v>0.8233638960693328</v>
      </c>
      <c r="S34">
        <v>25197</v>
      </c>
      <c r="T34">
        <f t="shared" ref="T34:T48" si="5">SUMIF(E:E,"Club",M:M)</f>
        <v>47259</v>
      </c>
      <c r="U34">
        <f t="shared" ref="U34:U62" si="6">SUMIF(E:E,"Club",Q:Q)</f>
        <v>112270</v>
      </c>
      <c r="V34">
        <f t="shared" si="2"/>
        <v>0.24149449663339517</v>
      </c>
    </row>
    <row r="35" spans="1:22" hidden="1" x14ac:dyDescent="0.35">
      <c r="A35" t="s">
        <v>128</v>
      </c>
      <c r="B35" t="s">
        <v>127</v>
      </c>
      <c r="C35" t="s">
        <v>126</v>
      </c>
      <c r="D35" t="s">
        <v>125</v>
      </c>
      <c r="E35" t="s">
        <v>124</v>
      </c>
      <c r="F35" t="s">
        <v>1</v>
      </c>
      <c r="G35" t="s">
        <v>263</v>
      </c>
      <c r="H35" t="s">
        <v>264</v>
      </c>
      <c r="I35" t="s">
        <v>0</v>
      </c>
      <c r="J35" t="s">
        <v>0</v>
      </c>
      <c r="K35" t="s">
        <v>1</v>
      </c>
      <c r="L35" t="s">
        <v>1</v>
      </c>
      <c r="M35">
        <v>7840</v>
      </c>
      <c r="N35">
        <v>5804</v>
      </c>
      <c r="O35">
        <v>4259</v>
      </c>
      <c r="P35">
        <v>4243</v>
      </c>
      <c r="Q35">
        <v>907</v>
      </c>
      <c r="R35" s="14">
        <v>-0.35038170863775375</v>
      </c>
      <c r="S35">
        <v>29285</v>
      </c>
      <c r="T35">
        <f t="shared" si="5"/>
        <v>47259</v>
      </c>
      <c r="U35">
        <f t="shared" si="6"/>
        <v>112270</v>
      </c>
      <c r="V35">
        <f t="shared" si="2"/>
        <v>0.24149449663339517</v>
      </c>
    </row>
    <row r="36" spans="1:22" hidden="1" x14ac:dyDescent="0.35">
      <c r="A36" t="s">
        <v>164</v>
      </c>
      <c r="B36" t="s">
        <v>163</v>
      </c>
      <c r="C36" t="s">
        <v>162</v>
      </c>
      <c r="D36" t="s">
        <v>161</v>
      </c>
      <c r="E36" t="s">
        <v>124</v>
      </c>
      <c r="F36" t="s">
        <v>1</v>
      </c>
      <c r="G36" t="s">
        <v>253</v>
      </c>
      <c r="H36" t="s">
        <v>252</v>
      </c>
      <c r="I36" t="s">
        <v>1</v>
      </c>
      <c r="J36" t="s">
        <v>1</v>
      </c>
      <c r="K36" t="s">
        <v>1</v>
      </c>
      <c r="L36" t="s">
        <v>1</v>
      </c>
      <c r="M36">
        <v>1038</v>
      </c>
      <c r="N36">
        <v>3615</v>
      </c>
      <c r="O36">
        <v>3712</v>
      </c>
      <c r="P36">
        <v>5819</v>
      </c>
      <c r="Q36">
        <v>9589</v>
      </c>
      <c r="R36" s="14">
        <v>0.55996621610745612</v>
      </c>
      <c r="S36">
        <v>17038</v>
      </c>
      <c r="T36">
        <f t="shared" si="5"/>
        <v>47259</v>
      </c>
      <c r="U36">
        <f t="shared" si="6"/>
        <v>112270</v>
      </c>
      <c r="V36">
        <f t="shared" si="2"/>
        <v>0.24149449663339517</v>
      </c>
    </row>
    <row r="37" spans="1:22" x14ac:dyDescent="0.35">
      <c r="A37" t="s">
        <v>136</v>
      </c>
      <c r="B37" t="s">
        <v>135</v>
      </c>
      <c r="C37" t="s">
        <v>134</v>
      </c>
      <c r="D37" t="s">
        <v>133</v>
      </c>
      <c r="E37" t="s">
        <v>124</v>
      </c>
      <c r="F37" t="s">
        <v>1</v>
      </c>
      <c r="G37" t="s">
        <v>253</v>
      </c>
      <c r="H37" t="s">
        <v>264</v>
      </c>
      <c r="I37" t="s">
        <v>0</v>
      </c>
      <c r="J37" t="s">
        <v>0</v>
      </c>
      <c r="K37" t="s">
        <v>0</v>
      </c>
      <c r="L37" t="s">
        <v>0</v>
      </c>
      <c r="M37">
        <v>8891</v>
      </c>
      <c r="N37">
        <v>5952</v>
      </c>
      <c r="O37">
        <v>5914</v>
      </c>
      <c r="P37">
        <v>5405</v>
      </c>
      <c r="Q37">
        <v>4031</v>
      </c>
      <c r="R37" s="14">
        <v>-0.14632524698028038</v>
      </c>
      <c r="S37">
        <v>28608</v>
      </c>
      <c r="T37">
        <f t="shared" si="5"/>
        <v>47259</v>
      </c>
      <c r="U37">
        <f t="shared" si="6"/>
        <v>112270</v>
      </c>
      <c r="V37">
        <f t="shared" si="2"/>
        <v>0.24149449663339517</v>
      </c>
    </row>
    <row r="38" spans="1:22" x14ac:dyDescent="0.35">
      <c r="A38" t="s">
        <v>156</v>
      </c>
      <c r="B38" t="s">
        <v>155</v>
      </c>
      <c r="C38" t="s">
        <v>154</v>
      </c>
      <c r="D38" t="s">
        <v>153</v>
      </c>
      <c r="E38" t="s">
        <v>124</v>
      </c>
      <c r="F38" t="s">
        <v>1</v>
      </c>
      <c r="G38" t="s">
        <v>253</v>
      </c>
      <c r="H38" t="s">
        <v>252</v>
      </c>
      <c r="I38" t="s">
        <v>1</v>
      </c>
      <c r="J38" t="s">
        <v>0</v>
      </c>
      <c r="K38" t="s">
        <v>0</v>
      </c>
      <c r="L38" t="s">
        <v>0</v>
      </c>
      <c r="M38">
        <v>1290</v>
      </c>
      <c r="N38">
        <v>4033</v>
      </c>
      <c r="O38">
        <v>6956</v>
      </c>
      <c r="P38">
        <v>7929</v>
      </c>
      <c r="Q38">
        <v>8834</v>
      </c>
      <c r="R38" s="14">
        <v>0.4693103469357589</v>
      </c>
      <c r="S38">
        <v>29730</v>
      </c>
      <c r="T38">
        <f t="shared" si="5"/>
        <v>47259</v>
      </c>
      <c r="U38">
        <f t="shared" si="6"/>
        <v>112270</v>
      </c>
      <c r="V38">
        <f t="shared" si="2"/>
        <v>0.24149449663339517</v>
      </c>
    </row>
    <row r="39" spans="1:22" x14ac:dyDescent="0.35">
      <c r="A39" t="s">
        <v>176</v>
      </c>
      <c r="B39" t="s">
        <v>175</v>
      </c>
      <c r="C39" t="s">
        <v>174</v>
      </c>
      <c r="D39" t="s">
        <v>173</v>
      </c>
      <c r="E39" t="s">
        <v>124</v>
      </c>
      <c r="F39" t="s">
        <v>1</v>
      </c>
      <c r="G39" t="s">
        <v>253</v>
      </c>
      <c r="H39" t="s">
        <v>252</v>
      </c>
      <c r="I39" t="s">
        <v>1</v>
      </c>
      <c r="J39" t="s">
        <v>1</v>
      </c>
      <c r="K39" t="s">
        <v>0</v>
      </c>
      <c r="L39" t="s">
        <v>0</v>
      </c>
      <c r="M39">
        <v>431</v>
      </c>
      <c r="N39">
        <v>6231</v>
      </c>
      <c r="O39">
        <v>7478</v>
      </c>
      <c r="P39">
        <v>8039</v>
      </c>
      <c r="Q39">
        <v>8271</v>
      </c>
      <c r="R39" s="14">
        <v>0.80557756627518251</v>
      </c>
      <c r="S39">
        <v>22328</v>
      </c>
      <c r="T39">
        <f t="shared" si="5"/>
        <v>47259</v>
      </c>
      <c r="U39">
        <f t="shared" si="6"/>
        <v>112270</v>
      </c>
      <c r="V39">
        <f t="shared" si="2"/>
        <v>0.24149449663339517</v>
      </c>
    </row>
    <row r="40" spans="1:22" x14ac:dyDescent="0.35">
      <c r="A40" t="s">
        <v>184</v>
      </c>
      <c r="B40" t="s">
        <v>183</v>
      </c>
      <c r="C40" t="s">
        <v>182</v>
      </c>
      <c r="D40" t="s">
        <v>181</v>
      </c>
      <c r="E40" t="s">
        <v>124</v>
      </c>
      <c r="F40" t="s">
        <v>1</v>
      </c>
      <c r="G40" t="s">
        <v>253</v>
      </c>
      <c r="H40" t="s">
        <v>252</v>
      </c>
      <c r="I40" t="s">
        <v>1</v>
      </c>
      <c r="J40" t="s">
        <v>1</v>
      </c>
      <c r="K40" t="s">
        <v>1</v>
      </c>
      <c r="L40" t="s">
        <v>0</v>
      </c>
      <c r="M40">
        <v>138</v>
      </c>
      <c r="N40">
        <v>286</v>
      </c>
      <c r="O40">
        <v>6750</v>
      </c>
      <c r="P40">
        <v>8254</v>
      </c>
      <c r="Q40">
        <v>8656</v>
      </c>
      <c r="R40" s="14">
        <v>1.2881665488224225</v>
      </c>
      <c r="S40">
        <v>26867</v>
      </c>
      <c r="T40">
        <f t="shared" si="5"/>
        <v>47259</v>
      </c>
      <c r="U40">
        <f t="shared" si="6"/>
        <v>112270</v>
      </c>
      <c r="V40">
        <f t="shared" si="2"/>
        <v>0.24149449663339517</v>
      </c>
    </row>
    <row r="41" spans="1:22" hidden="1" x14ac:dyDescent="0.35">
      <c r="A41" t="s">
        <v>140</v>
      </c>
      <c r="B41" t="s">
        <v>139</v>
      </c>
      <c r="C41" t="s">
        <v>138</v>
      </c>
      <c r="D41" t="s">
        <v>137</v>
      </c>
      <c r="E41" t="s">
        <v>124</v>
      </c>
      <c r="F41" t="s">
        <v>1</v>
      </c>
      <c r="G41" t="s">
        <v>253</v>
      </c>
      <c r="H41" t="s">
        <v>252</v>
      </c>
      <c r="I41" t="s">
        <v>0</v>
      </c>
      <c r="J41" t="s">
        <v>0</v>
      </c>
      <c r="K41" t="s">
        <v>1</v>
      </c>
      <c r="L41" t="s">
        <v>1</v>
      </c>
      <c r="M41">
        <v>8873</v>
      </c>
      <c r="N41">
        <v>8484</v>
      </c>
      <c r="O41">
        <v>7883</v>
      </c>
      <c r="P41">
        <v>7499</v>
      </c>
      <c r="Q41">
        <v>6592</v>
      </c>
      <c r="R41" s="14">
        <v>-5.7699669516278251E-2</v>
      </c>
      <c r="S41">
        <v>21609</v>
      </c>
      <c r="T41">
        <f t="shared" si="5"/>
        <v>47259</v>
      </c>
      <c r="U41">
        <f t="shared" si="6"/>
        <v>112270</v>
      </c>
      <c r="V41">
        <f t="shared" si="2"/>
        <v>0.24149449663339517</v>
      </c>
    </row>
    <row r="42" spans="1:22" hidden="1" x14ac:dyDescent="0.35">
      <c r="A42" t="s">
        <v>144</v>
      </c>
      <c r="B42" t="s">
        <v>143</v>
      </c>
      <c r="C42" t="s">
        <v>142</v>
      </c>
      <c r="D42" t="s">
        <v>141</v>
      </c>
      <c r="E42" t="s">
        <v>124</v>
      </c>
      <c r="F42" t="s">
        <v>1</v>
      </c>
      <c r="G42" t="s">
        <v>253</v>
      </c>
      <c r="H42" t="s">
        <v>252</v>
      </c>
      <c r="I42" t="s">
        <v>0</v>
      </c>
      <c r="J42" t="s">
        <v>0</v>
      </c>
      <c r="K42" t="s">
        <v>1</v>
      </c>
      <c r="L42" t="s">
        <v>1</v>
      </c>
      <c r="M42">
        <v>3297</v>
      </c>
      <c r="N42">
        <v>4866</v>
      </c>
      <c r="O42">
        <v>4928</v>
      </c>
      <c r="P42">
        <v>8451</v>
      </c>
      <c r="Q42">
        <v>9585</v>
      </c>
      <c r="R42" s="14">
        <v>0.23792585619569206</v>
      </c>
      <c r="S42">
        <v>21461</v>
      </c>
      <c r="T42">
        <f t="shared" si="5"/>
        <v>47259</v>
      </c>
      <c r="U42">
        <f t="shared" si="6"/>
        <v>112270</v>
      </c>
      <c r="V42">
        <f t="shared" si="2"/>
        <v>0.24149449663339517</v>
      </c>
    </row>
    <row r="43" spans="1:22" hidden="1" x14ac:dyDescent="0.35">
      <c r="A43" t="s">
        <v>160</v>
      </c>
      <c r="B43" t="s">
        <v>159</v>
      </c>
      <c r="C43" t="s">
        <v>158</v>
      </c>
      <c r="D43" t="s">
        <v>157</v>
      </c>
      <c r="E43" t="s">
        <v>124</v>
      </c>
      <c r="F43" t="s">
        <v>1</v>
      </c>
      <c r="G43" t="s">
        <v>253</v>
      </c>
      <c r="H43" t="s">
        <v>252</v>
      </c>
      <c r="I43" t="s">
        <v>1</v>
      </c>
      <c r="J43" t="s">
        <v>1</v>
      </c>
      <c r="K43" t="s">
        <v>1</v>
      </c>
      <c r="L43" t="s">
        <v>1</v>
      </c>
      <c r="M43">
        <v>1092</v>
      </c>
      <c r="N43">
        <v>3140</v>
      </c>
      <c r="O43">
        <v>4123</v>
      </c>
      <c r="P43">
        <v>4366</v>
      </c>
      <c r="Q43">
        <v>9482</v>
      </c>
      <c r="R43" s="14">
        <v>0.54076165823872469</v>
      </c>
      <c r="S43">
        <v>27508</v>
      </c>
      <c r="T43">
        <f>SUMIF(E:E,"Club",M:M)</f>
        <v>47259</v>
      </c>
      <c r="U43">
        <f t="shared" si="6"/>
        <v>112270</v>
      </c>
      <c r="V43">
        <f t="shared" si="2"/>
        <v>0.24149449663339517</v>
      </c>
    </row>
    <row r="44" spans="1:22" hidden="1" x14ac:dyDescent="0.35">
      <c r="A44" t="s">
        <v>152</v>
      </c>
      <c r="B44" t="s">
        <v>151</v>
      </c>
      <c r="C44" t="s">
        <v>150</v>
      </c>
      <c r="D44" t="s">
        <v>149</v>
      </c>
      <c r="E44" t="s">
        <v>124</v>
      </c>
      <c r="F44" t="s">
        <v>1</v>
      </c>
      <c r="G44" t="s">
        <v>253</v>
      </c>
      <c r="H44" t="s">
        <v>252</v>
      </c>
      <c r="I44" t="s">
        <v>0</v>
      </c>
      <c r="J44" t="s">
        <v>0</v>
      </c>
      <c r="K44" t="s">
        <v>1</v>
      </c>
      <c r="L44" t="s">
        <v>1</v>
      </c>
      <c r="M44">
        <v>2541</v>
      </c>
      <c r="N44">
        <v>3794</v>
      </c>
      <c r="O44">
        <v>3984</v>
      </c>
      <c r="P44">
        <v>8803</v>
      </c>
      <c r="Q44">
        <v>9338</v>
      </c>
      <c r="R44" s="14">
        <v>0.29732814762537663</v>
      </c>
      <c r="S44">
        <v>36951</v>
      </c>
      <c r="T44">
        <f t="shared" si="5"/>
        <v>47259</v>
      </c>
      <c r="U44">
        <f t="shared" si="6"/>
        <v>112270</v>
      </c>
      <c r="V44">
        <f t="shared" si="2"/>
        <v>0.24149449663339517</v>
      </c>
    </row>
    <row r="45" spans="1:22" hidden="1" x14ac:dyDescent="0.35">
      <c r="A45" t="s">
        <v>168</v>
      </c>
      <c r="B45" t="s">
        <v>167</v>
      </c>
      <c r="C45" t="s">
        <v>166</v>
      </c>
      <c r="D45" t="s">
        <v>165</v>
      </c>
      <c r="E45" t="s">
        <v>124</v>
      </c>
      <c r="F45" t="s">
        <v>1</v>
      </c>
      <c r="G45" t="s">
        <v>253</v>
      </c>
      <c r="H45" t="s">
        <v>252</v>
      </c>
      <c r="I45" t="s">
        <v>1</v>
      </c>
      <c r="J45" t="s">
        <v>1</v>
      </c>
      <c r="K45" t="s">
        <v>1</v>
      </c>
      <c r="L45" t="s">
        <v>1</v>
      </c>
      <c r="M45">
        <v>742</v>
      </c>
      <c r="N45">
        <v>3751</v>
      </c>
      <c r="O45">
        <v>4423</v>
      </c>
      <c r="P45">
        <v>8733</v>
      </c>
      <c r="Q45">
        <v>9909</v>
      </c>
      <c r="R45" s="14">
        <v>0.67928800020081637</v>
      </c>
      <c r="S45">
        <v>23827</v>
      </c>
      <c r="T45">
        <f t="shared" si="5"/>
        <v>47259</v>
      </c>
      <c r="U45">
        <f t="shared" si="6"/>
        <v>112270</v>
      </c>
      <c r="V45">
        <f t="shared" si="2"/>
        <v>0.24149449663339517</v>
      </c>
    </row>
    <row r="46" spans="1:22" hidden="1" x14ac:dyDescent="0.35">
      <c r="A46" t="s">
        <v>132</v>
      </c>
      <c r="B46" t="s">
        <v>131</v>
      </c>
      <c r="C46" t="s">
        <v>130</v>
      </c>
      <c r="D46" t="s">
        <v>129</v>
      </c>
      <c r="E46" t="s">
        <v>124</v>
      </c>
      <c r="F46" t="s">
        <v>1</v>
      </c>
      <c r="G46" t="s">
        <v>263</v>
      </c>
      <c r="H46" t="s">
        <v>264</v>
      </c>
      <c r="I46" t="s">
        <v>0</v>
      </c>
      <c r="J46" t="s">
        <v>0</v>
      </c>
      <c r="K46" t="s">
        <v>1</v>
      </c>
      <c r="L46" t="s">
        <v>1</v>
      </c>
      <c r="M46">
        <v>7703</v>
      </c>
      <c r="N46">
        <v>6957</v>
      </c>
      <c r="O46">
        <v>3898</v>
      </c>
      <c r="P46">
        <v>1857</v>
      </c>
      <c r="Q46">
        <v>1512</v>
      </c>
      <c r="R46" s="14">
        <v>-0.27793153457210906</v>
      </c>
      <c r="S46">
        <v>19283</v>
      </c>
      <c r="T46">
        <f t="shared" si="5"/>
        <v>47259</v>
      </c>
      <c r="U46">
        <f t="shared" si="6"/>
        <v>112270</v>
      </c>
      <c r="V46">
        <f t="shared" si="2"/>
        <v>0.24149449663339517</v>
      </c>
    </row>
    <row r="47" spans="1:22" hidden="1" x14ac:dyDescent="0.35">
      <c r="A47" t="s">
        <v>172</v>
      </c>
      <c r="B47" t="s">
        <v>171</v>
      </c>
      <c r="C47" t="s">
        <v>170</v>
      </c>
      <c r="D47" t="s">
        <v>169</v>
      </c>
      <c r="E47" t="s">
        <v>124</v>
      </c>
      <c r="F47" t="s">
        <v>1</v>
      </c>
      <c r="G47" t="s">
        <v>253</v>
      </c>
      <c r="H47" t="s">
        <v>252</v>
      </c>
      <c r="I47" t="s">
        <v>1</v>
      </c>
      <c r="J47" t="s">
        <v>1</v>
      </c>
      <c r="K47" t="s">
        <v>1</v>
      </c>
      <c r="L47" t="s">
        <v>1</v>
      </c>
      <c r="M47">
        <v>488</v>
      </c>
      <c r="N47">
        <v>5535</v>
      </c>
      <c r="O47">
        <v>5775</v>
      </c>
      <c r="P47">
        <v>7661</v>
      </c>
      <c r="Q47">
        <v>9206</v>
      </c>
      <c r="R47" s="14">
        <v>0.79941041442458327</v>
      </c>
      <c r="S47">
        <v>10574</v>
      </c>
      <c r="T47">
        <f t="shared" si="5"/>
        <v>47259</v>
      </c>
      <c r="U47">
        <f t="shared" si="6"/>
        <v>112270</v>
      </c>
      <c r="V47">
        <f t="shared" si="2"/>
        <v>0.24149449663339517</v>
      </c>
    </row>
    <row r="48" spans="1:22" hidden="1" x14ac:dyDescent="0.35">
      <c r="A48" t="s">
        <v>30</v>
      </c>
      <c r="B48" t="s">
        <v>29</v>
      </c>
      <c r="C48" t="s">
        <v>28</v>
      </c>
      <c r="D48" t="s">
        <v>27</v>
      </c>
      <c r="E48" t="s">
        <v>2</v>
      </c>
      <c r="F48" t="s">
        <v>1</v>
      </c>
      <c r="G48" t="s">
        <v>253</v>
      </c>
      <c r="H48" t="s">
        <v>264</v>
      </c>
      <c r="I48" t="s">
        <v>0</v>
      </c>
      <c r="J48" t="s">
        <v>0</v>
      </c>
      <c r="K48" t="s">
        <v>0</v>
      </c>
      <c r="L48" t="s">
        <v>0</v>
      </c>
      <c r="M48">
        <v>3501</v>
      </c>
      <c r="N48">
        <v>7079</v>
      </c>
      <c r="O48">
        <v>7438</v>
      </c>
      <c r="P48">
        <v>7443</v>
      </c>
      <c r="Q48">
        <v>9225</v>
      </c>
      <c r="R48" s="14">
        <v>0.2138215756945514</v>
      </c>
      <c r="S48">
        <v>21393</v>
      </c>
      <c r="T48">
        <f>SUMIF(E:E,"Restaurant",M:M)</f>
        <v>46025</v>
      </c>
      <c r="U48">
        <f>SUMIF(E:E,"Restaurant",Q:Q)</f>
        <v>102185</v>
      </c>
      <c r="V48">
        <f t="shared" si="2"/>
        <v>0.22067018783870829</v>
      </c>
    </row>
    <row r="49" spans="1:22" hidden="1" x14ac:dyDescent="0.35">
      <c r="A49" t="s">
        <v>50</v>
      </c>
      <c r="B49" t="s">
        <v>49</v>
      </c>
      <c r="C49" t="s">
        <v>48</v>
      </c>
      <c r="D49" t="s">
        <v>47</v>
      </c>
      <c r="E49" t="s">
        <v>2</v>
      </c>
      <c r="F49" t="s">
        <v>1</v>
      </c>
      <c r="G49" t="s">
        <v>253</v>
      </c>
      <c r="H49" t="s">
        <v>264</v>
      </c>
      <c r="I49" t="s">
        <v>1</v>
      </c>
      <c r="J49" t="s">
        <v>1</v>
      </c>
      <c r="K49" t="s">
        <v>1</v>
      </c>
      <c r="L49" t="s">
        <v>0</v>
      </c>
      <c r="M49">
        <v>570</v>
      </c>
      <c r="N49">
        <v>1322</v>
      </c>
      <c r="O49">
        <v>7279</v>
      </c>
      <c r="P49">
        <v>8443</v>
      </c>
      <c r="Q49">
        <v>9571</v>
      </c>
      <c r="R49" s="14">
        <v>0.7579903714787859</v>
      </c>
      <c r="S49">
        <v>19479</v>
      </c>
      <c r="T49">
        <f t="shared" ref="T49:T62" si="7">SUMIF(E:E,"Restaurant",M:M)</f>
        <v>46025</v>
      </c>
      <c r="U49">
        <f t="shared" ref="U49:U62" si="8">SUMIF(E:E,"Restaurant",Q:Q)</f>
        <v>102185</v>
      </c>
      <c r="V49">
        <f t="shared" si="2"/>
        <v>0.22067018783870829</v>
      </c>
    </row>
    <row r="50" spans="1:22" hidden="1" x14ac:dyDescent="0.35">
      <c r="A50" t="s">
        <v>10</v>
      </c>
      <c r="B50" t="s">
        <v>9</v>
      </c>
      <c r="C50" t="s">
        <v>8</v>
      </c>
      <c r="D50" t="s">
        <v>7</v>
      </c>
      <c r="E50" t="s">
        <v>2</v>
      </c>
      <c r="F50" t="s">
        <v>1</v>
      </c>
      <c r="G50" t="s">
        <v>263</v>
      </c>
      <c r="H50" t="s">
        <v>264</v>
      </c>
      <c r="I50" t="s">
        <v>0</v>
      </c>
      <c r="J50" t="s">
        <v>1</v>
      </c>
      <c r="K50" t="s">
        <v>0</v>
      </c>
      <c r="L50" t="s">
        <v>0</v>
      </c>
      <c r="M50">
        <v>6156</v>
      </c>
      <c r="N50">
        <v>6110</v>
      </c>
      <c r="O50">
        <v>5791</v>
      </c>
      <c r="P50">
        <v>1759</v>
      </c>
      <c r="Q50">
        <v>969</v>
      </c>
      <c r="R50" s="14">
        <v>-0.30911616212185844</v>
      </c>
      <c r="S50">
        <v>18576</v>
      </c>
      <c r="T50">
        <f t="shared" si="7"/>
        <v>46025</v>
      </c>
      <c r="U50">
        <f t="shared" si="8"/>
        <v>102185</v>
      </c>
      <c r="V50">
        <f t="shared" si="2"/>
        <v>0.22067018783870829</v>
      </c>
    </row>
    <row r="51" spans="1:22" hidden="1" x14ac:dyDescent="0.35">
      <c r="A51" t="s">
        <v>58</v>
      </c>
      <c r="B51" t="s">
        <v>57</v>
      </c>
      <c r="C51" t="s">
        <v>56</v>
      </c>
      <c r="D51" t="s">
        <v>55</v>
      </c>
      <c r="E51" t="s">
        <v>2</v>
      </c>
      <c r="F51" t="s">
        <v>1</v>
      </c>
      <c r="G51" t="s">
        <v>253</v>
      </c>
      <c r="H51" t="s">
        <v>264</v>
      </c>
      <c r="I51" t="s">
        <v>1</v>
      </c>
      <c r="J51" t="s">
        <v>1</v>
      </c>
      <c r="K51" t="s">
        <v>1</v>
      </c>
      <c r="L51" t="s">
        <v>0</v>
      </c>
      <c r="M51">
        <v>209</v>
      </c>
      <c r="N51">
        <v>621</v>
      </c>
      <c r="O51">
        <v>3098</v>
      </c>
      <c r="P51">
        <v>7118</v>
      </c>
      <c r="Q51">
        <v>8433</v>
      </c>
      <c r="R51" s="14">
        <v>1.0949186488492955</v>
      </c>
      <c r="S51">
        <v>27185</v>
      </c>
      <c r="T51">
        <f t="shared" si="7"/>
        <v>46025</v>
      </c>
      <c r="U51">
        <f t="shared" si="8"/>
        <v>102185</v>
      </c>
      <c r="V51">
        <f t="shared" si="2"/>
        <v>0.22067018783870829</v>
      </c>
    </row>
    <row r="52" spans="1:22" hidden="1" x14ac:dyDescent="0.35">
      <c r="A52" t="s">
        <v>18</v>
      </c>
      <c r="B52" t="s">
        <v>17</v>
      </c>
      <c r="C52" t="s">
        <v>16</v>
      </c>
      <c r="D52" t="s">
        <v>15</v>
      </c>
      <c r="E52" t="s">
        <v>2</v>
      </c>
      <c r="F52" t="s">
        <v>1</v>
      </c>
      <c r="G52" t="s">
        <v>253</v>
      </c>
      <c r="H52" t="s">
        <v>264</v>
      </c>
      <c r="I52" t="s">
        <v>0</v>
      </c>
      <c r="J52" t="s">
        <v>0</v>
      </c>
      <c r="K52" t="s">
        <v>0</v>
      </c>
      <c r="L52" t="s">
        <v>0</v>
      </c>
      <c r="M52">
        <v>6309</v>
      </c>
      <c r="N52">
        <v>6227</v>
      </c>
      <c r="O52">
        <v>5123</v>
      </c>
      <c r="P52">
        <v>4968</v>
      </c>
      <c r="Q52">
        <v>3857</v>
      </c>
      <c r="R52" s="14">
        <v>-9.372954427409963E-2</v>
      </c>
      <c r="S52">
        <v>30399</v>
      </c>
      <c r="T52">
        <f t="shared" si="7"/>
        <v>46025</v>
      </c>
      <c r="U52">
        <f t="shared" si="8"/>
        <v>102185</v>
      </c>
      <c r="V52">
        <f t="shared" si="2"/>
        <v>0.22067018783870829</v>
      </c>
    </row>
    <row r="53" spans="1:22" hidden="1" x14ac:dyDescent="0.35">
      <c r="A53" t="s">
        <v>42</v>
      </c>
      <c r="B53" t="s">
        <v>41</v>
      </c>
      <c r="C53" t="s">
        <v>40</v>
      </c>
      <c r="D53" t="s">
        <v>39</v>
      </c>
      <c r="E53" t="s">
        <v>2</v>
      </c>
      <c r="F53" t="s">
        <v>1</v>
      </c>
      <c r="G53" t="s">
        <v>253</v>
      </c>
      <c r="H53" t="s">
        <v>264</v>
      </c>
      <c r="I53" t="s">
        <v>1</v>
      </c>
      <c r="J53" t="s">
        <v>0</v>
      </c>
      <c r="K53" t="s">
        <v>1</v>
      </c>
      <c r="L53" t="s">
        <v>0</v>
      </c>
      <c r="M53">
        <v>712</v>
      </c>
      <c r="N53">
        <v>4182</v>
      </c>
      <c r="O53">
        <v>6087</v>
      </c>
      <c r="P53">
        <v>7494</v>
      </c>
      <c r="Q53">
        <v>8599</v>
      </c>
      <c r="R53" s="14">
        <v>0.64586265484059613</v>
      </c>
      <c r="S53">
        <v>27074</v>
      </c>
      <c r="T53">
        <f t="shared" si="7"/>
        <v>46025</v>
      </c>
      <c r="U53">
        <f t="shared" si="8"/>
        <v>102185</v>
      </c>
      <c r="V53">
        <f t="shared" si="2"/>
        <v>0.22067018783870829</v>
      </c>
    </row>
    <row r="54" spans="1:22" hidden="1" x14ac:dyDescent="0.35">
      <c r="A54" t="s">
        <v>26</v>
      </c>
      <c r="B54" t="s">
        <v>25</v>
      </c>
      <c r="C54" t="s">
        <v>24</v>
      </c>
      <c r="D54" t="s">
        <v>23</v>
      </c>
      <c r="E54" t="s">
        <v>2</v>
      </c>
      <c r="F54" t="s">
        <v>1</v>
      </c>
      <c r="G54" t="s">
        <v>253</v>
      </c>
      <c r="H54" t="s">
        <v>264</v>
      </c>
      <c r="I54" t="s">
        <v>0</v>
      </c>
      <c r="J54" t="s">
        <v>0</v>
      </c>
      <c r="K54" t="s">
        <v>0</v>
      </c>
      <c r="L54" t="s">
        <v>0</v>
      </c>
      <c r="M54">
        <v>2390</v>
      </c>
      <c r="N54">
        <v>2415</v>
      </c>
      <c r="O54">
        <v>3461</v>
      </c>
      <c r="P54">
        <v>3850</v>
      </c>
      <c r="Q54">
        <v>4657</v>
      </c>
      <c r="R54" s="14">
        <v>0.14272483850088946</v>
      </c>
      <c r="S54">
        <v>24809</v>
      </c>
      <c r="T54">
        <f t="shared" si="7"/>
        <v>46025</v>
      </c>
      <c r="U54">
        <f t="shared" si="8"/>
        <v>102185</v>
      </c>
      <c r="V54">
        <f t="shared" si="2"/>
        <v>0.22067018783870829</v>
      </c>
    </row>
    <row r="55" spans="1:22" hidden="1" x14ac:dyDescent="0.35">
      <c r="A55" t="s">
        <v>22</v>
      </c>
      <c r="B55" t="s">
        <v>21</v>
      </c>
      <c r="C55" t="s">
        <v>20</v>
      </c>
      <c r="D55" t="s">
        <v>19</v>
      </c>
      <c r="E55" t="s">
        <v>2</v>
      </c>
      <c r="F55" t="s">
        <v>1</v>
      </c>
      <c r="G55" t="s">
        <v>253</v>
      </c>
      <c r="H55" t="s">
        <v>264</v>
      </c>
      <c r="I55" t="s">
        <v>0</v>
      </c>
      <c r="J55" t="s">
        <v>0</v>
      </c>
      <c r="K55" t="s">
        <v>0</v>
      </c>
      <c r="L55" t="s">
        <v>0</v>
      </c>
      <c r="M55">
        <v>3916</v>
      </c>
      <c r="N55">
        <v>4218</v>
      </c>
      <c r="O55">
        <v>5072</v>
      </c>
      <c r="P55">
        <v>5201</v>
      </c>
      <c r="Q55">
        <v>7588</v>
      </c>
      <c r="R55" s="14">
        <v>0.14145009299098632</v>
      </c>
      <c r="S55">
        <v>23194</v>
      </c>
      <c r="T55">
        <f t="shared" si="7"/>
        <v>46025</v>
      </c>
      <c r="U55">
        <f t="shared" si="8"/>
        <v>102185</v>
      </c>
      <c r="V55">
        <f t="shared" si="2"/>
        <v>0.22067018783870829</v>
      </c>
    </row>
    <row r="56" spans="1:22" hidden="1" x14ac:dyDescent="0.35">
      <c r="A56" t="s">
        <v>46</v>
      </c>
      <c r="B56" t="s">
        <v>45</v>
      </c>
      <c r="C56" t="s">
        <v>44</v>
      </c>
      <c r="D56" t="s">
        <v>43</v>
      </c>
      <c r="E56" t="s">
        <v>2</v>
      </c>
      <c r="F56" t="s">
        <v>1</v>
      </c>
      <c r="G56" t="s">
        <v>253</v>
      </c>
      <c r="H56" t="s">
        <v>264</v>
      </c>
      <c r="I56" t="s">
        <v>1</v>
      </c>
      <c r="J56" t="s">
        <v>0</v>
      </c>
      <c r="K56" t="s">
        <v>1</v>
      </c>
      <c r="L56" t="s">
        <v>0</v>
      </c>
      <c r="M56">
        <v>700</v>
      </c>
      <c r="N56">
        <v>5721</v>
      </c>
      <c r="O56">
        <v>6247</v>
      </c>
      <c r="P56">
        <v>8495</v>
      </c>
      <c r="Q56">
        <v>9236</v>
      </c>
      <c r="R56" s="14">
        <v>0.67524055030166985</v>
      </c>
      <c r="S56">
        <v>34686</v>
      </c>
      <c r="T56">
        <f t="shared" si="7"/>
        <v>46025</v>
      </c>
      <c r="U56">
        <f t="shared" si="8"/>
        <v>102185</v>
      </c>
      <c r="V56">
        <f t="shared" si="2"/>
        <v>0.22067018783870829</v>
      </c>
    </row>
    <row r="57" spans="1:22" hidden="1" x14ac:dyDescent="0.35">
      <c r="A57" t="s">
        <v>14</v>
      </c>
      <c r="B57" t="s">
        <v>13</v>
      </c>
      <c r="C57" t="s">
        <v>12</v>
      </c>
      <c r="D57" t="s">
        <v>11</v>
      </c>
      <c r="E57" t="s">
        <v>2</v>
      </c>
      <c r="F57" t="s">
        <v>1</v>
      </c>
      <c r="G57" t="s">
        <v>253</v>
      </c>
      <c r="H57" t="s">
        <v>264</v>
      </c>
      <c r="I57" t="s">
        <v>0</v>
      </c>
      <c r="J57" t="s">
        <v>0</v>
      </c>
      <c r="K57" t="s">
        <v>0</v>
      </c>
      <c r="L57" t="s">
        <v>0</v>
      </c>
      <c r="M57">
        <v>9773</v>
      </c>
      <c r="N57">
        <v>9179</v>
      </c>
      <c r="O57">
        <v>8390</v>
      </c>
      <c r="P57">
        <v>8256</v>
      </c>
      <c r="Q57">
        <v>3815</v>
      </c>
      <c r="R57" s="14">
        <v>-0.17149844341981002</v>
      </c>
      <c r="S57">
        <v>16773</v>
      </c>
      <c r="T57">
        <f t="shared" si="7"/>
        <v>46025</v>
      </c>
      <c r="U57">
        <f t="shared" si="8"/>
        <v>102185</v>
      </c>
      <c r="V57">
        <f t="shared" si="2"/>
        <v>0.22067018783870829</v>
      </c>
    </row>
    <row r="58" spans="1:22" hidden="1" x14ac:dyDescent="0.35">
      <c r="A58" t="s">
        <v>62</v>
      </c>
      <c r="B58" t="s">
        <v>61</v>
      </c>
      <c r="C58" t="s">
        <v>60</v>
      </c>
      <c r="D58" t="s">
        <v>59</v>
      </c>
      <c r="E58" t="s">
        <v>2</v>
      </c>
      <c r="F58" t="s">
        <v>1</v>
      </c>
      <c r="G58" t="s">
        <v>253</v>
      </c>
      <c r="H58" t="s">
        <v>264</v>
      </c>
      <c r="I58" t="s">
        <v>1</v>
      </c>
      <c r="J58" t="s">
        <v>0</v>
      </c>
      <c r="K58" t="s">
        <v>1</v>
      </c>
      <c r="L58" t="s">
        <v>0</v>
      </c>
      <c r="M58">
        <v>73</v>
      </c>
      <c r="N58">
        <v>3485</v>
      </c>
      <c r="O58">
        <v>4592</v>
      </c>
      <c r="P58">
        <v>5143</v>
      </c>
      <c r="Q58">
        <v>8100</v>
      </c>
      <c r="R58" s="14">
        <v>1.5646755513040227</v>
      </c>
      <c r="S58">
        <v>25995</v>
      </c>
      <c r="T58">
        <f t="shared" si="7"/>
        <v>46025</v>
      </c>
      <c r="U58">
        <f t="shared" si="8"/>
        <v>102185</v>
      </c>
      <c r="V58">
        <f t="shared" si="2"/>
        <v>0.22067018783870829</v>
      </c>
    </row>
    <row r="59" spans="1:22" hidden="1" x14ac:dyDescent="0.35">
      <c r="A59" t="s">
        <v>54</v>
      </c>
      <c r="B59" t="s">
        <v>53</v>
      </c>
      <c r="C59" t="s">
        <v>52</v>
      </c>
      <c r="D59" t="s">
        <v>51</v>
      </c>
      <c r="E59" t="s">
        <v>2</v>
      </c>
      <c r="F59" t="s">
        <v>1</v>
      </c>
      <c r="G59" t="s">
        <v>253</v>
      </c>
      <c r="H59" t="s">
        <v>264</v>
      </c>
      <c r="I59" t="s">
        <v>1</v>
      </c>
      <c r="J59" t="s">
        <v>0</v>
      </c>
      <c r="K59" t="s">
        <v>1</v>
      </c>
      <c r="L59" t="s">
        <v>0</v>
      </c>
      <c r="M59">
        <v>238</v>
      </c>
      <c r="N59">
        <v>1235</v>
      </c>
      <c r="O59">
        <v>1822</v>
      </c>
      <c r="P59">
        <v>7074</v>
      </c>
      <c r="Q59">
        <v>8207</v>
      </c>
      <c r="R59" s="14">
        <v>1.0301189974956895</v>
      </c>
      <c r="S59">
        <v>26484</v>
      </c>
      <c r="T59">
        <f t="shared" si="7"/>
        <v>46025</v>
      </c>
      <c r="U59">
        <f t="shared" si="8"/>
        <v>102185</v>
      </c>
      <c r="V59">
        <f t="shared" si="2"/>
        <v>0.22067018783870829</v>
      </c>
    </row>
    <row r="60" spans="1:22" hidden="1" x14ac:dyDescent="0.35">
      <c r="A60" t="s">
        <v>38</v>
      </c>
      <c r="B60" t="s">
        <v>37</v>
      </c>
      <c r="C60" t="s">
        <v>36</v>
      </c>
      <c r="D60" t="s">
        <v>35</v>
      </c>
      <c r="E60" t="s">
        <v>2</v>
      </c>
      <c r="F60" t="s">
        <v>1</v>
      </c>
      <c r="G60" t="s">
        <v>253</v>
      </c>
      <c r="H60" t="s">
        <v>264</v>
      </c>
      <c r="I60" t="s">
        <v>1</v>
      </c>
      <c r="J60" t="s">
        <v>0</v>
      </c>
      <c r="K60" t="s">
        <v>1</v>
      </c>
      <c r="L60" t="s">
        <v>0</v>
      </c>
      <c r="M60">
        <v>1368</v>
      </c>
      <c r="N60">
        <v>3447</v>
      </c>
      <c r="O60">
        <v>4535</v>
      </c>
      <c r="P60">
        <v>5476</v>
      </c>
      <c r="Q60">
        <v>9983</v>
      </c>
      <c r="R60" s="14">
        <v>0.48810986163702852</v>
      </c>
      <c r="S60">
        <v>39413</v>
      </c>
      <c r="T60">
        <f t="shared" si="7"/>
        <v>46025</v>
      </c>
      <c r="U60">
        <f t="shared" si="8"/>
        <v>102185</v>
      </c>
      <c r="V60">
        <f t="shared" si="2"/>
        <v>0.22067018783870829</v>
      </c>
    </row>
    <row r="61" spans="1:22" hidden="1" x14ac:dyDescent="0.35">
      <c r="A61" t="s">
        <v>6</v>
      </c>
      <c r="B61" t="s">
        <v>5</v>
      </c>
      <c r="C61" t="s">
        <v>4</v>
      </c>
      <c r="D61" t="s">
        <v>3</v>
      </c>
      <c r="E61" t="s">
        <v>2</v>
      </c>
      <c r="F61" t="s">
        <v>1</v>
      </c>
      <c r="G61" t="s">
        <v>263</v>
      </c>
      <c r="H61" t="s">
        <v>264</v>
      </c>
      <c r="I61" t="s">
        <v>0</v>
      </c>
      <c r="J61" t="s">
        <v>1</v>
      </c>
      <c r="K61" t="s">
        <v>0</v>
      </c>
      <c r="L61" t="s">
        <v>0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14">
        <v>-0.4621429981676064</v>
      </c>
      <c r="S61">
        <v>20785</v>
      </c>
      <c r="T61">
        <f t="shared" si="7"/>
        <v>46025</v>
      </c>
      <c r="U61">
        <f t="shared" si="8"/>
        <v>102185</v>
      </c>
      <c r="V61">
        <f t="shared" si="2"/>
        <v>0.22067018783870829</v>
      </c>
    </row>
    <row r="62" spans="1:22" hidden="1" x14ac:dyDescent="0.35">
      <c r="A62" t="s">
        <v>34</v>
      </c>
      <c r="B62" t="s">
        <v>33</v>
      </c>
      <c r="C62" t="s">
        <v>32</v>
      </c>
      <c r="D62" t="s">
        <v>31</v>
      </c>
      <c r="E62" t="s">
        <v>2</v>
      </c>
      <c r="F62" t="s">
        <v>1</v>
      </c>
      <c r="G62" t="s">
        <v>253</v>
      </c>
      <c r="H62" t="s">
        <v>264</v>
      </c>
      <c r="I62" t="s">
        <v>1</v>
      </c>
      <c r="J62" t="s">
        <v>1</v>
      </c>
      <c r="K62" t="s">
        <v>1</v>
      </c>
      <c r="L62" t="s">
        <v>0</v>
      </c>
      <c r="M62">
        <v>1779</v>
      </c>
      <c r="N62">
        <v>2124</v>
      </c>
      <c r="O62">
        <v>2844</v>
      </c>
      <c r="P62">
        <v>6877</v>
      </c>
      <c r="Q62">
        <v>9570</v>
      </c>
      <c r="R62" s="14">
        <v>0.40006177319181924</v>
      </c>
      <c r="S62">
        <v>24323</v>
      </c>
      <c r="T62">
        <f t="shared" si="7"/>
        <v>46025</v>
      </c>
      <c r="U62">
        <f t="shared" si="8"/>
        <v>102185</v>
      </c>
      <c r="V62">
        <f t="shared" si="2"/>
        <v>0.22067018783870829</v>
      </c>
    </row>
  </sheetData>
  <autoFilter ref="A2:V62" xr:uid="{DC04362D-68CC-495A-8ADA-B4FBF099A460}">
    <filterColumn colId="4">
      <filters>
        <filter val="Club"/>
      </filters>
    </filterColumn>
    <filterColumn colId="11">
      <filters>
        <filter val="No"/>
      </filters>
    </filterColumn>
  </autoFilter>
  <mergeCells count="2">
    <mergeCell ref="I1:L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assortment</vt:lpstr>
      <vt:lpstr>Top 10</vt:lpstr>
      <vt:lpstr>Sheet4</vt:lpstr>
      <vt:lpstr>Sheet5</vt:lpstr>
      <vt:lpstr>Sheet1</vt:lpstr>
      <vt:lpstr>Digital Screen</vt:lpstr>
      <vt:lpstr>Cooler effect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Patil</dc:creator>
  <cp:lastModifiedBy>Suraj Patil</cp:lastModifiedBy>
  <dcterms:created xsi:type="dcterms:W3CDTF">2024-09-07T11:38:35Z</dcterms:created>
  <dcterms:modified xsi:type="dcterms:W3CDTF">2024-12-29T11:19:18Z</dcterms:modified>
</cp:coreProperties>
</file>