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<sst xmlns="http://schemas.openxmlformats.org/spreadsheetml/2006/main" count="95" uniqueCount="17">
  <si>
    <t>OPTION 1</t>
  </si>
  <si>
    <t>OPTION</t>
  </si>
  <si>
    <t>CALL</t>
  </si>
  <si>
    <t>PUT</t>
  </si>
  <si>
    <t>Stock Price</t>
  </si>
  <si>
    <t>Strike Price</t>
  </si>
  <si>
    <t>Risk-Free/ Discount Rate</t>
  </si>
  <si>
    <t>Expiration (years)</t>
  </si>
  <si>
    <t>Dividend Rate</t>
  </si>
  <si>
    <t xml:space="preserve">Volatility </t>
  </si>
  <si>
    <t>Normal Variable 1 (d1, N(d1))</t>
  </si>
  <si>
    <t>Normal Variable 2 (d2, N(d2))</t>
  </si>
  <si>
    <t>Example: Discount Rate</t>
  </si>
  <si>
    <t>Call Option Price</t>
  </si>
  <si>
    <t>Put Option Price</t>
  </si>
  <si>
    <t>rate</t>
  </si>
  <si>
    <t>PLOT: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</si>
</sst>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discount rate vs. call/put price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Sheet1!$F$2</c:f>
            </c:strRef>
          </c:tx>
          <c:marker>
            <c:symbol val="none"/>
          </c:marker>
          <c:cat>
            <c:strRef>
              <c:f>Sheet1!$F$14:$F$21</c:f>
            </c:strRef>
          </c:cat>
          <c:val>
            <c:numRef>
              <c:f>Sheet1!$F$3:$F$9</c:f>
            </c:numRef>
          </c:val>
          <c:smooth val="0"/>
        </c:ser>
        <c:ser>
          <c:idx val="1"/>
          <c:order val="1"/>
          <c:tx>
            <c:strRef>
              <c:f>Sheet1!$E$13</c:f>
            </c:strRef>
          </c:tx>
          <c:marker>
            <c:symbol val="none"/>
          </c:marker>
          <c:cat>
            <c:strRef>
              <c:f>Sheet1!$F$14:$F$21</c:f>
            </c:strRef>
          </c:cat>
          <c:val>
            <c:numRef>
              <c:f>Sheet1!$E$14:$E$21</c:f>
            </c:numRef>
          </c:val>
          <c:smooth val="0"/>
        </c:ser>
        <c:axId val="1343967678"/>
        <c:axId val="517689766"/>
      </c:lineChart>
      <c:catAx>
        <c:axId val="1343967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OPTION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689766"/>
      </c:catAx>
      <c:valAx>
        <c:axId val="517689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96767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5" max="5" width="22.29"/>
  </cols>
  <sheetData>
    <row r="1">
      <c r="A1" s="1" t="s">
        <v>0</v>
      </c>
      <c r="E1" s="2" t="s">
        <v>1</v>
      </c>
      <c r="F1" s="3" t="s">
        <v>2</v>
      </c>
      <c r="G1" s="2" t="s">
        <v>3</v>
      </c>
    </row>
    <row r="2">
      <c r="A2" s="2" t="s">
        <v>4</v>
      </c>
      <c r="B2" s="4">
        <v>70.0</v>
      </c>
      <c r="E2" s="2">
        <v>1.0</v>
      </c>
      <c r="F2" s="5">
        <f>B12</f>
        <v>37.998</v>
      </c>
      <c r="G2" s="5">
        <f>B13</f>
        <v>4.192</v>
      </c>
    </row>
    <row r="3">
      <c r="A3" s="3" t="s">
        <v>5</v>
      </c>
      <c r="B3" s="6">
        <v>40.0</v>
      </c>
      <c r="E3" s="2">
        <v>2.0</v>
      </c>
      <c r="F3" s="5">
        <f>B26</f>
        <v>39.208</v>
      </c>
      <c r="G3" s="5">
        <f>B27</f>
        <v>3.637</v>
      </c>
    </row>
    <row r="4">
      <c r="A4" s="3" t="s">
        <v>6</v>
      </c>
      <c r="B4" s="7">
        <f>F14</f>
        <v>0.02</v>
      </c>
      <c r="E4" s="2">
        <v>3.0</v>
      </c>
      <c r="F4" s="5">
        <f>B40</f>
        <v>62.751</v>
      </c>
      <c r="G4" s="5">
        <f>B41</f>
        <v>0</v>
      </c>
    </row>
    <row r="5">
      <c r="A5" s="3" t="s">
        <v>7</v>
      </c>
      <c r="B5" s="6">
        <v>5.0</v>
      </c>
      <c r="E5" s="2">
        <v>4.0</v>
      </c>
      <c r="F5" s="5">
        <f>B54</f>
        <v>41.562</v>
      </c>
      <c r="G5" s="5">
        <f>B55</f>
        <v>2.714</v>
      </c>
    </row>
    <row r="6">
      <c r="A6" s="3" t="s">
        <v>8</v>
      </c>
      <c r="B6" s="6">
        <v>0.0</v>
      </c>
      <c r="E6" s="2">
        <v>5.0</v>
      </c>
      <c r="F6" s="5">
        <f>B68</f>
        <v>42.701</v>
      </c>
      <c r="G6" s="5">
        <f>B69</f>
        <v>2.334</v>
      </c>
    </row>
    <row r="7">
      <c r="A7" s="3" t="s">
        <v>9</v>
      </c>
      <c r="B7" s="6">
        <v>0.35</v>
      </c>
      <c r="E7" s="2">
        <v>6.0</v>
      </c>
      <c r="F7" s="5">
        <f>B82</f>
        <v>43.814</v>
      </c>
      <c r="G7" s="5">
        <f>B83</f>
        <v>2.002</v>
      </c>
    </row>
    <row r="8">
      <c r="E8" s="2">
        <v>7.0</v>
      </c>
      <c r="F8" s="5">
        <f>B96</f>
        <v>44.899</v>
      </c>
      <c r="G8" s="5">
        <f>B97</f>
        <v>1.711</v>
      </c>
    </row>
    <row r="9">
      <c r="A9" s="3" t="s">
        <v>10</v>
      </c>
      <c r="B9" s="5">
        <f>(LN(B2/B3)+(B4-B6+((B7^2)/2))*B5)/(B7*SQRT(B5))</f>
        <v>1.234138034</v>
      </c>
      <c r="C9" s="5">
        <f t="shared" ref="C9:C10" si="1">NORMSDIST(B9)</f>
        <v>0.8914242634</v>
      </c>
      <c r="E9" s="2">
        <v>8.0</v>
      </c>
      <c r="F9" s="5">
        <f>B110</f>
        <v>45.954</v>
      </c>
      <c r="G9" s="5">
        <f>B111</f>
        <v>1.459</v>
      </c>
    </row>
    <row r="10">
      <c r="A10" s="3" t="s">
        <v>11</v>
      </c>
      <c r="B10" s="5">
        <f> B9 - B7 * SQRT(B5)</f>
        <v>0.4515142416</v>
      </c>
      <c r="C10" s="5">
        <f t="shared" si="1"/>
        <v>0.6741905185</v>
      </c>
    </row>
    <row r="11">
      <c r="E11" s="2" t="s">
        <v>12</v>
      </c>
    </row>
    <row r="12">
      <c r="A12" s="2" t="s">
        <v>13</v>
      </c>
      <c r="B12" s="5">
        <f>ROUND(B2*EXP(-B6*B5)*C9-B3*EXP(-B4*B5)*C10, 3)</f>
        <v>37.998</v>
      </c>
    </row>
    <row r="13">
      <c r="A13" s="2" t="s">
        <v>14</v>
      </c>
      <c r="B13" s="5">
        <f>ROUND(B3*EXP(-B4*B5)*(1-C10)-B2*EXP(-B6*B5)*(1-C9), 3)</f>
        <v>4.192</v>
      </c>
      <c r="E13" s="2" t="s">
        <v>1</v>
      </c>
      <c r="F13" s="3" t="s">
        <v>15</v>
      </c>
    </row>
    <row r="14">
      <c r="E14" s="2">
        <v>1.0</v>
      </c>
      <c r="F14" s="5">
        <f>0.02</f>
        <v>0.02</v>
      </c>
    </row>
    <row r="15">
      <c r="A15" s="1" t="s">
        <v>0</v>
      </c>
      <c r="E15" s="2">
        <v>2.0</v>
      </c>
      <c r="F15" s="5">
        <f>0.03</f>
        <v>0.03</v>
      </c>
    </row>
    <row r="16">
      <c r="A16" s="3" t="s">
        <v>4</v>
      </c>
      <c r="B16" s="6">
        <v>70.0</v>
      </c>
      <c r="E16" s="2">
        <v>3.0</v>
      </c>
      <c r="F16" s="3">
        <v>0.04</v>
      </c>
    </row>
    <row r="17">
      <c r="A17" s="3" t="s">
        <v>5</v>
      </c>
      <c r="B17" s="6">
        <v>40.0</v>
      </c>
      <c r="E17" s="2">
        <v>4.0</v>
      </c>
      <c r="F17" s="3">
        <v>0.05</v>
      </c>
    </row>
    <row r="18">
      <c r="A18" s="3" t="s">
        <v>6</v>
      </c>
      <c r="B18" s="7">
        <f>F15</f>
        <v>0.03</v>
      </c>
      <c r="E18" s="2">
        <v>5.0</v>
      </c>
      <c r="F18" s="3">
        <v>0.06</v>
      </c>
    </row>
    <row r="19">
      <c r="A19" s="3" t="s">
        <v>7</v>
      </c>
      <c r="B19" s="6">
        <v>5.0</v>
      </c>
      <c r="E19" s="2">
        <v>6.0</v>
      </c>
      <c r="F19" s="3">
        <v>0.07</v>
      </c>
    </row>
    <row r="20">
      <c r="A20" s="3" t="s">
        <v>8</v>
      </c>
      <c r="B20" s="6">
        <v>0.0</v>
      </c>
      <c r="E20" s="2">
        <v>7.0</v>
      </c>
      <c r="F20" s="3">
        <v>0.08</v>
      </c>
    </row>
    <row r="21">
      <c r="A21" s="3" t="s">
        <v>9</v>
      </c>
      <c r="B21" s="6">
        <v>0.35</v>
      </c>
      <c r="E21" s="2">
        <v>8.0</v>
      </c>
      <c r="F21" s="3">
        <v>0.09</v>
      </c>
    </row>
    <row r="23">
      <c r="A23" s="3" t="s">
        <v>10</v>
      </c>
      <c r="B23" s="5">
        <f>(LN(B16/B17)+(B18-B20+((B21^2)/2))*B19)/(B21*SQRT(B19))</f>
        <v>1.29802569</v>
      </c>
      <c r="C23" s="5">
        <f t="shared" ref="C23:C24" si="2">NORMSDIST(B23)</f>
        <v>0.9028607464</v>
      </c>
      <c r="E23" s="2" t="s">
        <v>16</v>
      </c>
    </row>
    <row r="24">
      <c r="A24" s="3" t="s">
        <v>11</v>
      </c>
      <c r="B24" s="5">
        <f> B23 - B21 * SQRT(B19)</f>
        <v>0.5154018981</v>
      </c>
      <c r="C24" s="5">
        <f t="shared" si="2"/>
        <v>0.6968638968</v>
      </c>
    </row>
    <row r="26">
      <c r="A26" s="3" t="s">
        <v>13</v>
      </c>
      <c r="B26" s="5">
        <f>ROUND(B16*EXP(-B20*B19)*C23-B17*EXP(-B18*B19)*C24, 3)</f>
        <v>39.208</v>
      </c>
    </row>
    <row r="27">
      <c r="A27" s="3" t="s">
        <v>14</v>
      </c>
      <c r="B27" s="5">
        <f>ROUND(B17*EXP(-B18*B19)*(1-C24)-B16*EXP(-B20*B19)*(1-C23), 3)</f>
        <v>3.637</v>
      </c>
    </row>
    <row r="29">
      <c r="A29" s="1" t="s">
        <v>0</v>
      </c>
    </row>
    <row r="30">
      <c r="A30" s="3" t="s">
        <v>4</v>
      </c>
      <c r="B30" s="6">
        <v>70.0</v>
      </c>
    </row>
    <row r="31">
      <c r="A31" s="3" t="s">
        <v>5</v>
      </c>
      <c r="B31" s="6">
        <v>40.0</v>
      </c>
    </row>
    <row r="32">
      <c r="A32" s="3" t="s">
        <v>6</v>
      </c>
      <c r="B32" s="7">
        <f>F6</f>
        <v>42.701</v>
      </c>
    </row>
    <row r="33">
      <c r="A33" s="3" t="s">
        <v>7</v>
      </c>
      <c r="B33" s="4">
        <f>F16</f>
        <v>0.04</v>
      </c>
    </row>
    <row r="34">
      <c r="A34" s="3" t="s">
        <v>8</v>
      </c>
      <c r="B34" s="6">
        <v>0.0</v>
      </c>
    </row>
    <row r="35">
      <c r="A35" s="3" t="s">
        <v>9</v>
      </c>
      <c r="B35" s="6">
        <v>0.35</v>
      </c>
    </row>
    <row r="37">
      <c r="A37" s="3" t="s">
        <v>10</v>
      </c>
      <c r="B37" s="5">
        <f>(LN(B30/B31)+(B32-B34+((B35^2)/2))*B33)/(B35*SQRT(B33))</f>
        <v>32.43008268</v>
      </c>
      <c r="C37" s="5">
        <f t="shared" ref="C37:C38" si="3">NORMSDIST(B37)</f>
        <v>1</v>
      </c>
    </row>
    <row r="38">
      <c r="A38" s="3" t="s">
        <v>11</v>
      </c>
      <c r="B38" s="5">
        <f> B37 - B35 * SQRT(B33)</f>
        <v>32.36008268</v>
      </c>
      <c r="C38" s="5">
        <f t="shared" si="3"/>
        <v>1</v>
      </c>
    </row>
    <row r="40">
      <c r="A40" s="3" t="s">
        <v>13</v>
      </c>
      <c r="B40" s="5">
        <f>ROUND(B30*EXP(-B34*B33)*C37-B31*EXP(-B32*B33)*C38, 3)</f>
        <v>62.751</v>
      </c>
    </row>
    <row r="41">
      <c r="A41" s="3" t="s">
        <v>14</v>
      </c>
      <c r="B41" s="5">
        <f>ROUND(B31*EXP(-B32*B33)*(1-C38)-B30*EXP(-B34*B33)*(1-C37), 3)</f>
        <v>0</v>
      </c>
    </row>
    <row r="43">
      <c r="A43" s="1" t="s">
        <v>0</v>
      </c>
    </row>
    <row r="44">
      <c r="A44" s="3" t="s">
        <v>4</v>
      </c>
      <c r="B44" s="6">
        <v>70.0</v>
      </c>
    </row>
    <row r="45">
      <c r="A45" s="3" t="s">
        <v>5</v>
      </c>
      <c r="B45" s="6">
        <v>40.0</v>
      </c>
    </row>
    <row r="46">
      <c r="A46" s="3" t="s">
        <v>6</v>
      </c>
      <c r="B46" s="7">
        <f>F17</f>
        <v>0.05</v>
      </c>
    </row>
    <row r="47">
      <c r="A47" s="3" t="s">
        <v>7</v>
      </c>
      <c r="B47" s="6">
        <v>5.0</v>
      </c>
    </row>
    <row r="48">
      <c r="A48" s="3" t="s">
        <v>8</v>
      </c>
      <c r="B48" s="6">
        <v>0.0</v>
      </c>
    </row>
    <row r="49">
      <c r="A49" s="3" t="s">
        <v>9</v>
      </c>
      <c r="B49" s="6">
        <v>0.35</v>
      </c>
    </row>
    <row r="51">
      <c r="A51" s="3" t="s">
        <v>10</v>
      </c>
      <c r="B51" s="5">
        <f>(LN(B44/B45)+(B46-B48+((B49^2)/2))*B47)/(B49*SQRT(B47))</f>
        <v>1.425801003</v>
      </c>
      <c r="C51" s="5">
        <f t="shared" ref="C51:C52" si="4">NORMSDIST(B51)</f>
        <v>0.9230371044</v>
      </c>
    </row>
    <row r="52">
      <c r="A52" s="3" t="s">
        <v>11</v>
      </c>
      <c r="B52" s="5">
        <f> B51 - B49 * SQRT(B47)</f>
        <v>0.6431772111</v>
      </c>
      <c r="C52" s="5">
        <f t="shared" si="4"/>
        <v>0.7399454407</v>
      </c>
    </row>
    <row r="54">
      <c r="A54" s="3" t="s">
        <v>13</v>
      </c>
      <c r="B54" s="5">
        <f>ROUND(B44*EXP(-B48*B47)*C51-B45*EXP(-B46*B47)*C52, 3)</f>
        <v>41.562</v>
      </c>
    </row>
    <row r="55">
      <c r="A55" s="3" t="s">
        <v>14</v>
      </c>
      <c r="B55" s="5">
        <f>ROUND(B45*EXP(-B46*B47)*(1-C52)-B44*EXP(-B48*B47)*(1-C51), 3)</f>
        <v>2.714</v>
      </c>
    </row>
    <row r="57">
      <c r="A57" s="1" t="s">
        <v>0</v>
      </c>
    </row>
    <row r="58">
      <c r="A58" s="3" t="s">
        <v>4</v>
      </c>
      <c r="B58" s="6">
        <v>70.0</v>
      </c>
    </row>
    <row r="59">
      <c r="A59" s="3" t="s">
        <v>5</v>
      </c>
      <c r="B59" s="6">
        <v>40.0</v>
      </c>
    </row>
    <row r="60">
      <c r="A60" s="3" t="s">
        <v>6</v>
      </c>
      <c r="B60" s="7">
        <f>F18</f>
        <v>0.06</v>
      </c>
    </row>
    <row r="61">
      <c r="A61" s="3" t="s">
        <v>7</v>
      </c>
      <c r="B61" s="6">
        <v>5.0</v>
      </c>
    </row>
    <row r="62">
      <c r="A62" s="3" t="s">
        <v>8</v>
      </c>
      <c r="B62" s="6">
        <v>0.0</v>
      </c>
    </row>
    <row r="63">
      <c r="A63" s="3" t="s">
        <v>9</v>
      </c>
      <c r="B63" s="6">
        <v>0.35</v>
      </c>
    </row>
    <row r="65">
      <c r="A65" s="3" t="s">
        <v>10</v>
      </c>
      <c r="B65" s="5">
        <f>(LN(B58/B59)+(B60-B62+((B63^2)/2))*B61)/(B63*SQRT(B61))</f>
        <v>1.48968866</v>
      </c>
      <c r="C65" s="5">
        <f t="shared" ref="C65:C66" si="5">NORMSDIST(B65)</f>
        <v>0.9318469411</v>
      </c>
    </row>
    <row r="66">
      <c r="A66" s="3" t="s">
        <v>11</v>
      </c>
      <c r="B66" s="5">
        <f> B65 - B63 * SQRT(B61)</f>
        <v>0.7070648676</v>
      </c>
      <c r="C66" s="5">
        <f t="shared" si="5"/>
        <v>0.7602369163</v>
      </c>
    </row>
    <row r="68">
      <c r="A68" s="3" t="s">
        <v>13</v>
      </c>
      <c r="B68" s="5">
        <f>ROUND(B58*EXP(-B62*B61)*C65-B59*EXP(-B60*B61)*C66, 3)</f>
        <v>42.701</v>
      </c>
    </row>
    <row r="69">
      <c r="A69" s="3" t="s">
        <v>14</v>
      </c>
      <c r="B69" s="5">
        <f>ROUND(B59*EXP(-B60*B61)*(1-C66)-B58*EXP(-B62*B61)*(1-C65), 3)</f>
        <v>2.334</v>
      </c>
    </row>
    <row r="71">
      <c r="A71" s="1" t="s">
        <v>0</v>
      </c>
    </row>
    <row r="72">
      <c r="A72" s="3" t="s">
        <v>4</v>
      </c>
      <c r="B72" s="6">
        <v>70.0</v>
      </c>
    </row>
    <row r="73">
      <c r="A73" s="3" t="s">
        <v>5</v>
      </c>
      <c r="B73" s="6">
        <v>40.0</v>
      </c>
    </row>
    <row r="74">
      <c r="A74" s="3" t="s">
        <v>6</v>
      </c>
      <c r="B74" s="7">
        <f>F19</f>
        <v>0.07</v>
      </c>
    </row>
    <row r="75">
      <c r="A75" s="3" t="s">
        <v>7</v>
      </c>
      <c r="B75" s="6">
        <v>5.0</v>
      </c>
    </row>
    <row r="76">
      <c r="A76" s="3" t="s">
        <v>8</v>
      </c>
      <c r="B76" s="6">
        <v>0.0</v>
      </c>
    </row>
    <row r="77">
      <c r="A77" s="3" t="s">
        <v>9</v>
      </c>
      <c r="B77" s="6">
        <v>0.35</v>
      </c>
    </row>
    <row r="79">
      <c r="A79" s="3" t="s">
        <v>10</v>
      </c>
      <c r="B79" s="5">
        <f>(LN(B72/B73)+(B74-B76+((B77^2)/2))*B75)/(B77*SQRT(B75))</f>
        <v>1.553576316</v>
      </c>
      <c r="C79" s="5">
        <f t="shared" ref="C79:C80" si="6">NORMSDIST(B79)</f>
        <v>0.9398572439</v>
      </c>
    </row>
    <row r="80">
      <c r="A80" s="3" t="s">
        <v>11</v>
      </c>
      <c r="B80" s="5">
        <f> B79 - B77 * SQRT(B75)</f>
        <v>0.7709525241</v>
      </c>
      <c r="C80" s="5">
        <f t="shared" si="6"/>
        <v>0.7796324637</v>
      </c>
    </row>
    <row r="82">
      <c r="A82" s="3" t="s">
        <v>13</v>
      </c>
      <c r="B82" s="5">
        <f>ROUND(B72*EXP(-B76*B75)*C79-B73*EXP(-B74*B75)*C80, 3)</f>
        <v>43.814</v>
      </c>
    </row>
    <row r="83">
      <c r="A83" s="3" t="s">
        <v>14</v>
      </c>
      <c r="B83" s="5">
        <f>ROUND(B73*EXP(-B74*B75)*(1-C80)-B72*EXP(-B76*B75)*(1-C79), 3)</f>
        <v>2.002</v>
      </c>
    </row>
    <row r="85">
      <c r="A85" s="1" t="s">
        <v>0</v>
      </c>
    </row>
    <row r="86">
      <c r="A86" s="3" t="s">
        <v>4</v>
      </c>
      <c r="B86" s="6">
        <v>70.0</v>
      </c>
    </row>
    <row r="87">
      <c r="A87" s="3" t="s">
        <v>5</v>
      </c>
      <c r="B87" s="6">
        <v>40.0</v>
      </c>
    </row>
    <row r="88">
      <c r="A88" s="3" t="s">
        <v>6</v>
      </c>
      <c r="B88" s="7">
        <f>F20</f>
        <v>0.08</v>
      </c>
    </row>
    <row r="89">
      <c r="A89" s="3" t="s">
        <v>7</v>
      </c>
      <c r="B89" s="6">
        <v>5.0</v>
      </c>
    </row>
    <row r="90">
      <c r="A90" s="3" t="s">
        <v>8</v>
      </c>
      <c r="B90" s="6">
        <v>0.0</v>
      </c>
    </row>
    <row r="91">
      <c r="A91" s="3" t="s">
        <v>9</v>
      </c>
      <c r="B91" s="6">
        <v>0.35</v>
      </c>
    </row>
    <row r="93">
      <c r="A93" s="3" t="s">
        <v>10</v>
      </c>
      <c r="B93" s="5">
        <f>(LN(B86/B87)+(B88-B90+((B91^2)/2))*B89)/(B91*SQRT(B89))</f>
        <v>1.617463973</v>
      </c>
      <c r="C93" s="5">
        <f t="shared" ref="C93:C94" si="7">NORMSDIST(B93)</f>
        <v>0.9471109168</v>
      </c>
    </row>
    <row r="94">
      <c r="A94" s="3" t="s">
        <v>11</v>
      </c>
      <c r="B94" s="5">
        <f> B93 - B91 * SQRT(B89)</f>
        <v>0.8348401806</v>
      </c>
      <c r="C94" s="5">
        <f t="shared" si="7"/>
        <v>0.7980961504</v>
      </c>
    </row>
    <row r="96">
      <c r="A96" s="3" t="s">
        <v>13</v>
      </c>
      <c r="B96" s="5">
        <f>ROUND(B86*EXP(-B90*B89)*C93-B87*EXP(-B88*B89)*C94, 3)</f>
        <v>44.899</v>
      </c>
    </row>
    <row r="97">
      <c r="A97" s="3" t="s">
        <v>14</v>
      </c>
      <c r="B97" s="5">
        <f>ROUND(B87*EXP(-B88*B89)*(1-C94)-B86*EXP(-B90*B89)*(1-C93), 3)</f>
        <v>1.711</v>
      </c>
    </row>
    <row r="99">
      <c r="A99" s="1" t="s">
        <v>0</v>
      </c>
    </row>
    <row r="100">
      <c r="A100" s="3" t="s">
        <v>4</v>
      </c>
      <c r="B100" s="6">
        <v>70.0</v>
      </c>
    </row>
    <row r="101">
      <c r="A101" s="3" t="s">
        <v>5</v>
      </c>
      <c r="B101" s="6">
        <v>40.0</v>
      </c>
    </row>
    <row r="102">
      <c r="A102" s="3" t="s">
        <v>6</v>
      </c>
      <c r="B102" s="7">
        <f>F21</f>
        <v>0.09</v>
      </c>
    </row>
    <row r="103">
      <c r="A103" s="3" t="s">
        <v>7</v>
      </c>
      <c r="B103" s="6">
        <v>5.0</v>
      </c>
    </row>
    <row r="104">
      <c r="A104" s="3" t="s">
        <v>8</v>
      </c>
      <c r="B104" s="6">
        <v>0.0</v>
      </c>
    </row>
    <row r="105">
      <c r="A105" s="3" t="s">
        <v>9</v>
      </c>
      <c r="B105" s="6">
        <v>0.35</v>
      </c>
    </row>
    <row r="107">
      <c r="A107" s="3" t="s">
        <v>10</v>
      </c>
      <c r="B107" s="5">
        <f>(LN(B100/B101)+(B102-B104+((B105^2)/2))*B103)/(B105*SQRT(B103))</f>
        <v>1.681351629</v>
      </c>
      <c r="C107" s="5">
        <f t="shared" ref="C107:C108" si="8">NORMSDIST(B107)</f>
        <v>0.9536526825</v>
      </c>
    </row>
    <row r="108">
      <c r="A108" s="3" t="s">
        <v>11</v>
      </c>
      <c r="B108" s="5">
        <f> B107 - B105 * SQRT(B103)</f>
        <v>0.8987278371</v>
      </c>
      <c r="C108" s="5">
        <f t="shared" si="8"/>
        <v>0.8156011771</v>
      </c>
    </row>
    <row r="110">
      <c r="A110" s="3" t="s">
        <v>13</v>
      </c>
      <c r="B110" s="5">
        <f>ROUND(B100*EXP(-B104*B103)*C107-B101*EXP(-B102*B103)*C108, 3)</f>
        <v>45.954</v>
      </c>
    </row>
    <row r="111">
      <c r="A111" s="3" t="s">
        <v>14</v>
      </c>
      <c r="B111" s="5">
        <f>ROUND(B101*EXP(-B102*B103)*(1-C108)-B100*EXP(-B104*B103)*(1-C107), 3)</f>
        <v>1.459</v>
      </c>
    </row>
  </sheetData>
  <drawing r:id="rId1"/>
</worksheet>
</file>