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alonkoulutuskuntayhtyma-my.sharepoint.com/personal/171202_sskky_fi/Documents/Tiedostot/"/>
    </mc:Choice>
  </mc:AlternateContent>
  <xr:revisionPtr revIDLastSave="3" documentId="8_{D9C276CB-AD4F-4D94-B484-42167EEAD026}" xr6:coauthVersionLast="47" xr6:coauthVersionMax="47" xr10:uidLastSave="{15330966-8C9B-4862-B5F0-AF913DEC6D2A}"/>
  <bookViews>
    <workbookView xWindow="-108" yWindow="-108" windowWidth="23256" windowHeight="12456" tabRatio="500" activeTab="1" xr2:uid="{00000000-000D-0000-FFFF-FFFF00000000}"/>
  </bookViews>
  <sheets>
    <sheet name="Assignment1" sheetId="1" r:id="rId1"/>
    <sheet name="Assignment2" sheetId="2" r:id="rId2"/>
    <sheet name="Assignmen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3" i="2"/>
  <c r="N23" i="3" a="1"/>
  <c r="N23" i="3"/>
  <c r="W4" i="3" a="1"/>
  <c r="W4" i="3"/>
  <c r="V4" i="3" a="1"/>
  <c r="V4" i="3"/>
  <c r="U18" i="3"/>
  <c r="U16" i="3"/>
  <c r="O23" i="3" a="1"/>
  <c r="O23" i="3"/>
  <c r="M39" i="3"/>
  <c r="N3" i="3"/>
  <c r="O3" i="3" a="1"/>
  <c r="O3" i="3"/>
  <c r="M18" i="3"/>
  <c r="M37" i="3"/>
  <c r="N4" i="3"/>
  <c r="N5" i="3"/>
  <c r="N6" i="3"/>
  <c r="N7" i="3"/>
  <c r="N8" i="3"/>
  <c r="N9" i="3"/>
  <c r="N10" i="3"/>
  <c r="N11" i="3"/>
  <c r="N12" i="3"/>
  <c r="N13" i="3"/>
  <c r="N14" i="3"/>
  <c r="N15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U5" i="3"/>
  <c r="U6" i="3"/>
  <c r="U7" i="3"/>
  <c r="U8" i="3"/>
  <c r="U9" i="3"/>
  <c r="U10" i="3"/>
  <c r="U11" i="3"/>
  <c r="U12" i="3"/>
  <c r="U13" i="3"/>
  <c r="U14" i="3"/>
  <c r="U15" i="3"/>
  <c r="U4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J4" i="2"/>
  <c r="J5" i="2"/>
  <c r="J6" i="2"/>
  <c r="J7" i="2"/>
  <c r="J8" i="2"/>
  <c r="J3" i="2"/>
  <c r="H4" i="2"/>
  <c r="H5" i="2"/>
  <c r="H6" i="2"/>
  <c r="H7" i="2"/>
  <c r="H8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<sst xmlns="http://schemas.openxmlformats.org/spreadsheetml/2006/main" count="484" uniqueCount="41">
  <si>
    <t>Brand</t>
  </si>
  <si>
    <t>Country of origin</t>
  </si>
  <si>
    <t>Number of vehicles</t>
  </si>
  <si>
    <t>Price €</t>
  </si>
  <si>
    <t>Department</t>
  </si>
  <si>
    <t>Kia</t>
  </si>
  <si>
    <t>South Korea</t>
  </si>
  <si>
    <t>n</t>
  </si>
  <si>
    <t>Nissan</t>
  </si>
  <si>
    <t>Japan</t>
  </si>
  <si>
    <t>Audi</t>
  </si>
  <si>
    <t>Germany</t>
  </si>
  <si>
    <t>Toyota</t>
  </si>
  <si>
    <t>Peugeot</t>
  </si>
  <si>
    <t>France</t>
  </si>
  <si>
    <t>Skoda</t>
  </si>
  <si>
    <t>Czech Republic</t>
  </si>
  <si>
    <t>Porsche</t>
  </si>
  <si>
    <t>Citroën</t>
  </si>
  <si>
    <t>Opel</t>
  </si>
  <si>
    <t>Fiat</t>
  </si>
  <si>
    <t>Italy</t>
  </si>
  <si>
    <t>Volvo</t>
  </si>
  <si>
    <t>Sweden</t>
  </si>
  <si>
    <t>Honda</t>
  </si>
  <si>
    <t>Lexus</t>
  </si>
  <si>
    <t>r</t>
  </si>
  <si>
    <t>Mercedes-Benz</t>
  </si>
  <si>
    <t>u</t>
  </si>
  <si>
    <t>new-vehicle sale</t>
  </si>
  <si>
    <t>Rentals</t>
  </si>
  <si>
    <t>Used-vehicle sales</t>
  </si>
  <si>
    <t>COO</t>
  </si>
  <si>
    <t>Total</t>
  </si>
  <si>
    <t>Share</t>
  </si>
  <si>
    <t>Demand</t>
  </si>
  <si>
    <t>New-vehcle sales</t>
  </si>
  <si>
    <t>Used-vehcle sales</t>
  </si>
  <si>
    <t>TOTAL</t>
  </si>
  <si>
    <t>AVERAGE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</si>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</sst>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642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1" xfId="0" applyFont="1" applyBorder="1"/>
    <xf numFmtId="0" fontId="0" fillId="2" borderId="0" xfId="0" applyFill="1"/>
    <xf numFmtId="9" fontId="0" fillId="0" borderId="0" xfId="34" applyFont="1"/>
    <xf numFmtId="43" fontId="0" fillId="0" borderId="0" xfId="33" applyFont="1"/>
    <xf numFmtId="0" fontId="3" fillId="0" borderId="2" xfId="0" applyFont="1" applyBorder="1"/>
    <xf numFmtId="0" fontId="0" fillId="0" borderId="2" xfId="0" applyBorder="1"/>
    <xf numFmtId="10" fontId="0" fillId="0" borderId="2" xfId="34" applyNumberFormat="1" applyFont="1" applyBorder="1"/>
    <xf numFmtId="1" fontId="0" fillId="0" borderId="2" xfId="0" applyNumberFormat="1" applyBorder="1"/>
    <xf numFmtId="9" fontId="0" fillId="0" borderId="2" xfId="34" applyFont="1" applyBorder="1"/>
    <xf numFmtId="0" fontId="7" fillId="3" borderId="2" xfId="0" applyFont="1" applyFill="1" applyBorder="1"/>
    <xf numFmtId="0" fontId="8" fillId="3" borderId="2" xfId="0" applyFont="1" applyFill="1" applyBorder="1"/>
    <xf numFmtId="0" fontId="6" fillId="0" borderId="0" xfId="0" applyFont="1" applyAlignment="1">
      <alignment horizontal="center"/>
    </xf>
  </cellXfs>
  <cellStyles count="35">
    <cellStyle name="Comma" xfId="33" builtinId="3"/>
    <cellStyle name="Followed Hyperlink" xfId="26" builtinId="9" hidden="1"/>
    <cellStyle name="Followed Hyperlink" xfId="28" builtinId="9" hidden="1"/>
    <cellStyle name="Followed Hyperlink" xfId="22" builtinId="9" hidden="1"/>
    <cellStyle name="Followed Hyperlink" xfId="30" builtinId="9" hidden="1"/>
    <cellStyle name="Followed Hyperlink" xfId="20" builtinId="9" hidden="1"/>
    <cellStyle name="Followed Hyperlink" xfId="18" builtinId="9" hidden="1"/>
    <cellStyle name="Followed Hyperlink" xfId="24" builtinId="9" hidden="1"/>
    <cellStyle name="Followed Hyperlink" xfId="32" builtinId="9" hidden="1"/>
    <cellStyle name="Followed Hyperlink" xfId="14" builtinId="9" hidden="1"/>
    <cellStyle name="Followed Hyperlink" xfId="4" builtinId="9" hidden="1"/>
    <cellStyle name="Followed Hyperlink" xfId="2" builtinId="9" hidden="1"/>
    <cellStyle name="Followed Hyperlink" xfId="12" builtinId="9" hidden="1"/>
    <cellStyle name="Followed Hyperlink" xfId="6" builtinId="9" hidden="1"/>
    <cellStyle name="Followed Hyperlink" xfId="10" builtinId="9" hidden="1"/>
    <cellStyle name="Followed Hyperlink" xfId="16" builtinId="9" hidden="1"/>
    <cellStyle name="Followed Hyperlink" xfId="8" builtinId="9" hidden="1"/>
    <cellStyle name="Hyperlink" xfId="31" builtinId="8" hidden="1"/>
    <cellStyle name="Hyperlink" xfId="29" builtinId="8" hidden="1"/>
    <cellStyle name="Hyperlink" xfId="9" builtinId="8" hidden="1"/>
    <cellStyle name="Hyperlink" xfId="11" builtinId="8" hidden="1"/>
    <cellStyle name="Hyperlink" xfId="5" builtinId="8" hidden="1"/>
    <cellStyle name="Hyperlink" xfId="7" builtinId="8" hidden="1"/>
    <cellStyle name="Hyperlink" xfId="17" builtinId="8" hidden="1"/>
    <cellStyle name="Hyperlink" xfId="19" builtinId="8" hidden="1"/>
    <cellStyle name="Hyperlink" xfId="13" builtinId="8" hidden="1"/>
    <cellStyle name="Hyperlink" xfId="15" builtinId="8" hidden="1"/>
    <cellStyle name="Hyperlink" xfId="25" builtinId="8" hidden="1"/>
    <cellStyle name="Hyperlink" xfId="27" builtinId="8" hidden="1"/>
    <cellStyle name="Hyperlink" xfId="21" builtinId="8" hidden="1"/>
    <cellStyle name="Hyperlink" xfId="23" builtinId="8" hidden="1"/>
    <cellStyle name="Hyperlink" xfId="3" builtinId="8" hidden="1"/>
    <cellStyle name="Hyperlink" xfId="1" builtinId="8" hidden="1"/>
    <cellStyle name="Normal" xfId="0" builtinId="0"/>
    <cellStyle name="Per cent" xfId="34" builtinId="5"/>
  </cellStyles>
  <dxfs count="0"/>
  <tableStyles count="0" defaultTableStyle="TableStyleMedium9" defaultPivotStyle="PivotStyleMedium4"/>
  <colors>
    <mruColors>
      <color rgb="FF00642D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Assignment2!$H$2</c:f>
              <c:strCache>
                <c:ptCount val="1"/>
                <c:pt idx="0">
                  <c:v>new-vehicle 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Assignment2!$F$3:$G$9</c:f>
              <c:strCache>
                <c:ptCount val="6"/>
                <c:pt idx="0">
                  <c:v>Czech Republic</c:v>
                </c:pt>
                <c:pt idx="1">
                  <c:v>France</c:v>
                </c:pt>
                <c:pt idx="2">
                  <c:v>Germany</c:v>
                </c:pt>
                <c:pt idx="3">
                  <c:v>Italy</c:v>
                </c:pt>
                <c:pt idx="4">
                  <c:v>South Korea</c:v>
                </c:pt>
                <c:pt idx="5">
                  <c:v>Sweden</c:v>
                </c:pt>
              </c:strCache>
            </c:strRef>
          </c:cat>
          <c:val>
            <c:numRef>
              <c:f>Assignment2!$H$3:$H$9</c:f>
              <c:numCache>
                <c:formatCode>0%</c:formatCode>
                <c:ptCount val="7"/>
                <c:pt idx="0">
                  <c:v>3.3333333333333333E-2</c:v>
                </c:pt>
                <c:pt idx="1">
                  <c:v>0.14666666666666667</c:v>
                </c:pt>
                <c:pt idx="2">
                  <c:v>0.21333333333333335</c:v>
                </c:pt>
                <c:pt idx="3">
                  <c:v>0.16666666666666666</c:v>
                </c:pt>
                <c:pt idx="4">
                  <c:v>5.3333333333333337E-2</c:v>
                </c:pt>
                <c:pt idx="5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F-42B5-B87A-9086B9D06983}"/>
            </c:ext>
          </c:extLst>
        </c:ser>
        <c:ser>
          <c:idx val="1"/>
          <c:order val="1"/>
          <c:tx>
            <c:strRef>
              <c:f>Assignment2!$I$2</c:f>
              <c:strCache>
                <c:ptCount val="1"/>
                <c:pt idx="0">
                  <c:v>Rentals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Assignment2!$F$3:$G$9</c:f>
              <c:strCache>
                <c:ptCount val="6"/>
                <c:pt idx="0">
                  <c:v>Czech Republic</c:v>
                </c:pt>
                <c:pt idx="1">
                  <c:v>France</c:v>
                </c:pt>
                <c:pt idx="2">
                  <c:v>Germany</c:v>
                </c:pt>
                <c:pt idx="3">
                  <c:v>Italy</c:v>
                </c:pt>
                <c:pt idx="4">
                  <c:v>South Korea</c:v>
                </c:pt>
                <c:pt idx="5">
                  <c:v>Sweden</c:v>
                </c:pt>
              </c:strCache>
            </c:strRef>
          </c:cat>
          <c:val>
            <c:numRef>
              <c:f>Assignment2!$I$3:$I$9</c:f>
              <c:numCache>
                <c:formatCode>0%</c:formatCode>
                <c:ptCount val="7"/>
                <c:pt idx="0">
                  <c:v>2.1660649819494584E-2</c:v>
                </c:pt>
                <c:pt idx="1">
                  <c:v>7.5812274368231042E-2</c:v>
                </c:pt>
                <c:pt idx="2">
                  <c:v>0.2851985559566787</c:v>
                </c:pt>
                <c:pt idx="3">
                  <c:v>0.19855595667870035</c:v>
                </c:pt>
                <c:pt idx="4">
                  <c:v>5.0541516245487361E-2</c:v>
                </c:pt>
                <c:pt idx="5">
                  <c:v>4.3321299638989168E-2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EF-42B5-B87A-9086B9D06983}"/>
            </c:ext>
          </c:extLst>
        </c:ser>
        <c:ser>
          <c:idx val="2"/>
          <c:order val="2"/>
          <c:tx>
            <c:strRef>
              <c:f>Assignment2!$J$2</c:f>
              <c:strCache>
                <c:ptCount val="1"/>
                <c:pt idx="0">
                  <c:v>Used-vehicle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Assignment2!$F$3:$G$9</c:f>
              <c:strCache>
                <c:ptCount val="6"/>
                <c:pt idx="0">
                  <c:v>Czech Republic</c:v>
                </c:pt>
                <c:pt idx="1">
                  <c:v>France</c:v>
                </c:pt>
                <c:pt idx="2">
                  <c:v>Germany</c:v>
                </c:pt>
                <c:pt idx="3">
                  <c:v>Italy</c:v>
                </c:pt>
                <c:pt idx="4">
                  <c:v>South Korea</c:v>
                </c:pt>
                <c:pt idx="5">
                  <c:v>Sweden</c:v>
                </c:pt>
              </c:strCache>
            </c:strRef>
          </c:cat>
          <c:val>
            <c:numRef>
              <c:f>Assignment2!$J$3:$J$9</c:f>
              <c:numCache>
                <c:formatCode>0%</c:formatCode>
                <c:ptCount val="7"/>
                <c:pt idx="0">
                  <c:v>1.2552301255230125E-2</c:v>
                </c:pt>
                <c:pt idx="1">
                  <c:v>0.16317991631799164</c:v>
                </c:pt>
                <c:pt idx="2">
                  <c:v>0.26359832635983266</c:v>
                </c:pt>
                <c:pt idx="3">
                  <c:v>0.10460251046025104</c:v>
                </c:pt>
                <c:pt idx="4">
                  <c:v>0.23012552301255229</c:v>
                </c:pt>
                <c:pt idx="5">
                  <c:v>2.0920502092050208E-2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EF-42B5-B87A-9086B9D06983}"/>
            </c:ext>
          </c:extLst>
        </c:ser>
        <c:ser>
          <c:idx val="3"/>
          <c:order val="3"/>
          <c:tx>
            <c:strRef>
              <c:f>Assignment2!$K$2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Assignment2!$F$3:$G$9</c:f>
              <c:strCache>
                <c:ptCount val="6"/>
                <c:pt idx="0">
                  <c:v>Czech Republic</c:v>
                </c:pt>
                <c:pt idx="1">
                  <c:v>France</c:v>
                </c:pt>
                <c:pt idx="2">
                  <c:v>Germany</c:v>
                </c:pt>
                <c:pt idx="3">
                  <c:v>Italy</c:v>
                </c:pt>
                <c:pt idx="4">
                  <c:v>South Korea</c:v>
                </c:pt>
                <c:pt idx="5">
                  <c:v>Sweden</c:v>
                </c:pt>
              </c:strCache>
            </c:strRef>
          </c:cat>
          <c:val>
            <c:numRef>
              <c:f>Assignment2!$K$3:$K$9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FDEF-42B5-B87A-9086B9D06983}"/>
            </c:ext>
          </c:extLst>
        </c:ser>
        <c:ser>
          <c:idx val="4"/>
          <c:order val="4"/>
          <c:tx>
            <c:strRef>
              <c:f>Assignment2!$L$2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Assignment2!$F$3:$G$9</c:f>
              <c:strCache>
                <c:ptCount val="6"/>
                <c:pt idx="0">
                  <c:v>Czech Republic</c:v>
                </c:pt>
                <c:pt idx="1">
                  <c:v>France</c:v>
                </c:pt>
                <c:pt idx="2">
                  <c:v>Germany</c:v>
                </c:pt>
                <c:pt idx="3">
                  <c:v>Italy</c:v>
                </c:pt>
                <c:pt idx="4">
                  <c:v>South Korea</c:v>
                </c:pt>
                <c:pt idx="5">
                  <c:v>Sweden</c:v>
                </c:pt>
              </c:strCache>
            </c:strRef>
          </c:cat>
          <c:val>
            <c:numRef>
              <c:f>Assignment2!$L$3:$L$9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FDEF-42B5-B87A-9086B9D06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57618864"/>
        <c:axId val="1357620112"/>
      </c:barChart>
      <c:catAx>
        <c:axId val="1357618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357620112"/>
        <c:crosses val="autoZero"/>
        <c:auto val="1"/>
        <c:lblAlgn val="ctr"/>
        <c:lblOffset val="100"/>
        <c:noMultiLvlLbl val="0"/>
      </c:catAx>
      <c:valAx>
        <c:axId val="135762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35761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1228725</xdr:colOff>
      <xdr:row>11</xdr:row>
      <xdr:rowOff>47625</xdr:rowOff>
    </xdr:from>
    <xdr:to>
      <xdr:col>11</xdr:col>
      <xdr:colOff>795337</xdr:colOff>
      <xdr:row>26</xdr:row>
      <xdr:rowOff>114300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9C4AB72D-D1BD-4F3C-91E7-5F0E051FD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workbookViewId="0">
      <selection activeCell="K14" sqref="K14"/>
    </sheetView>
  </sheetViews>
  <sheetFormatPr defaultColWidth="11" defaultRowHeight="15.6" x14ac:dyDescent="0.3"/>
  <cols>
    <col min="2" max="2" width="12.19921875" customWidth="1"/>
    <col min="3" max="3" width="14.3984375" customWidth="1"/>
    <col min="4" max="4" width="14.19921875" customWidth="1"/>
    <col min="5" max="5" width="15.09765625" customWidth="1"/>
  </cols>
  <sheetData>
    <row r="1" spans="1:11" ht="16.2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x14ac:dyDescent="0.3">
      <c r="A2" s="1" t="s">
        <v>15</v>
      </c>
      <c r="B2" s="1" t="s">
        <v>16</v>
      </c>
      <c r="C2" s="1">
        <v>5</v>
      </c>
      <c r="D2" s="1">
        <v>32000</v>
      </c>
      <c r="E2" s="1" t="s">
        <v>7</v>
      </c>
    </row>
    <row r="3" spans="1:11" x14ac:dyDescent="0.3">
      <c r="A3" s="1" t="s">
        <v>18</v>
      </c>
      <c r="B3" s="1" t="s">
        <v>14</v>
      </c>
      <c r="C3" s="1">
        <v>18</v>
      </c>
      <c r="D3" s="1">
        <v>18900</v>
      </c>
      <c r="E3" s="1" t="s">
        <v>7</v>
      </c>
    </row>
    <row r="4" spans="1:11" x14ac:dyDescent="0.3">
      <c r="A4" s="1" t="s">
        <v>13</v>
      </c>
      <c r="B4" s="1" t="s">
        <v>14</v>
      </c>
      <c r="C4" s="1">
        <v>4</v>
      </c>
      <c r="D4" s="1">
        <v>33200</v>
      </c>
      <c r="E4" s="1" t="s">
        <v>7</v>
      </c>
    </row>
    <row r="5" spans="1:11" x14ac:dyDescent="0.3">
      <c r="A5" s="1" t="s">
        <v>10</v>
      </c>
      <c r="B5" s="1" t="s">
        <v>11</v>
      </c>
      <c r="C5" s="1">
        <v>10</v>
      </c>
      <c r="D5" s="1">
        <v>44100</v>
      </c>
      <c r="E5" s="1" t="s">
        <v>7</v>
      </c>
    </row>
    <row r="6" spans="1:11" x14ac:dyDescent="0.3">
      <c r="A6" s="1" t="s">
        <v>19</v>
      </c>
      <c r="B6" s="1" t="s">
        <v>11</v>
      </c>
      <c r="C6" s="1">
        <v>17</v>
      </c>
      <c r="D6" s="1">
        <v>25000</v>
      </c>
      <c r="E6" s="1" t="s">
        <v>7</v>
      </c>
    </row>
    <row r="7" spans="1:11" x14ac:dyDescent="0.3">
      <c r="A7" s="1" t="s">
        <v>17</v>
      </c>
      <c r="B7" s="1" t="s">
        <v>11</v>
      </c>
      <c r="C7" s="1">
        <v>5</v>
      </c>
      <c r="D7" s="1">
        <v>87900</v>
      </c>
      <c r="E7" s="1" t="s">
        <v>7</v>
      </c>
    </row>
    <row r="8" spans="1:11" x14ac:dyDescent="0.3">
      <c r="A8" s="1" t="s">
        <v>20</v>
      </c>
      <c r="B8" s="1" t="s">
        <v>21</v>
      </c>
      <c r="C8" s="1">
        <v>25</v>
      </c>
      <c r="D8" s="1">
        <v>17000</v>
      </c>
      <c r="E8" s="1" t="s">
        <v>7</v>
      </c>
    </row>
    <row r="9" spans="1:11" x14ac:dyDescent="0.3">
      <c r="A9" s="1" t="s">
        <v>24</v>
      </c>
      <c r="B9" s="1" t="s">
        <v>9</v>
      </c>
      <c r="C9" s="1">
        <v>2</v>
      </c>
      <c r="D9" s="1">
        <v>21000</v>
      </c>
      <c r="E9" s="1" t="s">
        <v>7</v>
      </c>
    </row>
    <row r="10" spans="1:11" x14ac:dyDescent="0.3">
      <c r="A10" s="1" t="s">
        <v>25</v>
      </c>
      <c r="B10" s="1" t="s">
        <v>9</v>
      </c>
      <c r="C10" s="1">
        <v>12</v>
      </c>
      <c r="D10" s="1">
        <v>33000</v>
      </c>
      <c r="E10" s="1" t="s">
        <v>7</v>
      </c>
    </row>
    <row r="11" spans="1:11" x14ac:dyDescent="0.3">
      <c r="A11" s="1" t="s">
        <v>8</v>
      </c>
      <c r="B11" s="1" t="s">
        <v>9</v>
      </c>
      <c r="C11" s="1">
        <v>15</v>
      </c>
      <c r="D11" s="1">
        <v>35500</v>
      </c>
      <c r="E11" s="1" t="s">
        <v>7</v>
      </c>
    </row>
    <row r="12" spans="1:11" x14ac:dyDescent="0.3">
      <c r="A12" s="1" t="s">
        <v>12</v>
      </c>
      <c r="B12" s="1" t="s">
        <v>9</v>
      </c>
      <c r="C12" s="1">
        <v>20</v>
      </c>
      <c r="D12" s="1">
        <v>23600</v>
      </c>
      <c r="E12" s="1" t="s">
        <v>7</v>
      </c>
    </row>
    <row r="13" spans="1:11" x14ac:dyDescent="0.3">
      <c r="A13" s="1" t="s">
        <v>5</v>
      </c>
      <c r="B13" s="1" t="s">
        <v>6</v>
      </c>
      <c r="C13" s="1">
        <v>8</v>
      </c>
      <c r="D13" s="1">
        <v>21000</v>
      </c>
      <c r="E13" s="1" t="s">
        <v>7</v>
      </c>
    </row>
    <row r="14" spans="1:11" x14ac:dyDescent="0.3">
      <c r="A14" s="1" t="s">
        <v>22</v>
      </c>
      <c r="B14" s="1" t="s">
        <v>23</v>
      </c>
      <c r="C14" s="1">
        <v>9</v>
      </c>
      <c r="D14" s="1">
        <v>34200</v>
      </c>
      <c r="E14" s="1" t="s">
        <v>7</v>
      </c>
      <c r="K14" t="s">
        <v>40</v>
      </c>
    </row>
    <row r="15" spans="1:11" x14ac:dyDescent="0.3">
      <c r="A15" s="1" t="s">
        <v>15</v>
      </c>
      <c r="B15" s="1" t="s">
        <v>16</v>
      </c>
      <c r="C15" s="1">
        <v>6</v>
      </c>
      <c r="D15" s="1">
        <v>326</v>
      </c>
      <c r="E15" s="1" t="s">
        <v>26</v>
      </c>
    </row>
    <row r="16" spans="1:11" x14ac:dyDescent="0.3">
      <c r="A16" s="1" t="s">
        <v>18</v>
      </c>
      <c r="B16" s="1" t="s">
        <v>14</v>
      </c>
      <c r="C16" s="1">
        <v>21</v>
      </c>
      <c r="D16" s="1">
        <v>283</v>
      </c>
      <c r="E16" s="1" t="s">
        <v>26</v>
      </c>
    </row>
    <row r="17" spans="1:5" x14ac:dyDescent="0.3">
      <c r="A17" s="1" t="s">
        <v>10</v>
      </c>
      <c r="B17" s="1" t="s">
        <v>11</v>
      </c>
      <c r="C17" s="1">
        <v>15</v>
      </c>
      <c r="D17" s="1">
        <v>266</v>
      </c>
      <c r="E17" s="1" t="s">
        <v>26</v>
      </c>
    </row>
    <row r="18" spans="1:5" x14ac:dyDescent="0.3">
      <c r="A18" s="1" t="s">
        <v>27</v>
      </c>
      <c r="B18" s="1" t="s">
        <v>11</v>
      </c>
      <c r="C18" s="1">
        <v>12</v>
      </c>
      <c r="D18" s="1">
        <v>691</v>
      </c>
      <c r="E18" s="1" t="s">
        <v>26</v>
      </c>
    </row>
    <row r="19" spans="1:5" x14ac:dyDescent="0.3">
      <c r="A19" s="1" t="s">
        <v>19</v>
      </c>
      <c r="B19" s="1" t="s">
        <v>11</v>
      </c>
      <c r="C19" s="1">
        <v>2</v>
      </c>
      <c r="D19" s="1">
        <v>199</v>
      </c>
      <c r="E19" s="1" t="s">
        <v>26</v>
      </c>
    </row>
    <row r="20" spans="1:5" x14ac:dyDescent="0.3">
      <c r="A20" s="1" t="s">
        <v>17</v>
      </c>
      <c r="B20" s="1" t="s">
        <v>11</v>
      </c>
      <c r="C20" s="1">
        <v>50</v>
      </c>
      <c r="D20" s="1">
        <v>755</v>
      </c>
      <c r="E20" s="1" t="s">
        <v>26</v>
      </c>
    </row>
    <row r="21" spans="1:5" x14ac:dyDescent="0.3">
      <c r="A21" s="1" t="s">
        <v>20</v>
      </c>
      <c r="B21" s="1" t="s">
        <v>21</v>
      </c>
      <c r="C21" s="1">
        <v>55</v>
      </c>
      <c r="D21" s="1">
        <v>283</v>
      </c>
      <c r="E21" s="1" t="s">
        <v>26</v>
      </c>
    </row>
    <row r="22" spans="1:5" x14ac:dyDescent="0.3">
      <c r="A22" s="1" t="s">
        <v>24</v>
      </c>
      <c r="B22" s="1" t="s">
        <v>9</v>
      </c>
      <c r="C22" s="1">
        <v>5</v>
      </c>
      <c r="D22" s="1">
        <v>204</v>
      </c>
      <c r="E22" s="1" t="s">
        <v>26</v>
      </c>
    </row>
    <row r="23" spans="1:5" x14ac:dyDescent="0.3">
      <c r="A23" s="1" t="s">
        <v>8</v>
      </c>
      <c r="B23" s="1" t="s">
        <v>9</v>
      </c>
      <c r="C23" s="1">
        <v>33</v>
      </c>
      <c r="D23" s="1">
        <v>466</v>
      </c>
      <c r="E23" s="1" t="s">
        <v>26</v>
      </c>
    </row>
    <row r="24" spans="1:5" x14ac:dyDescent="0.3">
      <c r="A24" s="1" t="s">
        <v>12</v>
      </c>
      <c r="B24" s="1" t="s">
        <v>9</v>
      </c>
      <c r="C24" s="1">
        <v>52</v>
      </c>
      <c r="D24" s="1">
        <v>233</v>
      </c>
      <c r="E24" s="1" t="s">
        <v>26</v>
      </c>
    </row>
    <row r="25" spans="1:5" x14ac:dyDescent="0.3">
      <c r="A25" s="1" t="s">
        <v>5</v>
      </c>
      <c r="B25" s="1" t="s">
        <v>6</v>
      </c>
      <c r="C25" s="1">
        <v>14</v>
      </c>
      <c r="D25" s="1">
        <v>250</v>
      </c>
      <c r="E25" s="1" t="s">
        <v>26</v>
      </c>
    </row>
    <row r="26" spans="1:5" x14ac:dyDescent="0.3">
      <c r="A26" s="1" t="s">
        <v>22</v>
      </c>
      <c r="B26" s="1" t="s">
        <v>23</v>
      </c>
      <c r="C26" s="1">
        <v>12</v>
      </c>
      <c r="D26" s="1">
        <v>602</v>
      </c>
      <c r="E26" s="1" t="s">
        <v>26</v>
      </c>
    </row>
    <row r="27" spans="1:5" x14ac:dyDescent="0.3">
      <c r="A27" s="1" t="s">
        <v>15</v>
      </c>
      <c r="B27" s="1" t="s">
        <v>16</v>
      </c>
      <c r="C27" s="1">
        <v>3</v>
      </c>
      <c r="D27" s="1">
        <v>24000</v>
      </c>
      <c r="E27" s="1" t="s">
        <v>28</v>
      </c>
    </row>
    <row r="28" spans="1:5" x14ac:dyDescent="0.3">
      <c r="A28" s="1" t="s">
        <v>18</v>
      </c>
      <c r="B28" s="1" t="s">
        <v>14</v>
      </c>
      <c r="C28" s="1">
        <v>33</v>
      </c>
      <c r="D28" s="1">
        <v>14175</v>
      </c>
      <c r="E28" s="1" t="s">
        <v>28</v>
      </c>
    </row>
    <row r="29" spans="1:5" x14ac:dyDescent="0.3">
      <c r="A29" s="1" t="s">
        <v>13</v>
      </c>
      <c r="B29" s="1" t="s">
        <v>14</v>
      </c>
      <c r="C29" s="1">
        <v>6</v>
      </c>
      <c r="D29" s="1">
        <v>24900</v>
      </c>
      <c r="E29" s="1" t="s">
        <v>28</v>
      </c>
    </row>
    <row r="30" spans="1:5" x14ac:dyDescent="0.3">
      <c r="A30" s="1" t="s">
        <v>10</v>
      </c>
      <c r="B30" s="1" t="s">
        <v>11</v>
      </c>
      <c r="C30" s="1">
        <v>34</v>
      </c>
      <c r="D30" s="1">
        <v>33075</v>
      </c>
      <c r="E30" s="1" t="s">
        <v>28</v>
      </c>
    </row>
    <row r="31" spans="1:5" x14ac:dyDescent="0.3">
      <c r="A31" s="1" t="s">
        <v>27</v>
      </c>
      <c r="B31" s="1" t="s">
        <v>11</v>
      </c>
      <c r="C31" s="1">
        <v>9</v>
      </c>
      <c r="D31" s="1">
        <v>35470</v>
      </c>
      <c r="E31" s="1" t="s">
        <v>28</v>
      </c>
    </row>
    <row r="32" spans="1:5" x14ac:dyDescent="0.3">
      <c r="A32" s="1" t="s">
        <v>19</v>
      </c>
      <c r="B32" s="1" t="s">
        <v>11</v>
      </c>
      <c r="C32" s="1">
        <v>18</v>
      </c>
      <c r="D32" s="1">
        <v>18750</v>
      </c>
      <c r="E32" s="1" t="s">
        <v>28</v>
      </c>
    </row>
    <row r="33" spans="1:5" x14ac:dyDescent="0.3">
      <c r="A33" s="1" t="s">
        <v>17</v>
      </c>
      <c r="B33" s="1" t="s">
        <v>11</v>
      </c>
      <c r="C33" s="1">
        <v>2</v>
      </c>
      <c r="D33" s="1">
        <v>65925</v>
      </c>
      <c r="E33" s="1" t="s">
        <v>28</v>
      </c>
    </row>
    <row r="34" spans="1:5" x14ac:dyDescent="0.3">
      <c r="A34" s="1" t="s">
        <v>20</v>
      </c>
      <c r="B34" s="1" t="s">
        <v>21</v>
      </c>
      <c r="C34" s="1">
        <v>25</v>
      </c>
      <c r="D34" s="1">
        <v>12750</v>
      </c>
      <c r="E34" s="1" t="s">
        <v>28</v>
      </c>
    </row>
    <row r="35" spans="1:5" x14ac:dyDescent="0.3">
      <c r="A35" s="1" t="s">
        <v>24</v>
      </c>
      <c r="B35" s="1" t="s">
        <v>9</v>
      </c>
      <c r="C35" s="1">
        <v>1</v>
      </c>
      <c r="D35" s="1">
        <v>15750</v>
      </c>
      <c r="E35" s="1" t="s">
        <v>28</v>
      </c>
    </row>
    <row r="36" spans="1:5" x14ac:dyDescent="0.3">
      <c r="A36" s="1" t="s">
        <v>25</v>
      </c>
      <c r="B36" s="1" t="s">
        <v>9</v>
      </c>
      <c r="C36" s="1">
        <v>12</v>
      </c>
      <c r="D36" s="1">
        <v>24750</v>
      </c>
      <c r="E36" s="1" t="s">
        <v>28</v>
      </c>
    </row>
    <row r="37" spans="1:5" x14ac:dyDescent="0.3">
      <c r="A37" s="1" t="s">
        <v>8</v>
      </c>
      <c r="B37" s="1" t="s">
        <v>9</v>
      </c>
      <c r="C37" s="1">
        <v>16</v>
      </c>
      <c r="D37" s="1">
        <v>26625</v>
      </c>
      <c r="E37" s="1" t="s">
        <v>28</v>
      </c>
    </row>
    <row r="38" spans="1:5" x14ac:dyDescent="0.3">
      <c r="A38" s="1" t="s">
        <v>12</v>
      </c>
      <c r="B38" s="1" t="s">
        <v>9</v>
      </c>
      <c r="C38" s="1">
        <v>20</v>
      </c>
      <c r="D38" s="1">
        <v>17700</v>
      </c>
      <c r="E38" s="1" t="s">
        <v>28</v>
      </c>
    </row>
    <row r="39" spans="1:5" x14ac:dyDescent="0.3">
      <c r="A39" s="1" t="s">
        <v>5</v>
      </c>
      <c r="B39" s="1" t="s">
        <v>6</v>
      </c>
      <c r="C39" s="1">
        <v>55</v>
      </c>
      <c r="D39" s="1">
        <v>15750</v>
      </c>
      <c r="E39" s="1" t="s">
        <v>28</v>
      </c>
    </row>
    <row r="40" spans="1:5" x14ac:dyDescent="0.3">
      <c r="A40" s="1" t="s">
        <v>22</v>
      </c>
      <c r="B40" s="1" t="s">
        <v>23</v>
      </c>
      <c r="C40" s="1">
        <v>5</v>
      </c>
      <c r="D40" s="1">
        <v>25650</v>
      </c>
      <c r="E40" s="1" t="s">
        <v>28</v>
      </c>
    </row>
  </sheetData>
  <sortState xmlns:xlrd2="http://schemas.microsoft.com/office/spreadsheetml/2017/richdata2" ref="A2:E41">
    <sortCondition ref="E2:E41"/>
    <sortCondition ref="B2:B41"/>
    <sortCondition ref="A2:A4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workbookViewId="0">
      <selection activeCell="J6" sqref="J6"/>
    </sheetView>
  </sheetViews>
  <sheetFormatPr defaultColWidth="11" defaultRowHeight="15.6" x14ac:dyDescent="0.3"/>
  <cols>
    <col min="7" max="7" width="17" customWidth="1"/>
    <col min="8" max="8" width="14.59765625" bestFit="1" customWidth="1"/>
    <col min="10" max="10" width="16.69921875" customWidth="1"/>
  </cols>
  <sheetData>
    <row r="1" spans="1:10" ht="16.2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3">
      <c r="A2" s="1" t="s">
        <v>15</v>
      </c>
      <c r="B2" s="1" t="s">
        <v>16</v>
      </c>
      <c r="C2" s="1">
        <v>5</v>
      </c>
      <c r="D2" s="1">
        <v>32000</v>
      </c>
      <c r="E2" s="1" t="s">
        <v>7</v>
      </c>
      <c r="H2" s="3" t="s">
        <v>29</v>
      </c>
      <c r="I2" s="3" t="s">
        <v>30</v>
      </c>
      <c r="J2" s="3" t="s">
        <v>31</v>
      </c>
    </row>
    <row r="3" spans="1:10" x14ac:dyDescent="0.3">
      <c r="A3" s="1" t="s">
        <v>18</v>
      </c>
      <c r="B3" s="1" t="s">
        <v>14</v>
      </c>
      <c r="C3" s="1">
        <v>18</v>
      </c>
      <c r="D3" s="1">
        <v>18900</v>
      </c>
      <c r="E3" s="1" t="s">
        <v>7</v>
      </c>
      <c r="G3" s="1" t="s">
        <v>16</v>
      </c>
      <c r="H3" s="4">
        <f>SUMIFS(C:C,E:E,"N",B:B,G3)/SUMIF(E:E,"N",C:C)</f>
        <v>3.3333333333333333E-2</v>
      </c>
      <c r="I3" s="4">
        <f t="shared" ref="I3:I8" si="0">SUMIFS(C:C,E:E,"R",B:B,G3)/SUMIF(E:E,"R",C:C)</f>
        <v>2.1660649819494584E-2</v>
      </c>
      <c r="J3" s="4">
        <f>SUMIFS(C:C,E:E,"U",B:B,G3)/SUMIF(E:E,"U",C:C)</f>
        <v>1.2552301255230125E-2</v>
      </c>
    </row>
    <row r="4" spans="1:10" x14ac:dyDescent="0.3">
      <c r="A4" s="1" t="s">
        <v>13</v>
      </c>
      <c r="B4" s="1" t="s">
        <v>14</v>
      </c>
      <c r="C4" s="1">
        <v>4</v>
      </c>
      <c r="D4" s="1">
        <v>33200</v>
      </c>
      <c r="E4" s="1" t="s">
        <v>7</v>
      </c>
      <c r="G4" s="1" t="s">
        <v>14</v>
      </c>
      <c r="H4" s="4">
        <f t="shared" ref="H4:H8" si="1">SUMIFS(C:C,E:E,"N",B:B,G4)/SUMIF(E:E,"N",C:C)</f>
        <v>0.14666666666666667</v>
      </c>
      <c r="I4" s="4">
        <f t="shared" si="0"/>
        <v>7.5812274368231042E-2</v>
      </c>
      <c r="J4" s="4">
        <f t="shared" ref="J4:J8" si="2">SUMIFS(C:C,E:E,"U",B:B,G4)/SUMIF(E:E,"U",C:C)</f>
        <v>0.16317991631799164</v>
      </c>
    </row>
    <row r="5" spans="1:10" x14ac:dyDescent="0.3">
      <c r="A5" s="1" t="s">
        <v>10</v>
      </c>
      <c r="B5" s="1" t="s">
        <v>11</v>
      </c>
      <c r="C5" s="1">
        <v>10</v>
      </c>
      <c r="D5" s="1">
        <v>44100</v>
      </c>
      <c r="E5" s="1" t="s">
        <v>7</v>
      </c>
      <c r="G5" s="1" t="s">
        <v>11</v>
      </c>
      <c r="H5" s="4">
        <f t="shared" si="1"/>
        <v>0.21333333333333335</v>
      </c>
      <c r="I5" s="4">
        <f t="shared" si="0"/>
        <v>0.2851985559566787</v>
      </c>
      <c r="J5" s="4">
        <f t="shared" si="2"/>
        <v>0.26359832635983266</v>
      </c>
    </row>
    <row r="6" spans="1:10" x14ac:dyDescent="0.3">
      <c r="A6" s="1" t="s">
        <v>19</v>
      </c>
      <c r="B6" s="1" t="s">
        <v>11</v>
      </c>
      <c r="C6" s="1">
        <v>17</v>
      </c>
      <c r="D6" s="1">
        <v>25000</v>
      </c>
      <c r="E6" s="1" t="s">
        <v>7</v>
      </c>
      <c r="G6" s="1" t="s">
        <v>21</v>
      </c>
      <c r="H6" s="4">
        <f t="shared" si="1"/>
        <v>0.16666666666666666</v>
      </c>
      <c r="I6" s="4">
        <f t="shared" si="0"/>
        <v>0.19855595667870035</v>
      </c>
      <c r="J6" s="4">
        <f t="shared" si="2"/>
        <v>0.10460251046025104</v>
      </c>
    </row>
    <row r="7" spans="1:10" x14ac:dyDescent="0.3">
      <c r="A7" s="1" t="s">
        <v>17</v>
      </c>
      <c r="B7" s="1" t="s">
        <v>11</v>
      </c>
      <c r="C7" s="1">
        <v>5</v>
      </c>
      <c r="D7" s="1">
        <v>87900</v>
      </c>
      <c r="E7" s="1" t="s">
        <v>7</v>
      </c>
      <c r="G7" s="1" t="s">
        <v>6</v>
      </c>
      <c r="H7" s="4">
        <f t="shared" si="1"/>
        <v>5.3333333333333337E-2</v>
      </c>
      <c r="I7" s="4">
        <f t="shared" si="0"/>
        <v>5.0541516245487361E-2</v>
      </c>
      <c r="J7" s="4">
        <f t="shared" si="2"/>
        <v>0.23012552301255229</v>
      </c>
    </row>
    <row r="8" spans="1:10" x14ac:dyDescent="0.3">
      <c r="A8" s="1" t="s">
        <v>20</v>
      </c>
      <c r="B8" s="1" t="s">
        <v>21</v>
      </c>
      <c r="C8" s="1">
        <v>25</v>
      </c>
      <c r="D8" s="1">
        <v>17000</v>
      </c>
      <c r="E8" s="1" t="s">
        <v>7</v>
      </c>
      <c r="G8" s="1" t="s">
        <v>23</v>
      </c>
      <c r="H8" s="4">
        <f t="shared" si="1"/>
        <v>0.06</v>
      </c>
      <c r="I8" s="4">
        <f t="shared" si="0"/>
        <v>4.3321299638989168E-2</v>
      </c>
      <c r="J8" s="4">
        <f t="shared" si="2"/>
        <v>2.0920502092050208E-2</v>
      </c>
    </row>
    <row r="9" spans="1:10" x14ac:dyDescent="0.3">
      <c r="A9" s="1" t="s">
        <v>24</v>
      </c>
      <c r="B9" s="1" t="s">
        <v>9</v>
      </c>
      <c r="C9" s="1">
        <v>2</v>
      </c>
      <c r="D9" s="1">
        <v>21000</v>
      </c>
      <c r="E9" s="1" t="s">
        <v>7</v>
      </c>
    </row>
    <row r="10" spans="1:10" x14ac:dyDescent="0.3">
      <c r="A10" s="1" t="s">
        <v>25</v>
      </c>
      <c r="B10" s="1" t="s">
        <v>9</v>
      </c>
      <c r="C10" s="1">
        <v>12</v>
      </c>
      <c r="D10" s="1">
        <v>33000</v>
      </c>
      <c r="E10" s="1" t="s">
        <v>7</v>
      </c>
      <c r="H10" s="5"/>
    </row>
    <row r="11" spans="1:10" x14ac:dyDescent="0.3">
      <c r="A11" s="1" t="s">
        <v>8</v>
      </c>
      <c r="B11" s="1" t="s">
        <v>9</v>
      </c>
      <c r="C11" s="1">
        <v>15</v>
      </c>
      <c r="D11" s="1">
        <v>35500</v>
      </c>
      <c r="E11" s="1" t="s">
        <v>7</v>
      </c>
    </row>
    <row r="12" spans="1:10" x14ac:dyDescent="0.3">
      <c r="A12" s="1" t="s">
        <v>12</v>
      </c>
      <c r="B12" s="1" t="s">
        <v>9</v>
      </c>
      <c r="C12" s="1">
        <v>20</v>
      </c>
      <c r="D12" s="1">
        <v>23600</v>
      </c>
      <c r="E12" s="1" t="s">
        <v>7</v>
      </c>
    </row>
    <row r="13" spans="1:10" x14ac:dyDescent="0.3">
      <c r="A13" s="1" t="s">
        <v>5</v>
      </c>
      <c r="B13" s="1" t="s">
        <v>6</v>
      </c>
      <c r="C13" s="1">
        <v>8</v>
      </c>
      <c r="D13" s="1">
        <v>21000</v>
      </c>
      <c r="E13" s="1" t="s">
        <v>7</v>
      </c>
    </row>
    <row r="14" spans="1:10" x14ac:dyDescent="0.3">
      <c r="A14" s="1" t="s">
        <v>22</v>
      </c>
      <c r="B14" s="1" t="s">
        <v>23</v>
      </c>
      <c r="C14" s="1">
        <v>9</v>
      </c>
      <c r="D14" s="1">
        <v>34200</v>
      </c>
      <c r="E14" s="1" t="s">
        <v>7</v>
      </c>
    </row>
    <row r="15" spans="1:10" x14ac:dyDescent="0.3">
      <c r="A15" s="1" t="s">
        <v>15</v>
      </c>
      <c r="B15" s="1" t="s">
        <v>16</v>
      </c>
      <c r="C15" s="1">
        <v>6</v>
      </c>
      <c r="D15" s="1">
        <v>326</v>
      </c>
      <c r="E15" s="1" t="s">
        <v>26</v>
      </c>
    </row>
    <row r="16" spans="1:10" x14ac:dyDescent="0.3">
      <c r="A16" s="1" t="s">
        <v>18</v>
      </c>
      <c r="B16" s="1" t="s">
        <v>14</v>
      </c>
      <c r="C16" s="1">
        <v>21</v>
      </c>
      <c r="D16" s="1">
        <v>283</v>
      </c>
      <c r="E16" s="1" t="s">
        <v>26</v>
      </c>
    </row>
    <row r="17" spans="1:5" x14ac:dyDescent="0.3">
      <c r="A17" s="1" t="s">
        <v>10</v>
      </c>
      <c r="B17" s="1" t="s">
        <v>11</v>
      </c>
      <c r="C17" s="1">
        <v>15</v>
      </c>
      <c r="D17" s="1">
        <v>266</v>
      </c>
      <c r="E17" s="1" t="s">
        <v>26</v>
      </c>
    </row>
    <row r="18" spans="1:5" x14ac:dyDescent="0.3">
      <c r="A18" s="1" t="s">
        <v>27</v>
      </c>
      <c r="B18" s="1" t="s">
        <v>11</v>
      </c>
      <c r="C18" s="1">
        <v>12</v>
      </c>
      <c r="D18" s="1">
        <v>691</v>
      </c>
      <c r="E18" s="1" t="s">
        <v>26</v>
      </c>
    </row>
    <row r="19" spans="1:5" x14ac:dyDescent="0.3">
      <c r="A19" s="1" t="s">
        <v>19</v>
      </c>
      <c r="B19" s="1" t="s">
        <v>11</v>
      </c>
      <c r="C19" s="1">
        <v>2</v>
      </c>
      <c r="D19" s="1">
        <v>199</v>
      </c>
      <c r="E19" s="1" t="s">
        <v>26</v>
      </c>
    </row>
    <row r="20" spans="1:5" x14ac:dyDescent="0.3">
      <c r="A20" s="1" t="s">
        <v>17</v>
      </c>
      <c r="B20" s="1" t="s">
        <v>11</v>
      </c>
      <c r="C20" s="1">
        <v>50</v>
      </c>
      <c r="D20" s="1">
        <v>755</v>
      </c>
      <c r="E20" s="1" t="s">
        <v>26</v>
      </c>
    </row>
    <row r="21" spans="1:5" x14ac:dyDescent="0.3">
      <c r="A21" s="1" t="s">
        <v>20</v>
      </c>
      <c r="B21" s="1" t="s">
        <v>21</v>
      </c>
      <c r="C21" s="1">
        <v>55</v>
      </c>
      <c r="D21" s="1">
        <v>283</v>
      </c>
      <c r="E21" s="1" t="s">
        <v>26</v>
      </c>
    </row>
    <row r="22" spans="1:5" x14ac:dyDescent="0.3">
      <c r="A22" s="1" t="s">
        <v>24</v>
      </c>
      <c r="B22" s="1" t="s">
        <v>9</v>
      </c>
      <c r="C22" s="1">
        <v>5</v>
      </c>
      <c r="D22" s="1">
        <v>204</v>
      </c>
      <c r="E22" s="1" t="s">
        <v>26</v>
      </c>
    </row>
    <row r="23" spans="1:5" x14ac:dyDescent="0.3">
      <c r="A23" s="1" t="s">
        <v>8</v>
      </c>
      <c r="B23" s="1" t="s">
        <v>9</v>
      </c>
      <c r="C23" s="1">
        <v>33</v>
      </c>
      <c r="D23" s="1">
        <v>466</v>
      </c>
      <c r="E23" s="1" t="s">
        <v>26</v>
      </c>
    </row>
    <row r="24" spans="1:5" x14ac:dyDescent="0.3">
      <c r="A24" s="1" t="s">
        <v>12</v>
      </c>
      <c r="B24" s="1" t="s">
        <v>9</v>
      </c>
      <c r="C24" s="1">
        <v>52</v>
      </c>
      <c r="D24" s="1">
        <v>233</v>
      </c>
      <c r="E24" s="1" t="s">
        <v>26</v>
      </c>
    </row>
    <row r="25" spans="1:5" x14ac:dyDescent="0.3">
      <c r="A25" s="1" t="s">
        <v>5</v>
      </c>
      <c r="B25" s="1" t="s">
        <v>6</v>
      </c>
      <c r="C25" s="1">
        <v>14</v>
      </c>
      <c r="D25" s="1">
        <v>250</v>
      </c>
      <c r="E25" s="1" t="s">
        <v>26</v>
      </c>
    </row>
    <row r="26" spans="1:5" x14ac:dyDescent="0.3">
      <c r="A26" s="1" t="s">
        <v>22</v>
      </c>
      <c r="B26" s="1" t="s">
        <v>23</v>
      </c>
      <c r="C26" s="1">
        <v>12</v>
      </c>
      <c r="D26" s="1">
        <v>602</v>
      </c>
      <c r="E26" s="1" t="s">
        <v>26</v>
      </c>
    </row>
    <row r="27" spans="1:5" x14ac:dyDescent="0.3">
      <c r="A27" s="1" t="s">
        <v>15</v>
      </c>
      <c r="B27" s="1" t="s">
        <v>16</v>
      </c>
      <c r="C27" s="1">
        <v>3</v>
      </c>
      <c r="D27" s="1">
        <v>24000</v>
      </c>
      <c r="E27" s="1" t="s">
        <v>28</v>
      </c>
    </row>
    <row r="28" spans="1:5" x14ac:dyDescent="0.3">
      <c r="A28" s="1" t="s">
        <v>18</v>
      </c>
      <c r="B28" s="1" t="s">
        <v>14</v>
      </c>
      <c r="C28" s="1">
        <v>33</v>
      </c>
      <c r="D28" s="1">
        <v>14175</v>
      </c>
      <c r="E28" s="1" t="s">
        <v>28</v>
      </c>
    </row>
    <row r="29" spans="1:5" x14ac:dyDescent="0.3">
      <c r="A29" s="1" t="s">
        <v>13</v>
      </c>
      <c r="B29" s="1" t="s">
        <v>14</v>
      </c>
      <c r="C29" s="1">
        <v>6</v>
      </c>
      <c r="D29" s="1">
        <v>24900</v>
      </c>
      <c r="E29" s="1" t="s">
        <v>28</v>
      </c>
    </row>
    <row r="30" spans="1:5" x14ac:dyDescent="0.3">
      <c r="A30" s="1" t="s">
        <v>10</v>
      </c>
      <c r="B30" s="1" t="s">
        <v>11</v>
      </c>
      <c r="C30" s="1">
        <v>34</v>
      </c>
      <c r="D30" s="1">
        <v>33075</v>
      </c>
      <c r="E30" s="1" t="s">
        <v>28</v>
      </c>
    </row>
    <row r="31" spans="1:5" x14ac:dyDescent="0.3">
      <c r="A31" s="1" t="s">
        <v>27</v>
      </c>
      <c r="B31" s="1" t="s">
        <v>11</v>
      </c>
      <c r="C31" s="1">
        <v>9</v>
      </c>
      <c r="D31" s="1">
        <v>35470</v>
      </c>
      <c r="E31" s="1" t="s">
        <v>28</v>
      </c>
    </row>
    <row r="32" spans="1:5" x14ac:dyDescent="0.3">
      <c r="A32" s="1" t="s">
        <v>19</v>
      </c>
      <c r="B32" s="1" t="s">
        <v>11</v>
      </c>
      <c r="C32" s="1">
        <v>18</v>
      </c>
      <c r="D32" s="1">
        <v>18750</v>
      </c>
      <c r="E32" s="1" t="s">
        <v>28</v>
      </c>
    </row>
    <row r="33" spans="1:5" x14ac:dyDescent="0.3">
      <c r="A33" s="1" t="s">
        <v>17</v>
      </c>
      <c r="B33" s="1" t="s">
        <v>11</v>
      </c>
      <c r="C33" s="1">
        <v>2</v>
      </c>
      <c r="D33" s="1">
        <v>65925</v>
      </c>
      <c r="E33" s="1" t="s">
        <v>28</v>
      </c>
    </row>
    <row r="34" spans="1:5" x14ac:dyDescent="0.3">
      <c r="A34" s="1" t="s">
        <v>20</v>
      </c>
      <c r="B34" s="1" t="s">
        <v>21</v>
      </c>
      <c r="C34" s="1">
        <v>25</v>
      </c>
      <c r="D34" s="1">
        <v>12750</v>
      </c>
      <c r="E34" s="1" t="s">
        <v>28</v>
      </c>
    </row>
    <row r="35" spans="1:5" x14ac:dyDescent="0.3">
      <c r="A35" s="1" t="s">
        <v>24</v>
      </c>
      <c r="B35" s="1" t="s">
        <v>9</v>
      </c>
      <c r="C35" s="1">
        <v>1</v>
      </c>
      <c r="D35" s="1">
        <v>15750</v>
      </c>
      <c r="E35" s="1" t="s">
        <v>28</v>
      </c>
    </row>
    <row r="36" spans="1:5" x14ac:dyDescent="0.3">
      <c r="A36" s="1" t="s">
        <v>25</v>
      </c>
      <c r="B36" s="1" t="s">
        <v>9</v>
      </c>
      <c r="C36" s="1">
        <v>12</v>
      </c>
      <c r="D36" s="1">
        <v>24750</v>
      </c>
      <c r="E36" s="1" t="s">
        <v>28</v>
      </c>
    </row>
    <row r="37" spans="1:5" x14ac:dyDescent="0.3">
      <c r="A37" s="1" t="s">
        <v>8</v>
      </c>
      <c r="B37" s="1" t="s">
        <v>9</v>
      </c>
      <c r="C37" s="1">
        <v>16</v>
      </c>
      <c r="D37" s="1">
        <v>26625</v>
      </c>
      <c r="E37" s="1" t="s">
        <v>28</v>
      </c>
    </row>
    <row r="38" spans="1:5" x14ac:dyDescent="0.3">
      <c r="A38" s="1" t="s">
        <v>12</v>
      </c>
      <c r="B38" s="1" t="s">
        <v>9</v>
      </c>
      <c r="C38" s="1">
        <v>20</v>
      </c>
      <c r="D38" s="1">
        <v>17700</v>
      </c>
      <c r="E38" s="1" t="s">
        <v>28</v>
      </c>
    </row>
    <row r="39" spans="1:5" x14ac:dyDescent="0.3">
      <c r="A39" s="1" t="s">
        <v>5</v>
      </c>
      <c r="B39" s="1" t="s">
        <v>6</v>
      </c>
      <c r="C39" s="1">
        <v>55</v>
      </c>
      <c r="D39" s="1">
        <v>15750</v>
      </c>
      <c r="E39" s="1" t="s">
        <v>28</v>
      </c>
    </row>
    <row r="40" spans="1:5" x14ac:dyDescent="0.3">
      <c r="A40" s="1" t="s">
        <v>22</v>
      </c>
      <c r="B40" s="1" t="s">
        <v>23</v>
      </c>
      <c r="C40" s="1">
        <v>5</v>
      </c>
      <c r="D40" s="1">
        <v>25650</v>
      </c>
      <c r="E40" s="1" t="s">
        <v>28</v>
      </c>
    </row>
  </sheetData>
  <sortState xmlns:xlrd2="http://schemas.microsoft.com/office/spreadsheetml/2017/richdata2" ref="A2:E40">
    <sortCondition ref="E2:E40"/>
    <sortCondition ref="B2:B40"/>
    <sortCondition ref="A2:A40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0"/>
  <sheetViews>
    <sheetView topLeftCell="A17" workbookViewId="0">
      <selection activeCell="L39" sqref="L39"/>
    </sheetView>
  </sheetViews>
  <sheetFormatPr defaultColWidth="11" defaultRowHeight="15.6" x14ac:dyDescent="0.3"/>
  <cols>
    <col min="11" max="11" width="19" customWidth="1"/>
    <col min="13" max="13" width="11.3984375" bestFit="1" customWidth="1"/>
    <col min="14" max="14" width="17.8984375" customWidth="1"/>
    <col min="15" max="15" width="18.3984375" customWidth="1"/>
    <col min="23" max="23" width="18.296875" customWidth="1"/>
  </cols>
  <sheetData>
    <row r="1" spans="1:23" ht="16.2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3" t="s">
        <v>36</v>
      </c>
      <c r="J1" s="13"/>
    </row>
    <row r="2" spans="1:23" x14ac:dyDescent="0.3">
      <c r="A2" s="1" t="s">
        <v>15</v>
      </c>
      <c r="B2" s="1" t="s">
        <v>16</v>
      </c>
      <c r="C2" s="1">
        <v>5</v>
      </c>
      <c r="D2" s="1">
        <v>32000</v>
      </c>
      <c r="E2" s="1" t="s">
        <v>7</v>
      </c>
      <c r="I2" s="11" t="s">
        <v>0</v>
      </c>
      <c r="J2" s="11" t="s">
        <v>32</v>
      </c>
      <c r="K2" s="11" t="s">
        <v>2</v>
      </c>
      <c r="L2" s="11" t="s">
        <v>3</v>
      </c>
      <c r="M2" s="11" t="s">
        <v>33</v>
      </c>
      <c r="N2" s="11" t="s">
        <v>34</v>
      </c>
      <c r="O2" s="11" t="s">
        <v>35</v>
      </c>
      <c r="Q2" s="13" t="s">
        <v>30</v>
      </c>
      <c r="R2" s="13"/>
    </row>
    <row r="3" spans="1:23" x14ac:dyDescent="0.3">
      <c r="A3" s="1" t="s">
        <v>18</v>
      </c>
      <c r="B3" s="1" t="s">
        <v>14</v>
      </c>
      <c r="C3" s="1">
        <v>18</v>
      </c>
      <c r="D3" s="1">
        <v>18900</v>
      </c>
      <c r="E3" s="1" t="s">
        <v>7</v>
      </c>
      <c r="I3" s="6" t="s">
        <v>15</v>
      </c>
      <c r="J3" s="6" t="s">
        <v>16</v>
      </c>
      <c r="K3" s="6">
        <v>5</v>
      </c>
      <c r="L3" s="6">
        <v>32000</v>
      </c>
      <c r="M3" s="7">
        <f>(K3*L3)</f>
        <v>160000</v>
      </c>
      <c r="N3" s="8">
        <f>M3/$M$16</f>
        <v>3.736746228221776E-2</v>
      </c>
      <c r="O3" s="7" t="str" cm="1">
        <f t="array" ref="O3:O15">IF(K3:K15&lt;M18,"cheak demand curve"," ")</f>
        <v>cheak demand curve</v>
      </c>
      <c r="Q3" s="11" t="s">
        <v>0</v>
      </c>
      <c r="R3" s="11" t="s">
        <v>32</v>
      </c>
      <c r="S3" s="11" t="s">
        <v>2</v>
      </c>
      <c r="T3" s="11" t="s">
        <v>3</v>
      </c>
      <c r="U3" s="11" t="s">
        <v>33</v>
      </c>
      <c r="V3" s="11" t="s">
        <v>34</v>
      </c>
      <c r="W3" s="11" t="s">
        <v>35</v>
      </c>
    </row>
    <row r="4" spans="1:23" x14ac:dyDescent="0.3">
      <c r="A4" s="1" t="s">
        <v>13</v>
      </c>
      <c r="B4" s="1" t="s">
        <v>14</v>
      </c>
      <c r="C4" s="1">
        <v>4</v>
      </c>
      <c r="D4" s="1">
        <v>33200</v>
      </c>
      <c r="E4" s="1" t="s">
        <v>7</v>
      </c>
      <c r="I4" s="6" t="s">
        <v>18</v>
      </c>
      <c r="J4" s="6" t="s">
        <v>14</v>
      </c>
      <c r="K4" s="6">
        <v>18</v>
      </c>
      <c r="L4" s="6">
        <v>18900</v>
      </c>
      <c r="M4" s="7">
        <f t="shared" ref="M4:M15" si="0">(K4*L4)</f>
        <v>340200</v>
      </c>
      <c r="N4" s="8">
        <f t="shared" ref="N4:N15" si="1">M4/$M$16</f>
        <v>7.9452566677565506E-2</v>
      </c>
      <c r="O4" s="7" t="str">
        <v xml:space="preserve"> </v>
      </c>
      <c r="Q4" s="6" t="s">
        <v>15</v>
      </c>
      <c r="R4" s="6" t="s">
        <v>16</v>
      </c>
      <c r="S4" s="6">
        <v>6</v>
      </c>
      <c r="T4" s="6">
        <v>326</v>
      </c>
      <c r="U4" s="7">
        <f>(T4*S4)</f>
        <v>1956</v>
      </c>
      <c r="V4" s="10" cm="1">
        <f t="array" ref="V4:V15">S4:S15/U16</f>
        <v>2.1660649819494584E-2</v>
      </c>
      <c r="W4" s="7" t="str" cm="1">
        <f t="array" ref="W4:W15">IF(S4:S15&lt;U18,"cheak demand curve"," ")</f>
        <v>cheak demand curve</v>
      </c>
    </row>
    <row r="5" spans="1:23" x14ac:dyDescent="0.3">
      <c r="A5" s="1" t="s">
        <v>10</v>
      </c>
      <c r="B5" s="1" t="s">
        <v>11</v>
      </c>
      <c r="C5" s="1">
        <v>10</v>
      </c>
      <c r="D5" s="1">
        <v>44100</v>
      </c>
      <c r="E5" s="1" t="s">
        <v>7</v>
      </c>
      <c r="I5" s="6" t="s">
        <v>13</v>
      </c>
      <c r="J5" s="6" t="s">
        <v>14</v>
      </c>
      <c r="K5" s="6">
        <v>4</v>
      </c>
      <c r="L5" s="6">
        <v>33200</v>
      </c>
      <c r="M5" s="7">
        <f t="shared" si="0"/>
        <v>132800</v>
      </c>
      <c r="N5" s="8">
        <f t="shared" si="1"/>
        <v>3.1014993694240739E-2</v>
      </c>
      <c r="O5" s="7" t="str">
        <v>cheak demand curve</v>
      </c>
      <c r="Q5" s="6" t="s">
        <v>18</v>
      </c>
      <c r="R5" s="6" t="s">
        <v>14</v>
      </c>
      <c r="S5" s="6">
        <v>21</v>
      </c>
      <c r="T5" s="6">
        <v>283</v>
      </c>
      <c r="U5" s="7">
        <f t="shared" ref="U5:U15" si="2">(T5*S5)</f>
        <v>5943</v>
      </c>
      <c r="V5" s="10">
        <v>7.5812274368231042E-2</v>
      </c>
      <c r="W5" s="7" t="str">
        <v>cheak demand curve</v>
      </c>
    </row>
    <row r="6" spans="1:23" x14ac:dyDescent="0.3">
      <c r="A6" s="1" t="s">
        <v>19</v>
      </c>
      <c r="B6" s="1" t="s">
        <v>11</v>
      </c>
      <c r="C6" s="1">
        <v>17</v>
      </c>
      <c r="D6" s="1">
        <v>25000</v>
      </c>
      <c r="E6" s="1" t="s">
        <v>7</v>
      </c>
      <c r="I6" s="6" t="s">
        <v>10</v>
      </c>
      <c r="J6" s="6" t="s">
        <v>11</v>
      </c>
      <c r="K6" s="6">
        <v>10</v>
      </c>
      <c r="L6" s="6">
        <v>44100</v>
      </c>
      <c r="M6" s="7">
        <f t="shared" si="0"/>
        <v>441000</v>
      </c>
      <c r="N6" s="8">
        <f t="shared" si="1"/>
        <v>0.1029940679153627</v>
      </c>
      <c r="O6" s="7" t="str">
        <v>cheak demand curve</v>
      </c>
      <c r="Q6" s="6" t="s">
        <v>10</v>
      </c>
      <c r="R6" s="6" t="s">
        <v>11</v>
      </c>
      <c r="S6" s="6">
        <v>15</v>
      </c>
      <c r="T6" s="6">
        <v>266</v>
      </c>
      <c r="U6" s="7">
        <f t="shared" si="2"/>
        <v>3990</v>
      </c>
      <c r="V6" s="10">
        <v>5.4151624548736461E-2</v>
      </c>
      <c r="W6" s="7" t="str">
        <v>cheak demand curve</v>
      </c>
    </row>
    <row r="7" spans="1:23" x14ac:dyDescent="0.3">
      <c r="A7" s="1" t="s">
        <v>17</v>
      </c>
      <c r="B7" s="1" t="s">
        <v>11</v>
      </c>
      <c r="C7" s="1">
        <v>5</v>
      </c>
      <c r="D7" s="1">
        <v>87900</v>
      </c>
      <c r="E7" s="1" t="s">
        <v>7</v>
      </c>
      <c r="I7" s="6" t="s">
        <v>19</v>
      </c>
      <c r="J7" s="6" t="s">
        <v>11</v>
      </c>
      <c r="K7" s="6">
        <v>17</v>
      </c>
      <c r="L7" s="6">
        <v>25000</v>
      </c>
      <c r="M7" s="7">
        <f t="shared" si="0"/>
        <v>425000</v>
      </c>
      <c r="N7" s="8">
        <f t="shared" si="1"/>
        <v>9.9257321687140923E-2</v>
      </c>
      <c r="O7" s="7" t="str">
        <v xml:space="preserve"> </v>
      </c>
      <c r="Q7" s="6" t="s">
        <v>27</v>
      </c>
      <c r="R7" s="6" t="s">
        <v>11</v>
      </c>
      <c r="S7" s="6">
        <v>12</v>
      </c>
      <c r="T7" s="6">
        <v>691</v>
      </c>
      <c r="U7" s="7">
        <f t="shared" si="2"/>
        <v>8292</v>
      </c>
      <c r="V7" s="10">
        <v>4.3321299638989168E-2</v>
      </c>
      <c r="W7" s="7" t="str">
        <v>cheak demand curve</v>
      </c>
    </row>
    <row r="8" spans="1:23" x14ac:dyDescent="0.3">
      <c r="A8" s="1" t="s">
        <v>20</v>
      </c>
      <c r="B8" s="1" t="s">
        <v>21</v>
      </c>
      <c r="C8" s="1">
        <v>25</v>
      </c>
      <c r="D8" s="1">
        <v>17000</v>
      </c>
      <c r="E8" s="1" t="s">
        <v>7</v>
      </c>
      <c r="I8" s="6" t="s">
        <v>17</v>
      </c>
      <c r="J8" s="6" t="s">
        <v>11</v>
      </c>
      <c r="K8" s="6">
        <v>5</v>
      </c>
      <c r="L8" s="6">
        <v>87900</v>
      </c>
      <c r="M8" s="7">
        <f t="shared" si="0"/>
        <v>439500</v>
      </c>
      <c r="N8" s="8">
        <f t="shared" si="1"/>
        <v>0.10264374795646691</v>
      </c>
      <c r="O8" s="7" t="str">
        <v>cheak demand curve</v>
      </c>
      <c r="Q8" s="6" t="s">
        <v>19</v>
      </c>
      <c r="R8" s="6" t="s">
        <v>11</v>
      </c>
      <c r="S8" s="6">
        <v>2</v>
      </c>
      <c r="T8" s="6">
        <v>199</v>
      </c>
      <c r="U8" s="7">
        <f t="shared" si="2"/>
        <v>398</v>
      </c>
      <c r="V8" s="10">
        <v>7.2202166064981952E-3</v>
      </c>
      <c r="W8" s="7" t="str">
        <v>cheak demand curve</v>
      </c>
    </row>
    <row r="9" spans="1:23" x14ac:dyDescent="0.3">
      <c r="A9" s="1" t="s">
        <v>24</v>
      </c>
      <c r="B9" s="1" t="s">
        <v>9</v>
      </c>
      <c r="C9" s="1">
        <v>2</v>
      </c>
      <c r="D9" s="1">
        <v>21000</v>
      </c>
      <c r="E9" s="1" t="s">
        <v>7</v>
      </c>
      <c r="I9" s="6" t="s">
        <v>20</v>
      </c>
      <c r="J9" s="6" t="s">
        <v>21</v>
      </c>
      <c r="K9" s="6">
        <v>25</v>
      </c>
      <c r="L9" s="6">
        <v>17000</v>
      </c>
      <c r="M9" s="7">
        <f t="shared" si="0"/>
        <v>425000</v>
      </c>
      <c r="N9" s="8">
        <f t="shared" si="1"/>
        <v>9.9257321687140923E-2</v>
      </c>
      <c r="O9" s="7" t="str">
        <v xml:space="preserve"> </v>
      </c>
      <c r="Q9" s="6" t="s">
        <v>17</v>
      </c>
      <c r="R9" s="6" t="s">
        <v>11</v>
      </c>
      <c r="S9" s="6">
        <v>50</v>
      </c>
      <c r="T9" s="6">
        <v>755</v>
      </c>
      <c r="U9" s="7">
        <f t="shared" si="2"/>
        <v>37750</v>
      </c>
      <c r="V9" s="10">
        <v>0.18050541516245489</v>
      </c>
      <c r="W9" s="7" t="str">
        <v xml:space="preserve"> </v>
      </c>
    </row>
    <row r="10" spans="1:23" x14ac:dyDescent="0.3">
      <c r="A10" s="1" t="s">
        <v>25</v>
      </c>
      <c r="B10" s="1" t="s">
        <v>9</v>
      </c>
      <c r="C10" s="1">
        <v>12</v>
      </c>
      <c r="D10" s="1">
        <v>33000</v>
      </c>
      <c r="E10" s="1" t="s">
        <v>7</v>
      </c>
      <c r="I10" s="6" t="s">
        <v>24</v>
      </c>
      <c r="J10" s="6" t="s">
        <v>9</v>
      </c>
      <c r="K10" s="6">
        <v>2</v>
      </c>
      <c r="L10" s="6">
        <v>21000</v>
      </c>
      <c r="M10" s="7">
        <f t="shared" si="0"/>
        <v>42000</v>
      </c>
      <c r="N10" s="8">
        <f t="shared" si="1"/>
        <v>9.8089588490821618E-3</v>
      </c>
      <c r="O10" s="7" t="str">
        <v>cheak demand curve</v>
      </c>
      <c r="Q10" s="6" t="s">
        <v>20</v>
      </c>
      <c r="R10" s="6" t="s">
        <v>21</v>
      </c>
      <c r="S10" s="6">
        <v>55</v>
      </c>
      <c r="T10" s="6">
        <v>283</v>
      </c>
      <c r="U10" s="7">
        <f t="shared" si="2"/>
        <v>15565</v>
      </c>
      <c r="V10" s="10">
        <v>0.19855595667870035</v>
      </c>
      <c r="W10" s="7" t="str">
        <v xml:space="preserve"> </v>
      </c>
    </row>
    <row r="11" spans="1:23" x14ac:dyDescent="0.3">
      <c r="A11" s="1" t="s">
        <v>8</v>
      </c>
      <c r="B11" s="1" t="s">
        <v>9</v>
      </c>
      <c r="C11" s="1">
        <v>15</v>
      </c>
      <c r="D11" s="1">
        <v>35500</v>
      </c>
      <c r="E11" s="1" t="s">
        <v>7</v>
      </c>
      <c r="I11" s="6" t="s">
        <v>25</v>
      </c>
      <c r="J11" s="6" t="s">
        <v>9</v>
      </c>
      <c r="K11" s="6">
        <v>12</v>
      </c>
      <c r="L11" s="6">
        <v>33000</v>
      </c>
      <c r="M11" s="7">
        <f t="shared" si="0"/>
        <v>396000</v>
      </c>
      <c r="N11" s="8">
        <f t="shared" si="1"/>
        <v>9.2484469148488957E-2</v>
      </c>
      <c r="O11" s="7" t="str">
        <v xml:space="preserve"> </v>
      </c>
      <c r="Q11" s="6" t="s">
        <v>24</v>
      </c>
      <c r="R11" s="6" t="s">
        <v>9</v>
      </c>
      <c r="S11" s="6">
        <v>5</v>
      </c>
      <c r="T11" s="6">
        <v>204</v>
      </c>
      <c r="U11" s="7">
        <f t="shared" si="2"/>
        <v>1020</v>
      </c>
      <c r="V11" s="10">
        <v>1.8050541516245487E-2</v>
      </c>
      <c r="W11" s="7" t="str">
        <v>cheak demand curve</v>
      </c>
    </row>
    <row r="12" spans="1:23" x14ac:dyDescent="0.3">
      <c r="A12" s="1" t="s">
        <v>12</v>
      </c>
      <c r="B12" s="1" t="s">
        <v>9</v>
      </c>
      <c r="C12" s="1">
        <v>20</v>
      </c>
      <c r="D12" s="1">
        <v>23600</v>
      </c>
      <c r="E12" s="1" t="s">
        <v>7</v>
      </c>
      <c r="I12" s="6" t="s">
        <v>8</v>
      </c>
      <c r="J12" s="6" t="s">
        <v>9</v>
      </c>
      <c r="K12" s="6">
        <v>15</v>
      </c>
      <c r="L12" s="6">
        <v>35500</v>
      </c>
      <c r="M12" s="7">
        <f t="shared" si="0"/>
        <v>532500</v>
      </c>
      <c r="N12" s="8">
        <f t="shared" si="1"/>
        <v>0.12436358540800597</v>
      </c>
      <c r="O12" s="7" t="str">
        <v xml:space="preserve"> </v>
      </c>
      <c r="Q12" s="6" t="s">
        <v>8</v>
      </c>
      <c r="R12" s="6" t="s">
        <v>9</v>
      </c>
      <c r="S12" s="6">
        <v>33</v>
      </c>
      <c r="T12" s="6">
        <v>466</v>
      </c>
      <c r="U12" s="7">
        <f t="shared" si="2"/>
        <v>15378</v>
      </c>
      <c r="V12" s="10">
        <v>0.11913357400722022</v>
      </c>
      <c r="W12" s="7" t="str">
        <v xml:space="preserve"> </v>
      </c>
    </row>
    <row r="13" spans="1:23" x14ac:dyDescent="0.3">
      <c r="A13" s="1" t="s">
        <v>5</v>
      </c>
      <c r="B13" s="1" t="s">
        <v>6</v>
      </c>
      <c r="C13" s="1">
        <v>8</v>
      </c>
      <c r="D13" s="1">
        <v>21000</v>
      </c>
      <c r="E13" s="1" t="s">
        <v>7</v>
      </c>
      <c r="I13" s="6" t="s">
        <v>12</v>
      </c>
      <c r="J13" s="6" t="s">
        <v>9</v>
      </c>
      <c r="K13" s="6">
        <v>20</v>
      </c>
      <c r="L13" s="6">
        <v>23600</v>
      </c>
      <c r="M13" s="7">
        <f t="shared" si="0"/>
        <v>472000</v>
      </c>
      <c r="N13" s="8">
        <f t="shared" si="1"/>
        <v>0.11023401373254239</v>
      </c>
      <c r="O13" s="7" t="str">
        <v xml:space="preserve"> </v>
      </c>
      <c r="Q13" s="6" t="s">
        <v>12</v>
      </c>
      <c r="R13" s="6" t="s">
        <v>9</v>
      </c>
      <c r="S13" s="6">
        <v>52</v>
      </c>
      <c r="T13" s="6">
        <v>233</v>
      </c>
      <c r="U13" s="7">
        <f t="shared" si="2"/>
        <v>12116</v>
      </c>
      <c r="V13" s="10">
        <v>0.18772563176895307</v>
      </c>
      <c r="W13" s="7" t="str">
        <v xml:space="preserve"> </v>
      </c>
    </row>
    <row r="14" spans="1:23" x14ac:dyDescent="0.3">
      <c r="A14" s="1" t="s">
        <v>22</v>
      </c>
      <c r="B14" s="1" t="s">
        <v>23</v>
      </c>
      <c r="C14" s="1">
        <v>9</v>
      </c>
      <c r="D14" s="1">
        <v>34200</v>
      </c>
      <c r="E14" s="1" t="s">
        <v>7</v>
      </c>
      <c r="I14" s="6" t="s">
        <v>5</v>
      </c>
      <c r="J14" s="6" t="s">
        <v>6</v>
      </c>
      <c r="K14" s="6">
        <v>8</v>
      </c>
      <c r="L14" s="6">
        <v>21000</v>
      </c>
      <c r="M14" s="7">
        <f t="shared" si="0"/>
        <v>168000</v>
      </c>
      <c r="N14" s="8">
        <f t="shared" si="1"/>
        <v>3.9235835396328647E-2</v>
      </c>
      <c r="O14" s="7" t="str">
        <v>cheak demand curve</v>
      </c>
      <c r="Q14" s="6" t="s">
        <v>5</v>
      </c>
      <c r="R14" s="6" t="s">
        <v>6</v>
      </c>
      <c r="S14" s="6">
        <v>14</v>
      </c>
      <c r="T14" s="6">
        <v>250</v>
      </c>
      <c r="U14" s="7">
        <f t="shared" si="2"/>
        <v>3500</v>
      </c>
      <c r="V14" s="10">
        <v>5.0541516245487361E-2</v>
      </c>
      <c r="W14" s="7" t="str">
        <v>cheak demand curve</v>
      </c>
    </row>
    <row r="15" spans="1:23" x14ac:dyDescent="0.3">
      <c r="A15" s="1" t="s">
        <v>15</v>
      </c>
      <c r="B15" s="1" t="s">
        <v>16</v>
      </c>
      <c r="C15" s="1">
        <v>6</v>
      </c>
      <c r="D15" s="1">
        <v>326</v>
      </c>
      <c r="E15" s="1" t="s">
        <v>26</v>
      </c>
      <c r="I15" s="6" t="s">
        <v>22</v>
      </c>
      <c r="J15" s="6" t="s">
        <v>23</v>
      </c>
      <c r="K15" s="6">
        <v>9</v>
      </c>
      <c r="L15" s="6">
        <v>34200</v>
      </c>
      <c r="M15" s="7">
        <f t="shared" si="0"/>
        <v>307800</v>
      </c>
      <c r="N15" s="8">
        <f t="shared" si="1"/>
        <v>7.1885655565416415E-2</v>
      </c>
      <c r="O15" s="7" t="str">
        <v>cheak demand curve</v>
      </c>
      <c r="Q15" s="6" t="s">
        <v>22</v>
      </c>
      <c r="R15" s="6" t="s">
        <v>23</v>
      </c>
      <c r="S15" s="6">
        <v>12</v>
      </c>
      <c r="T15" s="6">
        <v>602</v>
      </c>
      <c r="U15" s="7">
        <f t="shared" si="2"/>
        <v>7224</v>
      </c>
      <c r="V15" s="10">
        <v>4.3321299638989168E-2</v>
      </c>
      <c r="W15" s="7" t="str">
        <v>cheak demand curve</v>
      </c>
    </row>
    <row r="16" spans="1:23" x14ac:dyDescent="0.3">
      <c r="A16" s="1" t="s">
        <v>18</v>
      </c>
      <c r="B16" s="1" t="s">
        <v>14</v>
      </c>
      <c r="C16" s="1">
        <v>21</v>
      </c>
      <c r="D16" s="1">
        <v>283</v>
      </c>
      <c r="E16" s="1" t="s">
        <v>26</v>
      </c>
      <c r="L16" s="12" t="s">
        <v>38</v>
      </c>
      <c r="M16" s="9">
        <f>SUM(M3:M15)</f>
        <v>4281800</v>
      </c>
      <c r="T16" s="12" t="s">
        <v>38</v>
      </c>
      <c r="U16" s="7">
        <f>SUM(S4:S15)</f>
        <v>277</v>
      </c>
      <c r="V16" s="4"/>
    </row>
    <row r="17" spans="1:21" x14ac:dyDescent="0.3">
      <c r="A17" s="1" t="s">
        <v>10</v>
      </c>
      <c r="B17" s="1" t="s">
        <v>11</v>
      </c>
      <c r="C17" s="1">
        <v>15</v>
      </c>
      <c r="D17" s="1">
        <v>266</v>
      </c>
      <c r="E17" s="1" t="s">
        <v>26</v>
      </c>
    </row>
    <row r="18" spans="1:21" x14ac:dyDescent="0.3">
      <c r="A18" s="1" t="s">
        <v>27</v>
      </c>
      <c r="B18" s="1" t="s">
        <v>11</v>
      </c>
      <c r="C18" s="1">
        <v>12</v>
      </c>
      <c r="D18" s="1">
        <v>691</v>
      </c>
      <c r="E18" s="1" t="s">
        <v>26</v>
      </c>
      <c r="L18" s="12" t="s">
        <v>39</v>
      </c>
      <c r="M18" s="9">
        <f>AVERAGE(K3:K15)</f>
        <v>11.538461538461538</v>
      </c>
      <c r="T18" s="12" t="s">
        <v>39</v>
      </c>
      <c r="U18" s="9">
        <f>AVERAGE(S4:S15)</f>
        <v>23.083333333333332</v>
      </c>
    </row>
    <row r="19" spans="1:21" x14ac:dyDescent="0.3">
      <c r="A19" s="1" t="s">
        <v>19</v>
      </c>
      <c r="B19" s="1" t="s">
        <v>11</v>
      </c>
      <c r="C19" s="1">
        <v>2</v>
      </c>
      <c r="D19" s="1">
        <v>199</v>
      </c>
      <c r="E19" s="1" t="s">
        <v>26</v>
      </c>
    </row>
    <row r="20" spans="1:21" x14ac:dyDescent="0.3">
      <c r="A20" s="1" t="s">
        <v>17</v>
      </c>
      <c r="B20" s="1" t="s">
        <v>11</v>
      </c>
      <c r="C20" s="1">
        <v>50</v>
      </c>
      <c r="D20" s="1">
        <v>755</v>
      </c>
      <c r="E20" s="1" t="s">
        <v>26</v>
      </c>
    </row>
    <row r="21" spans="1:21" x14ac:dyDescent="0.3">
      <c r="A21" s="1" t="s">
        <v>20</v>
      </c>
      <c r="B21" s="1" t="s">
        <v>21</v>
      </c>
      <c r="C21" s="1">
        <v>55</v>
      </c>
      <c r="D21" s="1">
        <v>283</v>
      </c>
      <c r="E21" s="1" t="s">
        <v>26</v>
      </c>
      <c r="I21" s="13" t="s">
        <v>37</v>
      </c>
      <c r="J21" s="13"/>
    </row>
    <row r="22" spans="1:21" x14ac:dyDescent="0.3">
      <c r="A22" s="1" t="s">
        <v>24</v>
      </c>
      <c r="B22" s="1" t="s">
        <v>9</v>
      </c>
      <c r="C22" s="1">
        <v>5</v>
      </c>
      <c r="D22" s="1">
        <v>204</v>
      </c>
      <c r="E22" s="1" t="s">
        <v>26</v>
      </c>
      <c r="I22" s="11" t="s">
        <v>0</v>
      </c>
      <c r="J22" s="11" t="s">
        <v>32</v>
      </c>
      <c r="K22" s="11" t="s">
        <v>2</v>
      </c>
      <c r="L22" s="11" t="s">
        <v>3</v>
      </c>
      <c r="M22" s="11" t="s">
        <v>33</v>
      </c>
      <c r="N22" s="11" t="s">
        <v>34</v>
      </c>
      <c r="O22" s="11" t="s">
        <v>35</v>
      </c>
    </row>
    <row r="23" spans="1:21" x14ac:dyDescent="0.3">
      <c r="A23" s="1" t="s">
        <v>8</v>
      </c>
      <c r="B23" s="1" t="s">
        <v>9</v>
      </c>
      <c r="C23" s="1">
        <v>33</v>
      </c>
      <c r="D23" s="1">
        <v>466</v>
      </c>
      <c r="E23" s="1" t="s">
        <v>26</v>
      </c>
      <c r="I23" s="6" t="s">
        <v>15</v>
      </c>
      <c r="J23" s="6" t="s">
        <v>16</v>
      </c>
      <c r="K23" s="6">
        <v>3</v>
      </c>
      <c r="L23" s="6">
        <v>24000</v>
      </c>
      <c r="M23" s="7">
        <f>(L23*K23)</f>
        <v>72000</v>
      </c>
      <c r="N23" s="10" cm="1">
        <f t="array" ref="N23:N36">K23:K36/M37</f>
        <v>1.2552301255230125E-2</v>
      </c>
      <c r="O23" s="7" t="str" cm="1">
        <f t="array" ref="O23:O36">IF(K23:K36&lt;M39,"cheak demand curve"," ")</f>
        <v>cheak demand curve</v>
      </c>
    </row>
    <row r="24" spans="1:21" x14ac:dyDescent="0.3">
      <c r="A24" s="1" t="s">
        <v>12</v>
      </c>
      <c r="B24" s="1" t="s">
        <v>9</v>
      </c>
      <c r="C24" s="1">
        <v>52</v>
      </c>
      <c r="D24" s="1">
        <v>233</v>
      </c>
      <c r="E24" s="1" t="s">
        <v>26</v>
      </c>
      <c r="I24" s="6" t="s">
        <v>18</v>
      </c>
      <c r="J24" s="6" t="s">
        <v>14</v>
      </c>
      <c r="K24" s="6">
        <v>33</v>
      </c>
      <c r="L24" s="6">
        <v>14175</v>
      </c>
      <c r="M24" s="7">
        <f t="shared" ref="M24:M36" si="3">(L24*K24)</f>
        <v>467775</v>
      </c>
      <c r="N24" s="10">
        <v>0.13807531380753138</v>
      </c>
      <c r="O24" s="7" t="str">
        <v xml:space="preserve"> </v>
      </c>
    </row>
    <row r="25" spans="1:21" x14ac:dyDescent="0.3">
      <c r="A25" s="1" t="s">
        <v>5</v>
      </c>
      <c r="B25" s="1" t="s">
        <v>6</v>
      </c>
      <c r="C25" s="1">
        <v>14</v>
      </c>
      <c r="D25" s="1">
        <v>250</v>
      </c>
      <c r="E25" s="1" t="s">
        <v>26</v>
      </c>
      <c r="I25" s="6" t="s">
        <v>13</v>
      </c>
      <c r="J25" s="6" t="s">
        <v>14</v>
      </c>
      <c r="K25" s="6">
        <v>6</v>
      </c>
      <c r="L25" s="6">
        <v>24900</v>
      </c>
      <c r="M25" s="7">
        <f t="shared" si="3"/>
        <v>149400</v>
      </c>
      <c r="N25" s="10">
        <v>2.5104602510460251E-2</v>
      </c>
      <c r="O25" s="7" t="str">
        <v>cheak demand curve</v>
      </c>
    </row>
    <row r="26" spans="1:21" x14ac:dyDescent="0.3">
      <c r="A26" s="1" t="s">
        <v>22</v>
      </c>
      <c r="B26" s="1" t="s">
        <v>23</v>
      </c>
      <c r="C26" s="1">
        <v>12</v>
      </c>
      <c r="D26" s="1">
        <v>602</v>
      </c>
      <c r="E26" s="1" t="s">
        <v>26</v>
      </c>
      <c r="I26" s="6" t="s">
        <v>10</v>
      </c>
      <c r="J26" s="6" t="s">
        <v>11</v>
      </c>
      <c r="K26" s="6">
        <v>34</v>
      </c>
      <c r="L26" s="6">
        <v>33075</v>
      </c>
      <c r="M26" s="7">
        <f t="shared" si="3"/>
        <v>1124550</v>
      </c>
      <c r="N26" s="10">
        <v>0.14225941422594143</v>
      </c>
      <c r="O26" s="7" t="str">
        <v xml:space="preserve"> </v>
      </c>
    </row>
    <row r="27" spans="1:21" x14ac:dyDescent="0.3">
      <c r="A27" s="1" t="s">
        <v>15</v>
      </c>
      <c r="B27" s="1" t="s">
        <v>16</v>
      </c>
      <c r="C27" s="1">
        <v>3</v>
      </c>
      <c r="D27" s="1">
        <v>24000</v>
      </c>
      <c r="E27" s="1" t="s">
        <v>28</v>
      </c>
      <c r="I27" s="6" t="s">
        <v>27</v>
      </c>
      <c r="J27" s="6" t="s">
        <v>11</v>
      </c>
      <c r="K27" s="6">
        <v>9</v>
      </c>
      <c r="L27" s="6">
        <v>35470</v>
      </c>
      <c r="M27" s="7">
        <f t="shared" si="3"/>
        <v>319230</v>
      </c>
      <c r="N27" s="10">
        <v>3.7656903765690378E-2</v>
      </c>
      <c r="O27" s="7" t="str">
        <v>cheak demand curve</v>
      </c>
    </row>
    <row r="28" spans="1:21" x14ac:dyDescent="0.3">
      <c r="A28" s="1" t="s">
        <v>18</v>
      </c>
      <c r="B28" s="1" t="s">
        <v>14</v>
      </c>
      <c r="C28" s="1">
        <v>33</v>
      </c>
      <c r="D28" s="1">
        <v>14175</v>
      </c>
      <c r="E28" s="1" t="s">
        <v>28</v>
      </c>
      <c r="I28" s="6" t="s">
        <v>19</v>
      </c>
      <c r="J28" s="6" t="s">
        <v>11</v>
      </c>
      <c r="K28" s="6">
        <v>18</v>
      </c>
      <c r="L28" s="6">
        <v>18750</v>
      </c>
      <c r="M28" s="7">
        <f t="shared" si="3"/>
        <v>337500</v>
      </c>
      <c r="N28" s="10">
        <v>7.5313807531380755E-2</v>
      </c>
      <c r="O28" s="7" t="str">
        <v xml:space="preserve"> </v>
      </c>
    </row>
    <row r="29" spans="1:21" x14ac:dyDescent="0.3">
      <c r="A29" s="1" t="s">
        <v>13</v>
      </c>
      <c r="B29" s="1" t="s">
        <v>14</v>
      </c>
      <c r="C29" s="1">
        <v>6</v>
      </c>
      <c r="D29" s="1">
        <v>24900</v>
      </c>
      <c r="E29" s="1" t="s">
        <v>28</v>
      </c>
      <c r="I29" s="6" t="s">
        <v>17</v>
      </c>
      <c r="J29" s="6" t="s">
        <v>11</v>
      </c>
      <c r="K29" s="6">
        <v>2</v>
      </c>
      <c r="L29" s="6">
        <v>65925</v>
      </c>
      <c r="M29" s="7">
        <f t="shared" si="3"/>
        <v>131850</v>
      </c>
      <c r="N29" s="10">
        <v>8.368200836820083E-3</v>
      </c>
      <c r="O29" s="7" t="str">
        <v>cheak demand curve</v>
      </c>
    </row>
    <row r="30" spans="1:21" x14ac:dyDescent="0.3">
      <c r="A30" s="1" t="s">
        <v>10</v>
      </c>
      <c r="B30" s="1" t="s">
        <v>11</v>
      </c>
      <c r="C30" s="1">
        <v>34</v>
      </c>
      <c r="D30" s="1">
        <v>33075</v>
      </c>
      <c r="E30" s="1" t="s">
        <v>28</v>
      </c>
      <c r="I30" s="6" t="s">
        <v>20</v>
      </c>
      <c r="J30" s="6" t="s">
        <v>21</v>
      </c>
      <c r="K30" s="6">
        <v>25</v>
      </c>
      <c r="L30" s="6">
        <v>12750</v>
      </c>
      <c r="M30" s="7">
        <f t="shared" si="3"/>
        <v>318750</v>
      </c>
      <c r="N30" s="10">
        <v>0.10460251046025104</v>
      </c>
      <c r="O30" s="7" t="str">
        <v xml:space="preserve"> </v>
      </c>
    </row>
    <row r="31" spans="1:21" x14ac:dyDescent="0.3">
      <c r="A31" s="1" t="s">
        <v>27</v>
      </c>
      <c r="B31" s="1" t="s">
        <v>11</v>
      </c>
      <c r="C31" s="1">
        <v>9</v>
      </c>
      <c r="D31" s="1">
        <v>35470</v>
      </c>
      <c r="E31" s="1" t="s">
        <v>28</v>
      </c>
      <c r="I31" s="6" t="s">
        <v>24</v>
      </c>
      <c r="J31" s="6" t="s">
        <v>9</v>
      </c>
      <c r="K31" s="6">
        <v>1</v>
      </c>
      <c r="L31" s="6">
        <v>15750</v>
      </c>
      <c r="M31" s="7">
        <f t="shared" si="3"/>
        <v>15750</v>
      </c>
      <c r="N31" s="10">
        <v>4.1841004184100415E-3</v>
      </c>
      <c r="O31" s="7" t="str">
        <v>cheak demand curve</v>
      </c>
    </row>
    <row r="32" spans="1:21" x14ac:dyDescent="0.3">
      <c r="A32" s="1" t="s">
        <v>19</v>
      </c>
      <c r="B32" s="1" t="s">
        <v>11</v>
      </c>
      <c r="C32" s="1">
        <v>18</v>
      </c>
      <c r="D32" s="1">
        <v>18750</v>
      </c>
      <c r="E32" s="1" t="s">
        <v>28</v>
      </c>
      <c r="I32" s="6" t="s">
        <v>25</v>
      </c>
      <c r="J32" s="6" t="s">
        <v>9</v>
      </c>
      <c r="K32" s="6">
        <v>12</v>
      </c>
      <c r="L32" s="6">
        <v>24750</v>
      </c>
      <c r="M32" s="7">
        <f t="shared" si="3"/>
        <v>297000</v>
      </c>
      <c r="N32" s="10">
        <v>5.0209205020920501E-2</v>
      </c>
      <c r="O32" s="7" t="str">
        <v>cheak demand curve</v>
      </c>
    </row>
    <row r="33" spans="1:15" x14ac:dyDescent="0.3">
      <c r="A33" s="1" t="s">
        <v>17</v>
      </c>
      <c r="B33" s="1" t="s">
        <v>11</v>
      </c>
      <c r="C33" s="1">
        <v>2</v>
      </c>
      <c r="D33" s="1">
        <v>65925</v>
      </c>
      <c r="E33" s="1" t="s">
        <v>28</v>
      </c>
      <c r="I33" s="6" t="s">
        <v>8</v>
      </c>
      <c r="J33" s="6" t="s">
        <v>9</v>
      </c>
      <c r="K33" s="6">
        <v>16</v>
      </c>
      <c r="L33" s="6">
        <v>26625</v>
      </c>
      <c r="M33" s="7">
        <f t="shared" si="3"/>
        <v>426000</v>
      </c>
      <c r="N33" s="10">
        <v>6.6945606694560664E-2</v>
      </c>
      <c r="O33" s="7" t="str">
        <v>cheak demand curve</v>
      </c>
    </row>
    <row r="34" spans="1:15" x14ac:dyDescent="0.3">
      <c r="A34" s="1" t="s">
        <v>20</v>
      </c>
      <c r="B34" s="1" t="s">
        <v>21</v>
      </c>
      <c r="C34" s="1">
        <v>25</v>
      </c>
      <c r="D34" s="1">
        <v>12750</v>
      </c>
      <c r="E34" s="1" t="s">
        <v>28</v>
      </c>
      <c r="I34" s="6" t="s">
        <v>12</v>
      </c>
      <c r="J34" s="6" t="s">
        <v>9</v>
      </c>
      <c r="K34" s="6">
        <v>20</v>
      </c>
      <c r="L34" s="6">
        <v>17700</v>
      </c>
      <c r="M34" s="7">
        <f t="shared" si="3"/>
        <v>354000</v>
      </c>
      <c r="N34" s="10">
        <v>8.3682008368200833E-2</v>
      </c>
      <c r="O34" s="7" t="str">
        <v xml:space="preserve"> </v>
      </c>
    </row>
    <row r="35" spans="1:15" x14ac:dyDescent="0.3">
      <c r="A35" s="1" t="s">
        <v>24</v>
      </c>
      <c r="B35" s="1" t="s">
        <v>9</v>
      </c>
      <c r="C35" s="1">
        <v>1</v>
      </c>
      <c r="D35" s="1">
        <v>15750</v>
      </c>
      <c r="E35" s="1" t="s">
        <v>28</v>
      </c>
      <c r="I35" s="6" t="s">
        <v>5</v>
      </c>
      <c r="J35" s="6" t="s">
        <v>6</v>
      </c>
      <c r="K35" s="6">
        <v>55</v>
      </c>
      <c r="L35" s="6">
        <v>15750</v>
      </c>
      <c r="M35" s="7">
        <f t="shared" si="3"/>
        <v>866250</v>
      </c>
      <c r="N35" s="10">
        <v>0.23012552301255229</v>
      </c>
      <c r="O35" s="7" t="str">
        <v xml:space="preserve"> </v>
      </c>
    </row>
    <row r="36" spans="1:15" x14ac:dyDescent="0.3">
      <c r="A36" s="1" t="s">
        <v>25</v>
      </c>
      <c r="B36" s="1" t="s">
        <v>9</v>
      </c>
      <c r="C36" s="1">
        <v>12</v>
      </c>
      <c r="D36" s="1">
        <v>24750</v>
      </c>
      <c r="E36" s="1" t="s">
        <v>28</v>
      </c>
      <c r="I36" s="6" t="s">
        <v>22</v>
      </c>
      <c r="J36" s="6" t="s">
        <v>23</v>
      </c>
      <c r="K36" s="6">
        <v>5</v>
      </c>
      <c r="L36" s="6">
        <v>25650</v>
      </c>
      <c r="M36" s="7">
        <f t="shared" si="3"/>
        <v>128250</v>
      </c>
      <c r="N36" s="10">
        <v>2.0920502092050208E-2</v>
      </c>
      <c r="O36" s="7" t="str">
        <v>cheak demand curve</v>
      </c>
    </row>
    <row r="37" spans="1:15" x14ac:dyDescent="0.3">
      <c r="A37" s="1" t="s">
        <v>8</v>
      </c>
      <c r="B37" s="1" t="s">
        <v>9</v>
      </c>
      <c r="C37" s="1">
        <v>16</v>
      </c>
      <c r="D37" s="1">
        <v>26625</v>
      </c>
      <c r="E37" s="1" t="s">
        <v>28</v>
      </c>
      <c r="L37" s="12" t="s">
        <v>38</v>
      </c>
      <c r="M37" s="7">
        <f>SUM(K23:K36)</f>
        <v>239</v>
      </c>
    </row>
    <row r="38" spans="1:15" x14ac:dyDescent="0.3">
      <c r="A38" s="1" t="s">
        <v>12</v>
      </c>
      <c r="B38" s="1" t="s">
        <v>9</v>
      </c>
      <c r="C38" s="1">
        <v>20</v>
      </c>
      <c r="D38" s="1">
        <v>17700</v>
      </c>
      <c r="E38" s="1" t="s">
        <v>28</v>
      </c>
    </row>
    <row r="39" spans="1:15" x14ac:dyDescent="0.3">
      <c r="A39" s="1" t="s">
        <v>5</v>
      </c>
      <c r="B39" s="1" t="s">
        <v>6</v>
      </c>
      <c r="C39" s="1">
        <v>55</v>
      </c>
      <c r="D39" s="1">
        <v>15750</v>
      </c>
      <c r="E39" s="1" t="s">
        <v>28</v>
      </c>
      <c r="L39" s="12" t="s">
        <v>40</v>
      </c>
      <c r="M39" s="9">
        <f>AVERAGE(K23:K36)</f>
        <v>17.071428571428573</v>
      </c>
    </row>
    <row r="40" spans="1:15" x14ac:dyDescent="0.3">
      <c r="A40" s="1" t="s">
        <v>22</v>
      </c>
      <c r="B40" s="1" t="s">
        <v>23</v>
      </c>
      <c r="C40" s="1">
        <v>5</v>
      </c>
      <c r="D40" s="1">
        <v>25650</v>
      </c>
      <c r="E40" s="1" t="s">
        <v>28</v>
      </c>
    </row>
  </sheetData>
  <sortState xmlns:xlrd2="http://schemas.microsoft.com/office/spreadsheetml/2017/richdata2" ref="A2:E40">
    <sortCondition ref="E2:E40"/>
    <sortCondition ref="B2:B40"/>
    <sortCondition ref="A2:A40"/>
  </sortState>
  <mergeCells count="3">
    <mergeCell ref="I1:J1"/>
    <mergeCell ref="I21:J21"/>
    <mergeCell ref="Q2:R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a59ee-ab20-499b-83d7-1b053906071c">
      <Terms xmlns="http://schemas.microsoft.com/office/infopath/2007/PartnerControls"/>
    </lcf76f155ced4ddcb4097134ff3c332f>
    <TaxCatchAll xmlns="c7bb692e-065a-4a17-8f42-e4d795a984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BDE26A70DC61F48BF023B450F3813CF" ma:contentTypeVersion="12" ma:contentTypeDescription="Luo uusi asiakirja." ma:contentTypeScope="" ma:versionID="8999b4acfddbf9c1f73ebe51a49a0dfe">
  <xsd:schema xmlns:xsd="http://www.w3.org/2001/XMLSchema" xmlns:xs="http://www.w3.org/2001/XMLSchema" xmlns:p="http://schemas.microsoft.com/office/2006/metadata/properties" xmlns:ns2="352a59ee-ab20-499b-83d7-1b053906071c" xmlns:ns3="c7bb692e-065a-4a17-8f42-e4d795a984b4" targetNamespace="http://schemas.microsoft.com/office/2006/metadata/properties" ma:root="true" ma:fieldsID="d390dc98e1772d9c4fdb2d9ddcabfef1" ns2:_="" ns3:_="">
    <xsd:import namespace="352a59ee-ab20-499b-83d7-1b053906071c"/>
    <xsd:import namespace="c7bb692e-065a-4a17-8f42-e4d795a984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a59ee-ab20-499b-83d7-1b0539060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Kuvien tunnisteet" ma:readOnly="false" ma:fieldId="{5cf76f15-5ced-4ddc-b409-7134ff3c332f}" ma:taxonomyMulti="true" ma:sspId="39777820-08d8-465e-abcb-b6df813d08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b692e-065a-4a17-8f42-e4d795a984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ce5f73c-410c-48f1-9d46-fe9dd829a007}" ma:internalName="TaxCatchAll" ma:showField="CatchAllData" ma:web="c7bb692e-065a-4a17-8f42-e4d795a984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0FC0FA-1BB1-4E2E-852C-45190BB88CE2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352a59ee-ab20-499b-83d7-1b053906071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c7bb692e-065a-4a17-8f42-e4d795a984b4"/>
  </ds:schemaRefs>
</ds:datastoreItem>
</file>

<file path=customXml/itemProps2.xml><?xml version="1.0" encoding="utf-8"?>
<ds:datastoreItem xmlns:ds="http://schemas.openxmlformats.org/officeDocument/2006/customXml" ds:itemID="{0BA57552-EEEF-4BC4-88F7-7C89838E4C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3059FF-2CD4-4246-8C61-D24D6AFC1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2a59ee-ab20-499b-83d7-1b053906071c"/>
    <ds:schemaRef ds:uri="c7bb692e-065a-4a17-8f42-e4d795a984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Assignment1</vt:lpstr>
      <vt:lpstr>Assignment2</vt:lpstr>
      <vt:lpstr>Assignment3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Tero Avellan</dc:creator>
  <cp:keywords/>
  <dc:description/>
  <cp:lastModifiedBy>OP Nasima Zafari</cp:lastModifiedBy>
  <cp:revision/>
  <dcterms:created xsi:type="dcterms:W3CDTF">2013-09-30T02:15:55Z</dcterms:created>
  <dcterms:modified xsi:type="dcterms:W3CDTF">2023-09-12T10:24:33Z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0x010100DBDE26A70DC61F48BF023B450F3813CF</vt:lpwstr>
  </property>
</Properties>
</file>