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bookViews>
    <workbookView xWindow="240" yWindow="60" windowWidth="20115" windowHeight="8010" activeTab="1"/>
  </bookViews>
  <sheets>
    <sheet name="Sheet1" sheetId="1" r:id="rId1"/>
    <sheet name="Sheet3" sheetId="3" r:id="rId2"/>
    <sheet name="Sheet4" sheetId="4" r:id="rId3"/>
  </sheets>
  <calcPr calcId="144525"/>
</workbook>
</file>

<file path=xl/calcChain.xml><?xml version="1.0" encoding="utf-8"?>
<calcChain xmlns="http://schemas.openxmlformats.org/spreadsheetml/2006/main">
  <c r="I2" i="3" l="1"/>
  <c r="L2" i="3" s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L26" i="3"/>
  <c r="F45" i="3"/>
  <c r="H44" i="3"/>
  <c r="L44" i="3" s="1"/>
  <c r="H43" i="3"/>
  <c r="L43" i="3" s="1"/>
  <c r="H42" i="3"/>
  <c r="L42" i="3" s="1"/>
  <c r="H41" i="3"/>
  <c r="L41" i="3" s="1"/>
  <c r="H40" i="3"/>
  <c r="L40" i="3" s="1"/>
  <c r="H39" i="3"/>
  <c r="L39" i="3" s="1"/>
  <c r="H38" i="3"/>
  <c r="L38" i="3" s="1"/>
  <c r="H37" i="3"/>
  <c r="L37" i="3" s="1"/>
  <c r="H36" i="3"/>
  <c r="L36" i="3" s="1"/>
  <c r="H35" i="3"/>
  <c r="L35" i="3" s="1"/>
  <c r="H34" i="3"/>
  <c r="L34" i="3" s="1"/>
  <c r="H33" i="3"/>
  <c r="L33" i="3" s="1"/>
  <c r="H32" i="3"/>
  <c r="L32" i="3" s="1"/>
  <c r="H31" i="3"/>
  <c r="L31" i="3" s="1"/>
  <c r="H30" i="3"/>
  <c r="L30" i="3" s="1"/>
  <c r="H29" i="3"/>
  <c r="L29" i="3" s="1"/>
  <c r="H28" i="3"/>
  <c r="L28" i="3" s="1"/>
  <c r="H27" i="3"/>
  <c r="L27" i="3" s="1"/>
  <c r="H26" i="3"/>
  <c r="H25" i="3"/>
  <c r="L25" i="3" s="1"/>
  <c r="H24" i="3"/>
  <c r="L24" i="3" s="1"/>
  <c r="H23" i="3"/>
  <c r="L23" i="3" s="1"/>
  <c r="H22" i="3"/>
  <c r="L22" i="3" s="1"/>
  <c r="H21" i="3"/>
  <c r="L21" i="3" s="1"/>
  <c r="H20" i="3"/>
  <c r="L20" i="3" s="1"/>
  <c r="H19" i="3"/>
  <c r="L19" i="3" s="1"/>
  <c r="H18" i="3"/>
  <c r="L18" i="3" s="1"/>
  <c r="H17" i="3"/>
  <c r="L17" i="3" s="1"/>
  <c r="H16" i="3"/>
  <c r="L16" i="3" s="1"/>
  <c r="H15" i="3"/>
  <c r="L15" i="3" s="1"/>
  <c r="H14" i="3"/>
  <c r="L14" i="3" s="1"/>
  <c r="H13" i="3"/>
  <c r="L13" i="3" s="1"/>
  <c r="H12" i="3"/>
  <c r="L12" i="3" s="1"/>
  <c r="H11" i="3"/>
  <c r="L11" i="3" s="1"/>
  <c r="H10" i="3"/>
  <c r="L10" i="3" s="1"/>
  <c r="H9" i="3"/>
  <c r="L9" i="3" s="1"/>
  <c r="H8" i="3"/>
  <c r="L8" i="3" s="1"/>
  <c r="H7" i="3"/>
  <c r="L7" i="3" s="1"/>
  <c r="H6" i="3"/>
  <c r="L6" i="3" s="1"/>
  <c r="H5" i="3"/>
  <c r="L5" i="3" s="1"/>
  <c r="H4" i="3"/>
  <c r="L4" i="3" s="1"/>
  <c r="H3" i="3"/>
  <c r="L3" i="3" s="1"/>
  <c r="I45" i="3" l="1"/>
  <c r="L45" i="3"/>
  <c r="J14" i="1"/>
  <c r="J12" i="1"/>
  <c r="I12" i="1"/>
  <c r="I6" i="1" l="1"/>
  <c r="K6" i="1" s="1"/>
  <c r="I7" i="1"/>
  <c r="K7" i="1" s="1"/>
  <c r="I8" i="1"/>
  <c r="K8" i="1" s="1"/>
  <c r="I9" i="1"/>
  <c r="I10" i="1"/>
  <c r="I11" i="1"/>
  <c r="K11" i="1" s="1"/>
  <c r="F11" i="1"/>
  <c r="I5" i="1"/>
  <c r="L7" i="1" l="1"/>
  <c r="K5" i="1"/>
  <c r="K10" i="1"/>
  <c r="K9" i="1"/>
  <c r="N6" i="1"/>
  <c r="N11" i="1"/>
  <c r="L11" i="1"/>
  <c r="N8" i="1"/>
  <c r="L8" i="1"/>
  <c r="L6" i="1"/>
  <c r="N10" i="1"/>
  <c r="L10" i="1"/>
  <c r="L9" i="1"/>
  <c r="N5" i="1"/>
  <c r="L5" i="1"/>
  <c r="N7" i="1"/>
  <c r="N9" i="1"/>
  <c r="D13" i="1" l="1"/>
  <c r="L14" i="1" s="1"/>
  <c r="D14" i="1" l="1"/>
  <c r="F10" i="1"/>
  <c r="F9" i="1"/>
  <c r="F8" i="1"/>
  <c r="F7" i="1"/>
  <c r="F6" i="1"/>
  <c r="F5" i="1"/>
  <c r="F12" i="1" s="1"/>
</calcChain>
</file>

<file path=xl/sharedStrings.xml><?xml version="1.0" encoding="utf-8"?>
<sst xmlns="http://schemas.openxmlformats.org/spreadsheetml/2006/main" count="151" uniqueCount="145">
  <si>
    <t>SUBJECT</t>
  </si>
  <si>
    <t>FULL MARKS</t>
  </si>
  <si>
    <t>MARKS OBTAINED</t>
  </si>
  <si>
    <t>GRADE</t>
  </si>
  <si>
    <t>COMPULSORY SUBJECTS</t>
  </si>
  <si>
    <t>WRITTEN</t>
  </si>
  <si>
    <t>TOTAL</t>
  </si>
  <si>
    <t>FIRST LANGUAGE</t>
  </si>
  <si>
    <t>SECOND LANGUAGE</t>
  </si>
  <si>
    <t>MATHEMATICS</t>
  </si>
  <si>
    <t>PHYSICAL SCIENCE</t>
  </si>
  <si>
    <t>LIFE SCIENCE</t>
  </si>
  <si>
    <t>HISTRY</t>
  </si>
  <si>
    <t>GEOGRAPHY</t>
  </si>
  <si>
    <t>OPTIONAL ELECTIVE SUBJECT</t>
  </si>
  <si>
    <t>Grade Scale</t>
  </si>
  <si>
    <t>Grade</t>
  </si>
  <si>
    <t>Performance Indicator</t>
  </si>
  <si>
    <t>RESULE:</t>
  </si>
  <si>
    <t>90-100</t>
  </si>
  <si>
    <t>AA</t>
  </si>
  <si>
    <t>Outstanding</t>
  </si>
  <si>
    <t>P                 For Successful Candidate</t>
  </si>
  <si>
    <t>80-89</t>
  </si>
  <si>
    <t>A+</t>
  </si>
  <si>
    <t>Excellent</t>
  </si>
  <si>
    <t>Comp.      For compartmental Candidate</t>
  </si>
  <si>
    <t>60-79</t>
  </si>
  <si>
    <t>A</t>
  </si>
  <si>
    <t>Very Good</t>
  </si>
  <si>
    <t>X                 For Unsuccessful Candidate</t>
  </si>
  <si>
    <t>45-59</t>
  </si>
  <si>
    <t>B+</t>
  </si>
  <si>
    <t>Good</t>
  </si>
  <si>
    <t>35-44</t>
  </si>
  <si>
    <t>Sastisfactory</t>
  </si>
  <si>
    <t>C</t>
  </si>
  <si>
    <t>Marginal</t>
  </si>
  <si>
    <t>Below 25</t>
  </si>
  <si>
    <t>D</t>
  </si>
  <si>
    <t>Disqualified</t>
  </si>
  <si>
    <t>PASS/FAIL</t>
  </si>
  <si>
    <t>OVERALL GRADE:</t>
  </si>
  <si>
    <t>B</t>
  </si>
  <si>
    <t>Division</t>
  </si>
  <si>
    <t>RESULT                                                    P                                                      OVERALL GRADE:         B</t>
  </si>
  <si>
    <t>Internal Formative Evalution</t>
  </si>
  <si>
    <t xml:space="preserve">GRAND  TOTAL  </t>
  </si>
  <si>
    <t>25-34</t>
  </si>
  <si>
    <t>AVERAGE</t>
  </si>
  <si>
    <t>Date</t>
  </si>
  <si>
    <t>Invoice No.</t>
  </si>
  <si>
    <t>Party's  Name</t>
  </si>
  <si>
    <t>Address</t>
  </si>
  <si>
    <t>Qty</t>
  </si>
  <si>
    <t>Rate</t>
  </si>
  <si>
    <t>Amount</t>
  </si>
  <si>
    <t>CGST</t>
  </si>
  <si>
    <t>SGST</t>
  </si>
  <si>
    <t>Basic</t>
  </si>
  <si>
    <t>Total</t>
  </si>
  <si>
    <t>BINOD 1</t>
  </si>
  <si>
    <t>BINOD 2</t>
  </si>
  <si>
    <t>BINOD 3</t>
  </si>
  <si>
    <t>BINOD  4</t>
  </si>
  <si>
    <t>BINOD 5</t>
  </si>
  <si>
    <t>BINOD 7</t>
  </si>
  <si>
    <t>BINOD 8</t>
  </si>
  <si>
    <t>BINOD 9</t>
  </si>
  <si>
    <t>BINOD 10</t>
  </si>
  <si>
    <t>BINOD 6</t>
  </si>
  <si>
    <t>BINOD 11</t>
  </si>
  <si>
    <t>BINOD 12</t>
  </si>
  <si>
    <t>BINOD 13</t>
  </si>
  <si>
    <t>BINOD 14</t>
  </si>
  <si>
    <t>BINOD 15</t>
  </si>
  <si>
    <t>BINOD 16</t>
  </si>
  <si>
    <t>BINOD 17</t>
  </si>
  <si>
    <t>BINOD 42</t>
  </si>
  <si>
    <t>BINOD 41</t>
  </si>
  <si>
    <t>BINOD 40</t>
  </si>
  <si>
    <t>BINOD 39</t>
  </si>
  <si>
    <t>BINOD 38</t>
  </si>
  <si>
    <t>BINOD37</t>
  </si>
  <si>
    <t>BINOD 36</t>
  </si>
  <si>
    <t>BINOD 35</t>
  </si>
  <si>
    <t>BINOD 34</t>
  </si>
  <si>
    <t>BINOD 33</t>
  </si>
  <si>
    <t>BINOD 32</t>
  </si>
  <si>
    <t>BINOD 31</t>
  </si>
  <si>
    <t>BINOD 30</t>
  </si>
  <si>
    <t>BINOD 29</t>
  </si>
  <si>
    <t>BINOD 28</t>
  </si>
  <si>
    <t>BINOD 27</t>
  </si>
  <si>
    <t>BINOD 26</t>
  </si>
  <si>
    <t>BINOD 25</t>
  </si>
  <si>
    <t>BINOD 24</t>
  </si>
  <si>
    <t>BINOD 23</t>
  </si>
  <si>
    <t>BINOD 22</t>
  </si>
  <si>
    <t>BINOD 21</t>
  </si>
  <si>
    <t>BINOD 20</t>
  </si>
  <si>
    <t>BINOD 19</t>
  </si>
  <si>
    <t>BINOD 18</t>
  </si>
  <si>
    <t>82 UDAYVILLA UDBASTU PALLY</t>
  </si>
  <si>
    <t>83 UDAYVILLA UDBASTU PALLY</t>
  </si>
  <si>
    <t>84 UDAYVILLA UDBASTU PALLY</t>
  </si>
  <si>
    <t>85 UDAYVILLA UDBASTU PALLY</t>
  </si>
  <si>
    <t>86 UDAYVILLA UDBASTU PALLY</t>
  </si>
  <si>
    <t>87 UDAYVILLA UDBASTU PALLY</t>
  </si>
  <si>
    <t>88 UDAYVILLA UDBASTU PALLY</t>
  </si>
  <si>
    <t>89 UDAYVILLA UDBASTU PALLY</t>
  </si>
  <si>
    <t>90 UDAYVILLA UDBASTU PALLY</t>
  </si>
  <si>
    <t>91 UDAYVILLA UDBASTU PALLY</t>
  </si>
  <si>
    <t>92 UDAYVILLA UDBASTU PALLY</t>
  </si>
  <si>
    <t>93 UDAYVILLA UDBASTU PALLY</t>
  </si>
  <si>
    <t>94 UDAYVILLA UDBASTU PALLY</t>
  </si>
  <si>
    <t>95 UDAYVILLA UDBASTU PALLY</t>
  </si>
  <si>
    <t>96 UDAYVILLA UDBASTU PALLY</t>
  </si>
  <si>
    <t>97 UDAYVILLA UDBASTU PALLY</t>
  </si>
  <si>
    <t>98 UDAYVILLA UDBASTU PALLY</t>
  </si>
  <si>
    <t>99 UDAYVILLA UDBASTU PALLY</t>
  </si>
  <si>
    <t>100 UDAYVILLA UDBASTU PALLY</t>
  </si>
  <si>
    <t>101 UDAYVILLA UDBASTU PALLY</t>
  </si>
  <si>
    <t>102 UDAYVILLA UDBASTU PALLY</t>
  </si>
  <si>
    <t>103 UDAYVILLA UDBASTU PALLY</t>
  </si>
  <si>
    <t>104 UDAYVILLA UDBASTU PALLY</t>
  </si>
  <si>
    <t>105 UDAYVILLA UDBASTU PALLY</t>
  </si>
  <si>
    <t>106 UDAYVILLA UDBASTU PALLY</t>
  </si>
  <si>
    <t>107 UDAYVILLA UDBASTU PALLY</t>
  </si>
  <si>
    <t>108 UDAYVILLA UDBASTU PALLY</t>
  </si>
  <si>
    <t>109 UDAYVILLA UDBASTU PALLY</t>
  </si>
  <si>
    <t>110 UDAYVILLA UDBASTU PALLY</t>
  </si>
  <si>
    <t>111 UDAYVILLA UDBASTU PALLY</t>
  </si>
  <si>
    <t>112 UDAYVILLA UDBASTU PALLY</t>
  </si>
  <si>
    <t>113 UDAYVILLA UDBASTU PALLY</t>
  </si>
  <si>
    <t>114 UDAYVILLA UDBASTU PALLY</t>
  </si>
  <si>
    <t>115 UDAYVILLA UDBASTU PALLY</t>
  </si>
  <si>
    <t>116 UDAYVILLA UDBASTU PALLY</t>
  </si>
  <si>
    <t>117 UDAYVILLA UDBASTU PALLY</t>
  </si>
  <si>
    <t>118 UDAYVILLA UDBASTU PALLY</t>
  </si>
  <si>
    <t>119 UDAYVILLA UDBASTU PALLY</t>
  </si>
  <si>
    <t>120 UDAYVILLA UDBASTU PALLY</t>
  </si>
  <si>
    <t>121 UDAYVILLA UDBASTU PALLY</t>
  </si>
  <si>
    <t>122 UDAYVILLA UDBASTU PALLY</t>
  </si>
  <si>
    <t>123 UDAYVILLA UDBASTU PALLY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</si>
</sst>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24009]dddd\,\ mmmm\ dd\,\ yyyy;@"/>
  </numFmts>
  <fonts count="8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name val="Calibri"/>
      <family val="2"/>
      <scheme val="minor"/>
    </font>
    <font>
      <sz val="11"/>
      <name val="Calibri"/>
      <family val="2"/>
      <scheme val="minor"/>
    </font>
    <font>
      <sz val="72"/>
      <name val="Calibri"/>
      <family val="2"/>
      <scheme val="minor"/>
    </font>
    <font>
      <b/>
      <sz val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CE8EE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/>
      <diagonal/>
    </border>
    <border>
      <left/>
      <right/>
      <top style="thin">
        <color theme="8" tint="-0.249977111117893"/>
      </top>
      <bottom/>
      <diagonal/>
    </border>
    <border>
      <left/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/>
      <bottom style="thin">
        <color theme="8" tint="-0.249977111117893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/>
      <bottom style="thin">
        <color theme="8" tint="-0.249977111117893"/>
      </bottom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theme="8" tint="-0.249977111117893"/>
      </top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/>
      <diagonal/>
    </border>
    <border>
      <left style="thin">
        <color theme="8" tint="-0.249977111117893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 style="thin">
        <color theme="8" tint="-0.249977111117893"/>
      </right>
      <top/>
      <bottom style="thin">
        <color theme="8" tint="-0.24997711111789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 diagonalUp="1" diagonalDown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  <border>
      <left/>
      <right style="thin">
        <color theme="1"/>
      </right>
      <top style="thin">
        <color theme="8" tint="-0.249977111117893"/>
      </top>
      <bottom style="thin">
        <color theme="8" tint="-0.249977111117893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3">
    <xf numFmtId="0" fontId="0" fillId="0" borderId="0" xfId="0"/>
    <xf numFmtId="0" fontId="5" fillId="0" borderId="0" xfId="0" applyFont="1"/>
    <xf numFmtId="0" fontId="5" fillId="6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/>
    <xf numFmtId="0" fontId="5" fillId="6" borderId="13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0" borderId="0" xfId="0" applyFont="1" applyFill="1" applyAlignment="1"/>
    <xf numFmtId="0" fontId="5" fillId="2" borderId="21" xfId="0" applyFont="1" applyFill="1" applyBorder="1"/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0" fontId="2" fillId="8" borderId="8" xfId="0" applyFont="1" applyFill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2" fillId="5" borderId="11" xfId="0" applyFont="1" applyFill="1" applyBorder="1" applyAlignment="1">
      <alignment vertical="center"/>
    </xf>
    <xf numFmtId="0" fontId="2" fillId="8" borderId="11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vertical="center"/>
    </xf>
    <xf numFmtId="0" fontId="2" fillId="11" borderId="11" xfId="0" applyFont="1" applyFill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0" fontId="5" fillId="0" borderId="0" xfId="0" applyFont="1" applyBorder="1"/>
    <xf numFmtId="0" fontId="5" fillId="0" borderId="11" xfId="0" applyFont="1" applyBorder="1"/>
    <xf numFmtId="0" fontId="5" fillId="0" borderId="8" xfId="0" applyFont="1" applyBorder="1"/>
    <xf numFmtId="0" fontId="2" fillId="5" borderId="1" xfId="0" applyFont="1" applyFill="1" applyBorder="1" applyAlignment="1">
      <alignment horizontal="left" vertical="center"/>
    </xf>
    <xf numFmtId="0" fontId="5" fillId="10" borderId="1" xfId="0" applyFont="1" applyFill="1" applyBorder="1"/>
    <xf numFmtId="0" fontId="5" fillId="3" borderId="12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10" borderId="14" xfId="0" applyFont="1" applyFill="1" applyBorder="1"/>
    <xf numFmtId="0" fontId="5" fillId="3" borderId="5" xfId="0" applyFont="1" applyFill="1" applyBorder="1" applyAlignment="1">
      <alignment horizontal="center" vertical="center"/>
    </xf>
    <xf numFmtId="0" fontId="5" fillId="0" borderId="19" xfId="0" applyFont="1" applyBorder="1"/>
    <xf numFmtId="0" fontId="2" fillId="0" borderId="18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20" xfId="0" applyFont="1" applyBorder="1"/>
    <xf numFmtId="0" fontId="5" fillId="3" borderId="2" xfId="0" applyFont="1" applyFill="1" applyBorder="1" applyAlignment="1">
      <alignment horizontal="center" vertical="center"/>
    </xf>
    <xf numFmtId="0" fontId="5" fillId="0" borderId="18" xfId="0" applyFont="1" applyBorder="1"/>
    <xf numFmtId="0" fontId="5" fillId="0" borderId="3" xfId="0" applyFont="1" applyBorder="1"/>
    <xf numFmtId="0" fontId="3" fillId="2" borderId="21" xfId="0" applyFont="1" applyFill="1" applyBorder="1"/>
    <xf numFmtId="0" fontId="2" fillId="5" borderId="3" xfId="1" applyFont="1" applyFill="1" applyBorder="1" applyAlignment="1">
      <alignment horizontal="center" vertical="center"/>
    </xf>
    <xf numFmtId="0" fontId="2" fillId="12" borderId="14" xfId="1" applyFont="1" applyFill="1" applyBorder="1" applyAlignment="1">
      <alignment horizontal="center" vertical="center"/>
    </xf>
    <xf numFmtId="0" fontId="2" fillId="12" borderId="15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0" applyNumberFormat="1"/>
    <xf numFmtId="0" fontId="2" fillId="12" borderId="13" xfId="1" applyFont="1" applyFill="1" applyBorder="1" applyAlignment="1">
      <alignment horizontal="center" vertical="center"/>
    </xf>
    <xf numFmtId="0" fontId="2" fillId="12" borderId="15" xfId="1" applyFont="1" applyFill="1" applyBorder="1" applyAlignment="1">
      <alignment horizontal="center" vertical="center"/>
    </xf>
    <xf numFmtId="0" fontId="7" fillId="0" borderId="13" xfId="1" applyFont="1" applyBorder="1" applyAlignment="1">
      <alignment horizontal="center" vertical="center" wrapText="1" shrinkToFit="1"/>
    </xf>
    <xf numFmtId="0" fontId="7" fillId="0" borderId="15" xfId="1" applyFont="1" applyBorder="1" applyAlignment="1">
      <alignment horizontal="center" vertical="center" wrapText="1" shrinkToFit="1"/>
    </xf>
    <xf numFmtId="0" fontId="6" fillId="0" borderId="13" xfId="1" applyFont="1" applyBorder="1" applyAlignment="1">
      <alignment horizontal="center" vertical="center" wrapText="1" shrinkToFit="1"/>
    </xf>
    <xf numFmtId="0" fontId="6" fillId="0" borderId="15" xfId="1" applyFont="1" applyBorder="1" applyAlignment="1">
      <alignment horizontal="center" vertical="center" wrapText="1" shrinkToFit="1"/>
    </xf>
    <xf numFmtId="0" fontId="2" fillId="5" borderId="10" xfId="0" applyFont="1" applyFill="1" applyBorder="1" applyAlignment="1">
      <alignment horizontal="left" vertical="center"/>
    </xf>
    <xf numFmtId="0" fontId="2" fillId="5" borderId="11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2" fillId="9" borderId="5" xfId="1" applyFont="1" applyFill="1" applyBorder="1" applyAlignment="1">
      <alignment horizontal="center" vertical="center"/>
    </xf>
    <xf numFmtId="0" fontId="2" fillId="9" borderId="0" xfId="1" applyFont="1" applyFill="1" applyAlignment="1">
      <alignment horizontal="center" vertical="center"/>
    </xf>
    <xf numFmtId="0" fontId="5" fillId="7" borderId="10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5" fillId="13" borderId="10" xfId="0" applyFont="1" applyFill="1" applyBorder="1" applyAlignment="1">
      <alignment horizontal="left" vertical="center"/>
    </xf>
    <xf numFmtId="0" fontId="5" fillId="13" borderId="12" xfId="0" applyFont="1" applyFill="1" applyBorder="1" applyAlignment="1">
      <alignment horizontal="left" vertical="center"/>
    </xf>
    <xf numFmtId="0" fontId="5" fillId="7" borderId="2" xfId="0" applyFont="1" applyFill="1" applyBorder="1" applyAlignment="1">
      <alignment horizontal="left" vertical="center"/>
    </xf>
    <xf numFmtId="0" fontId="5" fillId="7" borderId="4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/>
    </xf>
    <xf numFmtId="0" fontId="5" fillId="7" borderId="0" xfId="0" applyFont="1" applyFill="1" applyBorder="1" applyAlignment="1">
      <alignment horizontal="left" vertical="center"/>
    </xf>
    <xf numFmtId="0" fontId="2" fillId="8" borderId="8" xfId="0" applyFont="1" applyFill="1" applyBorder="1" applyAlignment="1">
      <alignment horizontal="left" vertical="center"/>
    </xf>
    <xf numFmtId="0" fontId="2" fillId="8" borderId="11" xfId="0" applyFont="1" applyFill="1" applyBorder="1" applyAlignment="1">
      <alignment horizontal="left" vertical="center"/>
    </xf>
    <xf numFmtId="0" fontId="2" fillId="8" borderId="9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5" fillId="14" borderId="5" xfId="0" applyFont="1" applyFill="1" applyBorder="1" applyAlignment="1">
      <alignment horizontal="left" vertical="center"/>
    </xf>
    <xf numFmtId="0" fontId="5" fillId="14" borderId="0" xfId="0" applyFont="1" applyFill="1" applyBorder="1" applyAlignment="1">
      <alignment horizontal="left" vertical="center"/>
    </xf>
    <xf numFmtId="0" fontId="5" fillId="14" borderId="6" xfId="0" applyFont="1" applyFill="1" applyBorder="1" applyAlignment="1">
      <alignment horizontal="left" vertical="center"/>
    </xf>
    <xf numFmtId="0" fontId="5" fillId="14" borderId="10" xfId="0" applyFont="1" applyFill="1" applyBorder="1" applyAlignment="1">
      <alignment horizontal="left" vertical="center"/>
    </xf>
    <xf numFmtId="0" fontId="5" fillId="14" borderId="11" xfId="0" applyFont="1" applyFill="1" applyBorder="1" applyAlignment="1">
      <alignment horizontal="left" vertical="center"/>
    </xf>
    <xf numFmtId="0" fontId="5" fillId="14" borderId="12" xfId="0" applyFont="1" applyFill="1" applyBorder="1" applyAlignment="1">
      <alignment horizontal="left" vertical="center"/>
    </xf>
    <xf numFmtId="0" fontId="5" fillId="11" borderId="5" xfId="0" applyFont="1" applyFill="1" applyBorder="1" applyAlignment="1">
      <alignment horizontal="left" vertical="center"/>
    </xf>
    <xf numFmtId="0" fontId="5" fillId="11" borderId="0" xfId="0" applyFont="1" applyFill="1" applyBorder="1" applyAlignment="1">
      <alignment horizontal="left" vertical="center"/>
    </xf>
    <xf numFmtId="0" fontId="5" fillId="11" borderId="6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4" fillId="5" borderId="9" xfId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5" borderId="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1" applyFont="1" applyFill="1" applyBorder="1" applyAlignment="1">
      <alignment horizontal="center" vertical="center"/>
    </xf>
    <xf numFmtId="0" fontId="2" fillId="5" borderId="11" xfId="1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2" fillId="5" borderId="13" xfId="1" applyFont="1" applyFill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4" borderId="7" xfId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0" fillId="0" borderId="0" xfId="0" applyAlignment="1">
      <alignment wrapText="1"/>
    </xf>
  </cellXfs>
  <cellStyles count="2">
    <cellStyle name="Heading 4" xfId="1" builtinId="19"/>
    <cellStyle name="Normal" xfId="0" builtinId="0"/>
  </cellStyles>
  <dxfs count="23">
    <dxf>
      <alignment textRotation="0" wrapText="1" indent="0" justifyLastLine="0" shrinkToFit="0" readingOrder="0"/>
    </dxf>
    <dxf>
      <numFmt numFmtId="30" formatCode="@"/>
      <fill>
        <patternFill>
          <bgColor rgb="FF00B050"/>
        </patternFill>
      </fill>
    </dxf>
    <dxf>
      <numFmt numFmtId="30" formatCode="@"/>
      <fill>
        <patternFill>
          <bgColor rgb="FFFF66FF"/>
        </patternFill>
      </fill>
    </dxf>
    <dxf>
      <numFmt numFmtId="30" formatCode="@"/>
      <fill>
        <patternFill>
          <bgColor theme="3" tint="0.39994506668294322"/>
        </patternFill>
      </fill>
    </dxf>
    <dxf>
      <numFmt numFmtId="30" formatCode="@"/>
      <fill>
        <patternFill>
          <bgColor theme="3" tint="0.79998168889431442"/>
        </patternFill>
      </fill>
    </dxf>
    <dxf>
      <numFmt numFmtId="30" formatCode="@"/>
      <fill>
        <patternFill>
          <bgColor rgb="FF92D050"/>
        </patternFill>
      </fill>
    </dxf>
    <dxf>
      <numFmt numFmtId="30" formatCode="@"/>
      <fill>
        <patternFill>
          <bgColor rgb="FFFFFF00"/>
        </patternFill>
      </fill>
    </dxf>
    <dxf>
      <numFmt numFmtId="30" formatCode="@"/>
      <fill>
        <patternFill>
          <bgColor rgb="FF00B0F0"/>
        </patternFill>
      </fill>
    </dxf>
    <dxf>
      <numFmt numFmtId="30" formatCode="@"/>
      <fill>
        <patternFill>
          <bgColor theme="3" tint="0.39994506668294322"/>
        </patternFill>
      </fill>
    </dxf>
    <dxf>
      <numFmt numFmtId="30" formatCode="@"/>
      <fill>
        <patternFill>
          <bgColor rgb="FFF55D5D"/>
        </patternFill>
      </fill>
    </dxf>
    <dxf>
      <numFmt numFmtId="30" formatCode="@"/>
      <fill>
        <patternFill>
          <bgColor rgb="FFFF0000"/>
        </patternFill>
      </fill>
    </dxf>
    <dxf>
      <numFmt numFmtId="1" formatCode="0"/>
      <fill>
        <patternFill>
          <bgColor rgb="FF92D050"/>
        </patternFill>
      </fill>
    </dxf>
    <dxf>
      <numFmt numFmtId="1" formatCode="0"/>
      <fill>
        <patternFill>
          <bgColor rgb="FF92D050"/>
        </patternFill>
      </fill>
    </dxf>
    <dxf>
      <numFmt numFmtId="1" formatCode="0"/>
      <fill>
        <patternFill>
          <bgColor rgb="FFFF0000"/>
        </patternFill>
      </fill>
    </dxf>
    <dxf>
      <numFmt numFmtId="1" formatCode="0"/>
      <fill>
        <patternFill>
          <bgColor rgb="FF92D050"/>
        </patternFill>
      </fill>
    </dxf>
    <dxf>
      <numFmt numFmtId="1" formatCode="0"/>
      <fill>
        <patternFill>
          <bgColor rgb="FF92D050"/>
        </patternFill>
      </fill>
    </dxf>
    <dxf>
      <numFmt numFmtId="2" formatCode="0.00"/>
      <fill>
        <patternFill>
          <bgColor rgb="FFFF0000"/>
        </patternFill>
      </fill>
    </dxf>
    <dxf>
      <numFmt numFmtId="1" formatCode="0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6CE8EE"/>
      <color rgb="FFFF66FF"/>
      <color rgb="FFF55D5D"/>
      <color rgb="FFEC624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352310</xdr:colOff>
      <xdr:row>12</xdr:row>
      <xdr:rowOff>100854</xdr:rowOff>
    </xdr:from>
    <xdr:to>
      <xdr:col>3</xdr:col>
      <xdr:colOff>157163</xdr:colOff>
      <xdr:row>12</xdr:row>
      <xdr:rowOff>102394</xdr:rowOff>
    </xdr:to>
    <xdr:cxnSp macro="">
      <xdr:nvCxnSpPr>
        <xdr:cNvPr id="9" name="Straight Arrow Connector 8"/>
        <xdr:cNvCxnSpPr/>
      </xdr:nvCxnSpPr>
      <xdr:spPr>
        <a:xfrm>
          <a:off x="961910" y="2005854"/>
          <a:ext cx="700203" cy="1540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81034</xdr:colOff>
      <xdr:row>13</xdr:row>
      <xdr:rowOff>105424</xdr:rowOff>
    </xdr:from>
    <xdr:to>
      <xdr:col>2</xdr:col>
      <xdr:colOff>866098</xdr:colOff>
      <xdr:row>13</xdr:row>
      <xdr:rowOff>106446</xdr:rowOff>
    </xdr:to>
    <xdr:cxnSp macro="">
      <xdr:nvCxnSpPr>
        <xdr:cNvPr id="11" name="Straight Arrow Connector 10"/>
        <xdr:cNvCxnSpPr/>
      </xdr:nvCxnSpPr>
      <xdr:spPr>
        <a:xfrm flipV="1">
          <a:off x="1605034" y="2391424"/>
          <a:ext cx="785064" cy="1022"/>
        </a:xfrm>
        <a:prstGeom prst="straightConnector1">
          <a:avLst/>
        </a:prstGeom>
        <a:ln>
          <a:solidFill>
            <a:schemeClr val="accent5">
              <a:lumMod val="75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641495</xdr:colOff>
      <xdr:row>12</xdr:row>
      <xdr:rowOff>95973</xdr:rowOff>
    </xdr:from>
    <xdr:to>
      <xdr:col>9</xdr:col>
      <xdr:colOff>296574</xdr:colOff>
      <xdr:row>14</xdr:row>
      <xdr:rowOff>78655</xdr:rowOff>
    </xdr:to>
    <xdr:sp macro="" textlink="">
      <xdr:nvSpPr>
        <xdr:cNvPr id="2" name="Oval 1"/>
        <xdr:cNvSpPr/>
      </xdr:nvSpPr>
      <xdr:spPr>
        <a:xfrm>
          <a:off x="6951808" y="2508973"/>
          <a:ext cx="432954" cy="363682"/>
        </a:xfrm>
        <a:prstGeom prst="ellipse">
          <a:avLst/>
        </a:prstGeom>
        <a:noFill/>
        <a:ln w="762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id="2" name="Table13" displayName="Table13" ref="B1:L45" totalsRowShown="0">
  <autoFilter ref="B1:L45"/>
  <tableColumns count="11">
    <tableColumn id="1" name="Date"/>
    <tableColumn id="2" name="Invoice No."/>
    <tableColumn id="3" name="Party's  Name"/>
    <tableColumn id="4" name="Address" dataDxfId="0"/>
    <tableColumn id="5" name="Qty"/>
    <tableColumn id="6" name="Rate"/>
    <tableColumn id="7" name="Amount" dataDxfId="22"/>
    <tableColumn id="8" name="Basic" dataDxfId="20">
      <calculatedColumnFormula>Table13[[#This Row],[Qty]]*Table13[[#This Row],[Rate]]-(J2+K2)</calculatedColumnFormula>
    </tableColumn>
    <tableColumn id="9" name="CGST"/>
    <tableColumn id="10" name="SGST"/>
    <tableColumn id="11" name="Total" dataDxfId="21">
      <calculatedColumnFormula>SUM(I2:K2)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4"/>
  <sheetViews>
    <sheetView zoomScale="120" zoomScaleNormal="120" workbookViewId="0">
      <selection activeCell="B26" sqref="B26"/>
    </sheetView>
  </sheetViews>
  <sheetFormatPr defaultRowHeight="15" x14ac:dyDescent="0.25"/>
  <cols>
    <col min="1" max="1" width="9.140625" style="1"/>
    <col min="2" max="2" width="13.7109375" style="1" customWidth="1"/>
    <col min="3" max="3" width="13.42578125" style="1" customWidth="1"/>
    <col min="4" max="10" width="11.7109375" style="1" customWidth="1"/>
    <col min="11" max="11" width="9.140625" style="1"/>
    <col min="12" max="12" width="11.28515625" style="1" customWidth="1"/>
    <col min="13" max="13" width="10.140625" style="1" customWidth="1"/>
    <col min="14" max="14" width="10.5703125" style="1" bestFit="1" customWidth="1"/>
    <col min="15" max="15" width="9.140625" style="1"/>
    <col min="16" max="16" width="13" style="1" customWidth="1"/>
    <col min="17" max="30" width="9.140625" style="1"/>
    <col min="31" max="31" width="2.140625" style="1" customWidth="1"/>
    <col min="32" max="32" width="9.140625" style="1" hidden="1" customWidth="1"/>
    <col min="33" max="33" width="64.42578125" style="1" customWidth="1"/>
    <col min="34" max="16384" width="9.140625" style="1"/>
  </cols>
  <sheetData>
    <row r="2" spans="2:16" x14ac:dyDescent="0.25">
      <c r="B2" s="95" t="s">
        <v>0</v>
      </c>
      <c r="C2" s="96"/>
      <c r="D2" s="109" t="s">
        <v>1</v>
      </c>
      <c r="E2" s="110"/>
      <c r="F2" s="111"/>
      <c r="G2" s="109" t="s">
        <v>2</v>
      </c>
      <c r="H2" s="110"/>
      <c r="I2" s="110"/>
      <c r="J2" s="46"/>
      <c r="K2" s="112" t="s">
        <v>3</v>
      </c>
      <c r="L2" s="103" t="s">
        <v>17</v>
      </c>
      <c r="M2" s="104"/>
      <c r="N2" s="78" t="s">
        <v>41</v>
      </c>
    </row>
    <row r="3" spans="2:16" x14ac:dyDescent="0.25">
      <c r="B3" s="97"/>
      <c r="C3" s="98"/>
      <c r="D3" s="115" t="s">
        <v>5</v>
      </c>
      <c r="E3" s="53" t="s">
        <v>46</v>
      </c>
      <c r="F3" s="51" t="s">
        <v>6</v>
      </c>
      <c r="G3" s="115" t="s">
        <v>5</v>
      </c>
      <c r="H3" s="53" t="s">
        <v>46</v>
      </c>
      <c r="I3" s="51" t="s">
        <v>6</v>
      </c>
      <c r="J3" s="47"/>
      <c r="K3" s="113"/>
      <c r="L3" s="105"/>
      <c r="M3" s="106"/>
      <c r="N3" s="79"/>
    </row>
    <row r="4" spans="2:16" ht="24.75" customHeight="1" x14ac:dyDescent="0.25">
      <c r="B4" s="65" t="s">
        <v>4</v>
      </c>
      <c r="C4" s="66"/>
      <c r="D4" s="116"/>
      <c r="E4" s="54"/>
      <c r="F4" s="52"/>
      <c r="G4" s="116"/>
      <c r="H4" s="54"/>
      <c r="I4" s="52"/>
      <c r="J4" s="48" t="s">
        <v>49</v>
      </c>
      <c r="K4" s="114"/>
      <c r="L4" s="107"/>
      <c r="M4" s="108"/>
      <c r="N4" s="79"/>
    </row>
    <row r="5" spans="2:16" x14ac:dyDescent="0.25">
      <c r="B5" s="67" t="s">
        <v>7</v>
      </c>
      <c r="C5" s="68"/>
      <c r="D5" s="2">
        <v>90</v>
      </c>
      <c r="E5" s="3">
        <v>10</v>
      </c>
      <c r="F5" s="4">
        <f t="shared" ref="F5:F11" si="0">D5+E5</f>
        <v>100</v>
      </c>
      <c r="G5" s="5">
        <v>38</v>
      </c>
      <c r="H5" s="6">
        <v>10</v>
      </c>
      <c r="I5" s="7">
        <f>SUM(G5,H5)</f>
        <v>48</v>
      </c>
      <c r="J5" s="5"/>
      <c r="K5" s="5" t="str">
        <f t="shared" ref="K5:K11" si="1">IF(I5&gt;=100,"AA",IF(I5&gt;=80,"A+",IF(I5&gt;=60,"A",IF(I5&gt;=45,"B+",IF(I5&gt;=30,"B",IF(I5&gt;=25,"C",IF(I5&lt;25,"D")))))))</f>
        <v>B+</v>
      </c>
      <c r="L5" s="63" t="str">
        <f>IF(I5&gt;=90,"Outstanding",IF(I5&gt;=80,"Excellent",IF(I5&gt;=60,"Very Good",IF(I5&gt;=45,"Good",IF(I5&gt;=30,"Satisfactory",IF(I5&gt;=25,"Marginal",IF(I5&lt;25,"Disqualified")))))))</f>
        <v>Good</v>
      </c>
      <c r="M5" s="64"/>
      <c r="N5" s="8" t="str">
        <f>IF(I5&gt;=25,"PASS","FAIL")</f>
        <v>PASS</v>
      </c>
    </row>
    <row r="6" spans="2:16" x14ac:dyDescent="0.25">
      <c r="B6" s="65" t="s">
        <v>8</v>
      </c>
      <c r="C6" s="66"/>
      <c r="D6" s="9">
        <v>90</v>
      </c>
      <c r="E6" s="10">
        <v>10</v>
      </c>
      <c r="F6" s="9">
        <f t="shared" si="0"/>
        <v>100</v>
      </c>
      <c r="G6" s="5">
        <v>35</v>
      </c>
      <c r="H6" s="6">
        <v>10</v>
      </c>
      <c r="I6" s="7">
        <f t="shared" ref="I6:I11" si="2">SUM(G6,H6)</f>
        <v>45</v>
      </c>
      <c r="J6" s="5"/>
      <c r="K6" s="5" t="str">
        <f t="shared" si="1"/>
        <v>B+</v>
      </c>
      <c r="L6" s="63" t="str">
        <f t="shared" ref="L6:L11" si="3">IF(I6&gt;=90,"Outstanding",IF(I6&gt;=80,"Excellent",IF(I6&gt;=60,"Very Good",IF(I6&gt;=45,"Good",IF(I6&gt;=30,"Satisfactory",IF(I6&gt;=25,"Marginal",IF(I6&lt;25,"Disqualified")))))))</f>
        <v>Good</v>
      </c>
      <c r="M6" s="64"/>
      <c r="N6" s="8" t="str">
        <f t="shared" ref="N6:N11" si="4">IF(I6&gt;=25,"PASS","FAIL")</f>
        <v>PASS</v>
      </c>
      <c r="O6" s="11"/>
      <c r="P6" s="11"/>
    </row>
    <row r="7" spans="2:16" x14ac:dyDescent="0.25">
      <c r="B7" s="67" t="s">
        <v>9</v>
      </c>
      <c r="C7" s="68"/>
      <c r="D7" s="4">
        <v>90</v>
      </c>
      <c r="E7" s="12">
        <v>10</v>
      </c>
      <c r="F7" s="4">
        <f t="shared" si="0"/>
        <v>100</v>
      </c>
      <c r="G7" s="5">
        <v>19</v>
      </c>
      <c r="H7" s="13">
        <v>10</v>
      </c>
      <c r="I7" s="7">
        <f t="shared" si="2"/>
        <v>29</v>
      </c>
      <c r="J7" s="5"/>
      <c r="K7" s="5" t="str">
        <f t="shared" si="1"/>
        <v>C</v>
      </c>
      <c r="L7" s="63" t="str">
        <f t="shared" si="3"/>
        <v>Marginal</v>
      </c>
      <c r="M7" s="64"/>
      <c r="N7" s="8" t="str">
        <f t="shared" si="4"/>
        <v>PASS</v>
      </c>
      <c r="O7" s="11"/>
      <c r="P7" s="11"/>
    </row>
    <row r="8" spans="2:16" x14ac:dyDescent="0.25">
      <c r="B8" s="69" t="s">
        <v>10</v>
      </c>
      <c r="C8" s="70"/>
      <c r="D8" s="2">
        <v>90</v>
      </c>
      <c r="E8" s="14">
        <v>10</v>
      </c>
      <c r="F8" s="9">
        <f t="shared" si="0"/>
        <v>100</v>
      </c>
      <c r="G8" s="5">
        <v>32</v>
      </c>
      <c r="H8" s="13">
        <v>10</v>
      </c>
      <c r="I8" s="7">
        <f t="shared" si="2"/>
        <v>42</v>
      </c>
      <c r="J8" s="5"/>
      <c r="K8" s="5" t="str">
        <f t="shared" si="1"/>
        <v>B</v>
      </c>
      <c r="L8" s="63" t="str">
        <f t="shared" si="3"/>
        <v>Satisfactory</v>
      </c>
      <c r="M8" s="64"/>
      <c r="N8" s="8" t="str">
        <f t="shared" si="4"/>
        <v>PASS</v>
      </c>
      <c r="O8" s="11"/>
      <c r="P8" s="11"/>
    </row>
    <row r="9" spans="2:16" x14ac:dyDescent="0.25">
      <c r="B9" s="67" t="s">
        <v>11</v>
      </c>
      <c r="C9" s="68"/>
      <c r="D9" s="9">
        <v>90</v>
      </c>
      <c r="E9" s="3">
        <v>10</v>
      </c>
      <c r="F9" s="9">
        <f t="shared" si="0"/>
        <v>100</v>
      </c>
      <c r="G9" s="5">
        <v>40</v>
      </c>
      <c r="H9" s="13">
        <v>10</v>
      </c>
      <c r="I9" s="7">
        <f t="shared" si="2"/>
        <v>50</v>
      </c>
      <c r="J9" s="5"/>
      <c r="K9" s="5" t="str">
        <f t="shared" si="1"/>
        <v>B+</v>
      </c>
      <c r="L9" s="63" t="str">
        <f t="shared" si="3"/>
        <v>Good</v>
      </c>
      <c r="M9" s="64"/>
      <c r="N9" s="8" t="str">
        <f t="shared" si="4"/>
        <v>PASS</v>
      </c>
      <c r="O9" s="11"/>
      <c r="P9" s="15"/>
    </row>
    <row r="10" spans="2:16" x14ac:dyDescent="0.25">
      <c r="B10" s="71" t="s">
        <v>12</v>
      </c>
      <c r="C10" s="72"/>
      <c r="D10" s="9">
        <v>90</v>
      </c>
      <c r="E10" s="12">
        <v>10</v>
      </c>
      <c r="F10" s="9">
        <f t="shared" si="0"/>
        <v>100</v>
      </c>
      <c r="G10" s="5">
        <v>27</v>
      </c>
      <c r="H10" s="13">
        <v>10</v>
      </c>
      <c r="I10" s="7">
        <f t="shared" si="2"/>
        <v>37</v>
      </c>
      <c r="J10" s="5"/>
      <c r="K10" s="5" t="str">
        <f t="shared" si="1"/>
        <v>B</v>
      </c>
      <c r="L10" s="63" t="str">
        <f t="shared" si="3"/>
        <v>Satisfactory</v>
      </c>
      <c r="M10" s="64"/>
      <c r="N10" s="8" t="str">
        <f t="shared" si="4"/>
        <v>PASS</v>
      </c>
      <c r="O10" s="11"/>
      <c r="P10" s="11"/>
    </row>
    <row r="11" spans="2:16" x14ac:dyDescent="0.25">
      <c r="B11" s="67" t="s">
        <v>13</v>
      </c>
      <c r="C11" s="68"/>
      <c r="D11" s="9">
        <v>90</v>
      </c>
      <c r="E11" s="10">
        <v>10</v>
      </c>
      <c r="F11" s="9">
        <f t="shared" si="0"/>
        <v>100</v>
      </c>
      <c r="G11" s="5">
        <v>36</v>
      </c>
      <c r="H11" s="6">
        <v>10</v>
      </c>
      <c r="I11" s="5">
        <f t="shared" si="2"/>
        <v>46</v>
      </c>
      <c r="J11" s="5"/>
      <c r="K11" s="5" t="str">
        <f t="shared" si="1"/>
        <v>B+</v>
      </c>
      <c r="L11" s="63" t="str">
        <f t="shared" si="3"/>
        <v>Good</v>
      </c>
      <c r="M11" s="64"/>
      <c r="N11" s="8" t="str">
        <f t="shared" si="4"/>
        <v>PASS</v>
      </c>
      <c r="O11" s="11"/>
      <c r="P11" s="11"/>
    </row>
    <row r="12" spans="2:16" x14ac:dyDescent="0.25">
      <c r="B12" s="65" t="s">
        <v>14</v>
      </c>
      <c r="C12" s="76"/>
      <c r="D12" s="16"/>
      <c r="E12" s="16"/>
      <c r="F12" s="17">
        <f>SUM(F5:F11)</f>
        <v>700</v>
      </c>
      <c r="G12" s="16"/>
      <c r="H12" s="16"/>
      <c r="I12" s="45">
        <f>SUM(I5:I11)</f>
        <v>297</v>
      </c>
      <c r="J12" s="45">
        <f>I12/7</f>
        <v>42.428571428571431</v>
      </c>
      <c r="K12" s="16"/>
      <c r="L12" s="77"/>
      <c r="M12" s="77"/>
      <c r="N12" s="77"/>
      <c r="O12" s="18"/>
      <c r="P12" s="18"/>
    </row>
    <row r="13" spans="2:16" x14ac:dyDescent="0.25">
      <c r="B13" s="19" t="s">
        <v>47</v>
      </c>
      <c r="C13" s="20"/>
      <c r="D13" s="21">
        <f>I12</f>
        <v>297</v>
      </c>
      <c r="E13" s="73"/>
      <c r="F13" s="74"/>
      <c r="G13" s="73"/>
      <c r="H13" s="73"/>
      <c r="I13" s="73"/>
      <c r="J13" s="73"/>
      <c r="K13" s="75"/>
      <c r="L13" s="101" t="s">
        <v>44</v>
      </c>
      <c r="M13" s="102"/>
      <c r="N13" s="77"/>
    </row>
    <row r="14" spans="2:16" x14ac:dyDescent="0.25">
      <c r="B14" s="22" t="s">
        <v>45</v>
      </c>
      <c r="C14" s="23"/>
      <c r="D14" s="24" t="str">
        <f>IF(D13&gt;=172,"P","F")</f>
        <v>P</v>
      </c>
      <c r="E14" s="25"/>
      <c r="F14" s="25"/>
      <c r="G14" s="25"/>
      <c r="H14" s="26" t="s">
        <v>42</v>
      </c>
      <c r="I14" s="26"/>
      <c r="J14" s="26" t="str">
        <f>IF(J12=100,"AA",IF(J12&gt;=80,"A+",IF(J12&gt;=60,"A",IF(J12&gt;=45,"B+",IF(J12&gt;=30,"B",IF(J12&gt;=25,"C",IF(J12&lt;25,"D")))))))</f>
        <v>B</v>
      </c>
      <c r="K14" s="27"/>
      <c r="L14" s="99" t="str">
        <f>IF(D13&gt;=480,"First Division",IF(D13&gt;=360,"Second Division",IF(D13&gt;=280,"Higher Second Division",IF(D13&gt;=272,"Third Division","fail"))))</f>
        <v>Higher Second Division</v>
      </c>
      <c r="M14" s="100"/>
      <c r="N14" s="77"/>
      <c r="O14" s="28"/>
    </row>
    <row r="15" spans="2:16" x14ac:dyDescent="0.25">
      <c r="B15" s="28"/>
      <c r="C15" s="28"/>
      <c r="D15" s="28"/>
      <c r="E15" s="28"/>
      <c r="F15" s="28"/>
      <c r="G15" s="28"/>
      <c r="L15" s="29"/>
      <c r="M15" s="29"/>
      <c r="N15" s="30"/>
    </row>
    <row r="16" spans="2:16" x14ac:dyDescent="0.25">
      <c r="B16" s="31" t="s">
        <v>15</v>
      </c>
      <c r="C16" s="13" t="s">
        <v>16</v>
      </c>
      <c r="D16" s="57" t="s">
        <v>17</v>
      </c>
      <c r="E16" s="58"/>
      <c r="F16" s="59"/>
      <c r="K16" s="60" t="s">
        <v>18</v>
      </c>
      <c r="L16" s="61"/>
      <c r="M16" s="61"/>
      <c r="N16" s="61"/>
      <c r="O16" s="61"/>
      <c r="P16" s="62"/>
    </row>
    <row r="17" spans="2:17" x14ac:dyDescent="0.25">
      <c r="B17" s="32" t="s">
        <v>19</v>
      </c>
      <c r="C17" s="12" t="s">
        <v>20</v>
      </c>
      <c r="D17" s="83" t="s">
        <v>21</v>
      </c>
      <c r="E17" s="84"/>
      <c r="F17" s="85"/>
      <c r="K17" s="92" t="s">
        <v>22</v>
      </c>
      <c r="L17" s="93"/>
      <c r="M17" s="93"/>
      <c r="N17" s="93"/>
      <c r="O17" s="93"/>
      <c r="P17" s="94"/>
    </row>
    <row r="18" spans="2:17" x14ac:dyDescent="0.25">
      <c r="B18" s="32" t="s">
        <v>23</v>
      </c>
      <c r="C18" s="12" t="s">
        <v>24</v>
      </c>
      <c r="D18" s="83" t="s">
        <v>25</v>
      </c>
      <c r="E18" s="84"/>
      <c r="F18" s="85"/>
      <c r="K18" s="86" t="s">
        <v>26</v>
      </c>
      <c r="L18" s="87"/>
      <c r="M18" s="87"/>
      <c r="N18" s="87"/>
      <c r="O18" s="87"/>
      <c r="P18" s="88"/>
    </row>
    <row r="19" spans="2:17" x14ac:dyDescent="0.25">
      <c r="B19" s="32" t="s">
        <v>27</v>
      </c>
      <c r="C19" s="33" t="s">
        <v>28</v>
      </c>
      <c r="D19" s="83" t="s">
        <v>29</v>
      </c>
      <c r="E19" s="84"/>
      <c r="F19" s="85"/>
      <c r="K19" s="89" t="s">
        <v>30</v>
      </c>
      <c r="L19" s="90"/>
      <c r="M19" s="90"/>
      <c r="N19" s="90"/>
      <c r="O19" s="90"/>
      <c r="P19" s="91"/>
    </row>
    <row r="20" spans="2:17" x14ac:dyDescent="0.25">
      <c r="B20" s="32" t="s">
        <v>31</v>
      </c>
      <c r="C20" s="12" t="s">
        <v>32</v>
      </c>
      <c r="D20" s="83" t="s">
        <v>33</v>
      </c>
      <c r="E20" s="84"/>
      <c r="F20" s="85"/>
    </row>
    <row r="21" spans="2:17" x14ac:dyDescent="0.25">
      <c r="B21" s="32" t="s">
        <v>34</v>
      </c>
      <c r="C21" s="33" t="s">
        <v>43</v>
      </c>
      <c r="D21" s="83" t="s">
        <v>35</v>
      </c>
      <c r="E21" s="84"/>
      <c r="F21" s="85"/>
      <c r="P21" s="34"/>
    </row>
    <row r="22" spans="2:17" x14ac:dyDescent="0.25">
      <c r="B22" s="35" t="s">
        <v>48</v>
      </c>
      <c r="C22" s="36" t="s">
        <v>36</v>
      </c>
      <c r="D22" s="80" t="s">
        <v>37</v>
      </c>
      <c r="E22" s="81"/>
      <c r="F22" s="82"/>
      <c r="M22" s="37"/>
      <c r="N22" s="38"/>
      <c r="O22" s="39"/>
      <c r="P22" s="40"/>
      <c r="Q22" s="41"/>
    </row>
    <row r="23" spans="2:17" x14ac:dyDescent="0.25">
      <c r="B23" s="32" t="s">
        <v>38</v>
      </c>
      <c r="C23" s="42" t="s">
        <v>39</v>
      </c>
      <c r="D23" s="83" t="s">
        <v>40</v>
      </c>
      <c r="E23" s="84"/>
      <c r="F23" s="85"/>
      <c r="N23" s="43"/>
      <c r="O23" s="43"/>
    </row>
    <row r="24" spans="2:17" x14ac:dyDescent="0.25">
      <c r="C24" s="44"/>
    </row>
    <row r="27" spans="2:17" ht="1.5" customHeight="1" x14ac:dyDescent="0.25"/>
    <row r="28" spans="2:17" hidden="1" x14ac:dyDescent="0.25"/>
    <row r="29" spans="2:17" hidden="1" x14ac:dyDescent="0.25"/>
    <row r="30" spans="2:17" hidden="1" x14ac:dyDescent="0.25"/>
    <row r="31" spans="2:17" hidden="1" x14ac:dyDescent="0.25"/>
    <row r="32" spans="2:17" hidden="1" x14ac:dyDescent="0.25"/>
    <row r="33" spans="33:33" x14ac:dyDescent="0.25">
      <c r="AG33" s="55" t="s">
        <v>46</v>
      </c>
    </row>
    <row r="34" spans="33:33" x14ac:dyDescent="0.25">
      <c r="AG34" s="56"/>
    </row>
  </sheetData>
  <mergeCells count="46">
    <mergeCell ref="B2:C3"/>
    <mergeCell ref="L14:M14"/>
    <mergeCell ref="L13:M13"/>
    <mergeCell ref="L12:M12"/>
    <mergeCell ref="L10:M10"/>
    <mergeCell ref="L2:M4"/>
    <mergeCell ref="L5:M5"/>
    <mergeCell ref="B5:C5"/>
    <mergeCell ref="D2:F2"/>
    <mergeCell ref="G2:I2"/>
    <mergeCell ref="K2:K4"/>
    <mergeCell ref="B4:C4"/>
    <mergeCell ref="D3:D4"/>
    <mergeCell ref="F3:F4"/>
    <mergeCell ref="G3:G4"/>
    <mergeCell ref="B11:C11"/>
    <mergeCell ref="B12:C12"/>
    <mergeCell ref="N12:N14"/>
    <mergeCell ref="N2:N4"/>
    <mergeCell ref="D22:F22"/>
    <mergeCell ref="D18:F18"/>
    <mergeCell ref="K18:P18"/>
    <mergeCell ref="D19:F19"/>
    <mergeCell ref="K19:P19"/>
    <mergeCell ref="D20:F20"/>
    <mergeCell ref="D21:F21"/>
    <mergeCell ref="D17:F17"/>
    <mergeCell ref="K17:P17"/>
    <mergeCell ref="L6:M6"/>
    <mergeCell ref="L7:M7"/>
    <mergeCell ref="L8:M8"/>
    <mergeCell ref="B6:C6"/>
    <mergeCell ref="B7:C7"/>
    <mergeCell ref="B8:C8"/>
    <mergeCell ref="B9:C9"/>
    <mergeCell ref="B10:C10"/>
    <mergeCell ref="I3:I4"/>
    <mergeCell ref="H3:H4"/>
    <mergeCell ref="AG33:AG34"/>
    <mergeCell ref="D16:F16"/>
    <mergeCell ref="K16:P16"/>
    <mergeCell ref="L11:M11"/>
    <mergeCell ref="E13:K13"/>
    <mergeCell ref="D23:F23"/>
    <mergeCell ref="L9:M9"/>
    <mergeCell ref="E3:E4"/>
  </mergeCells>
  <conditionalFormatting sqref="N5:N11">
    <cfRule type="containsText" dxfId="19" priority="19" operator="containsText" text="PASS">
      <formula>NOT(ISERROR(SEARCH("PASS",N5)))</formula>
    </cfRule>
  </conditionalFormatting>
  <conditionalFormatting sqref="N5:N11">
    <cfRule type="containsText" dxfId="18" priority="18" operator="containsText" text="FAIL">
      <formula>NOT(ISERROR(SEARCH("FAIL",N5)))</formula>
    </cfRule>
  </conditionalFormatting>
  <conditionalFormatting sqref="G5:G11">
    <cfRule type="cellIs" dxfId="17" priority="16" operator="lessThan">
      <formula>25</formula>
    </cfRule>
    <cfRule type="cellIs" dxfId="16" priority="17" operator="lessThan">
      <formula>25</formula>
    </cfRule>
  </conditionalFormatting>
  <conditionalFormatting sqref="G5:G11">
    <cfRule type="cellIs" dxfId="15" priority="15" operator="greaterThan">
      <formula>25</formula>
    </cfRule>
  </conditionalFormatting>
  <conditionalFormatting sqref="I5:J11">
    <cfRule type="cellIs" dxfId="14" priority="14" operator="greaterThan">
      <formula>25</formula>
    </cfRule>
  </conditionalFormatting>
  <conditionalFormatting sqref="I5:J11">
    <cfRule type="cellIs" dxfId="13" priority="13" operator="lessThan">
      <formula>25</formula>
    </cfRule>
  </conditionalFormatting>
  <conditionalFormatting sqref="I5:J11">
    <cfRule type="cellIs" dxfId="12" priority="12" operator="equal">
      <formula>25</formula>
    </cfRule>
  </conditionalFormatting>
  <conditionalFormatting sqref="G5:G11">
    <cfRule type="cellIs" dxfId="11" priority="11" operator="equal">
      <formula>25</formula>
    </cfRule>
  </conditionalFormatting>
  <conditionalFormatting sqref="K5:K11">
    <cfRule type="containsText" dxfId="10" priority="5" operator="containsText" text="D">
      <formula>NOT(ISERROR(SEARCH("D",K5)))</formula>
    </cfRule>
    <cfRule type="containsText" dxfId="9" priority="6" operator="containsText" text="C">
      <formula>NOT(ISERROR(SEARCH("C",K5)))</formula>
    </cfRule>
    <cfRule type="containsText" dxfId="8" priority="7" operator="containsText" text="B">
      <formula>NOT(ISERROR(SEARCH("B",K5)))</formula>
    </cfRule>
    <cfRule type="containsText" dxfId="7" priority="8" operator="containsText" text="B+">
      <formula>NOT(ISERROR(SEARCH("B+",K5)))</formula>
    </cfRule>
    <cfRule type="containsText" dxfId="6" priority="9" operator="containsText" text="A+">
      <formula>NOT(ISERROR(SEARCH("A+",K5)))</formula>
    </cfRule>
    <cfRule type="containsText" dxfId="5" priority="10" operator="containsText" text="AA">
      <formula>NOT(ISERROR(SEARCH("AA",K5)))</formula>
    </cfRule>
  </conditionalFormatting>
  <conditionalFormatting sqref="K5:K11">
    <cfRule type="containsText" dxfId="4" priority="4" operator="containsText" text="B">
      <formula>NOT(ISERROR(SEARCH("B",K5)))</formula>
    </cfRule>
  </conditionalFormatting>
  <conditionalFormatting sqref="K6:K11">
    <cfRule type="containsText" dxfId="3" priority="3" operator="containsText" text="B+">
      <formula>NOT(ISERROR(SEARCH("B+",K6)))</formula>
    </cfRule>
  </conditionalFormatting>
  <conditionalFormatting sqref="K5:K11">
    <cfRule type="containsText" dxfId="2" priority="2" operator="containsText" text="AA">
      <formula>NOT(ISERROR(SEARCH("AA",K5)))</formula>
    </cfRule>
  </conditionalFormatting>
  <conditionalFormatting sqref="K5:K11">
    <cfRule type="containsText" dxfId="1" priority="1" operator="containsText" text="B+">
      <formula>NOT(ISERROR(SEARCH("B+",K5)))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6"/>
  <sheetViews>
    <sheetView tabSelected="1" zoomScale="85" zoomScaleNormal="85" workbookViewId="0">
      <selection activeCell="M3" sqref="M3"/>
    </sheetView>
  </sheetViews>
  <sheetFormatPr defaultRowHeight="15" x14ac:dyDescent="0.25"/>
  <cols>
    <col min="2" max="2" width="32" customWidth="1"/>
    <col min="3" max="3" width="16" customWidth="1"/>
    <col min="4" max="4" width="19.85546875" customWidth="1"/>
    <col min="5" max="5" width="18.28515625" style="122" customWidth="1"/>
  </cols>
  <sheetData>
    <row r="1" spans="2:12" x14ac:dyDescent="0.25">
      <c r="B1" s="49" t="s">
        <v>50</v>
      </c>
      <c r="C1" t="s">
        <v>51</v>
      </c>
      <c r="D1" t="s">
        <v>52</v>
      </c>
      <c r="E1" s="122" t="s">
        <v>53</v>
      </c>
      <c r="F1" t="s">
        <v>54</v>
      </c>
      <c r="G1" t="s">
        <v>55</v>
      </c>
      <c r="H1" t="s">
        <v>56</v>
      </c>
      <c r="I1" t="s">
        <v>59</v>
      </c>
      <c r="J1" t="s">
        <v>57</v>
      </c>
      <c r="K1" t="s">
        <v>58</v>
      </c>
      <c r="L1" t="s">
        <v>60</v>
      </c>
    </row>
    <row r="2" spans="2:12" x14ac:dyDescent="0.25">
      <c r="B2" s="49"/>
      <c r="I2">
        <f>Table13[[#This Row],[Qty]]*Table13[[#This Row],[Rate]]-(J2+K2)</f>
        <v>-0.18</v>
      </c>
      <c r="J2" s="50">
        <v>0.09</v>
      </c>
      <c r="K2" s="50">
        <v>0.09</v>
      </c>
      <c r="L2" s="121">
        <f>SUM(I2:K2)</f>
        <v>0</v>
      </c>
    </row>
    <row r="3" spans="2:12" ht="35.25" customHeight="1" x14ac:dyDescent="0.25">
      <c r="B3" s="118">
        <v>44122</v>
      </c>
      <c r="C3" s="117">
        <v>1</v>
      </c>
      <c r="D3" s="117" t="s">
        <v>61</v>
      </c>
      <c r="E3" s="120" t="s">
        <v>103</v>
      </c>
      <c r="F3" s="117">
        <v>200</v>
      </c>
      <c r="G3" s="117">
        <v>20</v>
      </c>
      <c r="H3" s="117">
        <f>G3*F3</f>
        <v>4000</v>
      </c>
      <c r="I3" s="117">
        <f>Table13[[#This Row],[Qty]]*Table13[[#This Row],[Rate]]-(J3+K3)</f>
        <v>3982</v>
      </c>
      <c r="J3" s="117">
        <v>9</v>
      </c>
      <c r="K3" s="117">
        <v>9</v>
      </c>
      <c r="L3" s="117">
        <f>Table13[[#This Row],[Amount]]</f>
        <v>4000</v>
      </c>
    </row>
    <row r="4" spans="2:12" ht="35.25" customHeight="1" x14ac:dyDescent="0.25">
      <c r="B4" s="118">
        <v>44123</v>
      </c>
      <c r="C4" s="117">
        <v>2</v>
      </c>
      <c r="D4" s="117" t="s">
        <v>62</v>
      </c>
      <c r="E4" s="120" t="s">
        <v>104</v>
      </c>
      <c r="F4" s="117">
        <v>201</v>
      </c>
      <c r="G4" s="117">
        <v>20</v>
      </c>
      <c r="H4" s="117">
        <f t="shared" ref="H4:H44" si="0">G4*F4</f>
        <v>4020</v>
      </c>
      <c r="I4" s="117">
        <f>Table13[[#This Row],[Qty]]*Table13[[#This Row],[Rate]]-(J4+K4)</f>
        <v>4002</v>
      </c>
      <c r="J4" s="117">
        <v>9</v>
      </c>
      <c r="K4" s="117">
        <v>9</v>
      </c>
      <c r="L4" s="117">
        <f>Table13[[#This Row],[Amount]]</f>
        <v>4020</v>
      </c>
    </row>
    <row r="5" spans="2:12" ht="35.25" customHeight="1" x14ac:dyDescent="0.25">
      <c r="B5" s="118">
        <v>44124</v>
      </c>
      <c r="C5" s="117">
        <v>3</v>
      </c>
      <c r="D5" s="117" t="s">
        <v>63</v>
      </c>
      <c r="E5" s="120" t="s">
        <v>105</v>
      </c>
      <c r="F5" s="117">
        <v>202</v>
      </c>
      <c r="G5" s="117">
        <v>20</v>
      </c>
      <c r="H5" s="117">
        <f t="shared" si="0"/>
        <v>4040</v>
      </c>
      <c r="I5" s="117">
        <f>Table13[[#This Row],[Qty]]*Table13[[#This Row],[Rate]]-(J5+K5)</f>
        <v>4022</v>
      </c>
      <c r="J5" s="117">
        <v>9</v>
      </c>
      <c r="K5" s="117">
        <v>9</v>
      </c>
      <c r="L5" s="117">
        <f>Table13[[#This Row],[Amount]]</f>
        <v>4040</v>
      </c>
    </row>
    <row r="6" spans="2:12" ht="35.25" customHeight="1" x14ac:dyDescent="0.25">
      <c r="B6" s="118">
        <v>44125</v>
      </c>
      <c r="C6" s="117">
        <v>4</v>
      </c>
      <c r="D6" s="117" t="s">
        <v>64</v>
      </c>
      <c r="E6" s="120" t="s">
        <v>106</v>
      </c>
      <c r="F6" s="117">
        <v>203</v>
      </c>
      <c r="G6" s="117">
        <v>20</v>
      </c>
      <c r="H6" s="117">
        <f t="shared" si="0"/>
        <v>4060</v>
      </c>
      <c r="I6" s="117">
        <f>Table13[[#This Row],[Qty]]*Table13[[#This Row],[Rate]]-(J6+K6)</f>
        <v>4042</v>
      </c>
      <c r="J6" s="117">
        <v>9</v>
      </c>
      <c r="K6" s="117">
        <v>9</v>
      </c>
      <c r="L6" s="117">
        <f>Table13[[#This Row],[Amount]]</f>
        <v>4060</v>
      </c>
    </row>
    <row r="7" spans="2:12" ht="35.25" customHeight="1" x14ac:dyDescent="0.25">
      <c r="B7" s="118">
        <v>44126</v>
      </c>
      <c r="C7" s="117">
        <v>5</v>
      </c>
      <c r="D7" s="117" t="s">
        <v>65</v>
      </c>
      <c r="E7" s="120" t="s">
        <v>107</v>
      </c>
      <c r="F7" s="117">
        <v>204</v>
      </c>
      <c r="G7" s="117">
        <v>20</v>
      </c>
      <c r="H7" s="117">
        <f t="shared" si="0"/>
        <v>4080</v>
      </c>
      <c r="I7" s="117">
        <f>Table13[[#This Row],[Qty]]*Table13[[#This Row],[Rate]]-(J7+K7)</f>
        <v>4062</v>
      </c>
      <c r="J7" s="117">
        <v>9</v>
      </c>
      <c r="K7" s="117">
        <v>9</v>
      </c>
      <c r="L7" s="117">
        <f>Table13[[#This Row],[Amount]]</f>
        <v>4080</v>
      </c>
    </row>
    <row r="8" spans="2:12" ht="35.25" customHeight="1" x14ac:dyDescent="0.25">
      <c r="B8" s="118">
        <v>44127</v>
      </c>
      <c r="C8" s="117">
        <v>6</v>
      </c>
      <c r="D8" s="117" t="s">
        <v>70</v>
      </c>
      <c r="E8" s="120" t="s">
        <v>108</v>
      </c>
      <c r="F8" s="117">
        <v>205</v>
      </c>
      <c r="G8" s="117">
        <v>20</v>
      </c>
      <c r="H8" s="117">
        <f t="shared" si="0"/>
        <v>4100</v>
      </c>
      <c r="I8" s="117">
        <f>Table13[[#This Row],[Qty]]*Table13[[#This Row],[Rate]]-(J8+K8)</f>
        <v>4082</v>
      </c>
      <c r="J8" s="117">
        <v>9</v>
      </c>
      <c r="K8" s="117">
        <v>9</v>
      </c>
      <c r="L8" s="117">
        <f>Table13[[#This Row],[Amount]]</f>
        <v>4100</v>
      </c>
    </row>
    <row r="9" spans="2:12" ht="35.25" customHeight="1" x14ac:dyDescent="0.25">
      <c r="B9" s="118">
        <v>44128</v>
      </c>
      <c r="C9" s="117">
        <v>7</v>
      </c>
      <c r="D9" s="117" t="s">
        <v>66</v>
      </c>
      <c r="E9" s="120" t="s">
        <v>109</v>
      </c>
      <c r="F9" s="117">
        <v>206</v>
      </c>
      <c r="G9" s="117">
        <v>20</v>
      </c>
      <c r="H9" s="117">
        <f t="shared" si="0"/>
        <v>4120</v>
      </c>
      <c r="I9" s="117">
        <f>Table13[[#This Row],[Qty]]*Table13[[#This Row],[Rate]]-(J9+K9)</f>
        <v>4102</v>
      </c>
      <c r="J9" s="117">
        <v>9</v>
      </c>
      <c r="K9" s="117">
        <v>9</v>
      </c>
      <c r="L9" s="117">
        <f>Table13[[#This Row],[Amount]]</f>
        <v>4120</v>
      </c>
    </row>
    <row r="10" spans="2:12" ht="35.25" customHeight="1" x14ac:dyDescent="0.25">
      <c r="B10" s="118">
        <v>44129</v>
      </c>
      <c r="C10" s="117">
        <v>8</v>
      </c>
      <c r="D10" s="117" t="s">
        <v>67</v>
      </c>
      <c r="E10" s="120" t="s">
        <v>110</v>
      </c>
      <c r="F10" s="117">
        <v>207</v>
      </c>
      <c r="G10" s="117">
        <v>20</v>
      </c>
      <c r="H10" s="117">
        <f t="shared" si="0"/>
        <v>4140</v>
      </c>
      <c r="I10" s="117">
        <f>Table13[[#This Row],[Qty]]*Table13[[#This Row],[Rate]]-(J10+K10)</f>
        <v>4122</v>
      </c>
      <c r="J10" s="117">
        <v>9</v>
      </c>
      <c r="K10" s="117">
        <v>9</v>
      </c>
      <c r="L10" s="117">
        <f>Table13[[#This Row],[Amount]]</f>
        <v>4140</v>
      </c>
    </row>
    <row r="11" spans="2:12" ht="35.25" customHeight="1" x14ac:dyDescent="0.25">
      <c r="B11" s="118">
        <v>44130</v>
      </c>
      <c r="C11" s="117">
        <v>9</v>
      </c>
      <c r="D11" s="117" t="s">
        <v>68</v>
      </c>
      <c r="E11" s="120" t="s">
        <v>111</v>
      </c>
      <c r="F11" s="117">
        <v>208</v>
      </c>
      <c r="G11" s="117">
        <v>20</v>
      </c>
      <c r="H11" s="117">
        <f t="shared" si="0"/>
        <v>4160</v>
      </c>
      <c r="I11" s="117">
        <f>Table13[[#This Row],[Qty]]*Table13[[#This Row],[Rate]]-(J11+K11)</f>
        <v>4142</v>
      </c>
      <c r="J11" s="117">
        <v>9</v>
      </c>
      <c r="K11" s="117">
        <v>9</v>
      </c>
      <c r="L11" s="117">
        <f>Table13[[#This Row],[Amount]]</f>
        <v>4160</v>
      </c>
    </row>
    <row r="12" spans="2:12" ht="35.25" customHeight="1" x14ac:dyDescent="0.25">
      <c r="B12" s="118">
        <v>44131</v>
      </c>
      <c r="C12" s="117">
        <v>10</v>
      </c>
      <c r="D12" s="117" t="s">
        <v>69</v>
      </c>
      <c r="E12" s="120" t="s">
        <v>112</v>
      </c>
      <c r="F12" s="117">
        <v>209</v>
      </c>
      <c r="G12" s="117">
        <v>20</v>
      </c>
      <c r="H12" s="117">
        <f t="shared" si="0"/>
        <v>4180</v>
      </c>
      <c r="I12" s="117">
        <f>Table13[[#This Row],[Qty]]*Table13[[#This Row],[Rate]]-(J12+K12)</f>
        <v>4162</v>
      </c>
      <c r="J12" s="117">
        <v>9</v>
      </c>
      <c r="K12" s="117">
        <v>9</v>
      </c>
      <c r="L12" s="117">
        <f>Table13[[#This Row],[Amount]]</f>
        <v>4180</v>
      </c>
    </row>
    <row r="13" spans="2:12" ht="35.25" customHeight="1" x14ac:dyDescent="0.25">
      <c r="B13" s="118">
        <v>44132</v>
      </c>
      <c r="C13" s="117">
        <v>11</v>
      </c>
      <c r="D13" s="117" t="s">
        <v>71</v>
      </c>
      <c r="E13" s="120" t="s">
        <v>113</v>
      </c>
      <c r="F13" s="117">
        <v>210</v>
      </c>
      <c r="G13" s="117">
        <v>20</v>
      </c>
      <c r="H13" s="117">
        <f t="shared" si="0"/>
        <v>4200</v>
      </c>
      <c r="I13" s="117">
        <f>Table13[[#This Row],[Qty]]*Table13[[#This Row],[Rate]]-(J13+K13)</f>
        <v>4182</v>
      </c>
      <c r="J13" s="117">
        <v>9</v>
      </c>
      <c r="K13" s="117">
        <v>9</v>
      </c>
      <c r="L13" s="117">
        <f>Table13[[#This Row],[Amount]]</f>
        <v>4200</v>
      </c>
    </row>
    <row r="14" spans="2:12" ht="35.25" customHeight="1" x14ac:dyDescent="0.25">
      <c r="B14" s="118">
        <v>44133</v>
      </c>
      <c r="C14" s="117">
        <v>12</v>
      </c>
      <c r="D14" s="117" t="s">
        <v>72</v>
      </c>
      <c r="E14" s="120" t="s">
        <v>114</v>
      </c>
      <c r="F14" s="117">
        <v>211</v>
      </c>
      <c r="G14" s="117">
        <v>20</v>
      </c>
      <c r="H14" s="117">
        <f t="shared" si="0"/>
        <v>4220</v>
      </c>
      <c r="I14" s="117">
        <f>Table13[[#This Row],[Qty]]*Table13[[#This Row],[Rate]]-(J14+K14)</f>
        <v>4202</v>
      </c>
      <c r="J14" s="117">
        <v>9</v>
      </c>
      <c r="K14" s="117">
        <v>9</v>
      </c>
      <c r="L14" s="117">
        <f>Table13[[#This Row],[Amount]]</f>
        <v>4220</v>
      </c>
    </row>
    <row r="15" spans="2:12" ht="35.25" customHeight="1" x14ac:dyDescent="0.25">
      <c r="B15" s="118">
        <v>44134</v>
      </c>
      <c r="C15" s="117">
        <v>13</v>
      </c>
      <c r="D15" s="117" t="s">
        <v>73</v>
      </c>
      <c r="E15" s="120" t="s">
        <v>115</v>
      </c>
      <c r="F15" s="117">
        <v>212</v>
      </c>
      <c r="G15" s="117">
        <v>20</v>
      </c>
      <c r="H15" s="117">
        <f t="shared" si="0"/>
        <v>4240</v>
      </c>
      <c r="I15" s="117">
        <f>Table13[[#This Row],[Qty]]*Table13[[#This Row],[Rate]]-(J15+K15)</f>
        <v>4222</v>
      </c>
      <c r="J15" s="117">
        <v>9</v>
      </c>
      <c r="K15" s="117">
        <v>9</v>
      </c>
      <c r="L15" s="117">
        <f>Table13[[#This Row],[Amount]]</f>
        <v>4240</v>
      </c>
    </row>
    <row r="16" spans="2:12" ht="35.25" customHeight="1" x14ac:dyDescent="0.25">
      <c r="B16" s="118">
        <v>44135</v>
      </c>
      <c r="C16" s="117">
        <v>14</v>
      </c>
      <c r="D16" s="117" t="s">
        <v>74</v>
      </c>
      <c r="E16" s="120" t="s">
        <v>116</v>
      </c>
      <c r="F16" s="117">
        <v>213</v>
      </c>
      <c r="G16" s="117">
        <v>20</v>
      </c>
      <c r="H16" s="117">
        <f t="shared" si="0"/>
        <v>4260</v>
      </c>
      <c r="I16" s="117">
        <f>Table13[[#This Row],[Qty]]*Table13[[#This Row],[Rate]]-(J16+K16)</f>
        <v>4242</v>
      </c>
      <c r="J16" s="117">
        <v>9</v>
      </c>
      <c r="K16" s="117">
        <v>9</v>
      </c>
      <c r="L16" s="117">
        <f>Table13[[#This Row],[Amount]]</f>
        <v>4260</v>
      </c>
    </row>
    <row r="17" spans="2:12" ht="35.25" customHeight="1" x14ac:dyDescent="0.25">
      <c r="B17" s="118">
        <v>44136</v>
      </c>
      <c r="C17" s="117">
        <v>15</v>
      </c>
      <c r="D17" s="117" t="s">
        <v>75</v>
      </c>
      <c r="E17" s="120" t="s">
        <v>117</v>
      </c>
      <c r="F17" s="117">
        <v>214</v>
      </c>
      <c r="G17" s="117">
        <v>20</v>
      </c>
      <c r="H17" s="117">
        <f t="shared" si="0"/>
        <v>4280</v>
      </c>
      <c r="I17" s="117">
        <f>Table13[[#This Row],[Qty]]*Table13[[#This Row],[Rate]]-(J17+K17)</f>
        <v>4262</v>
      </c>
      <c r="J17" s="117">
        <v>9</v>
      </c>
      <c r="K17" s="117">
        <v>9</v>
      </c>
      <c r="L17" s="117">
        <f>Table13[[#This Row],[Amount]]</f>
        <v>4280</v>
      </c>
    </row>
    <row r="18" spans="2:12" ht="35.25" customHeight="1" x14ac:dyDescent="0.25">
      <c r="B18" s="118">
        <v>44137</v>
      </c>
      <c r="C18" s="117">
        <v>16</v>
      </c>
      <c r="D18" s="117" t="s">
        <v>76</v>
      </c>
      <c r="E18" s="120" t="s">
        <v>118</v>
      </c>
      <c r="F18" s="117">
        <v>215</v>
      </c>
      <c r="G18" s="117">
        <v>20</v>
      </c>
      <c r="H18" s="117">
        <f t="shared" si="0"/>
        <v>4300</v>
      </c>
      <c r="I18" s="117">
        <f>Table13[[#This Row],[Qty]]*Table13[[#This Row],[Rate]]-(J18+K18)</f>
        <v>4282</v>
      </c>
      <c r="J18" s="117">
        <v>9</v>
      </c>
      <c r="K18" s="117">
        <v>9</v>
      </c>
      <c r="L18" s="117">
        <f>Table13[[#This Row],[Amount]]</f>
        <v>4300</v>
      </c>
    </row>
    <row r="19" spans="2:12" ht="35.25" customHeight="1" x14ac:dyDescent="0.25">
      <c r="B19" s="118">
        <v>44138</v>
      </c>
      <c r="C19" s="117">
        <v>17</v>
      </c>
      <c r="D19" s="117" t="s">
        <v>77</v>
      </c>
      <c r="E19" s="120" t="s">
        <v>119</v>
      </c>
      <c r="F19" s="117">
        <v>216</v>
      </c>
      <c r="G19" s="117">
        <v>20</v>
      </c>
      <c r="H19" s="117">
        <f t="shared" si="0"/>
        <v>4320</v>
      </c>
      <c r="I19" s="117">
        <f>Table13[[#This Row],[Qty]]*Table13[[#This Row],[Rate]]-(J19+K19)</f>
        <v>4302</v>
      </c>
      <c r="J19" s="117">
        <v>9</v>
      </c>
      <c r="K19" s="117">
        <v>9</v>
      </c>
      <c r="L19" s="117">
        <f>Table13[[#This Row],[Amount]]</f>
        <v>4320</v>
      </c>
    </row>
    <row r="20" spans="2:12" ht="35.25" customHeight="1" x14ac:dyDescent="0.25">
      <c r="B20" s="118">
        <v>44139</v>
      </c>
      <c r="C20" s="117">
        <v>18</v>
      </c>
      <c r="D20" s="117" t="s">
        <v>102</v>
      </c>
      <c r="E20" s="120" t="s">
        <v>120</v>
      </c>
      <c r="F20" s="117">
        <v>217</v>
      </c>
      <c r="G20" s="117">
        <v>20</v>
      </c>
      <c r="H20" s="117">
        <f t="shared" si="0"/>
        <v>4340</v>
      </c>
      <c r="I20" s="117">
        <f>Table13[[#This Row],[Qty]]*Table13[[#This Row],[Rate]]-(J20+K20)</f>
        <v>4322</v>
      </c>
      <c r="J20" s="117">
        <v>9</v>
      </c>
      <c r="K20" s="117">
        <v>9</v>
      </c>
      <c r="L20" s="117">
        <f>Table13[[#This Row],[Amount]]</f>
        <v>4340</v>
      </c>
    </row>
    <row r="21" spans="2:12" ht="35.25" customHeight="1" x14ac:dyDescent="0.25">
      <c r="B21" s="118">
        <v>44140</v>
      </c>
      <c r="C21" s="117">
        <v>19</v>
      </c>
      <c r="D21" s="117" t="s">
        <v>101</v>
      </c>
      <c r="E21" s="120" t="s">
        <v>121</v>
      </c>
      <c r="F21" s="117">
        <v>218</v>
      </c>
      <c r="G21" s="117">
        <v>20</v>
      </c>
      <c r="H21" s="117">
        <f t="shared" si="0"/>
        <v>4360</v>
      </c>
      <c r="I21" s="117">
        <f>Table13[[#This Row],[Qty]]*Table13[[#This Row],[Rate]]-(J21+K21)</f>
        <v>4342</v>
      </c>
      <c r="J21" s="117">
        <v>9</v>
      </c>
      <c r="K21" s="117">
        <v>9</v>
      </c>
      <c r="L21" s="117">
        <f>Table13[[#This Row],[Amount]]</f>
        <v>4360</v>
      </c>
    </row>
    <row r="22" spans="2:12" ht="35.25" customHeight="1" x14ac:dyDescent="0.25">
      <c r="B22" s="118">
        <v>44141</v>
      </c>
      <c r="C22" s="117">
        <v>20</v>
      </c>
      <c r="D22" s="117" t="s">
        <v>100</v>
      </c>
      <c r="E22" s="120" t="s">
        <v>122</v>
      </c>
      <c r="F22" s="117">
        <v>219</v>
      </c>
      <c r="G22" s="117">
        <v>20</v>
      </c>
      <c r="H22" s="117">
        <f t="shared" si="0"/>
        <v>4380</v>
      </c>
      <c r="I22" s="117">
        <f>Table13[[#This Row],[Qty]]*Table13[[#This Row],[Rate]]-(J22+K22)</f>
        <v>4362</v>
      </c>
      <c r="J22" s="117">
        <v>9</v>
      </c>
      <c r="K22" s="117">
        <v>9</v>
      </c>
      <c r="L22" s="117">
        <f>Table13[[#This Row],[Amount]]</f>
        <v>4380</v>
      </c>
    </row>
    <row r="23" spans="2:12" ht="35.25" customHeight="1" x14ac:dyDescent="0.25">
      <c r="B23" s="118">
        <v>44142</v>
      </c>
      <c r="C23" s="117">
        <v>21</v>
      </c>
      <c r="D23" s="117" t="s">
        <v>99</v>
      </c>
      <c r="E23" s="120" t="s">
        <v>123</v>
      </c>
      <c r="F23" s="117">
        <v>220</v>
      </c>
      <c r="G23" s="117">
        <v>20</v>
      </c>
      <c r="H23" s="117">
        <f t="shared" si="0"/>
        <v>4400</v>
      </c>
      <c r="I23" s="117">
        <f>Table13[[#This Row],[Qty]]*Table13[[#This Row],[Rate]]-(J23+K23)</f>
        <v>4382</v>
      </c>
      <c r="J23" s="117">
        <v>9</v>
      </c>
      <c r="K23" s="117">
        <v>9</v>
      </c>
      <c r="L23" s="117">
        <f>Table13[[#This Row],[Amount]]</f>
        <v>4400</v>
      </c>
    </row>
    <row r="24" spans="2:12" ht="35.25" customHeight="1" x14ac:dyDescent="0.25">
      <c r="B24" s="118">
        <v>44143</v>
      </c>
      <c r="C24" s="117">
        <v>22</v>
      </c>
      <c r="D24" s="117" t="s">
        <v>98</v>
      </c>
      <c r="E24" s="120" t="s">
        <v>124</v>
      </c>
      <c r="F24" s="117">
        <v>221</v>
      </c>
      <c r="G24" s="117">
        <v>20</v>
      </c>
      <c r="H24" s="117">
        <f t="shared" si="0"/>
        <v>4420</v>
      </c>
      <c r="I24" s="117">
        <f>Table13[[#This Row],[Qty]]*Table13[[#This Row],[Rate]]-(J24+K24)</f>
        <v>4402</v>
      </c>
      <c r="J24" s="117">
        <v>9</v>
      </c>
      <c r="K24" s="117">
        <v>9</v>
      </c>
      <c r="L24" s="117">
        <f>Table13[[#This Row],[Amount]]</f>
        <v>4420</v>
      </c>
    </row>
    <row r="25" spans="2:12" ht="35.25" customHeight="1" x14ac:dyDescent="0.25">
      <c r="B25" s="118">
        <v>44144</v>
      </c>
      <c r="C25" s="117">
        <v>23</v>
      </c>
      <c r="D25" s="117" t="s">
        <v>97</v>
      </c>
      <c r="E25" s="120" t="s">
        <v>125</v>
      </c>
      <c r="F25" s="117">
        <v>222</v>
      </c>
      <c r="G25" s="117">
        <v>20</v>
      </c>
      <c r="H25" s="117">
        <f t="shared" si="0"/>
        <v>4440</v>
      </c>
      <c r="I25" s="117">
        <f>Table13[[#This Row],[Qty]]*Table13[[#This Row],[Rate]]-(J25+K25)</f>
        <v>4422</v>
      </c>
      <c r="J25" s="117">
        <v>9</v>
      </c>
      <c r="K25" s="117">
        <v>9</v>
      </c>
      <c r="L25" s="117">
        <f>Table13[[#This Row],[Amount]]</f>
        <v>4440</v>
      </c>
    </row>
    <row r="26" spans="2:12" ht="35.25" customHeight="1" x14ac:dyDescent="0.25">
      <c r="B26" s="118">
        <v>44145</v>
      </c>
      <c r="C26" s="117">
        <v>24</v>
      </c>
      <c r="D26" s="117" t="s">
        <v>96</v>
      </c>
      <c r="E26" s="120" t="s">
        <v>126</v>
      </c>
      <c r="F26" s="117">
        <v>223</v>
      </c>
      <c r="G26" s="117">
        <v>20</v>
      </c>
      <c r="H26" s="117">
        <f t="shared" si="0"/>
        <v>4460</v>
      </c>
      <c r="I26" s="117">
        <f>Table13[[#This Row],[Qty]]*Table13[[#This Row],[Rate]]-(J26+K26)</f>
        <v>4442</v>
      </c>
      <c r="J26" s="117">
        <v>9</v>
      </c>
      <c r="K26" s="117">
        <v>9</v>
      </c>
      <c r="L26" s="117">
        <f>Table13[[#This Row],[Amount]]</f>
        <v>4460</v>
      </c>
    </row>
    <row r="27" spans="2:12" ht="35.25" customHeight="1" x14ac:dyDescent="0.25">
      <c r="B27" s="118">
        <v>44146</v>
      </c>
      <c r="C27" s="117">
        <v>25</v>
      </c>
      <c r="D27" s="117" t="s">
        <v>95</v>
      </c>
      <c r="E27" s="120" t="s">
        <v>127</v>
      </c>
      <c r="F27" s="117">
        <v>224</v>
      </c>
      <c r="G27" s="117">
        <v>20</v>
      </c>
      <c r="H27" s="117">
        <f t="shared" si="0"/>
        <v>4480</v>
      </c>
      <c r="I27" s="117">
        <f>Table13[[#This Row],[Qty]]*Table13[[#This Row],[Rate]]-(J27+K27)</f>
        <v>4462</v>
      </c>
      <c r="J27" s="117">
        <v>9</v>
      </c>
      <c r="K27" s="117">
        <v>9</v>
      </c>
      <c r="L27" s="117">
        <f>Table13[[#This Row],[Amount]]</f>
        <v>4480</v>
      </c>
    </row>
    <row r="28" spans="2:12" ht="35.25" customHeight="1" x14ac:dyDescent="0.25">
      <c r="B28" s="118">
        <v>44147</v>
      </c>
      <c r="C28" s="117">
        <v>26</v>
      </c>
      <c r="D28" s="117" t="s">
        <v>94</v>
      </c>
      <c r="E28" s="120" t="s">
        <v>128</v>
      </c>
      <c r="F28" s="117">
        <v>225</v>
      </c>
      <c r="G28" s="117">
        <v>20</v>
      </c>
      <c r="H28" s="117">
        <f t="shared" si="0"/>
        <v>4500</v>
      </c>
      <c r="I28" s="117">
        <f>Table13[[#This Row],[Qty]]*Table13[[#This Row],[Rate]]-(J28+K28)</f>
        <v>4482</v>
      </c>
      <c r="J28" s="117">
        <v>9</v>
      </c>
      <c r="K28" s="117">
        <v>9</v>
      </c>
      <c r="L28" s="117">
        <f>Table13[[#This Row],[Amount]]</f>
        <v>4500</v>
      </c>
    </row>
    <row r="29" spans="2:12" ht="35.25" customHeight="1" x14ac:dyDescent="0.25">
      <c r="B29" s="118">
        <v>44148</v>
      </c>
      <c r="C29" s="117">
        <v>27</v>
      </c>
      <c r="D29" s="117" t="s">
        <v>93</v>
      </c>
      <c r="E29" s="120" t="s">
        <v>129</v>
      </c>
      <c r="F29" s="117">
        <v>226</v>
      </c>
      <c r="G29" s="117">
        <v>20</v>
      </c>
      <c r="H29" s="117">
        <f t="shared" si="0"/>
        <v>4520</v>
      </c>
      <c r="I29" s="117">
        <f>Table13[[#This Row],[Qty]]*Table13[[#This Row],[Rate]]-(J29+K29)</f>
        <v>4502</v>
      </c>
      <c r="J29" s="117">
        <v>9</v>
      </c>
      <c r="K29" s="117">
        <v>9</v>
      </c>
      <c r="L29" s="117">
        <f>Table13[[#This Row],[Amount]]</f>
        <v>4520</v>
      </c>
    </row>
    <row r="30" spans="2:12" ht="35.25" customHeight="1" x14ac:dyDescent="0.25">
      <c r="B30" s="118">
        <v>44149</v>
      </c>
      <c r="C30" s="117">
        <v>28</v>
      </c>
      <c r="D30" s="117" t="s">
        <v>92</v>
      </c>
      <c r="E30" s="120" t="s">
        <v>130</v>
      </c>
      <c r="F30" s="117">
        <v>227</v>
      </c>
      <c r="G30" s="117">
        <v>20</v>
      </c>
      <c r="H30" s="117">
        <f t="shared" si="0"/>
        <v>4540</v>
      </c>
      <c r="I30" s="117">
        <f>Table13[[#This Row],[Qty]]*Table13[[#This Row],[Rate]]-(J30+K30)</f>
        <v>4522</v>
      </c>
      <c r="J30" s="117">
        <v>9</v>
      </c>
      <c r="K30" s="117">
        <v>9</v>
      </c>
      <c r="L30" s="117">
        <f>Table13[[#This Row],[Amount]]</f>
        <v>4540</v>
      </c>
    </row>
    <row r="31" spans="2:12" ht="35.25" customHeight="1" x14ac:dyDescent="0.25">
      <c r="B31" s="118">
        <v>44150</v>
      </c>
      <c r="C31" s="117">
        <v>29</v>
      </c>
      <c r="D31" s="117" t="s">
        <v>91</v>
      </c>
      <c r="E31" s="120" t="s">
        <v>131</v>
      </c>
      <c r="F31" s="117">
        <v>228</v>
      </c>
      <c r="G31" s="117">
        <v>20</v>
      </c>
      <c r="H31" s="117">
        <f t="shared" si="0"/>
        <v>4560</v>
      </c>
      <c r="I31" s="117">
        <f>Table13[[#This Row],[Qty]]*Table13[[#This Row],[Rate]]-(J31+K31)</f>
        <v>4542</v>
      </c>
      <c r="J31" s="117">
        <v>9</v>
      </c>
      <c r="K31" s="117">
        <v>9</v>
      </c>
      <c r="L31" s="117">
        <f>Table13[[#This Row],[Amount]]</f>
        <v>4560</v>
      </c>
    </row>
    <row r="32" spans="2:12" ht="35.25" customHeight="1" x14ac:dyDescent="0.25">
      <c r="B32" s="118">
        <v>44151</v>
      </c>
      <c r="C32" s="117">
        <v>30</v>
      </c>
      <c r="D32" s="117" t="s">
        <v>90</v>
      </c>
      <c r="E32" s="120" t="s">
        <v>132</v>
      </c>
      <c r="F32" s="117">
        <v>229</v>
      </c>
      <c r="G32" s="117">
        <v>20</v>
      </c>
      <c r="H32" s="117">
        <f t="shared" si="0"/>
        <v>4580</v>
      </c>
      <c r="I32" s="117">
        <f>Table13[[#This Row],[Qty]]*Table13[[#This Row],[Rate]]-(J32+K32)</f>
        <v>4562</v>
      </c>
      <c r="J32" s="117">
        <v>9</v>
      </c>
      <c r="K32" s="117">
        <v>9</v>
      </c>
      <c r="L32" s="117">
        <f>Table13[[#This Row],[Amount]]</f>
        <v>4580</v>
      </c>
    </row>
    <row r="33" spans="2:12" ht="35.25" customHeight="1" x14ac:dyDescent="0.25">
      <c r="B33" s="118">
        <v>44152</v>
      </c>
      <c r="C33" s="117">
        <v>31</v>
      </c>
      <c r="D33" s="117" t="s">
        <v>89</v>
      </c>
      <c r="E33" s="120" t="s">
        <v>133</v>
      </c>
      <c r="F33" s="117">
        <v>300</v>
      </c>
      <c r="G33" s="117">
        <v>20</v>
      </c>
      <c r="H33" s="117">
        <f t="shared" si="0"/>
        <v>6000</v>
      </c>
      <c r="I33" s="117">
        <f>Table13[[#This Row],[Qty]]*Table13[[#This Row],[Rate]]-(J33+K33)</f>
        <v>5982</v>
      </c>
      <c r="J33" s="117">
        <v>9</v>
      </c>
      <c r="K33" s="117">
        <v>9</v>
      </c>
      <c r="L33" s="117">
        <f>Table13[[#This Row],[Amount]]</f>
        <v>6000</v>
      </c>
    </row>
    <row r="34" spans="2:12" ht="35.25" customHeight="1" x14ac:dyDescent="0.25">
      <c r="B34" s="118">
        <v>44153</v>
      </c>
      <c r="C34" s="117">
        <v>32</v>
      </c>
      <c r="D34" s="117" t="s">
        <v>88</v>
      </c>
      <c r="E34" s="120" t="s">
        <v>134</v>
      </c>
      <c r="F34" s="117">
        <v>301</v>
      </c>
      <c r="G34" s="117">
        <v>20</v>
      </c>
      <c r="H34" s="117">
        <f t="shared" si="0"/>
        <v>6020</v>
      </c>
      <c r="I34" s="117">
        <f>Table13[[#This Row],[Qty]]*Table13[[#This Row],[Rate]]-(J34+K34)</f>
        <v>6002</v>
      </c>
      <c r="J34" s="117">
        <v>9</v>
      </c>
      <c r="K34" s="117">
        <v>9</v>
      </c>
      <c r="L34" s="117">
        <f>Table13[[#This Row],[Amount]]</f>
        <v>6020</v>
      </c>
    </row>
    <row r="35" spans="2:12" ht="35.25" customHeight="1" x14ac:dyDescent="0.25">
      <c r="B35" s="118">
        <v>44154</v>
      </c>
      <c r="C35" s="117">
        <v>33</v>
      </c>
      <c r="D35" s="117" t="s">
        <v>87</v>
      </c>
      <c r="E35" s="120" t="s">
        <v>135</v>
      </c>
      <c r="F35" s="117">
        <v>302</v>
      </c>
      <c r="G35" s="117">
        <v>20</v>
      </c>
      <c r="H35" s="117">
        <f t="shared" si="0"/>
        <v>6040</v>
      </c>
      <c r="I35" s="117">
        <f>Table13[[#This Row],[Qty]]*Table13[[#This Row],[Rate]]-(J35+K35)</f>
        <v>6022</v>
      </c>
      <c r="J35" s="117">
        <v>9</v>
      </c>
      <c r="K35" s="117">
        <v>9</v>
      </c>
      <c r="L35" s="117">
        <f>Table13[[#This Row],[Amount]]</f>
        <v>6040</v>
      </c>
    </row>
    <row r="36" spans="2:12" ht="35.25" customHeight="1" x14ac:dyDescent="0.25">
      <c r="B36" s="118">
        <v>44155</v>
      </c>
      <c r="C36" s="117">
        <v>34</v>
      </c>
      <c r="D36" s="117" t="s">
        <v>86</v>
      </c>
      <c r="E36" s="120" t="s">
        <v>136</v>
      </c>
      <c r="F36" s="117">
        <v>303</v>
      </c>
      <c r="G36" s="117">
        <v>20</v>
      </c>
      <c r="H36" s="117">
        <f t="shared" si="0"/>
        <v>6060</v>
      </c>
      <c r="I36" s="117">
        <f>Table13[[#This Row],[Qty]]*Table13[[#This Row],[Rate]]-(J36+K36)</f>
        <v>6042</v>
      </c>
      <c r="J36" s="117">
        <v>9</v>
      </c>
      <c r="K36" s="117">
        <v>9</v>
      </c>
      <c r="L36" s="117">
        <f>Table13[[#This Row],[Amount]]</f>
        <v>6060</v>
      </c>
    </row>
    <row r="37" spans="2:12" ht="35.25" customHeight="1" x14ac:dyDescent="0.25">
      <c r="B37" s="118">
        <v>44156</v>
      </c>
      <c r="C37" s="117">
        <v>35</v>
      </c>
      <c r="D37" s="117" t="s">
        <v>85</v>
      </c>
      <c r="E37" s="120" t="s">
        <v>137</v>
      </c>
      <c r="F37" s="117">
        <v>304</v>
      </c>
      <c r="G37" s="117">
        <v>20</v>
      </c>
      <c r="H37" s="117">
        <f t="shared" si="0"/>
        <v>6080</v>
      </c>
      <c r="I37" s="117">
        <f>Table13[[#This Row],[Qty]]*Table13[[#This Row],[Rate]]-(J37+K37)</f>
        <v>6062</v>
      </c>
      <c r="J37" s="117">
        <v>9</v>
      </c>
      <c r="K37" s="117">
        <v>9</v>
      </c>
      <c r="L37" s="117">
        <f>Table13[[#This Row],[Amount]]</f>
        <v>6080</v>
      </c>
    </row>
    <row r="38" spans="2:12" ht="35.25" customHeight="1" x14ac:dyDescent="0.25">
      <c r="B38" s="118">
        <v>44157</v>
      </c>
      <c r="C38" s="117">
        <v>36</v>
      </c>
      <c r="D38" s="117" t="s">
        <v>84</v>
      </c>
      <c r="E38" s="120" t="s">
        <v>138</v>
      </c>
      <c r="F38" s="117">
        <v>305</v>
      </c>
      <c r="G38" s="117">
        <v>20</v>
      </c>
      <c r="H38" s="117">
        <f t="shared" si="0"/>
        <v>6100</v>
      </c>
      <c r="I38" s="117">
        <f>Table13[[#This Row],[Qty]]*Table13[[#This Row],[Rate]]-(J38+K38)</f>
        <v>6082</v>
      </c>
      <c r="J38" s="117">
        <v>9</v>
      </c>
      <c r="K38" s="117">
        <v>9</v>
      </c>
      <c r="L38" s="117">
        <f>Table13[[#This Row],[Amount]]</f>
        <v>6100</v>
      </c>
    </row>
    <row r="39" spans="2:12" ht="35.25" customHeight="1" x14ac:dyDescent="0.25">
      <c r="B39" s="118">
        <v>44158</v>
      </c>
      <c r="C39" s="117">
        <v>37</v>
      </c>
      <c r="D39" s="117" t="s">
        <v>83</v>
      </c>
      <c r="E39" s="120" t="s">
        <v>139</v>
      </c>
      <c r="F39" s="117">
        <v>306</v>
      </c>
      <c r="G39" s="117">
        <v>20</v>
      </c>
      <c r="H39" s="117">
        <f t="shared" si="0"/>
        <v>6120</v>
      </c>
      <c r="I39" s="117">
        <f>Table13[[#This Row],[Qty]]*Table13[[#This Row],[Rate]]-(J39+K39)</f>
        <v>6102</v>
      </c>
      <c r="J39" s="117">
        <v>9</v>
      </c>
      <c r="K39" s="117">
        <v>9</v>
      </c>
      <c r="L39" s="117">
        <f>Table13[[#This Row],[Amount]]</f>
        <v>6120</v>
      </c>
    </row>
    <row r="40" spans="2:12" ht="35.25" customHeight="1" x14ac:dyDescent="0.25">
      <c r="B40" s="118">
        <v>44159</v>
      </c>
      <c r="C40" s="117">
        <v>38</v>
      </c>
      <c r="D40" s="117" t="s">
        <v>82</v>
      </c>
      <c r="E40" s="120" t="s">
        <v>140</v>
      </c>
      <c r="F40" s="117">
        <v>307</v>
      </c>
      <c r="G40" s="117">
        <v>20</v>
      </c>
      <c r="H40" s="117">
        <f t="shared" si="0"/>
        <v>6140</v>
      </c>
      <c r="I40" s="117">
        <f>Table13[[#This Row],[Qty]]*Table13[[#This Row],[Rate]]-(J40+K40)</f>
        <v>6122</v>
      </c>
      <c r="J40" s="117">
        <v>9</v>
      </c>
      <c r="K40" s="117">
        <v>9</v>
      </c>
      <c r="L40" s="117">
        <f>Table13[[#This Row],[Amount]]</f>
        <v>6140</v>
      </c>
    </row>
    <row r="41" spans="2:12" ht="35.25" customHeight="1" x14ac:dyDescent="0.25">
      <c r="B41" s="118">
        <v>44160</v>
      </c>
      <c r="C41" s="117">
        <v>39</v>
      </c>
      <c r="D41" s="117" t="s">
        <v>81</v>
      </c>
      <c r="E41" s="120" t="s">
        <v>141</v>
      </c>
      <c r="F41" s="117">
        <v>308</v>
      </c>
      <c r="G41" s="117">
        <v>20</v>
      </c>
      <c r="H41" s="117">
        <f t="shared" si="0"/>
        <v>6160</v>
      </c>
      <c r="I41" s="117">
        <f>Table13[[#This Row],[Qty]]*Table13[[#This Row],[Rate]]-(J41+K41)</f>
        <v>6142</v>
      </c>
      <c r="J41" s="117">
        <v>9</v>
      </c>
      <c r="K41" s="117">
        <v>9</v>
      </c>
      <c r="L41" s="117">
        <f>Table13[[#This Row],[Amount]]</f>
        <v>6160</v>
      </c>
    </row>
    <row r="42" spans="2:12" ht="35.25" customHeight="1" x14ac:dyDescent="0.25">
      <c r="B42" s="118">
        <v>44161</v>
      </c>
      <c r="C42" s="117">
        <v>40</v>
      </c>
      <c r="D42" s="117" t="s">
        <v>80</v>
      </c>
      <c r="E42" s="120" t="s">
        <v>142</v>
      </c>
      <c r="F42" s="117">
        <v>309</v>
      </c>
      <c r="G42" s="117">
        <v>20</v>
      </c>
      <c r="H42" s="117">
        <f t="shared" si="0"/>
        <v>6180</v>
      </c>
      <c r="I42" s="117">
        <f>Table13[[#This Row],[Qty]]*Table13[[#This Row],[Rate]]-(J42+K42)</f>
        <v>6162</v>
      </c>
      <c r="J42" s="117">
        <v>9</v>
      </c>
      <c r="K42" s="117">
        <v>9</v>
      </c>
      <c r="L42" s="117">
        <f>Table13[[#This Row],[Amount]]</f>
        <v>6180</v>
      </c>
    </row>
    <row r="43" spans="2:12" ht="35.25" customHeight="1" x14ac:dyDescent="0.25">
      <c r="B43" s="118">
        <v>44162</v>
      </c>
      <c r="C43" s="117">
        <v>41</v>
      </c>
      <c r="D43" s="117" t="s">
        <v>79</v>
      </c>
      <c r="E43" s="120" t="s">
        <v>143</v>
      </c>
      <c r="F43" s="117">
        <v>310</v>
      </c>
      <c r="G43" s="117">
        <v>20</v>
      </c>
      <c r="H43" s="117">
        <f t="shared" si="0"/>
        <v>6200</v>
      </c>
      <c r="I43" s="117">
        <f>Table13[[#This Row],[Qty]]*Table13[[#This Row],[Rate]]-(J43+K43)</f>
        <v>6182</v>
      </c>
      <c r="J43" s="117">
        <v>9</v>
      </c>
      <c r="K43" s="117">
        <v>9</v>
      </c>
      <c r="L43" s="117">
        <f>Table13[[#This Row],[Amount]]</f>
        <v>6200</v>
      </c>
    </row>
    <row r="44" spans="2:12" ht="35.25" customHeight="1" x14ac:dyDescent="0.25">
      <c r="B44" s="118">
        <v>44163</v>
      </c>
      <c r="C44" s="117">
        <v>42</v>
      </c>
      <c r="D44" s="117" t="s">
        <v>78</v>
      </c>
      <c r="E44" s="120" t="s">
        <v>144</v>
      </c>
      <c r="F44" s="117">
        <v>311</v>
      </c>
      <c r="G44" s="117">
        <v>20</v>
      </c>
      <c r="H44" s="117">
        <f t="shared" si="0"/>
        <v>6220</v>
      </c>
      <c r="I44" s="117">
        <f>Table13[[#This Row],[Qty]]*Table13[[#This Row],[Rate]]-(J44+K44)</f>
        <v>6202</v>
      </c>
      <c r="J44" s="117">
        <v>9</v>
      </c>
      <c r="K44" s="117">
        <v>9</v>
      </c>
      <c r="L44" s="117">
        <f>Table13[[#This Row],[Amount]]</f>
        <v>6220</v>
      </c>
    </row>
    <row r="45" spans="2:12" ht="15.75" thickBot="1" x14ac:dyDescent="0.3">
      <c r="B45" s="117" t="s">
        <v>60</v>
      </c>
      <c r="C45" s="117"/>
      <c r="D45" s="117"/>
      <c r="E45" s="120"/>
      <c r="F45" s="119">
        <f>SUM(F3:F44)</f>
        <v>10101</v>
      </c>
      <c r="G45" s="119"/>
      <c r="H45" s="119"/>
      <c r="I45" s="119">
        <f>SUM(I3:I44)</f>
        <v>201264</v>
      </c>
      <c r="J45" s="119"/>
      <c r="K45" s="119"/>
      <c r="L45" s="119">
        <f>SUM(L3:L44)</f>
        <v>202020</v>
      </c>
    </row>
    <row r="46" spans="2:12" ht="15.75" thickTop="1" x14ac:dyDescent="0.25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dcterms:created xsi:type="dcterms:W3CDTF">2020-10-12T14:29:29Z</dcterms:created>
  <dcterms:modified xsi:type="dcterms:W3CDTF">2020-10-19T14:08:42Z</dcterms:modified>
</cp:coreProperties>
</file>