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activeTab="6"/>
  </bookViews>
  <sheets>
    <sheet name="Sheet3 (2)" sheetId="6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7" r:id="rId7"/>
  </sheets>
  <definedNames>
    <definedName name="_xlnm.Print_Area" localSheetId="3">Sheet3!$A$1:$L$57</definedName>
    <definedName name="_xlnm.Print_Area" localSheetId="0">'Sheet3 (2)'!$A$1:$G$37</definedName>
  </definedNames>
  <calcPr calcId="144525"/>
</workbook>
</file>

<file path=xl/calcChain.xml><?xml version="1.0" encoding="utf-8"?>
<calcChain xmlns="http://schemas.openxmlformats.org/spreadsheetml/2006/main">
  <c r="V25" i="4" l="1"/>
  <c r="N30" i="4"/>
  <c r="O30" i="4" s="1"/>
  <c r="N20" i="4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17" i="6"/>
  <c r="F7" i="6"/>
  <c r="O20" i="4" l="1"/>
  <c r="P20" i="4" s="1"/>
  <c r="P30" i="4"/>
  <c r="G32" i="6"/>
  <c r="G34" i="6" s="1"/>
  <c r="D11" i="5"/>
  <c r="M34" i="5"/>
  <c r="M35" i="5"/>
  <c r="M36" i="5"/>
  <c r="M33" i="5"/>
  <c r="G35" i="6" l="1"/>
  <c r="L37" i="5"/>
  <c r="L38" i="5" s="1"/>
  <c r="L39" i="5"/>
  <c r="F37" i="1"/>
  <c r="H12" i="4"/>
  <c r="Q38" i="4"/>
  <c r="N19" i="4"/>
  <c r="O19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1" i="4"/>
  <c r="O31" i="4" s="1"/>
  <c r="N32" i="4"/>
  <c r="O32" i="4" s="1"/>
  <c r="N33" i="4"/>
  <c r="O33" i="4" s="1"/>
  <c r="N34" i="4"/>
  <c r="O34" i="4" s="1"/>
  <c r="N35" i="4"/>
  <c r="O35" i="4" s="1"/>
  <c r="N18" i="4"/>
  <c r="O18" i="4" s="1"/>
  <c r="P28" i="4" l="1"/>
  <c r="P24" i="4"/>
  <c r="P32" i="4"/>
  <c r="P35" i="4"/>
  <c r="P23" i="4"/>
  <c r="P19" i="4"/>
  <c r="P31" i="4"/>
  <c r="P27" i="4"/>
  <c r="P33" i="4"/>
  <c r="P34" i="4"/>
  <c r="P26" i="4"/>
  <c r="P22" i="4"/>
  <c r="P29" i="4"/>
  <c r="P25" i="4"/>
  <c r="P21" i="4"/>
  <c r="P18" i="4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7" i="3"/>
  <c r="Q36" i="4" l="1"/>
  <c r="J32" i="3"/>
  <c r="J34" i="3" s="1"/>
  <c r="K35" i="3" s="1"/>
  <c r="I48" i="2" l="1"/>
  <c r="O47" i="2"/>
  <c r="L47" i="2"/>
  <c r="K47" i="2"/>
  <c r="O46" i="2"/>
  <c r="L46" i="2"/>
  <c r="K46" i="2"/>
  <c r="L45" i="2"/>
  <c r="K45" i="2"/>
  <c r="O45" i="2" s="1"/>
  <c r="L44" i="2"/>
  <c r="K44" i="2"/>
  <c r="O44" i="2" s="1"/>
  <c r="O43" i="2"/>
  <c r="L43" i="2"/>
  <c r="K43" i="2"/>
  <c r="O42" i="2"/>
  <c r="L42" i="2"/>
  <c r="K42" i="2"/>
  <c r="L41" i="2"/>
  <c r="K41" i="2"/>
  <c r="O41" i="2" s="1"/>
  <c r="L40" i="2"/>
  <c r="K40" i="2"/>
  <c r="O40" i="2" s="1"/>
  <c r="O39" i="2"/>
  <c r="L39" i="2"/>
  <c r="K39" i="2"/>
  <c r="O38" i="2"/>
  <c r="L38" i="2"/>
  <c r="K38" i="2"/>
  <c r="L37" i="2"/>
  <c r="K37" i="2"/>
  <c r="O37" i="2" s="1"/>
  <c r="L36" i="2"/>
  <c r="K36" i="2"/>
  <c r="O36" i="2" s="1"/>
  <c r="O35" i="2"/>
  <c r="L35" i="2"/>
  <c r="K35" i="2"/>
  <c r="O34" i="2"/>
  <c r="L34" i="2"/>
  <c r="K34" i="2"/>
  <c r="L33" i="2"/>
  <c r="K33" i="2"/>
  <c r="O33" i="2" s="1"/>
  <c r="L32" i="2"/>
  <c r="K32" i="2"/>
  <c r="O32" i="2" s="1"/>
  <c r="O31" i="2"/>
  <c r="L31" i="2"/>
  <c r="K31" i="2"/>
  <c r="O30" i="2"/>
  <c r="L30" i="2"/>
  <c r="K30" i="2"/>
  <c r="L29" i="2"/>
  <c r="K29" i="2"/>
  <c r="O29" i="2" s="1"/>
  <c r="L28" i="2"/>
  <c r="K28" i="2"/>
  <c r="O28" i="2" s="1"/>
  <c r="O27" i="2"/>
  <c r="L27" i="2"/>
  <c r="K27" i="2"/>
  <c r="O26" i="2"/>
  <c r="L26" i="2"/>
  <c r="K26" i="2"/>
  <c r="L25" i="2"/>
  <c r="K25" i="2"/>
  <c r="O25" i="2" s="1"/>
  <c r="L24" i="2"/>
  <c r="K24" i="2"/>
  <c r="O24" i="2" s="1"/>
  <c r="O23" i="2"/>
  <c r="L23" i="2"/>
  <c r="K23" i="2"/>
  <c r="O22" i="2"/>
  <c r="L22" i="2"/>
  <c r="K22" i="2"/>
  <c r="L21" i="2"/>
  <c r="K21" i="2"/>
  <c r="O21" i="2" s="1"/>
  <c r="L20" i="2"/>
  <c r="K20" i="2"/>
  <c r="O20" i="2" s="1"/>
  <c r="O19" i="2"/>
  <c r="L19" i="2"/>
  <c r="K19" i="2"/>
  <c r="O18" i="2"/>
  <c r="L18" i="2"/>
  <c r="K18" i="2"/>
  <c r="L17" i="2"/>
  <c r="K17" i="2"/>
  <c r="O17" i="2" s="1"/>
  <c r="L16" i="2"/>
  <c r="K16" i="2"/>
  <c r="O16" i="2" s="1"/>
  <c r="O15" i="2"/>
  <c r="L15" i="2"/>
  <c r="K15" i="2"/>
  <c r="O14" i="2"/>
  <c r="L14" i="2"/>
  <c r="K14" i="2"/>
  <c r="L13" i="2"/>
  <c r="K13" i="2"/>
  <c r="O13" i="2" s="1"/>
  <c r="L12" i="2"/>
  <c r="K12" i="2"/>
  <c r="O12" i="2" s="1"/>
  <c r="O11" i="2"/>
  <c r="L11" i="2"/>
  <c r="K11" i="2"/>
  <c r="O10" i="2"/>
  <c r="L10" i="2"/>
  <c r="K10" i="2"/>
  <c r="L9" i="2"/>
  <c r="K9" i="2"/>
  <c r="O9" i="2" s="1"/>
  <c r="L8" i="2"/>
  <c r="K8" i="2"/>
  <c r="O8" i="2" s="1"/>
  <c r="O7" i="2"/>
  <c r="L7" i="2"/>
  <c r="K7" i="2"/>
  <c r="O6" i="2"/>
  <c r="L6" i="2"/>
  <c r="L48" i="2" s="1"/>
  <c r="K6" i="2"/>
  <c r="L5" i="2"/>
  <c r="O5" i="2" s="1"/>
  <c r="O48" i="2" l="1"/>
  <c r="F5" i="1" l="1"/>
  <c r="F30" i="1"/>
  <c r="F29" i="1"/>
  <c r="F28" i="1"/>
  <c r="F27" i="1"/>
  <c r="F26" i="1"/>
  <c r="F25" i="1"/>
  <c r="F24" i="1"/>
  <c r="F23" i="1"/>
  <c r="F22" i="1"/>
  <c r="F21" i="1"/>
  <c r="F20" i="1"/>
  <c r="F31" i="1" l="1"/>
  <c r="F32" i="1" l="1"/>
  <c r="F33" i="1" s="1"/>
  <c r="F35" i="1" l="1"/>
</calcChain>
</file>

<file path=xl/sharedStrings.xml><?xml version="1.0" encoding="utf-8"?>
<sst xmlns="http://schemas.openxmlformats.org/spreadsheetml/2006/main" count="313" uniqueCount="266">
  <si>
    <t xml:space="preserve"> INVOICE</t>
  </si>
  <si>
    <t>SHIP TO</t>
  </si>
  <si>
    <t>&lt;Address&gt;</t>
  </si>
  <si>
    <t>BILL TO</t>
  </si>
  <si>
    <t>&lt;Contact Name&gt;</t>
  </si>
  <si>
    <t>&lt;Payment terms (due on receipt, due in X days)&gt;</t>
  </si>
  <si>
    <t>DATE</t>
  </si>
  <si>
    <t>INVOICE NO.</t>
  </si>
  <si>
    <t>DESCRIPTION</t>
  </si>
  <si>
    <t>QTY</t>
  </si>
  <si>
    <t>UNIT PRICE</t>
  </si>
  <si>
    <t>TOTAL</t>
  </si>
  <si>
    <t>Remarks / Payment Instructions:</t>
  </si>
  <si>
    <t>SUBTOTAL</t>
  </si>
  <si>
    <t>SUBTOTAL LESS DISCOUNT</t>
  </si>
  <si>
    <t>TAX RATE</t>
  </si>
  <si>
    <t>TOTAL TAX</t>
  </si>
  <si>
    <t>SHIPPING/HANDLING</t>
  </si>
  <si>
    <t>swastimistrty1@gmail.com</t>
  </si>
  <si>
    <t>Mistry Herbals</t>
  </si>
  <si>
    <t>Kolkata,West Bengal,700056</t>
  </si>
  <si>
    <t>82 Gandhiji Road</t>
  </si>
  <si>
    <t>Date</t>
  </si>
  <si>
    <t>Invoice No.</t>
  </si>
  <si>
    <t>Party's  Name</t>
  </si>
  <si>
    <t>Address</t>
  </si>
  <si>
    <t>Qty</t>
  </si>
  <si>
    <t>Rate</t>
  </si>
  <si>
    <t>Amount</t>
  </si>
  <si>
    <t>Basic</t>
  </si>
  <si>
    <t>CGST</t>
  </si>
  <si>
    <t>SGST</t>
  </si>
  <si>
    <t>Total</t>
  </si>
  <si>
    <t>BINOD 1</t>
  </si>
  <si>
    <t>82 UDAYVILLA UDBASTU PALLY</t>
  </si>
  <si>
    <t>BINOD 2</t>
  </si>
  <si>
    <t>83 UDAYVILLA UDBASTU PALLY</t>
  </si>
  <si>
    <t>BINOD 3</t>
  </si>
  <si>
    <t>84 UDAYVILLA UDBASTU PALLY</t>
  </si>
  <si>
    <t>BINOD  4</t>
  </si>
  <si>
    <t>85 UDAYVILLA UDBASTU PALLY</t>
  </si>
  <si>
    <t>BINOD 5</t>
  </si>
  <si>
    <t>86 UDAYVILLA UDBASTU PALLY</t>
  </si>
  <si>
    <t>BINOD 6</t>
  </si>
  <si>
    <t>87 UDAYVILLA UDBASTU PALLY</t>
  </si>
  <si>
    <t>BINOD 7</t>
  </si>
  <si>
    <t>88 UDAYVILLA UDBASTU PALLY</t>
  </si>
  <si>
    <t>BINOD 8</t>
  </si>
  <si>
    <t>89 UDAYVILLA UDBASTU PALLY</t>
  </si>
  <si>
    <t>BINOD 9</t>
  </si>
  <si>
    <t>90 UDAYVILLA UDBASTU PALLY</t>
  </si>
  <si>
    <t>BINOD 10</t>
  </si>
  <si>
    <t>91 UDAYVILLA UDBASTU PALLY</t>
  </si>
  <si>
    <t>BINOD 11</t>
  </si>
  <si>
    <t>92 UDAYVILLA UDBASTU PALLY</t>
  </si>
  <si>
    <t>BINOD 12</t>
  </si>
  <si>
    <t>93 UDAYVILLA UDBASTU PALLY</t>
  </si>
  <si>
    <t>BINOD 13</t>
  </si>
  <si>
    <t>94 UDAYVILLA UDBASTU PALLY</t>
  </si>
  <si>
    <t>BINOD 14</t>
  </si>
  <si>
    <t>95 UDAYVILLA UDBASTU PALLY</t>
  </si>
  <si>
    <t>BINOD 15</t>
  </si>
  <si>
    <t>96 UDAYVILLA UDBASTU PALLY</t>
  </si>
  <si>
    <t>BINOD 16</t>
  </si>
  <si>
    <t>97 UDAYVILLA UDBASTU PALLY</t>
  </si>
  <si>
    <t>BINOD 17</t>
  </si>
  <si>
    <t>98 UDAYVILLA UDBASTU PALLY</t>
  </si>
  <si>
    <t>BINOD 18</t>
  </si>
  <si>
    <t>99 UDAYVILLA UDBASTU PALLY</t>
  </si>
  <si>
    <t>BINOD 19</t>
  </si>
  <si>
    <t>100 UDAYVILLA UDBASTU PALLY</t>
  </si>
  <si>
    <t>BINOD 20</t>
  </si>
  <si>
    <t>101 UDAYVILLA UDBASTU PALLY</t>
  </si>
  <si>
    <t>BINOD 21</t>
  </si>
  <si>
    <t>102 UDAYVILLA UDBASTU PALLY</t>
  </si>
  <si>
    <t>BINOD 22</t>
  </si>
  <si>
    <t>103 UDAYVILLA UDBASTU PALLY</t>
  </si>
  <si>
    <t>BINOD 23</t>
  </si>
  <si>
    <t>104 UDAYVILLA UDBASTU PALLY</t>
  </si>
  <si>
    <t>BINOD 24</t>
  </si>
  <si>
    <t>105 UDAYVILLA UDBASTU PALLY</t>
  </si>
  <si>
    <t>BINOD 25</t>
  </si>
  <si>
    <t>106 UDAYVILLA UDBASTU PALLY</t>
  </si>
  <si>
    <t>BINOD 26</t>
  </si>
  <si>
    <t>107 UDAYVILLA UDBASTU PALLY</t>
  </si>
  <si>
    <t>BINOD 27</t>
  </si>
  <si>
    <t>108 UDAYVILLA UDBASTU PALLY</t>
  </si>
  <si>
    <t>BINOD 28</t>
  </si>
  <si>
    <t>109 UDAYVILLA UDBASTU PALLY</t>
  </si>
  <si>
    <t>BINOD 29</t>
  </si>
  <si>
    <t>110 UDAYVILLA UDBASTU PALLY</t>
  </si>
  <si>
    <t>BINOD 30</t>
  </si>
  <si>
    <t>111 UDAYVILLA UDBASTU PALLY</t>
  </si>
  <si>
    <t>BINOD 31</t>
  </si>
  <si>
    <t>112 UDAYVILLA UDBASTU PALLY</t>
  </si>
  <si>
    <t>BINOD 32</t>
  </si>
  <si>
    <t>113 UDAYVILLA UDBASTU PALLY</t>
  </si>
  <si>
    <t>BINOD 33</t>
  </si>
  <si>
    <t>114 UDAYVILLA UDBASTU PALLY</t>
  </si>
  <si>
    <t>BINOD 34</t>
  </si>
  <si>
    <t>115 UDAYVILLA UDBASTU PALLY</t>
  </si>
  <si>
    <t>BINOD 35</t>
  </si>
  <si>
    <t>116 UDAYVILLA UDBASTU PALLY</t>
  </si>
  <si>
    <t>BINOD 36</t>
  </si>
  <si>
    <t>117 UDAYVILLA UDBASTU PALLY</t>
  </si>
  <si>
    <t>BINOD37</t>
  </si>
  <si>
    <t>118 UDAYVILLA UDBASTU PALLY</t>
  </si>
  <si>
    <t>BINOD 38</t>
  </si>
  <si>
    <t>119 UDAYVILLA UDBASTU PALLY</t>
  </si>
  <si>
    <t>BINOD 39</t>
  </si>
  <si>
    <t>120 UDAYVILLA UDBASTU PALLY</t>
  </si>
  <si>
    <t>BINOD 40</t>
  </si>
  <si>
    <t>121 UDAYVILLA UDBASTU PALLY</t>
  </si>
  <si>
    <t>BINOD 41</t>
  </si>
  <si>
    <t>122 UDAYVILLA UDBASTU PALLY</t>
  </si>
  <si>
    <t>BINOD 42</t>
  </si>
  <si>
    <t>123 UDAYVILLA UDBASTU PALLY</t>
  </si>
  <si>
    <t>binod1@gmail.com</t>
  </si>
  <si>
    <t>Plant Transport.com</t>
  </si>
  <si>
    <t>Das Herbals</t>
  </si>
  <si>
    <t>Das Herbals.com</t>
  </si>
  <si>
    <t>Salt Lake Sector V</t>
  </si>
  <si>
    <t>Ginger (Root)</t>
  </si>
  <si>
    <t>Garlic (Cloves)</t>
  </si>
  <si>
    <t>Feverfew (Leaf)</t>
  </si>
  <si>
    <t>Echinacea (Leaf,Stalk,root)</t>
  </si>
  <si>
    <t>Gingko (Leaf)</t>
  </si>
  <si>
    <r>
      <t xml:space="preserve">Ginseng </t>
    </r>
    <r>
      <rPr>
        <sz val="9"/>
        <color rgb="FF000000"/>
        <rFont val="Roboto"/>
      </rPr>
      <t>(Root)</t>
    </r>
  </si>
  <si>
    <t xml:space="preserve">Goldenseal (Root, rhizome) </t>
  </si>
  <si>
    <t>Glycyrrhiza glabra (Root)</t>
  </si>
  <si>
    <t>Zingiber (Rhixome)</t>
  </si>
  <si>
    <t>Oregano (Leaf)</t>
  </si>
  <si>
    <t>Clove (Skin, Flower)</t>
  </si>
  <si>
    <t>DISCOUNT (20%)</t>
  </si>
  <si>
    <t>INVOICE</t>
  </si>
  <si>
    <t>BT-Road</t>
  </si>
  <si>
    <t>Kolkata, West Bengal 700056</t>
  </si>
  <si>
    <t>Phone: 7449974727</t>
  </si>
  <si>
    <t>INVOICE#</t>
  </si>
  <si>
    <t>CUSTOMER ID</t>
  </si>
  <si>
    <t>TERMS</t>
  </si>
  <si>
    <t>Binod</t>
  </si>
  <si>
    <t>Due Upon Receipt</t>
  </si>
  <si>
    <t>Binod Herbal</t>
  </si>
  <si>
    <t>[Street Address]</t>
  </si>
  <si>
    <t>Kolkata, West Bengal 700109</t>
  </si>
  <si>
    <t>[Email Address]</t>
  </si>
  <si>
    <t>AMOUNT</t>
  </si>
  <si>
    <t>Thank you for your business!</t>
  </si>
  <si>
    <t xml:space="preserve">TAX </t>
  </si>
  <si>
    <t>$</t>
  </si>
  <si>
    <t>Company Name</t>
  </si>
  <si>
    <t>Tel:+91 7449974727</t>
  </si>
  <si>
    <t>GSTIN: 33ASBI0000AKOGAJDHYGELGDOHEGDROIDO125XZ0</t>
  </si>
  <si>
    <t>NO - 00, ABC Road, PURAM, Chennai, Tamil Nadu. PIN: 600000</t>
  </si>
  <si>
    <t>Tax Invoice</t>
  </si>
  <si>
    <t>Invoice No:</t>
  </si>
  <si>
    <t>Invoice Date:</t>
  </si>
  <si>
    <t>Reverse Charge (Y/N):</t>
  </si>
  <si>
    <t>To</t>
  </si>
  <si>
    <t>Name:</t>
  </si>
  <si>
    <t>Address:</t>
  </si>
  <si>
    <t>GSTIN:</t>
  </si>
  <si>
    <t>S.No</t>
  </si>
  <si>
    <t>Product Description</t>
  </si>
  <si>
    <t>HSN Code</t>
  </si>
  <si>
    <t>Taxable Value</t>
  </si>
  <si>
    <t>Total Invoice amount in world</t>
  </si>
  <si>
    <t>Total Amount before Tax</t>
  </si>
  <si>
    <t>Grand Total</t>
  </si>
  <si>
    <t>Bank Details</t>
  </si>
  <si>
    <t>Bank A/C No:</t>
  </si>
  <si>
    <t>Bank Name:</t>
  </si>
  <si>
    <t>Branch Name:</t>
  </si>
  <si>
    <t>Bank IFSC Code:</t>
  </si>
  <si>
    <t>Terms &amp; Conditions:</t>
  </si>
  <si>
    <t>Ceritified that the particulars given above</t>
  </si>
  <si>
    <t>are true and correct</t>
  </si>
  <si>
    <t>For abc &amp; Co</t>
  </si>
  <si>
    <t>Authorised signatory</t>
  </si>
  <si>
    <t>Add CGST- %</t>
  </si>
  <si>
    <t>Add SGST- %</t>
  </si>
  <si>
    <t>Discount (10%)</t>
  </si>
  <si>
    <t>Swasti</t>
  </si>
  <si>
    <t>82 Uday Villa Udbastu Pally Kamarhati Kolkata 58</t>
  </si>
  <si>
    <t>Tmail Nadu</t>
  </si>
  <si>
    <t>State:</t>
  </si>
  <si>
    <t xml:space="preserve">State Code: </t>
  </si>
  <si>
    <t>Computer Generated Invoice</t>
  </si>
  <si>
    <t xml:space="preserve">TOTAL:- </t>
  </si>
  <si>
    <t>INVOICE NO</t>
  </si>
  <si>
    <t>YOUR COMPANY</t>
  </si>
  <si>
    <t>Fax</t>
  </si>
  <si>
    <t>INVOICE TO</t>
  </si>
  <si>
    <t>SALESPERSON</t>
  </si>
  <si>
    <t>JOB</t>
  </si>
  <si>
    <t>PAYMENT TERMS</t>
  </si>
  <si>
    <t>DUE DATE</t>
  </si>
  <si>
    <t>QUANTIT</t>
  </si>
  <si>
    <t>DESCIPTION</t>
  </si>
  <si>
    <t>LINE TOTAL</t>
  </si>
  <si>
    <t>Subtotal</t>
  </si>
  <si>
    <t>Sales Tax</t>
  </si>
  <si>
    <t>Due on Receipt</t>
  </si>
  <si>
    <t>If you any questions about thisinvoice, please contact</t>
  </si>
  <si>
    <r>
      <t xml:space="preserve">[Swasti Mistry, </t>
    </r>
    <r>
      <rPr>
        <b/>
        <u/>
        <sz val="8"/>
        <color theme="1"/>
        <rFont val="Calibri"/>
        <family val="2"/>
        <scheme val="minor"/>
      </rPr>
      <t>+917449974727</t>
    </r>
    <r>
      <rPr>
        <b/>
        <sz val="8"/>
        <color theme="1"/>
        <rFont val="Calibri"/>
        <family val="2"/>
        <scheme val="minor"/>
      </rPr>
      <t>,swastimistry1@gmailposs.com]</t>
    </r>
  </si>
  <si>
    <t>NH-112</t>
  </si>
  <si>
    <t>Kolkata,700056</t>
  </si>
  <si>
    <t>swastimistry1@gmail.com</t>
  </si>
  <si>
    <t>mistrysanjay578@gmail.com</t>
  </si>
  <si>
    <t>Bangaon, 743235</t>
  </si>
  <si>
    <t>Agortola Rd</t>
  </si>
  <si>
    <t>ASUS Zenphone Max Pro M1</t>
  </si>
  <si>
    <t>ASUS Zenphone Max Pro M2</t>
  </si>
  <si>
    <t>ASUS Zenphone Max Pro M3</t>
  </si>
  <si>
    <t>ASUS Zenphone Max Pro M4</t>
  </si>
  <si>
    <t>Rear Camera:-13, Back Camera:-20, RAM:- 6GB, Battery:- 5000mah</t>
  </si>
  <si>
    <t>Rear Camera:-13, Back Camera:-20, RAM:- 12GB, Battery:- 5000mah</t>
  </si>
  <si>
    <t>Rear Camera:-13, Back Camera:-20, RAM:- 8GB, Battery:- 5000mah</t>
  </si>
  <si>
    <t>Rear Camera:-13, Back Camera:-20, RAM:- 4GB, Battery:- 5000mah</t>
  </si>
  <si>
    <t>UNIT</t>
  </si>
  <si>
    <t>.</t>
  </si>
  <si>
    <t>*001</t>
  </si>
  <si>
    <t>*002</t>
  </si>
  <si>
    <t>*003</t>
  </si>
  <si>
    <t>*004</t>
  </si>
  <si>
    <t>*005</t>
  </si>
  <si>
    <t>*006</t>
  </si>
  <si>
    <t>*007</t>
  </si>
  <si>
    <t>*008</t>
  </si>
  <si>
    <t>*009</t>
  </si>
  <si>
    <t>*010</t>
  </si>
  <si>
    <t>*011</t>
  </si>
  <si>
    <t>*012</t>
  </si>
  <si>
    <t>*013</t>
  </si>
  <si>
    <t>*014</t>
  </si>
  <si>
    <t>*015</t>
  </si>
  <si>
    <t>*016</t>
  </si>
  <si>
    <t>*017</t>
  </si>
  <si>
    <t>*018</t>
  </si>
  <si>
    <t>&gt;09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</si>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</sst>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m/d/yyyy"/>
    <numFmt numFmtId="165" formatCode="[$-24009]dddd\,\ mmmm\ dd\,\ yyyy;@"/>
    <numFmt numFmtId="166" formatCode="_-&quot;$&quot;* #,##0_-;\-&quot;$&quot;* #,##0_-;_-&quot;$&quot;* &quot;-&quot;??_-;_-@"/>
    <numFmt numFmtId="167" formatCode="h\ide"/>
    <numFmt numFmtId="168" formatCode="0.0000000"/>
  </numFmts>
  <fonts count="39">
    <font>
      <sz val="11"/>
      <color theme="1"/>
      <name val="Calibri"/>
      <family val="2"/>
      <scheme val="minor"/>
    </font>
    <font>
      <sz val="24"/>
      <color rgb="FF7F7F7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333F4F"/>
      <name val="Roboto"/>
    </font>
    <font>
      <i/>
      <sz val="9"/>
      <color rgb="FF333F4F"/>
      <name val="Roboto"/>
    </font>
    <font>
      <b/>
      <sz val="9"/>
      <color rgb="FFFFFFFF"/>
      <name val="Roboto"/>
    </font>
    <font>
      <sz val="10"/>
      <name val="Arial"/>
      <family val="2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  <font>
      <u/>
      <sz val="11"/>
      <color theme="10"/>
      <name val="Calibri"/>
      <family val="2"/>
      <scheme val="minor"/>
    </font>
    <font>
      <b/>
      <sz val="9"/>
      <color rgb="FF000000"/>
      <name val="Roboto"/>
    </font>
    <font>
      <b/>
      <sz val="10"/>
      <name val="Arial"/>
      <family val="2"/>
    </font>
    <font>
      <sz val="12"/>
      <color rgb="FF333F4F"/>
      <name val="Roboto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28"/>
      <color rgb="FF00339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9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00339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B050"/>
        <bgColor rgb="FFCC00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gray125">
        <bgColor theme="3" tint="0.39994506668294322"/>
      </patternFill>
    </fill>
  </fills>
  <borders count="72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BFBFB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BFBFBF"/>
      </bottom>
      <diagonal/>
    </border>
    <border>
      <left/>
      <right style="thin">
        <color indexed="64"/>
      </right>
      <top style="thin">
        <color rgb="FFBFBFBF"/>
      </top>
      <bottom/>
      <diagonal/>
    </border>
    <border>
      <left style="thin">
        <color rgb="FFBFBFBF"/>
      </left>
      <right style="thin">
        <color indexed="64"/>
      </right>
      <top/>
      <bottom style="thin">
        <color rgb="FFBFBFBF"/>
      </bottom>
      <diagonal/>
    </border>
    <border>
      <left style="thin">
        <color indexed="64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indexed="64"/>
      </right>
      <top style="thin">
        <color rgb="FFBFBFBF"/>
      </top>
      <bottom/>
      <diagonal/>
    </border>
    <border>
      <left style="thin">
        <color indexed="64"/>
      </left>
      <right/>
      <top style="thin">
        <color rgb="FFBFBFBF"/>
      </top>
      <bottom/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/>
      <bottom/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9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9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2" borderId="6" xfId="0" applyNumberFormat="1" applyFont="1" applyFill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9" xfId="0" applyBorder="1"/>
    <xf numFmtId="0" fontId="0" fillId="0" borderId="10" xfId="0" applyBorder="1" applyAlignment="1"/>
    <xf numFmtId="0" fontId="4" fillId="0" borderId="11" xfId="0" applyFont="1" applyBorder="1" applyAlignment="1">
      <alignment horizontal="left" vertical="center"/>
    </xf>
    <xf numFmtId="0" fontId="0" fillId="0" borderId="0" xfId="0" applyBorder="1"/>
    <xf numFmtId="164" fontId="2" fillId="0" borderId="12" xfId="0" applyNumberFormat="1" applyFont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3" fillId="0" borderId="11" xfId="1" applyBorder="1" applyAlignment="1">
      <alignment horizontal="left" vertical="center"/>
    </xf>
    <xf numFmtId="0" fontId="0" fillId="0" borderId="13" xfId="0" applyBorder="1"/>
    <xf numFmtId="0" fontId="0" fillId="0" borderId="11" xfId="0" applyBorder="1"/>
    <xf numFmtId="0" fontId="5" fillId="0" borderId="0" xfId="0" applyFont="1" applyBorder="1" applyAlignment="1">
      <alignment vertical="top"/>
    </xf>
    <xf numFmtId="0" fontId="0" fillId="0" borderId="13" xfId="0" applyFont="1" applyBorder="1" applyAlignment="1"/>
    <xf numFmtId="0" fontId="2" fillId="0" borderId="14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1" fontId="8" fillId="2" borderId="18" xfId="0" applyNumberFormat="1" applyFont="1" applyFill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8" fillId="0" borderId="19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vertical="center" wrapText="1"/>
    </xf>
    <xf numFmtId="0" fontId="9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 vertical="center"/>
    </xf>
    <xf numFmtId="1" fontId="8" fillId="0" borderId="21" xfId="0" applyNumberFormat="1" applyFont="1" applyBorder="1" applyAlignment="1">
      <alignment horizontal="center" vertical="center"/>
    </xf>
    <xf numFmtId="10" fontId="8" fillId="0" borderId="21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right" vertical="center"/>
    </xf>
    <xf numFmtId="166" fontId="12" fillId="0" borderId="25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 wrapText="1"/>
    </xf>
    <xf numFmtId="0" fontId="0" fillId="0" borderId="0" xfId="0" applyFont="1" applyBorder="1" applyAlignment="1"/>
    <xf numFmtId="0" fontId="0" fillId="0" borderId="11" xfId="0" applyFont="1" applyBorder="1" applyAlignment="1"/>
    <xf numFmtId="0" fontId="9" fillId="0" borderId="26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7" fillId="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18" fillId="7" borderId="0" xfId="0" applyFont="1" applyFill="1"/>
    <xf numFmtId="0" fontId="0" fillId="0" borderId="0" xfId="0" applyAlignment="1">
      <alignment horizontal="center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9" borderId="9" xfId="0" applyFill="1" applyBorder="1" applyAlignment="1"/>
    <xf numFmtId="0" fontId="0" fillId="9" borderId="0" xfId="0" applyFill="1" applyBorder="1" applyAlignment="1"/>
    <xf numFmtId="0" fontId="0" fillId="0" borderId="30" xfId="0" applyBorder="1"/>
    <xf numFmtId="0" fontId="0" fillId="0" borderId="31" xfId="0" applyBorder="1"/>
    <xf numFmtId="0" fontId="0" fillId="0" borderId="48" xfId="0" applyBorder="1"/>
    <xf numFmtId="0" fontId="0" fillId="9" borderId="50" xfId="0" applyFill="1" applyBorder="1" applyAlignment="1"/>
    <xf numFmtId="0" fontId="0" fillId="9" borderId="51" xfId="0" applyFill="1" applyBorder="1" applyAlignment="1"/>
    <xf numFmtId="0" fontId="0" fillId="9" borderId="46" xfId="0" applyFill="1" applyBorder="1" applyAlignment="1"/>
    <xf numFmtId="0" fontId="0" fillId="9" borderId="47" xfId="0" applyFill="1" applyBorder="1" applyAlignment="1"/>
    <xf numFmtId="0" fontId="0" fillId="0" borderId="57" xfId="0" applyBorder="1"/>
    <xf numFmtId="0" fontId="0" fillId="9" borderId="57" xfId="0" applyFill="1" applyBorder="1"/>
    <xf numFmtId="0" fontId="0" fillId="9" borderId="51" xfId="0" applyFill="1" applyBorder="1"/>
    <xf numFmtId="0" fontId="0" fillId="0" borderId="62" xfId="0" applyBorder="1"/>
    <xf numFmtId="0" fontId="0" fillId="0" borderId="3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63" xfId="0" applyBorder="1" applyAlignment="1">
      <alignment vertical="center"/>
    </xf>
    <xf numFmtId="0" fontId="0" fillId="5" borderId="46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48" xfId="0" applyFill="1" applyBorder="1" applyAlignment="1">
      <alignment vertical="center"/>
    </xf>
    <xf numFmtId="0" fontId="0" fillId="5" borderId="23" xfId="0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0" borderId="52" xfId="0" applyBorder="1" applyAlignment="1">
      <alignment vertical="center"/>
    </xf>
    <xf numFmtId="3" fontId="8" fillId="0" borderId="2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9" fillId="0" borderId="0" xfId="0" applyFont="1"/>
    <xf numFmtId="0" fontId="29" fillId="0" borderId="0" xfId="0" applyFont="1" applyAlignment="1">
      <alignment horizontal="left" vertical="center"/>
    </xf>
    <xf numFmtId="0" fontId="17" fillId="6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0" fontId="0" fillId="0" borderId="69" xfId="0" applyBorder="1" applyAlignment="1"/>
    <xf numFmtId="9" fontId="0" fillId="7" borderId="0" xfId="3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20" fillId="5" borderId="0" xfId="0" applyFont="1" applyFill="1" applyAlignment="1">
      <alignment vertical="top"/>
    </xf>
    <xf numFmtId="0" fontId="20" fillId="5" borderId="0" xfId="0" applyFont="1" applyFill="1" applyAlignment="1">
      <alignment horizontal="right" vertical="center"/>
    </xf>
    <xf numFmtId="0" fontId="19" fillId="0" borderId="0" xfId="0" applyFont="1" applyAlignment="1">
      <alignment vertical="center"/>
    </xf>
    <xf numFmtId="14" fontId="18" fillId="0" borderId="0" xfId="0" applyNumberFormat="1" applyFont="1" applyAlignment="1"/>
    <xf numFmtId="0" fontId="17" fillId="6" borderId="23" xfId="0" applyFont="1" applyFill="1" applyBorder="1" applyAlignment="1">
      <alignment vertical="center"/>
    </xf>
    <xf numFmtId="44" fontId="18" fillId="7" borderId="0" xfId="0" applyNumberFormat="1" applyFont="1" applyFill="1" applyAlignment="1">
      <alignment vertical="center"/>
    </xf>
    <xf numFmtId="43" fontId="0" fillId="0" borderId="69" xfId="2" applyFont="1" applyBorder="1" applyAlignment="1">
      <alignment horizontal="right" vertical="center"/>
    </xf>
    <xf numFmtId="14" fontId="37" fillId="0" borderId="0" xfId="0" applyNumberFormat="1" applyFont="1" applyAlignment="1"/>
    <xf numFmtId="0" fontId="21" fillId="0" borderId="0" xfId="0" applyFont="1" applyAlignment="1">
      <alignment horizontal="right"/>
    </xf>
    <xf numFmtId="0" fontId="18" fillId="0" borderId="0" xfId="0" applyFont="1" applyAlignment="1"/>
    <xf numFmtId="0" fontId="21" fillId="10" borderId="9" xfId="0" applyFont="1" applyFill="1" applyBorder="1" applyAlignment="1"/>
    <xf numFmtId="0" fontId="0" fillId="10" borderId="9" xfId="0" applyFill="1" applyBorder="1" applyAlignment="1"/>
    <xf numFmtId="0" fontId="21" fillId="10" borderId="0" xfId="0" applyFont="1" applyFill="1" applyAlignment="1"/>
    <xf numFmtId="0" fontId="0" fillId="10" borderId="0" xfId="0" applyFill="1" applyAlignment="1"/>
    <xf numFmtId="0" fontId="18" fillId="10" borderId="0" xfId="0" applyFont="1" applyFill="1" applyAlignment="1"/>
    <xf numFmtId="0" fontId="22" fillId="10" borderId="0" xfId="0" applyFont="1" applyFill="1" applyAlignment="1"/>
    <xf numFmtId="2" fontId="0" fillId="7" borderId="9" xfId="0" applyNumberFormat="1" applyFill="1" applyBorder="1" applyAlignment="1">
      <alignment vertical="center"/>
    </xf>
    <xf numFmtId="2" fontId="0" fillId="7" borderId="0" xfId="0" applyNumberFormat="1" applyFill="1" applyAlignment="1">
      <alignment vertical="center"/>
    </xf>
    <xf numFmtId="168" fontId="0" fillId="0" borderId="0" xfId="0" applyNumberFormat="1"/>
    <xf numFmtId="0" fontId="34" fillId="0" borderId="0" xfId="0" applyFont="1"/>
    <xf numFmtId="3" fontId="34" fillId="0" borderId="0" xfId="0" applyNumberFormat="1" applyFont="1"/>
    <xf numFmtId="11" fontId="0" fillId="0" borderId="0" xfId="0" applyNumberFormat="1" applyAlignment="1">
      <alignment wrapText="1"/>
    </xf>
    <xf numFmtId="0" fontId="38" fillId="0" borderId="0" xfId="0" applyFont="1" applyAlignment="1">
      <alignment vertic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0" fillId="0" borderId="69" xfId="0" applyBorder="1" applyAlignment="1">
      <alignment horizontal="center"/>
    </xf>
    <xf numFmtId="0" fontId="36" fillId="7" borderId="0" xfId="0" applyFont="1" applyFill="1" applyAlignment="1">
      <alignment horizontal="center"/>
    </xf>
    <xf numFmtId="0" fontId="35" fillId="7" borderId="0" xfId="0" applyFont="1" applyFill="1" applyAlignment="1">
      <alignment horizontal="center"/>
    </xf>
    <xf numFmtId="0" fontId="35" fillId="0" borderId="29" xfId="0" applyFont="1" applyBorder="1" applyAlignment="1">
      <alignment horizontal="center"/>
    </xf>
    <xf numFmtId="0" fontId="35" fillId="0" borderId="69" xfId="0" applyFont="1" applyBorder="1" applyAlignment="1">
      <alignment horizontal="center"/>
    </xf>
    <xf numFmtId="167" fontId="0" fillId="0" borderId="29" xfId="0" applyNumberFormat="1" applyBorder="1" applyAlignment="1">
      <alignment horizontal="center"/>
    </xf>
    <xf numFmtId="167" fontId="0" fillId="0" borderId="69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17" fillId="6" borderId="0" xfId="0" applyFont="1" applyFill="1" applyAlignment="1">
      <alignment horizontal="left" vertical="center"/>
    </xf>
    <xf numFmtId="0" fontId="17" fillId="6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7" fillId="0" borderId="5" xfId="0" applyFont="1" applyBorder="1"/>
    <xf numFmtId="0" fontId="3" fillId="0" borderId="2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8" fillId="0" borderId="14" xfId="0" applyFont="1" applyBorder="1" applyAlignment="1">
      <alignment horizontal="left" vertical="center"/>
    </xf>
    <xf numFmtId="0" fontId="7" fillId="0" borderId="3" xfId="0" applyFont="1" applyBorder="1"/>
    <xf numFmtId="0" fontId="8" fillId="2" borderId="17" xfId="0" applyFont="1" applyFill="1" applyBorder="1" applyAlignment="1">
      <alignment horizontal="left" vertical="center"/>
    </xf>
    <xf numFmtId="0" fontId="11" fillId="0" borderId="22" xfId="0" applyFont="1" applyBorder="1" applyAlignment="1">
      <alignment horizontal="center" vertical="center"/>
    </xf>
    <xf numFmtId="0" fontId="0" fillId="0" borderId="23" xfId="0" applyFont="1" applyBorder="1" applyAlignment="1"/>
    <xf numFmtId="0" fontId="14" fillId="2" borderId="17" xfId="0" applyFont="1" applyFill="1" applyBorder="1" applyAlignment="1">
      <alignment horizontal="left" vertical="center"/>
    </xf>
    <xf numFmtId="0" fontId="15" fillId="0" borderId="5" xfId="0" applyFont="1" applyBorder="1"/>
    <xf numFmtId="14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5" borderId="0" xfId="0" applyFont="1" applyFill="1" applyAlignment="1">
      <alignment horizontal="right" vertical="top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3" fontId="0" fillId="0" borderId="69" xfId="2" applyFont="1" applyBorder="1" applyAlignment="1">
      <alignment horizontal="right" vertical="center"/>
    </xf>
    <xf numFmtId="0" fontId="21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right" vertical="center"/>
    </xf>
    <xf numFmtId="0" fontId="2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right" vertical="center"/>
    </xf>
    <xf numFmtId="0" fontId="18" fillId="8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18" fillId="7" borderId="0" xfId="0" applyFont="1" applyFill="1" applyAlignment="1">
      <alignment horizontal="right" vertical="center"/>
    </xf>
    <xf numFmtId="0" fontId="0" fillId="0" borderId="5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3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3" fillId="5" borderId="43" xfId="0" applyFont="1" applyFill="1" applyBorder="1" applyAlignment="1">
      <alignment horizontal="center" vertical="center" wrapText="1"/>
    </xf>
    <xf numFmtId="0" fontId="23" fillId="5" borderId="44" xfId="0" applyFont="1" applyFill="1" applyBorder="1" applyAlignment="1">
      <alignment horizontal="center" vertical="center" wrapText="1"/>
    </xf>
    <xf numFmtId="0" fontId="23" fillId="5" borderId="45" xfId="0" applyFont="1" applyFill="1" applyBorder="1" applyAlignment="1">
      <alignment horizontal="center" vertical="center" wrapText="1"/>
    </xf>
    <xf numFmtId="0" fontId="0" fillId="5" borderId="46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47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49" xfId="0" applyFill="1" applyBorder="1" applyAlignment="1">
      <alignment horizontal="center" vertical="center" wrapText="1"/>
    </xf>
    <xf numFmtId="0" fontId="13" fillId="5" borderId="46" xfId="1" applyFill="1" applyBorder="1" applyAlignment="1">
      <alignment horizontal="center" vertical="center" wrapText="1"/>
    </xf>
    <xf numFmtId="0" fontId="13" fillId="5" borderId="0" xfId="1" applyFill="1" applyBorder="1" applyAlignment="1">
      <alignment horizontal="center" vertical="center" wrapText="1"/>
    </xf>
    <xf numFmtId="0" fontId="13" fillId="5" borderId="47" xfId="1" applyFill="1" applyBorder="1" applyAlignment="1">
      <alignment horizontal="center" vertical="center" wrapText="1"/>
    </xf>
    <xf numFmtId="0" fontId="18" fillId="9" borderId="30" xfId="0" applyFont="1" applyFill="1" applyBorder="1" applyAlignment="1">
      <alignment horizontal="center" vertical="center"/>
    </xf>
    <xf numFmtId="0" fontId="18" fillId="9" borderId="31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51" xfId="0" applyFont="1" applyFill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/>
    </xf>
    <xf numFmtId="0" fontId="18" fillId="9" borderId="49" xfId="0" applyFont="1" applyFill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64" xfId="0" applyNumberFormat="1" applyBorder="1" applyAlignment="1">
      <alignment horizontal="center" vertical="center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2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18" fillId="9" borderId="54" xfId="0" applyFont="1" applyFill="1" applyBorder="1" applyAlignment="1">
      <alignment horizontal="center" vertical="center"/>
    </xf>
    <xf numFmtId="0" fontId="18" fillId="9" borderId="55" xfId="0" applyFont="1" applyFill="1" applyBorder="1" applyAlignment="1">
      <alignment horizontal="center" vertical="center"/>
    </xf>
    <xf numFmtId="0" fontId="18" fillId="9" borderId="8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8" fillId="9" borderId="22" xfId="0" applyFont="1" applyFill="1" applyBorder="1" applyAlignment="1">
      <alignment horizontal="center" vertical="center"/>
    </xf>
    <xf numFmtId="0" fontId="18" fillId="9" borderId="26" xfId="0" applyFont="1" applyFill="1" applyBorder="1" applyAlignment="1">
      <alignment horizontal="center" vertical="center"/>
    </xf>
    <xf numFmtId="0" fontId="18" fillId="9" borderId="30" xfId="0" applyFont="1" applyFill="1" applyBorder="1" applyAlignment="1">
      <alignment horizontal="center" wrapText="1"/>
    </xf>
    <xf numFmtId="0" fontId="18" fillId="9" borderId="31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25" fillId="9" borderId="59" xfId="0" applyFont="1" applyFill="1" applyBorder="1" applyAlignment="1">
      <alignment horizontal="center" vertical="center"/>
    </xf>
    <xf numFmtId="0" fontId="25" fillId="9" borderId="60" xfId="0" applyFont="1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8" fillId="9" borderId="27" xfId="0" applyFont="1" applyFill="1" applyBorder="1" applyAlignment="1">
      <alignment horizontal="right" vertical="center"/>
    </xf>
    <xf numFmtId="0" fontId="18" fillId="9" borderId="28" xfId="0" applyFont="1" applyFill="1" applyBorder="1" applyAlignment="1">
      <alignment horizontal="right" vertical="center"/>
    </xf>
    <xf numFmtId="0" fontId="18" fillId="9" borderId="29" xfId="0" applyFont="1" applyFill="1" applyBorder="1" applyAlignment="1">
      <alignment horizontal="right" vertical="center"/>
    </xf>
    <xf numFmtId="0" fontId="0" fillId="9" borderId="52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5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47" xfId="0" applyFill="1" applyBorder="1" applyAlignment="1">
      <alignment horizontal="center"/>
    </xf>
    <xf numFmtId="0" fontId="0" fillId="5" borderId="50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18" fillId="0" borderId="52" xfId="0" applyFont="1" applyBorder="1" applyAlignment="1">
      <alignment horizontal="right" vertical="center"/>
    </xf>
    <xf numFmtId="0" fontId="18" fillId="0" borderId="28" xfId="0" applyFont="1" applyBorder="1" applyAlignment="1">
      <alignment horizontal="right" vertical="center"/>
    </xf>
    <xf numFmtId="0" fontId="18" fillId="0" borderId="29" xfId="0" applyFont="1" applyBorder="1" applyAlignment="1">
      <alignment horizontal="right" vertical="center"/>
    </xf>
    <xf numFmtId="0" fontId="0" fillId="9" borderId="27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0" borderId="27" xfId="0" applyBorder="1" applyAlignment="1">
      <alignment horizontal="right" vertical="center"/>
    </xf>
    <xf numFmtId="0" fontId="0" fillId="0" borderId="53" xfId="0" applyBorder="1" applyAlignment="1">
      <alignment horizontal="right" vertical="center"/>
    </xf>
    <xf numFmtId="0" fontId="0" fillId="0" borderId="5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7" fillId="0" borderId="65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/>
    </xf>
    <xf numFmtId="0" fontId="27" fillId="0" borderId="67" xfId="0" applyFont="1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29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57150</xdr:rowOff>
    </xdr:from>
    <xdr:to>
      <xdr:col>5</xdr:col>
      <xdr:colOff>1219201</xdr:colOff>
      <xdr:row>2</xdr:row>
      <xdr:rowOff>1200150</xdr:rowOff>
    </xdr:to>
    <xdr:sp macro="" textlink="">
      <xdr:nvSpPr>
        <xdr:cNvPr id="2" name="Oval 1"/>
        <xdr:cNvSpPr/>
      </xdr:nvSpPr>
      <xdr:spPr>
        <a:xfrm>
          <a:off x="7162800" y="476250"/>
          <a:ext cx="1104901" cy="1143000"/>
        </a:xfrm>
        <a:prstGeom prst="ellipse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2103</xdr:colOff>
      <xdr:row>5</xdr:row>
      <xdr:rowOff>2845</xdr:rowOff>
    </xdr:from>
    <xdr:to>
      <xdr:col>14</xdr:col>
      <xdr:colOff>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8087220" y="574345"/>
          <a:ext cx="1823728" cy="759155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3" displayName="Table13" ref="E4:O48" totalsRowShown="0">
  <autoFilter ref="E4:O48"/>
  <tableColumns count="11">
    <tableColumn id="1" name="Date"/>
    <tableColumn id="2" name="Invoice No."/>
    <tableColumn id="3" name="Party's  Name"/>
    <tableColumn id="4" name="Address" dataDxfId="3"/>
    <tableColumn id="5" name="Qty"/>
    <tableColumn id="6" name="Rate"/>
    <tableColumn id="7" name="Amount" dataDxfId="2"/>
    <tableColumn id="8" name="Basic" dataDxfId="1">
      <calculatedColumnFormula>Table13[[#This Row],[Qty]]*Table13[[#This Row],[Rate]]-(M5+N5)</calculatedColumnFormula>
    </tableColumn>
    <tableColumn id="9" name="CGST"/>
    <tableColumn id="10" name="SGST"/>
    <tableColumn id="11" name="Total" dataDxfId="0">
      <calculatedColumnFormula>SUM(L5:N5)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inod1@gmail.com" TargetMode="External"/><Relationship Id="rId1" Type="http://schemas.openxmlformats.org/officeDocument/2006/relationships/hyperlink" Target="mailto:swastimistrty1@gmail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tel:+91%20744997472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7"/>
  <sheetViews>
    <sheetView showGridLines="0" view="pageBreakPreview" topLeftCell="A8" zoomScale="70" zoomScaleNormal="100" zoomScaleSheetLayoutView="70" workbookViewId="0">
      <selection activeCell="L19" sqref="L19:M19"/>
    </sheetView>
  </sheetViews>
  <sheetFormatPr defaultRowHeight="15"/>
  <cols>
    <col min="2" max="2" width="48.42578125" customWidth="1"/>
    <col min="3" max="3" width="11" customWidth="1"/>
    <col min="4" max="4" width="12.85546875" customWidth="1"/>
    <col min="6" max="6" width="10.140625" bestFit="1" customWidth="1"/>
  </cols>
  <sheetData>
    <row r="1" spans="1:7" ht="15" customHeight="1">
      <c r="B1" s="90"/>
      <c r="C1" s="90"/>
      <c r="E1" s="102"/>
      <c r="F1" s="102"/>
      <c r="G1" s="102"/>
    </row>
    <row r="2" spans="1:7" ht="34.5" customHeight="1">
      <c r="A2" s="104" t="s">
        <v>19</v>
      </c>
      <c r="B2" s="90"/>
      <c r="C2" s="90"/>
      <c r="D2" s="102"/>
      <c r="E2" s="102"/>
      <c r="F2" s="102"/>
      <c r="G2" s="103" t="s">
        <v>134</v>
      </c>
    </row>
    <row r="3" spans="1:7" ht="21" customHeight="1">
      <c r="A3" s="139" t="s">
        <v>135</v>
      </c>
      <c r="B3" s="139"/>
      <c r="C3" s="139"/>
      <c r="D3" s="102"/>
      <c r="E3" s="102"/>
      <c r="F3" s="102"/>
      <c r="G3" s="102"/>
    </row>
    <row r="4" spans="1:7" ht="21" customHeight="1">
      <c r="A4" s="139" t="s">
        <v>136</v>
      </c>
      <c r="B4" s="139"/>
      <c r="C4" s="139"/>
      <c r="D4" s="102"/>
      <c r="E4" s="102"/>
      <c r="F4" s="102"/>
      <c r="G4" s="102"/>
    </row>
    <row r="5" spans="1:7" ht="21" customHeight="1">
      <c r="A5" s="139" t="s">
        <v>137</v>
      </c>
      <c r="B5" s="139"/>
      <c r="C5" s="139"/>
    </row>
    <row r="6" spans="1:7">
      <c r="A6" s="8"/>
      <c r="B6" s="8"/>
      <c r="C6" s="8"/>
      <c r="D6" s="55" t="s">
        <v>138</v>
      </c>
      <c r="E6" s="55"/>
      <c r="F6" s="55" t="s">
        <v>6</v>
      </c>
      <c r="G6" s="55"/>
    </row>
    <row r="7" spans="1:7">
      <c r="D7" s="95">
        <v>2034</v>
      </c>
      <c r="E7" s="95"/>
      <c r="F7" s="109">
        <f ca="1">TODAY()</f>
        <v>44135</v>
      </c>
      <c r="G7" s="105"/>
    </row>
    <row r="8" spans="1:7">
      <c r="A8" s="100" t="s">
        <v>3</v>
      </c>
      <c r="B8" s="100"/>
      <c r="C8" s="101"/>
      <c r="D8" s="55" t="s">
        <v>139</v>
      </c>
      <c r="E8" s="55"/>
      <c r="F8" s="55" t="s">
        <v>140</v>
      </c>
      <c r="G8" s="55"/>
    </row>
    <row r="9" spans="1:7" ht="21" customHeight="1">
      <c r="A9" s="135" t="s">
        <v>141</v>
      </c>
      <c r="B9" s="135"/>
      <c r="C9" s="135"/>
      <c r="D9" s="95">
        <v>564</v>
      </c>
      <c r="E9" s="111"/>
      <c r="F9" s="96" t="s">
        <v>142</v>
      </c>
      <c r="G9" s="110"/>
    </row>
    <row r="10" spans="1:7" ht="21" customHeight="1">
      <c r="A10" s="138" t="s">
        <v>143</v>
      </c>
      <c r="B10" s="138"/>
      <c r="C10" s="138"/>
    </row>
    <row r="11" spans="1:7" ht="21" customHeight="1">
      <c r="A11" s="135" t="s">
        <v>144</v>
      </c>
      <c r="B11" s="135"/>
      <c r="C11" s="135"/>
    </row>
    <row r="12" spans="1:7" ht="21" customHeight="1">
      <c r="A12" s="135" t="s">
        <v>145</v>
      </c>
      <c r="B12" s="135"/>
      <c r="C12" s="135"/>
    </row>
    <row r="13" spans="1:7" ht="21" customHeight="1">
      <c r="A13" s="135">
        <v>9088875282</v>
      </c>
      <c r="B13" s="135"/>
      <c r="C13" s="135"/>
    </row>
    <row r="14" spans="1:7" ht="21" customHeight="1">
      <c r="A14" s="135" t="s">
        <v>146</v>
      </c>
      <c r="B14" s="135"/>
      <c r="C14" s="135"/>
    </row>
    <row r="15" spans="1:7">
      <c r="A15" s="8"/>
      <c r="B15" s="8"/>
      <c r="C15" s="8"/>
    </row>
    <row r="16" spans="1:7">
      <c r="A16" s="136" t="s">
        <v>8</v>
      </c>
      <c r="B16" s="136"/>
      <c r="C16" s="136"/>
      <c r="D16" s="94" t="s">
        <v>9</v>
      </c>
      <c r="E16" s="137" t="s">
        <v>10</v>
      </c>
      <c r="F16" s="137"/>
      <c r="G16" s="106" t="s">
        <v>147</v>
      </c>
    </row>
    <row r="17" spans="1:14" ht="30" customHeight="1">
      <c r="A17" s="133"/>
      <c r="B17" s="134"/>
      <c r="C17" s="134"/>
      <c r="D17" s="98">
        <v>2</v>
      </c>
      <c r="E17" s="128"/>
      <c r="F17" s="128"/>
      <c r="G17" s="108">
        <f>D17*E17</f>
        <v>0</v>
      </c>
      <c r="L17" s="245"/>
      <c r="M17" s="245"/>
      <c r="N17" s="24"/>
    </row>
    <row r="18" spans="1:14" ht="30" customHeight="1">
      <c r="A18" s="126"/>
      <c r="B18" s="128"/>
      <c r="C18" s="128"/>
      <c r="D18" s="98"/>
      <c r="E18" s="128"/>
      <c r="F18" s="128"/>
      <c r="G18" s="108">
        <f t="shared" ref="G18:G31" si="0">D18*E18</f>
        <v>0</v>
      </c>
      <c r="L18" s="245"/>
      <c r="M18" s="245"/>
      <c r="N18" s="24"/>
    </row>
    <row r="19" spans="1:14" ht="30" customHeight="1">
      <c r="A19" s="126"/>
      <c r="B19" s="128"/>
      <c r="C19" s="128"/>
      <c r="D19" s="98"/>
      <c r="E19" s="128"/>
      <c r="F19" s="128"/>
      <c r="G19" s="108">
        <f t="shared" si="0"/>
        <v>0</v>
      </c>
      <c r="L19" s="245"/>
      <c r="M19" s="245"/>
      <c r="N19" s="24"/>
    </row>
    <row r="20" spans="1:14" ht="30" customHeight="1">
      <c r="A20" s="126"/>
      <c r="B20" s="128"/>
      <c r="C20" s="128"/>
      <c r="D20" s="98"/>
      <c r="E20" s="128"/>
      <c r="F20" s="128"/>
      <c r="G20" s="108">
        <f t="shared" si="0"/>
        <v>0</v>
      </c>
      <c r="L20" s="245"/>
      <c r="M20" s="245"/>
      <c r="N20" s="24"/>
    </row>
    <row r="21" spans="1:14" ht="30" customHeight="1">
      <c r="A21" s="126"/>
      <c r="B21" s="128"/>
      <c r="C21" s="128"/>
      <c r="D21" s="98"/>
      <c r="E21" s="128"/>
      <c r="F21" s="128"/>
      <c r="G21" s="108">
        <f t="shared" si="0"/>
        <v>0</v>
      </c>
      <c r="L21" s="24"/>
      <c r="M21" s="24"/>
      <c r="N21" s="24"/>
    </row>
    <row r="22" spans="1:14" ht="30" customHeight="1">
      <c r="A22" s="126"/>
      <c r="B22" s="128"/>
      <c r="C22" s="128"/>
      <c r="D22" s="98"/>
      <c r="E22" s="128"/>
      <c r="F22" s="128"/>
      <c r="G22" s="108">
        <f t="shared" si="0"/>
        <v>0</v>
      </c>
      <c r="L22" s="24"/>
      <c r="M22" s="24"/>
      <c r="N22" s="24"/>
    </row>
    <row r="23" spans="1:14" ht="30" customHeight="1">
      <c r="A23" s="126"/>
      <c r="B23" s="128"/>
      <c r="C23" s="128"/>
      <c r="D23" s="98"/>
      <c r="E23" s="128"/>
      <c r="F23" s="128"/>
      <c r="G23" s="108">
        <f t="shared" si="0"/>
        <v>0</v>
      </c>
    </row>
    <row r="24" spans="1:14" ht="30" customHeight="1">
      <c r="A24" s="126"/>
      <c r="B24" s="128"/>
      <c r="C24" s="128"/>
      <c r="D24" s="98"/>
      <c r="E24" s="128"/>
      <c r="F24" s="128"/>
      <c r="G24" s="108">
        <f t="shared" si="0"/>
        <v>0</v>
      </c>
    </row>
    <row r="25" spans="1:14" ht="30" customHeight="1">
      <c r="A25" s="126"/>
      <c r="B25" s="128"/>
      <c r="C25" s="128"/>
      <c r="D25" s="98"/>
      <c r="E25" s="128"/>
      <c r="F25" s="128"/>
      <c r="G25" s="108">
        <f t="shared" si="0"/>
        <v>0</v>
      </c>
    </row>
    <row r="26" spans="1:14" ht="30" customHeight="1">
      <c r="A26" s="126"/>
      <c r="B26" s="128"/>
      <c r="C26" s="128"/>
      <c r="D26" s="98"/>
      <c r="E26" s="128"/>
      <c r="F26" s="128"/>
      <c r="G26" s="108">
        <f t="shared" si="0"/>
        <v>0</v>
      </c>
    </row>
    <row r="27" spans="1:14" ht="30" customHeight="1">
      <c r="A27" s="126"/>
      <c r="B27" s="128"/>
      <c r="C27" s="128"/>
      <c r="D27" s="98"/>
      <c r="E27" s="128"/>
      <c r="F27" s="128"/>
      <c r="G27" s="108">
        <f t="shared" si="0"/>
        <v>0</v>
      </c>
    </row>
    <row r="28" spans="1:14" ht="30" customHeight="1">
      <c r="A28" s="126"/>
      <c r="B28" s="128"/>
      <c r="C28" s="128"/>
      <c r="D28" s="98"/>
      <c r="E28" s="128"/>
      <c r="F28" s="128"/>
      <c r="G28" s="108">
        <f t="shared" si="0"/>
        <v>0</v>
      </c>
    </row>
    <row r="29" spans="1:14" ht="30" customHeight="1">
      <c r="A29" s="131"/>
      <c r="B29" s="132"/>
      <c r="C29" s="132"/>
      <c r="D29" s="98"/>
      <c r="E29" s="128"/>
      <c r="F29" s="128"/>
      <c r="G29" s="108">
        <f t="shared" si="0"/>
        <v>0</v>
      </c>
    </row>
    <row r="30" spans="1:14" ht="30" customHeight="1">
      <c r="A30" s="126"/>
      <c r="B30" s="128"/>
      <c r="C30" s="128"/>
      <c r="D30" s="98"/>
      <c r="E30" s="128"/>
      <c r="F30" s="128"/>
      <c r="G30" s="108">
        <f t="shared" si="0"/>
        <v>0</v>
      </c>
    </row>
    <row r="31" spans="1:14" ht="30" customHeight="1">
      <c r="A31" s="126"/>
      <c r="B31" s="128"/>
      <c r="C31" s="128"/>
      <c r="D31" s="98"/>
      <c r="E31" s="128"/>
      <c r="F31" s="128"/>
      <c r="G31" s="108">
        <f t="shared" si="0"/>
        <v>0</v>
      </c>
    </row>
    <row r="32" spans="1:14" ht="20.100000000000001" customHeight="1">
      <c r="A32" s="129" t="s">
        <v>148</v>
      </c>
      <c r="B32" s="130"/>
      <c r="C32" s="130"/>
      <c r="D32" s="112" t="s">
        <v>13</v>
      </c>
      <c r="E32" s="113"/>
      <c r="F32" s="113"/>
      <c r="G32" s="118">
        <f>SUM(G17:G31)</f>
        <v>0</v>
      </c>
    </row>
    <row r="33" spans="1:7" ht="20.100000000000001" customHeight="1">
      <c r="A33" s="8"/>
      <c r="B33" s="8"/>
      <c r="C33" s="8"/>
      <c r="D33" s="114" t="s">
        <v>15</v>
      </c>
      <c r="E33" s="115"/>
      <c r="F33" s="115"/>
      <c r="G33" s="99">
        <v>0.2</v>
      </c>
    </row>
    <row r="34" spans="1:7" ht="20.100000000000001" customHeight="1">
      <c r="D34" s="116" t="s">
        <v>149</v>
      </c>
      <c r="E34" s="116"/>
      <c r="F34" s="116"/>
      <c r="G34" s="119">
        <f>G32*G33</f>
        <v>0</v>
      </c>
    </row>
    <row r="35" spans="1:7" ht="20.100000000000001" customHeight="1">
      <c r="D35" s="117" t="s">
        <v>11</v>
      </c>
      <c r="E35" s="115"/>
      <c r="F35" s="115"/>
      <c r="G35" s="107">
        <f>G32+G34</f>
        <v>0</v>
      </c>
    </row>
    <row r="36" spans="1:7">
      <c r="A36" s="127" t="s">
        <v>204</v>
      </c>
      <c r="B36" s="127"/>
      <c r="C36" s="127"/>
      <c r="D36" s="127"/>
      <c r="E36" s="127"/>
      <c r="F36" s="127"/>
      <c r="G36" s="127"/>
    </row>
    <row r="37" spans="1:7">
      <c r="A37" s="127" t="s">
        <v>205</v>
      </c>
      <c r="B37" s="127"/>
      <c r="C37" s="127"/>
      <c r="D37" s="127"/>
      <c r="E37" s="127"/>
      <c r="F37" s="127"/>
      <c r="G37" s="127"/>
    </row>
  </sheetData>
  <mergeCells count="48">
    <mergeCell ref="A9:C9"/>
    <mergeCell ref="A10:C10"/>
    <mergeCell ref="A11:C11"/>
    <mergeCell ref="A3:C3"/>
    <mergeCell ref="A4:C4"/>
    <mergeCell ref="A5:C5"/>
    <mergeCell ref="A12:C12"/>
    <mergeCell ref="A13:C13"/>
    <mergeCell ref="A14:C14"/>
    <mergeCell ref="A16:C16"/>
    <mergeCell ref="E16:F16"/>
    <mergeCell ref="A19:C19"/>
    <mergeCell ref="E19:F19"/>
    <mergeCell ref="A20:C20"/>
    <mergeCell ref="E20:F20"/>
    <mergeCell ref="A17:C17"/>
    <mergeCell ref="E17:F17"/>
    <mergeCell ref="A18:C18"/>
    <mergeCell ref="E18:F18"/>
    <mergeCell ref="E24:F24"/>
    <mergeCell ref="A21:C21"/>
    <mergeCell ref="E21:F21"/>
    <mergeCell ref="A22:C22"/>
    <mergeCell ref="E22:F22"/>
    <mergeCell ref="A37:G37"/>
    <mergeCell ref="A31:C31"/>
    <mergeCell ref="E31:F31"/>
    <mergeCell ref="A32:C32"/>
    <mergeCell ref="A29:C29"/>
    <mergeCell ref="E29:F29"/>
    <mergeCell ref="A30:C30"/>
    <mergeCell ref="E30:F30"/>
    <mergeCell ref="L17:M17"/>
    <mergeCell ref="L18:M18"/>
    <mergeCell ref="L19:M19"/>
    <mergeCell ref="L20:M20"/>
    <mergeCell ref="A36:G36"/>
    <mergeCell ref="A27:C27"/>
    <mergeCell ref="E27:F27"/>
    <mergeCell ref="A28:C28"/>
    <mergeCell ref="E28:F28"/>
    <mergeCell ref="A25:C25"/>
    <mergeCell ref="E25:F25"/>
    <mergeCell ref="A26:C26"/>
    <mergeCell ref="E26:F26"/>
    <mergeCell ref="A23:C23"/>
    <mergeCell ref="E23:F23"/>
    <mergeCell ref="A24:C24"/>
  </mergeCells>
  <printOptions horizontalCentered="1" verticalCentered="1"/>
  <pageMargins left="0.70866141732283472" right="0.70866141732283472" top="0.74803149606299213" bottom="0.55118110236220474" header="0.31496062992125984" footer="0.31496062992125984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37"/>
  <sheetViews>
    <sheetView topLeftCell="A4" zoomScaleNormal="100" workbookViewId="0">
      <selection activeCell="G36" sqref="G36"/>
    </sheetView>
  </sheetViews>
  <sheetFormatPr defaultRowHeight="15"/>
  <cols>
    <col min="2" max="2" width="54.42578125" customWidth="1"/>
    <col min="3" max="3" width="6" customWidth="1"/>
    <col min="4" max="4" width="16.42578125" customWidth="1"/>
    <col min="5" max="5" width="21.85546875" customWidth="1"/>
    <col min="6" max="6" width="19.85546875" customWidth="1"/>
    <col min="7" max="7" width="16.42578125" customWidth="1"/>
    <col min="8" max="10" width="17.5703125" customWidth="1"/>
  </cols>
  <sheetData>
    <row r="2" spans="1:7" ht="18" customHeight="1"/>
    <row r="3" spans="1:7" ht="98.25" customHeight="1">
      <c r="A3" s="2"/>
      <c r="B3" s="19" t="s">
        <v>0</v>
      </c>
      <c r="C3" s="20"/>
      <c r="D3" s="20"/>
      <c r="E3" s="21"/>
      <c r="F3" s="22"/>
      <c r="G3" s="8"/>
    </row>
    <row r="4" spans="1:7">
      <c r="B4" s="23" t="s">
        <v>19</v>
      </c>
      <c r="C4" s="24"/>
      <c r="D4" s="24"/>
      <c r="E4" s="24"/>
      <c r="F4" s="25" t="s">
        <v>6</v>
      </c>
    </row>
    <row r="5" spans="1:7">
      <c r="B5" s="23" t="s">
        <v>21</v>
      </c>
      <c r="C5" s="24"/>
      <c r="D5" s="24"/>
      <c r="E5" s="24"/>
      <c r="F5" s="26">
        <f ca="1">TODAY()</f>
        <v>44135</v>
      </c>
    </row>
    <row r="6" spans="1:7">
      <c r="B6" s="23" t="s">
        <v>20</v>
      </c>
      <c r="C6" s="24"/>
      <c r="D6" s="24"/>
      <c r="E6" s="24"/>
      <c r="F6" s="27" t="s">
        <v>7</v>
      </c>
    </row>
    <row r="7" spans="1:7">
      <c r="B7" s="23">
        <v>7449974727</v>
      </c>
      <c r="C7" s="24"/>
      <c r="D7" s="24"/>
      <c r="E7" s="24"/>
      <c r="F7" s="28">
        <v>3478</v>
      </c>
    </row>
    <row r="8" spans="1:7">
      <c r="B8" s="29" t="s">
        <v>18</v>
      </c>
      <c r="C8" s="24"/>
      <c r="D8" s="24"/>
      <c r="E8" s="24"/>
      <c r="F8" s="30"/>
    </row>
    <row r="9" spans="1:7">
      <c r="B9" s="31"/>
      <c r="C9" s="24"/>
      <c r="D9" s="24"/>
      <c r="E9" s="32" t="s">
        <v>5</v>
      </c>
      <c r="F9" s="33"/>
    </row>
    <row r="10" spans="1:7">
      <c r="B10" s="34" t="s">
        <v>3</v>
      </c>
      <c r="C10" s="24"/>
      <c r="D10" s="144" t="s">
        <v>1</v>
      </c>
      <c r="E10" s="144"/>
      <c r="F10" s="145"/>
    </row>
    <row r="11" spans="1:7">
      <c r="B11" s="35" t="s">
        <v>4</v>
      </c>
      <c r="C11" s="24"/>
      <c r="D11" s="142" t="s">
        <v>119</v>
      </c>
      <c r="E11" s="142"/>
      <c r="F11" s="143"/>
    </row>
    <row r="12" spans="1:7">
      <c r="B12" s="35" t="s">
        <v>118</v>
      </c>
      <c r="C12" s="24"/>
      <c r="D12" s="142" t="s">
        <v>120</v>
      </c>
      <c r="E12" s="142"/>
      <c r="F12" s="143"/>
    </row>
    <row r="13" spans="1:7">
      <c r="B13" s="35" t="s">
        <v>2</v>
      </c>
      <c r="C13" s="24"/>
      <c r="D13" s="36" t="s">
        <v>121</v>
      </c>
      <c r="E13" s="36"/>
      <c r="F13" s="37"/>
    </row>
    <row r="14" spans="1:7">
      <c r="B14" s="35">
        <v>9088875282</v>
      </c>
      <c r="C14" s="24"/>
      <c r="D14" s="36">
        <v>6745098834</v>
      </c>
      <c r="E14" s="36"/>
      <c r="F14" s="37"/>
    </row>
    <row r="15" spans="1:7">
      <c r="B15" s="29" t="s">
        <v>117</v>
      </c>
      <c r="C15" s="24"/>
      <c r="D15" s="24"/>
      <c r="E15" s="24"/>
      <c r="F15" s="30"/>
    </row>
    <row r="16" spans="1:7">
      <c r="B16" s="31"/>
      <c r="C16" s="24"/>
      <c r="D16" s="24"/>
      <c r="E16" s="24"/>
      <c r="F16" s="30"/>
    </row>
    <row r="17" spans="2:6">
      <c r="B17" s="31"/>
      <c r="C17" s="24"/>
      <c r="D17" s="24"/>
      <c r="E17" s="24"/>
      <c r="F17" s="30"/>
    </row>
    <row r="18" spans="2:6">
      <c r="B18" s="31"/>
      <c r="C18" s="24"/>
      <c r="D18" s="24"/>
      <c r="E18" s="24"/>
      <c r="F18" s="30"/>
    </row>
    <row r="19" spans="2:6">
      <c r="B19" s="146" t="s">
        <v>8</v>
      </c>
      <c r="C19" s="147"/>
      <c r="D19" s="7" t="s">
        <v>9</v>
      </c>
      <c r="E19" s="7" t="s">
        <v>10</v>
      </c>
      <c r="F19" s="38" t="s">
        <v>11</v>
      </c>
    </row>
    <row r="20" spans="2:6">
      <c r="B20" s="148" t="s">
        <v>125</v>
      </c>
      <c r="C20" s="149"/>
      <c r="D20" s="3">
        <v>20</v>
      </c>
      <c r="E20" s="16">
        <v>300</v>
      </c>
      <c r="F20" s="39">
        <f t="shared" ref="F20:F30" si="0">D20*E20</f>
        <v>6000</v>
      </c>
    </row>
    <row r="21" spans="2:6">
      <c r="B21" s="150" t="s">
        <v>124</v>
      </c>
      <c r="C21" s="141"/>
      <c r="D21" s="4">
        <v>23</v>
      </c>
      <c r="E21" s="17">
        <v>280</v>
      </c>
      <c r="F21" s="40">
        <f t="shared" si="0"/>
        <v>6440</v>
      </c>
    </row>
    <row r="22" spans="2:6">
      <c r="B22" s="140" t="s">
        <v>123</v>
      </c>
      <c r="C22" s="141"/>
      <c r="D22" s="5">
        <v>65</v>
      </c>
      <c r="E22" s="18">
        <v>690</v>
      </c>
      <c r="F22" s="41">
        <f t="shared" si="0"/>
        <v>44850</v>
      </c>
    </row>
    <row r="23" spans="2:6">
      <c r="B23" s="150" t="s">
        <v>122</v>
      </c>
      <c r="C23" s="141"/>
      <c r="D23" s="4">
        <v>89</v>
      </c>
      <c r="E23" s="17">
        <v>456</v>
      </c>
      <c r="F23" s="40">
        <f t="shared" si="0"/>
        <v>40584</v>
      </c>
    </row>
    <row r="24" spans="2:6">
      <c r="B24" s="140" t="s">
        <v>126</v>
      </c>
      <c r="C24" s="141"/>
      <c r="D24" s="5">
        <v>65</v>
      </c>
      <c r="E24" s="18">
        <v>470</v>
      </c>
      <c r="F24" s="41">
        <f t="shared" si="0"/>
        <v>30550</v>
      </c>
    </row>
    <row r="25" spans="2:6">
      <c r="B25" s="153" t="s">
        <v>127</v>
      </c>
      <c r="C25" s="154"/>
      <c r="D25" s="4">
        <v>34</v>
      </c>
      <c r="E25" s="17">
        <v>1200</v>
      </c>
      <c r="F25" s="40">
        <f t="shared" si="0"/>
        <v>40800</v>
      </c>
    </row>
    <row r="26" spans="2:6">
      <c r="B26" s="140" t="s">
        <v>128</v>
      </c>
      <c r="C26" s="141"/>
      <c r="D26" s="5">
        <v>77</v>
      </c>
      <c r="E26" s="18">
        <v>800</v>
      </c>
      <c r="F26" s="41">
        <f t="shared" si="0"/>
        <v>61600</v>
      </c>
    </row>
    <row r="27" spans="2:6">
      <c r="B27" s="150" t="s">
        <v>129</v>
      </c>
      <c r="C27" s="141"/>
      <c r="D27" s="4">
        <v>94</v>
      </c>
      <c r="E27" s="17">
        <v>350</v>
      </c>
      <c r="F27" s="40">
        <f t="shared" si="0"/>
        <v>32900</v>
      </c>
    </row>
    <row r="28" spans="2:6">
      <c r="B28" s="140" t="s">
        <v>130</v>
      </c>
      <c r="C28" s="141"/>
      <c r="D28" s="5">
        <v>26</v>
      </c>
      <c r="E28" s="18">
        <v>790</v>
      </c>
      <c r="F28" s="41">
        <f t="shared" si="0"/>
        <v>20540</v>
      </c>
    </row>
    <row r="29" spans="2:6">
      <c r="B29" s="150" t="s">
        <v>132</v>
      </c>
      <c r="C29" s="141"/>
      <c r="D29" s="4">
        <v>21</v>
      </c>
      <c r="E29" s="17">
        <v>258</v>
      </c>
      <c r="F29" s="40">
        <f t="shared" si="0"/>
        <v>5418</v>
      </c>
    </row>
    <row r="30" spans="2:6">
      <c r="B30" s="140" t="s">
        <v>131</v>
      </c>
      <c r="C30" s="141"/>
      <c r="D30" s="5">
        <v>80</v>
      </c>
      <c r="E30" s="18">
        <v>700</v>
      </c>
      <c r="F30" s="42">
        <f t="shared" si="0"/>
        <v>56000</v>
      </c>
    </row>
    <row r="31" spans="2:6" ht="15.75">
      <c r="B31" s="43" t="s">
        <v>12</v>
      </c>
      <c r="C31" s="6"/>
      <c r="D31" s="44"/>
      <c r="E31" s="45" t="s">
        <v>13</v>
      </c>
      <c r="F31" s="46">
        <f>SUM(F20:F30)</f>
        <v>345682</v>
      </c>
    </row>
    <row r="32" spans="2:6" ht="15.75">
      <c r="B32" s="50"/>
      <c r="C32" s="51"/>
      <c r="D32" s="44"/>
      <c r="E32" s="45" t="s">
        <v>133</v>
      </c>
      <c r="F32" s="46">
        <f>F31/20</f>
        <v>17284.099999999999</v>
      </c>
    </row>
    <row r="33" spans="2:6" ht="15.75">
      <c r="B33" s="52"/>
      <c r="C33" s="51"/>
      <c r="D33" s="44"/>
      <c r="E33" s="45" t="s">
        <v>14</v>
      </c>
      <c r="F33" s="46">
        <f>F31-F32</f>
        <v>328397.90000000002</v>
      </c>
    </row>
    <row r="34" spans="2:6" ht="15.75">
      <c r="B34" s="52"/>
      <c r="C34" s="51"/>
      <c r="D34" s="44"/>
      <c r="E34" s="45" t="s">
        <v>15</v>
      </c>
      <c r="F34" s="47">
        <v>0.18</v>
      </c>
    </row>
    <row r="35" spans="2:6" ht="15.75">
      <c r="B35" s="52"/>
      <c r="C35" s="51"/>
      <c r="D35" s="54"/>
      <c r="E35" s="45" t="s">
        <v>16</v>
      </c>
      <c r="F35" s="46">
        <f>F33*F34</f>
        <v>59111.622000000003</v>
      </c>
    </row>
    <row r="36" spans="2:6" ht="15.75">
      <c r="B36" s="52"/>
      <c r="C36" s="51"/>
      <c r="D36" s="44"/>
      <c r="E36" s="45" t="s">
        <v>17</v>
      </c>
      <c r="F36" s="87">
        <v>1000</v>
      </c>
    </row>
    <row r="37" spans="2:6" ht="23.25">
      <c r="B37" s="151"/>
      <c r="C37" s="152"/>
      <c r="D37" s="53"/>
      <c r="E37" s="48" t="s">
        <v>189</v>
      </c>
      <c r="F37" s="49">
        <f>F33+F35+F36</f>
        <v>388509.522</v>
      </c>
    </row>
  </sheetData>
  <mergeCells count="16">
    <mergeCell ref="B37:C37"/>
    <mergeCell ref="B25:C25"/>
    <mergeCell ref="B26:C26"/>
    <mergeCell ref="B27:C27"/>
    <mergeCell ref="B28:C28"/>
    <mergeCell ref="B29:C29"/>
    <mergeCell ref="B30:C30"/>
    <mergeCell ref="B24:C24"/>
    <mergeCell ref="D12:F12"/>
    <mergeCell ref="D11:F11"/>
    <mergeCell ref="D10:F10"/>
    <mergeCell ref="B19:C19"/>
    <mergeCell ref="B20:C20"/>
    <mergeCell ref="B21:C21"/>
    <mergeCell ref="B22:C22"/>
    <mergeCell ref="B23:C23"/>
  </mergeCells>
  <hyperlinks>
    <hyperlink ref="B8" r:id="rId1"/>
    <hyperlink ref="B15" r:id="rId2"/>
  </hyperlinks>
  <pageMargins left="0.70866141732283472" right="0.70866141732283472" top="0.74803149606299213" bottom="0.74803149606299213" header="0.31496062992125984" footer="0.31496062992125984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D4:O49"/>
  <sheetViews>
    <sheetView topLeftCell="A25" workbookViewId="0">
      <selection activeCell="I40" sqref="I40"/>
    </sheetView>
  </sheetViews>
  <sheetFormatPr defaultRowHeight="15"/>
  <cols>
    <col min="3" max="3" width="14.28515625" customWidth="1"/>
    <col min="4" max="4" width="9.140625" hidden="1" customWidth="1"/>
    <col min="5" max="5" width="37" customWidth="1"/>
    <col min="6" max="6" width="15.7109375" customWidth="1"/>
    <col min="7" max="7" width="15.5703125" customWidth="1"/>
    <col min="8" max="8" width="18.85546875" customWidth="1"/>
  </cols>
  <sheetData>
    <row r="4" spans="5:15">
      <c r="E4" s="1" t="s">
        <v>22</v>
      </c>
      <c r="F4" t="s">
        <v>23</v>
      </c>
      <c r="G4" t="s">
        <v>24</v>
      </c>
      <c r="H4" s="9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 t="s">
        <v>32</v>
      </c>
    </row>
    <row r="5" spans="5:15">
      <c r="E5" s="1"/>
      <c r="H5" s="9"/>
      <c r="L5">
        <f>Table13[[#This Row],[Qty]]*Table13[[#This Row],[Rate]]-(M5+N5)</f>
        <v>-0.18</v>
      </c>
      <c r="M5" s="10">
        <v>0.09</v>
      </c>
      <c r="N5" s="10">
        <v>0.09</v>
      </c>
      <c r="O5" s="11">
        <f>SUM(L5:N5)</f>
        <v>0</v>
      </c>
    </row>
    <row r="6" spans="5:15" ht="30">
      <c r="E6" s="12">
        <v>44122</v>
      </c>
      <c r="F6" s="13">
        <v>1</v>
      </c>
      <c r="G6" s="13" t="s">
        <v>33</v>
      </c>
      <c r="H6" s="14" t="s">
        <v>34</v>
      </c>
      <c r="I6" s="13">
        <v>200</v>
      </c>
      <c r="J6" s="13">
        <v>20</v>
      </c>
      <c r="K6" s="13">
        <f>J6*I6</f>
        <v>4000</v>
      </c>
      <c r="L6" s="13">
        <f>Table13[[#This Row],[Qty]]*Table13[[#This Row],[Rate]]-(M6+N6)</f>
        <v>3982</v>
      </c>
      <c r="M6" s="13">
        <v>9</v>
      </c>
      <c r="N6" s="13">
        <v>9</v>
      </c>
      <c r="O6" s="13">
        <f>Table13[[#This Row],[Amount]]</f>
        <v>4000</v>
      </c>
    </row>
    <row r="7" spans="5:15" ht="30">
      <c r="E7" s="12">
        <v>44123</v>
      </c>
      <c r="F7" s="13">
        <v>2</v>
      </c>
      <c r="G7" s="13" t="s">
        <v>35</v>
      </c>
      <c r="H7" s="14" t="s">
        <v>36</v>
      </c>
      <c r="I7" s="13">
        <v>201</v>
      </c>
      <c r="J7" s="13">
        <v>20</v>
      </c>
      <c r="K7" s="13">
        <f t="shared" ref="K7:K47" si="0">J7*I7</f>
        <v>4020</v>
      </c>
      <c r="L7" s="13">
        <f>Table13[[#This Row],[Qty]]*Table13[[#This Row],[Rate]]-(M7+N7)</f>
        <v>4002</v>
      </c>
      <c r="M7" s="13">
        <v>9</v>
      </c>
      <c r="N7" s="13">
        <v>9</v>
      </c>
      <c r="O7" s="13">
        <f>Table13[[#This Row],[Amount]]</f>
        <v>4020</v>
      </c>
    </row>
    <row r="8" spans="5:15" ht="30">
      <c r="E8" s="12">
        <v>44124</v>
      </c>
      <c r="F8" s="13">
        <v>3</v>
      </c>
      <c r="G8" s="13" t="s">
        <v>37</v>
      </c>
      <c r="H8" s="14" t="s">
        <v>38</v>
      </c>
      <c r="I8" s="13">
        <v>202</v>
      </c>
      <c r="J8" s="13">
        <v>20</v>
      </c>
      <c r="K8" s="13">
        <f t="shared" si="0"/>
        <v>4040</v>
      </c>
      <c r="L8" s="13">
        <f>Table13[[#This Row],[Qty]]*Table13[[#This Row],[Rate]]-(M8+N8)</f>
        <v>4022</v>
      </c>
      <c r="M8" s="13">
        <v>9</v>
      </c>
      <c r="N8" s="13">
        <v>9</v>
      </c>
      <c r="O8" s="13">
        <f>Table13[[#This Row],[Amount]]</f>
        <v>4040</v>
      </c>
    </row>
    <row r="9" spans="5:15" ht="30">
      <c r="E9" s="12">
        <v>44125</v>
      </c>
      <c r="F9" s="13">
        <v>4</v>
      </c>
      <c r="G9" s="13" t="s">
        <v>39</v>
      </c>
      <c r="H9" s="14" t="s">
        <v>40</v>
      </c>
      <c r="I9" s="13">
        <v>203</v>
      </c>
      <c r="J9" s="13">
        <v>20</v>
      </c>
      <c r="K9" s="13">
        <f t="shared" si="0"/>
        <v>4060</v>
      </c>
      <c r="L9" s="13">
        <f>Table13[[#This Row],[Qty]]*Table13[[#This Row],[Rate]]-(M9+N9)</f>
        <v>4042</v>
      </c>
      <c r="M9" s="13">
        <v>9</v>
      </c>
      <c r="N9" s="13">
        <v>9</v>
      </c>
      <c r="O9" s="13">
        <f>Table13[[#This Row],[Amount]]</f>
        <v>4060</v>
      </c>
    </row>
    <row r="10" spans="5:15" ht="30">
      <c r="E10" s="12">
        <v>44126</v>
      </c>
      <c r="F10" s="13">
        <v>5</v>
      </c>
      <c r="G10" s="13" t="s">
        <v>41</v>
      </c>
      <c r="H10" s="14" t="s">
        <v>42</v>
      </c>
      <c r="I10" s="13">
        <v>204</v>
      </c>
      <c r="J10" s="13">
        <v>20</v>
      </c>
      <c r="K10" s="13">
        <f t="shared" si="0"/>
        <v>4080</v>
      </c>
      <c r="L10" s="13">
        <f>Table13[[#This Row],[Qty]]*Table13[[#This Row],[Rate]]-(M10+N10)</f>
        <v>4062</v>
      </c>
      <c r="M10" s="13">
        <v>9</v>
      </c>
      <c r="N10" s="13">
        <v>9</v>
      </c>
      <c r="O10" s="13">
        <f>Table13[[#This Row],[Amount]]</f>
        <v>4080</v>
      </c>
    </row>
    <row r="11" spans="5:15" ht="30">
      <c r="E11" s="12">
        <v>44127</v>
      </c>
      <c r="F11" s="13">
        <v>6</v>
      </c>
      <c r="G11" s="13" t="s">
        <v>43</v>
      </c>
      <c r="H11" s="14" t="s">
        <v>44</v>
      </c>
      <c r="I11" s="13">
        <v>205</v>
      </c>
      <c r="J11" s="13">
        <v>20</v>
      </c>
      <c r="K11" s="13">
        <f t="shared" si="0"/>
        <v>4100</v>
      </c>
      <c r="L11" s="13">
        <f>Table13[[#This Row],[Qty]]*Table13[[#This Row],[Rate]]-(M11+N11)</f>
        <v>4082</v>
      </c>
      <c r="M11" s="13">
        <v>9</v>
      </c>
      <c r="N11" s="13">
        <v>9</v>
      </c>
      <c r="O11" s="13">
        <f>Table13[[#This Row],[Amount]]</f>
        <v>4100</v>
      </c>
    </row>
    <row r="12" spans="5:15" ht="30">
      <c r="E12" s="12">
        <v>44128</v>
      </c>
      <c r="F12" s="13">
        <v>7</v>
      </c>
      <c r="G12" s="13" t="s">
        <v>45</v>
      </c>
      <c r="H12" s="14" t="s">
        <v>46</v>
      </c>
      <c r="I12" s="13">
        <v>206</v>
      </c>
      <c r="J12" s="13">
        <v>20</v>
      </c>
      <c r="K12" s="13">
        <f t="shared" si="0"/>
        <v>4120</v>
      </c>
      <c r="L12" s="13">
        <f>Table13[[#This Row],[Qty]]*Table13[[#This Row],[Rate]]-(M12+N12)</f>
        <v>4102</v>
      </c>
      <c r="M12" s="13">
        <v>9</v>
      </c>
      <c r="N12" s="13">
        <v>9</v>
      </c>
      <c r="O12" s="13">
        <f>Table13[[#This Row],[Amount]]</f>
        <v>4120</v>
      </c>
    </row>
    <row r="13" spans="5:15" ht="30">
      <c r="E13" s="12">
        <v>44129</v>
      </c>
      <c r="F13" s="13">
        <v>8</v>
      </c>
      <c r="G13" s="13" t="s">
        <v>47</v>
      </c>
      <c r="H13" s="14" t="s">
        <v>48</v>
      </c>
      <c r="I13" s="13">
        <v>207</v>
      </c>
      <c r="J13" s="13">
        <v>20</v>
      </c>
      <c r="K13" s="13">
        <f t="shared" si="0"/>
        <v>4140</v>
      </c>
      <c r="L13" s="13">
        <f>Table13[[#This Row],[Qty]]*Table13[[#This Row],[Rate]]-(M13+N13)</f>
        <v>4122</v>
      </c>
      <c r="M13" s="13">
        <v>9</v>
      </c>
      <c r="N13" s="13">
        <v>9</v>
      </c>
      <c r="O13" s="13">
        <f>Table13[[#This Row],[Amount]]</f>
        <v>4140</v>
      </c>
    </row>
    <row r="14" spans="5:15" ht="30">
      <c r="E14" s="12">
        <v>44130</v>
      </c>
      <c r="F14" s="13">
        <v>9</v>
      </c>
      <c r="G14" s="13" t="s">
        <v>49</v>
      </c>
      <c r="H14" s="14" t="s">
        <v>50</v>
      </c>
      <c r="I14" s="13">
        <v>208</v>
      </c>
      <c r="J14" s="13">
        <v>20</v>
      </c>
      <c r="K14" s="13">
        <f t="shared" si="0"/>
        <v>4160</v>
      </c>
      <c r="L14" s="13">
        <f>Table13[[#This Row],[Qty]]*Table13[[#This Row],[Rate]]-(M14+N14)</f>
        <v>4142</v>
      </c>
      <c r="M14" s="13">
        <v>9</v>
      </c>
      <c r="N14" s="13">
        <v>9</v>
      </c>
      <c r="O14" s="13">
        <f>Table13[[#This Row],[Amount]]</f>
        <v>4160</v>
      </c>
    </row>
    <row r="15" spans="5:15" ht="30">
      <c r="E15" s="12">
        <v>44131</v>
      </c>
      <c r="F15" s="13">
        <v>10</v>
      </c>
      <c r="G15" s="13" t="s">
        <v>51</v>
      </c>
      <c r="H15" s="14" t="s">
        <v>52</v>
      </c>
      <c r="I15" s="13">
        <v>209</v>
      </c>
      <c r="J15" s="13">
        <v>20</v>
      </c>
      <c r="K15" s="13">
        <f t="shared" si="0"/>
        <v>4180</v>
      </c>
      <c r="L15" s="13">
        <f>Table13[[#This Row],[Qty]]*Table13[[#This Row],[Rate]]-(M15+N15)</f>
        <v>4162</v>
      </c>
      <c r="M15" s="13">
        <v>9</v>
      </c>
      <c r="N15" s="13">
        <v>9</v>
      </c>
      <c r="O15" s="13">
        <f>Table13[[#This Row],[Amount]]</f>
        <v>4180</v>
      </c>
    </row>
    <row r="16" spans="5:15" ht="30">
      <c r="E16" s="12">
        <v>44132</v>
      </c>
      <c r="F16" s="13">
        <v>11</v>
      </c>
      <c r="G16" s="13" t="s">
        <v>53</v>
      </c>
      <c r="H16" s="14" t="s">
        <v>54</v>
      </c>
      <c r="I16" s="13">
        <v>210</v>
      </c>
      <c r="J16" s="13">
        <v>20</v>
      </c>
      <c r="K16" s="13">
        <f t="shared" si="0"/>
        <v>4200</v>
      </c>
      <c r="L16" s="13">
        <f>Table13[[#This Row],[Qty]]*Table13[[#This Row],[Rate]]-(M16+N16)</f>
        <v>4182</v>
      </c>
      <c r="M16" s="13">
        <v>9</v>
      </c>
      <c r="N16" s="13">
        <v>9</v>
      </c>
      <c r="O16" s="13">
        <f>Table13[[#This Row],[Amount]]</f>
        <v>4200</v>
      </c>
    </row>
    <row r="17" spans="5:15" ht="30">
      <c r="E17" s="12">
        <v>44133</v>
      </c>
      <c r="F17" s="13">
        <v>12</v>
      </c>
      <c r="G17" s="13" t="s">
        <v>55</v>
      </c>
      <c r="H17" s="14" t="s">
        <v>56</v>
      </c>
      <c r="I17" s="13">
        <v>211</v>
      </c>
      <c r="J17" s="13">
        <v>20</v>
      </c>
      <c r="K17" s="13">
        <f t="shared" si="0"/>
        <v>4220</v>
      </c>
      <c r="L17" s="13">
        <f>Table13[[#This Row],[Qty]]*Table13[[#This Row],[Rate]]-(M17+N17)</f>
        <v>4202</v>
      </c>
      <c r="M17" s="13">
        <v>9</v>
      </c>
      <c r="N17" s="13">
        <v>9</v>
      </c>
      <c r="O17" s="13">
        <f>Table13[[#This Row],[Amount]]</f>
        <v>4220</v>
      </c>
    </row>
    <row r="18" spans="5:15" ht="30">
      <c r="E18" s="12">
        <v>44134</v>
      </c>
      <c r="F18" s="13">
        <v>13</v>
      </c>
      <c r="G18" s="13" t="s">
        <v>57</v>
      </c>
      <c r="H18" s="14" t="s">
        <v>58</v>
      </c>
      <c r="I18" s="13">
        <v>212</v>
      </c>
      <c r="J18" s="13">
        <v>20</v>
      </c>
      <c r="K18" s="13">
        <f t="shared" si="0"/>
        <v>4240</v>
      </c>
      <c r="L18" s="13">
        <f>Table13[[#This Row],[Qty]]*Table13[[#This Row],[Rate]]-(M18+N18)</f>
        <v>4222</v>
      </c>
      <c r="M18" s="13">
        <v>9</v>
      </c>
      <c r="N18" s="13">
        <v>9</v>
      </c>
      <c r="O18" s="13">
        <f>Table13[[#This Row],[Amount]]</f>
        <v>4240</v>
      </c>
    </row>
    <row r="19" spans="5:15" ht="30">
      <c r="E19" s="12">
        <v>44135</v>
      </c>
      <c r="F19" s="13">
        <v>14</v>
      </c>
      <c r="G19" s="13" t="s">
        <v>59</v>
      </c>
      <c r="H19" s="14" t="s">
        <v>60</v>
      </c>
      <c r="I19" s="13">
        <v>213</v>
      </c>
      <c r="J19" s="13">
        <v>20</v>
      </c>
      <c r="K19" s="13">
        <f t="shared" si="0"/>
        <v>4260</v>
      </c>
      <c r="L19" s="13">
        <f>Table13[[#This Row],[Qty]]*Table13[[#This Row],[Rate]]-(M19+N19)</f>
        <v>4242</v>
      </c>
      <c r="M19" s="13">
        <v>9</v>
      </c>
      <c r="N19" s="13">
        <v>9</v>
      </c>
      <c r="O19" s="13">
        <f>Table13[[#This Row],[Amount]]</f>
        <v>4260</v>
      </c>
    </row>
    <row r="20" spans="5:15" ht="30">
      <c r="E20" s="12">
        <v>44136</v>
      </c>
      <c r="F20" s="13">
        <v>15</v>
      </c>
      <c r="G20" s="13" t="s">
        <v>61</v>
      </c>
      <c r="H20" s="14" t="s">
        <v>62</v>
      </c>
      <c r="I20" s="13">
        <v>214</v>
      </c>
      <c r="J20" s="13">
        <v>20</v>
      </c>
      <c r="K20" s="13">
        <f t="shared" si="0"/>
        <v>4280</v>
      </c>
      <c r="L20" s="13">
        <f>Table13[[#This Row],[Qty]]*Table13[[#This Row],[Rate]]-(M20+N20)</f>
        <v>4262</v>
      </c>
      <c r="M20" s="13">
        <v>9</v>
      </c>
      <c r="N20" s="13">
        <v>9</v>
      </c>
      <c r="O20" s="13">
        <f>Table13[[#This Row],[Amount]]</f>
        <v>4280</v>
      </c>
    </row>
    <row r="21" spans="5:15" ht="30">
      <c r="E21" s="12">
        <v>44137</v>
      </c>
      <c r="F21" s="13">
        <v>16</v>
      </c>
      <c r="G21" s="13" t="s">
        <v>63</v>
      </c>
      <c r="H21" s="14" t="s">
        <v>64</v>
      </c>
      <c r="I21" s="13">
        <v>215</v>
      </c>
      <c r="J21" s="13">
        <v>20</v>
      </c>
      <c r="K21" s="13">
        <f t="shared" si="0"/>
        <v>4300</v>
      </c>
      <c r="L21" s="13">
        <f>Table13[[#This Row],[Qty]]*Table13[[#This Row],[Rate]]-(M21+N21)</f>
        <v>4282</v>
      </c>
      <c r="M21" s="13">
        <v>9</v>
      </c>
      <c r="N21" s="13">
        <v>9</v>
      </c>
      <c r="O21" s="13">
        <f>Table13[[#This Row],[Amount]]</f>
        <v>4300</v>
      </c>
    </row>
    <row r="22" spans="5:15" ht="30">
      <c r="E22" s="12">
        <v>44138</v>
      </c>
      <c r="F22" s="13">
        <v>17</v>
      </c>
      <c r="G22" s="13" t="s">
        <v>65</v>
      </c>
      <c r="H22" s="14" t="s">
        <v>66</v>
      </c>
      <c r="I22" s="13">
        <v>216</v>
      </c>
      <c r="J22" s="13">
        <v>20</v>
      </c>
      <c r="K22" s="13">
        <f t="shared" si="0"/>
        <v>4320</v>
      </c>
      <c r="L22" s="13">
        <f>Table13[[#This Row],[Qty]]*Table13[[#This Row],[Rate]]-(M22+N22)</f>
        <v>4302</v>
      </c>
      <c r="M22" s="13">
        <v>9</v>
      </c>
      <c r="N22" s="13">
        <v>9</v>
      </c>
      <c r="O22" s="13">
        <f>Table13[[#This Row],[Amount]]</f>
        <v>4320</v>
      </c>
    </row>
    <row r="23" spans="5:15" ht="30">
      <c r="E23" s="12">
        <v>44139</v>
      </c>
      <c r="F23" s="13">
        <v>18</v>
      </c>
      <c r="G23" s="13" t="s">
        <v>67</v>
      </c>
      <c r="H23" s="14" t="s">
        <v>68</v>
      </c>
      <c r="I23" s="13">
        <v>217</v>
      </c>
      <c r="J23" s="13">
        <v>20</v>
      </c>
      <c r="K23" s="13">
        <f t="shared" si="0"/>
        <v>4340</v>
      </c>
      <c r="L23" s="13">
        <f>Table13[[#This Row],[Qty]]*Table13[[#This Row],[Rate]]-(M23+N23)</f>
        <v>4322</v>
      </c>
      <c r="M23" s="13">
        <v>9</v>
      </c>
      <c r="N23" s="13">
        <v>9</v>
      </c>
      <c r="O23" s="13">
        <f>Table13[[#This Row],[Amount]]</f>
        <v>4340</v>
      </c>
    </row>
    <row r="24" spans="5:15" ht="30">
      <c r="E24" s="12">
        <v>44140</v>
      </c>
      <c r="F24" s="13">
        <v>19</v>
      </c>
      <c r="G24" s="13" t="s">
        <v>69</v>
      </c>
      <c r="H24" s="14" t="s">
        <v>70</v>
      </c>
      <c r="I24" s="13">
        <v>218</v>
      </c>
      <c r="J24" s="13">
        <v>20</v>
      </c>
      <c r="K24" s="13">
        <f t="shared" si="0"/>
        <v>4360</v>
      </c>
      <c r="L24" s="13">
        <f>Table13[[#This Row],[Qty]]*Table13[[#This Row],[Rate]]-(M24+N24)</f>
        <v>4342</v>
      </c>
      <c r="M24" s="13">
        <v>9</v>
      </c>
      <c r="N24" s="13">
        <v>9</v>
      </c>
      <c r="O24" s="13">
        <f>Table13[[#This Row],[Amount]]</f>
        <v>4360</v>
      </c>
    </row>
    <row r="25" spans="5:15" ht="30">
      <c r="E25" s="12">
        <v>44141</v>
      </c>
      <c r="F25" s="13">
        <v>20</v>
      </c>
      <c r="G25" s="13" t="s">
        <v>71</v>
      </c>
      <c r="H25" s="14" t="s">
        <v>72</v>
      </c>
      <c r="I25" s="13">
        <v>219</v>
      </c>
      <c r="J25" s="13">
        <v>20</v>
      </c>
      <c r="K25" s="13">
        <f t="shared" si="0"/>
        <v>4380</v>
      </c>
      <c r="L25" s="13">
        <f>Table13[[#This Row],[Qty]]*Table13[[#This Row],[Rate]]-(M25+N25)</f>
        <v>4362</v>
      </c>
      <c r="M25" s="13">
        <v>9</v>
      </c>
      <c r="N25" s="13">
        <v>9</v>
      </c>
      <c r="O25" s="13">
        <f>Table13[[#This Row],[Amount]]</f>
        <v>4380</v>
      </c>
    </row>
    <row r="26" spans="5:15" ht="30">
      <c r="E26" s="12">
        <v>44142</v>
      </c>
      <c r="F26" s="13">
        <v>21</v>
      </c>
      <c r="G26" s="13" t="s">
        <v>73</v>
      </c>
      <c r="H26" s="14" t="s">
        <v>74</v>
      </c>
      <c r="I26" s="13">
        <v>220</v>
      </c>
      <c r="J26" s="13">
        <v>20</v>
      </c>
      <c r="K26" s="13">
        <f t="shared" si="0"/>
        <v>4400</v>
      </c>
      <c r="L26" s="13">
        <f>Table13[[#This Row],[Qty]]*Table13[[#This Row],[Rate]]-(M26+N26)</f>
        <v>4382</v>
      </c>
      <c r="M26" s="13">
        <v>9</v>
      </c>
      <c r="N26" s="13">
        <v>9</v>
      </c>
      <c r="O26" s="13">
        <f>Table13[[#This Row],[Amount]]</f>
        <v>4400</v>
      </c>
    </row>
    <row r="27" spans="5:15" ht="30">
      <c r="E27" s="12">
        <v>44143</v>
      </c>
      <c r="F27" s="13">
        <v>22</v>
      </c>
      <c r="G27" s="13" t="s">
        <v>75</v>
      </c>
      <c r="H27" s="14" t="s">
        <v>76</v>
      </c>
      <c r="I27" s="13">
        <v>221</v>
      </c>
      <c r="J27" s="13">
        <v>20</v>
      </c>
      <c r="K27" s="13">
        <f t="shared" si="0"/>
        <v>4420</v>
      </c>
      <c r="L27" s="13">
        <f>Table13[[#This Row],[Qty]]*Table13[[#This Row],[Rate]]-(M27+N27)</f>
        <v>4402</v>
      </c>
      <c r="M27" s="13">
        <v>9</v>
      </c>
      <c r="N27" s="13">
        <v>9</v>
      </c>
      <c r="O27" s="13">
        <f>Table13[[#This Row],[Amount]]</f>
        <v>4420</v>
      </c>
    </row>
    <row r="28" spans="5:15" ht="30">
      <c r="E28" s="12">
        <v>44144</v>
      </c>
      <c r="F28" s="13">
        <v>23</v>
      </c>
      <c r="G28" s="13" t="s">
        <v>77</v>
      </c>
      <c r="H28" s="14" t="s">
        <v>78</v>
      </c>
      <c r="I28" s="13">
        <v>222</v>
      </c>
      <c r="J28" s="13">
        <v>20</v>
      </c>
      <c r="K28" s="13">
        <f t="shared" si="0"/>
        <v>4440</v>
      </c>
      <c r="L28" s="13">
        <f>Table13[[#This Row],[Qty]]*Table13[[#This Row],[Rate]]-(M28+N28)</f>
        <v>4422</v>
      </c>
      <c r="M28" s="13">
        <v>9</v>
      </c>
      <c r="N28" s="13">
        <v>9</v>
      </c>
      <c r="O28" s="13">
        <f>Table13[[#This Row],[Amount]]</f>
        <v>4440</v>
      </c>
    </row>
    <row r="29" spans="5:15" ht="30">
      <c r="E29" s="12">
        <v>44145</v>
      </c>
      <c r="F29" s="13">
        <v>24</v>
      </c>
      <c r="G29" s="13" t="s">
        <v>79</v>
      </c>
      <c r="H29" s="14" t="s">
        <v>80</v>
      </c>
      <c r="I29" s="13">
        <v>223</v>
      </c>
      <c r="J29" s="13">
        <v>20</v>
      </c>
      <c r="K29" s="13">
        <f t="shared" si="0"/>
        <v>4460</v>
      </c>
      <c r="L29" s="13">
        <f>Table13[[#This Row],[Qty]]*Table13[[#This Row],[Rate]]-(M29+N29)</f>
        <v>4442</v>
      </c>
      <c r="M29" s="13">
        <v>9</v>
      </c>
      <c r="N29" s="13">
        <v>9</v>
      </c>
      <c r="O29" s="13">
        <f>Table13[[#This Row],[Amount]]</f>
        <v>4460</v>
      </c>
    </row>
    <row r="30" spans="5:15" ht="30">
      <c r="E30" s="12">
        <v>44146</v>
      </c>
      <c r="F30" s="13">
        <v>25</v>
      </c>
      <c r="G30" s="13" t="s">
        <v>81</v>
      </c>
      <c r="H30" s="14" t="s">
        <v>82</v>
      </c>
      <c r="I30" s="13">
        <v>224</v>
      </c>
      <c r="J30" s="13">
        <v>20</v>
      </c>
      <c r="K30" s="13">
        <f t="shared" si="0"/>
        <v>4480</v>
      </c>
      <c r="L30" s="13">
        <f>Table13[[#This Row],[Qty]]*Table13[[#This Row],[Rate]]-(M30+N30)</f>
        <v>4462</v>
      </c>
      <c r="M30" s="13">
        <v>9</v>
      </c>
      <c r="N30" s="13">
        <v>9</v>
      </c>
      <c r="O30" s="13">
        <f>Table13[[#This Row],[Amount]]</f>
        <v>4480</v>
      </c>
    </row>
    <row r="31" spans="5:15" ht="30">
      <c r="E31" s="12">
        <v>44147</v>
      </c>
      <c r="F31" s="13">
        <v>26</v>
      </c>
      <c r="G31" s="13" t="s">
        <v>83</v>
      </c>
      <c r="H31" s="14" t="s">
        <v>84</v>
      </c>
      <c r="I31" s="13">
        <v>225</v>
      </c>
      <c r="J31" s="13">
        <v>20</v>
      </c>
      <c r="K31" s="13">
        <f t="shared" si="0"/>
        <v>4500</v>
      </c>
      <c r="L31" s="13">
        <f>Table13[[#This Row],[Qty]]*Table13[[#This Row],[Rate]]-(M31+N31)</f>
        <v>4482</v>
      </c>
      <c r="M31" s="13">
        <v>9</v>
      </c>
      <c r="N31" s="13">
        <v>9</v>
      </c>
      <c r="O31" s="13">
        <f>Table13[[#This Row],[Amount]]</f>
        <v>4500</v>
      </c>
    </row>
    <row r="32" spans="5:15" ht="30">
      <c r="E32" s="12">
        <v>44148</v>
      </c>
      <c r="F32" s="13">
        <v>27</v>
      </c>
      <c r="G32" s="13" t="s">
        <v>85</v>
      </c>
      <c r="H32" s="14" t="s">
        <v>86</v>
      </c>
      <c r="I32" s="13">
        <v>226</v>
      </c>
      <c r="J32" s="13">
        <v>20</v>
      </c>
      <c r="K32" s="13">
        <f t="shared" si="0"/>
        <v>4520</v>
      </c>
      <c r="L32" s="13">
        <f>Table13[[#This Row],[Qty]]*Table13[[#This Row],[Rate]]-(M32+N32)</f>
        <v>4502</v>
      </c>
      <c r="M32" s="13">
        <v>9</v>
      </c>
      <c r="N32" s="13">
        <v>9</v>
      </c>
      <c r="O32" s="13">
        <f>Table13[[#This Row],[Amount]]</f>
        <v>4520</v>
      </c>
    </row>
    <row r="33" spans="5:15" ht="30">
      <c r="E33" s="12">
        <v>44149</v>
      </c>
      <c r="F33" s="13">
        <v>28</v>
      </c>
      <c r="G33" s="13" t="s">
        <v>87</v>
      </c>
      <c r="H33" s="14" t="s">
        <v>88</v>
      </c>
      <c r="I33" s="13">
        <v>227</v>
      </c>
      <c r="J33" s="13">
        <v>20</v>
      </c>
      <c r="K33" s="13">
        <f t="shared" si="0"/>
        <v>4540</v>
      </c>
      <c r="L33" s="13">
        <f>Table13[[#This Row],[Qty]]*Table13[[#This Row],[Rate]]-(M33+N33)</f>
        <v>4522</v>
      </c>
      <c r="M33" s="13">
        <v>9</v>
      </c>
      <c r="N33" s="13">
        <v>9</v>
      </c>
      <c r="O33" s="13">
        <f>Table13[[#This Row],[Amount]]</f>
        <v>4540</v>
      </c>
    </row>
    <row r="34" spans="5:15" ht="30">
      <c r="E34" s="12">
        <v>44150</v>
      </c>
      <c r="F34" s="13">
        <v>29</v>
      </c>
      <c r="G34" s="13" t="s">
        <v>89</v>
      </c>
      <c r="H34" s="14" t="s">
        <v>90</v>
      </c>
      <c r="I34" s="13">
        <v>228</v>
      </c>
      <c r="J34" s="13">
        <v>20</v>
      </c>
      <c r="K34" s="13">
        <f t="shared" si="0"/>
        <v>4560</v>
      </c>
      <c r="L34" s="13">
        <f>Table13[[#This Row],[Qty]]*Table13[[#This Row],[Rate]]-(M34+N34)</f>
        <v>4542</v>
      </c>
      <c r="M34" s="13">
        <v>9</v>
      </c>
      <c r="N34" s="13">
        <v>9</v>
      </c>
      <c r="O34" s="13">
        <f>Table13[[#This Row],[Amount]]</f>
        <v>4560</v>
      </c>
    </row>
    <row r="35" spans="5:15" ht="30">
      <c r="E35" s="12">
        <v>44151</v>
      </c>
      <c r="F35" s="13">
        <v>30</v>
      </c>
      <c r="G35" s="13" t="s">
        <v>91</v>
      </c>
      <c r="H35" s="14" t="s">
        <v>92</v>
      </c>
      <c r="I35" s="13">
        <v>229</v>
      </c>
      <c r="J35" s="13">
        <v>20</v>
      </c>
      <c r="K35" s="13">
        <f t="shared" si="0"/>
        <v>4580</v>
      </c>
      <c r="L35" s="13">
        <f>Table13[[#This Row],[Qty]]*Table13[[#This Row],[Rate]]-(M35+N35)</f>
        <v>4562</v>
      </c>
      <c r="M35" s="13">
        <v>9</v>
      </c>
      <c r="N35" s="13">
        <v>9</v>
      </c>
      <c r="O35" s="13">
        <f>Table13[[#This Row],[Amount]]</f>
        <v>4580</v>
      </c>
    </row>
    <row r="36" spans="5:15" ht="30">
      <c r="E36" s="12">
        <v>44152</v>
      </c>
      <c r="F36" s="13">
        <v>31</v>
      </c>
      <c r="G36" s="13" t="s">
        <v>93</v>
      </c>
      <c r="H36" s="14" t="s">
        <v>94</v>
      </c>
      <c r="I36" s="13">
        <v>300</v>
      </c>
      <c r="J36" s="13">
        <v>20</v>
      </c>
      <c r="K36" s="13">
        <f t="shared" si="0"/>
        <v>6000</v>
      </c>
      <c r="L36" s="13">
        <f>Table13[[#This Row],[Qty]]*Table13[[#This Row],[Rate]]-(M36+N36)</f>
        <v>5982</v>
      </c>
      <c r="M36" s="13">
        <v>9</v>
      </c>
      <c r="N36" s="13">
        <v>9</v>
      </c>
      <c r="O36" s="13">
        <f>Table13[[#This Row],[Amount]]</f>
        <v>6000</v>
      </c>
    </row>
    <row r="37" spans="5:15" ht="30">
      <c r="E37" s="12">
        <v>44153</v>
      </c>
      <c r="F37" s="13">
        <v>32</v>
      </c>
      <c r="G37" s="13" t="s">
        <v>95</v>
      </c>
      <c r="H37" s="14" t="s">
        <v>96</v>
      </c>
      <c r="I37" s="13">
        <v>301</v>
      </c>
      <c r="J37" s="13">
        <v>20</v>
      </c>
      <c r="K37" s="13">
        <f t="shared" si="0"/>
        <v>6020</v>
      </c>
      <c r="L37" s="13">
        <f>Table13[[#This Row],[Qty]]*Table13[[#This Row],[Rate]]-(M37+N37)</f>
        <v>6002</v>
      </c>
      <c r="M37" s="13">
        <v>9</v>
      </c>
      <c r="N37" s="13">
        <v>9</v>
      </c>
      <c r="O37" s="13">
        <f>Table13[[#This Row],[Amount]]</f>
        <v>6020</v>
      </c>
    </row>
    <row r="38" spans="5:15" ht="30">
      <c r="E38" s="12">
        <v>44154</v>
      </c>
      <c r="F38" s="13">
        <v>33</v>
      </c>
      <c r="G38" s="13" t="s">
        <v>97</v>
      </c>
      <c r="H38" s="14" t="s">
        <v>98</v>
      </c>
      <c r="I38" s="13">
        <v>302</v>
      </c>
      <c r="J38" s="13">
        <v>20</v>
      </c>
      <c r="K38" s="13">
        <f t="shared" si="0"/>
        <v>6040</v>
      </c>
      <c r="L38" s="13">
        <f>Table13[[#This Row],[Qty]]*Table13[[#This Row],[Rate]]-(M38+N38)</f>
        <v>6022</v>
      </c>
      <c r="M38" s="13">
        <v>9</v>
      </c>
      <c r="N38" s="13">
        <v>9</v>
      </c>
      <c r="O38" s="13">
        <f>Table13[[#This Row],[Amount]]</f>
        <v>6040</v>
      </c>
    </row>
    <row r="39" spans="5:15" ht="30">
      <c r="E39" s="12">
        <v>44155</v>
      </c>
      <c r="F39" s="13">
        <v>34</v>
      </c>
      <c r="G39" s="13" t="s">
        <v>99</v>
      </c>
      <c r="H39" s="14" t="s">
        <v>100</v>
      </c>
      <c r="I39" s="13">
        <v>303</v>
      </c>
      <c r="J39" s="13">
        <v>20</v>
      </c>
      <c r="K39" s="13">
        <f t="shared" si="0"/>
        <v>6060</v>
      </c>
      <c r="L39" s="13">
        <f>Table13[[#This Row],[Qty]]*Table13[[#This Row],[Rate]]-(M39+N39)</f>
        <v>6042</v>
      </c>
      <c r="M39" s="13">
        <v>9</v>
      </c>
      <c r="N39" s="13">
        <v>9</v>
      </c>
      <c r="O39" s="13">
        <f>Table13[[#This Row],[Amount]]</f>
        <v>6060</v>
      </c>
    </row>
    <row r="40" spans="5:15" ht="30">
      <c r="E40" s="12">
        <v>44156</v>
      </c>
      <c r="F40" s="13">
        <v>35</v>
      </c>
      <c r="G40" s="13" t="s">
        <v>101</v>
      </c>
      <c r="H40" s="14" t="s">
        <v>102</v>
      </c>
      <c r="I40" s="13">
        <v>304</v>
      </c>
      <c r="J40" s="13">
        <v>20</v>
      </c>
      <c r="K40" s="13">
        <f t="shared" si="0"/>
        <v>6080</v>
      </c>
      <c r="L40" s="13">
        <f>Table13[[#This Row],[Qty]]*Table13[[#This Row],[Rate]]-(M40+N40)</f>
        <v>6062</v>
      </c>
      <c r="M40" s="13">
        <v>9</v>
      </c>
      <c r="N40" s="13">
        <v>9</v>
      </c>
      <c r="O40" s="13">
        <f>Table13[[#This Row],[Amount]]</f>
        <v>6080</v>
      </c>
    </row>
    <row r="41" spans="5:15" ht="30">
      <c r="E41" s="12">
        <v>44157</v>
      </c>
      <c r="F41" s="13">
        <v>36</v>
      </c>
      <c r="G41" s="13" t="s">
        <v>103</v>
      </c>
      <c r="H41" s="14" t="s">
        <v>104</v>
      </c>
      <c r="I41" s="13">
        <v>305</v>
      </c>
      <c r="J41" s="13">
        <v>20</v>
      </c>
      <c r="K41" s="13">
        <f t="shared" si="0"/>
        <v>6100</v>
      </c>
      <c r="L41" s="13">
        <f>Table13[[#This Row],[Qty]]*Table13[[#This Row],[Rate]]-(M41+N41)</f>
        <v>6082</v>
      </c>
      <c r="M41" s="13">
        <v>9</v>
      </c>
      <c r="N41" s="13">
        <v>9</v>
      </c>
      <c r="O41" s="13">
        <f>Table13[[#This Row],[Amount]]</f>
        <v>6100</v>
      </c>
    </row>
    <row r="42" spans="5:15" ht="30">
      <c r="E42" s="12">
        <v>44158</v>
      </c>
      <c r="F42" s="13">
        <v>37</v>
      </c>
      <c r="G42" s="13" t="s">
        <v>105</v>
      </c>
      <c r="H42" s="14" t="s">
        <v>106</v>
      </c>
      <c r="I42" s="13">
        <v>306</v>
      </c>
      <c r="J42" s="13">
        <v>20</v>
      </c>
      <c r="K42" s="13">
        <f t="shared" si="0"/>
        <v>6120</v>
      </c>
      <c r="L42" s="13">
        <f>Table13[[#This Row],[Qty]]*Table13[[#This Row],[Rate]]-(M42+N42)</f>
        <v>6102</v>
      </c>
      <c r="M42" s="13">
        <v>9</v>
      </c>
      <c r="N42" s="13">
        <v>9</v>
      </c>
      <c r="O42" s="13">
        <f>Table13[[#This Row],[Amount]]</f>
        <v>6120</v>
      </c>
    </row>
    <row r="43" spans="5:15" ht="30">
      <c r="E43" s="12">
        <v>44159</v>
      </c>
      <c r="F43" s="13">
        <v>38</v>
      </c>
      <c r="G43" s="13" t="s">
        <v>107</v>
      </c>
      <c r="H43" s="14" t="s">
        <v>108</v>
      </c>
      <c r="I43" s="13">
        <v>307</v>
      </c>
      <c r="J43" s="13">
        <v>20</v>
      </c>
      <c r="K43" s="13">
        <f t="shared" si="0"/>
        <v>6140</v>
      </c>
      <c r="L43" s="13">
        <f>Table13[[#This Row],[Qty]]*Table13[[#This Row],[Rate]]-(M43+N43)</f>
        <v>6122</v>
      </c>
      <c r="M43" s="13">
        <v>9</v>
      </c>
      <c r="N43" s="13">
        <v>9</v>
      </c>
      <c r="O43" s="13">
        <f>Table13[[#This Row],[Amount]]</f>
        <v>6140</v>
      </c>
    </row>
    <row r="44" spans="5:15" ht="30">
      <c r="E44" s="12">
        <v>44160</v>
      </c>
      <c r="F44" s="13">
        <v>39</v>
      </c>
      <c r="G44" s="13" t="s">
        <v>109</v>
      </c>
      <c r="H44" s="14" t="s">
        <v>110</v>
      </c>
      <c r="I44" s="13">
        <v>308</v>
      </c>
      <c r="J44" s="13">
        <v>20</v>
      </c>
      <c r="K44" s="13">
        <f t="shared" si="0"/>
        <v>6160</v>
      </c>
      <c r="L44" s="13">
        <f>Table13[[#This Row],[Qty]]*Table13[[#This Row],[Rate]]-(M44+N44)</f>
        <v>6142</v>
      </c>
      <c r="M44" s="13">
        <v>9</v>
      </c>
      <c r="N44" s="13">
        <v>9</v>
      </c>
      <c r="O44" s="13">
        <f>Table13[[#This Row],[Amount]]</f>
        <v>6160</v>
      </c>
    </row>
    <row r="45" spans="5:15" ht="30">
      <c r="E45" s="12">
        <v>44161</v>
      </c>
      <c r="F45" s="13">
        <v>40</v>
      </c>
      <c r="G45" s="13" t="s">
        <v>111</v>
      </c>
      <c r="H45" s="14" t="s">
        <v>112</v>
      </c>
      <c r="I45" s="13">
        <v>309</v>
      </c>
      <c r="J45" s="13">
        <v>20</v>
      </c>
      <c r="K45" s="13">
        <f t="shared" si="0"/>
        <v>6180</v>
      </c>
      <c r="L45" s="13">
        <f>Table13[[#This Row],[Qty]]*Table13[[#This Row],[Rate]]-(M45+N45)</f>
        <v>6162</v>
      </c>
      <c r="M45" s="13">
        <v>9</v>
      </c>
      <c r="N45" s="13">
        <v>9</v>
      </c>
      <c r="O45" s="13">
        <f>Table13[[#This Row],[Amount]]</f>
        <v>6180</v>
      </c>
    </row>
    <row r="46" spans="5:15" ht="30">
      <c r="E46" s="12">
        <v>44162</v>
      </c>
      <c r="F46" s="13">
        <v>41</v>
      </c>
      <c r="G46" s="13" t="s">
        <v>113</v>
      </c>
      <c r="H46" s="14" t="s">
        <v>114</v>
      </c>
      <c r="I46" s="13">
        <v>310</v>
      </c>
      <c r="J46" s="13">
        <v>20</v>
      </c>
      <c r="K46" s="13">
        <f t="shared" si="0"/>
        <v>6200</v>
      </c>
      <c r="L46" s="13">
        <f>Table13[[#This Row],[Qty]]*Table13[[#This Row],[Rate]]-(M46+N46)</f>
        <v>6182</v>
      </c>
      <c r="M46" s="13">
        <v>9</v>
      </c>
      <c r="N46" s="13">
        <v>9</v>
      </c>
      <c r="O46" s="13">
        <f>Table13[[#This Row],[Amount]]</f>
        <v>6200</v>
      </c>
    </row>
    <row r="47" spans="5:15" ht="30">
      <c r="E47" s="12">
        <v>44163</v>
      </c>
      <c r="F47" s="13">
        <v>42</v>
      </c>
      <c r="G47" s="13" t="s">
        <v>115</v>
      </c>
      <c r="H47" s="14" t="s">
        <v>116</v>
      </c>
      <c r="I47" s="13">
        <v>311</v>
      </c>
      <c r="J47" s="13">
        <v>20</v>
      </c>
      <c r="K47" s="13">
        <f t="shared" si="0"/>
        <v>6220</v>
      </c>
      <c r="L47" s="13">
        <f>Table13[[#This Row],[Qty]]*Table13[[#This Row],[Rate]]-(M47+N47)</f>
        <v>6202</v>
      </c>
      <c r="M47" s="13">
        <v>9</v>
      </c>
      <c r="N47" s="13">
        <v>9</v>
      </c>
      <c r="O47" s="13">
        <f>Table13[[#This Row],[Amount]]</f>
        <v>6220</v>
      </c>
    </row>
    <row r="48" spans="5:15" ht="15.75" thickBot="1">
      <c r="E48" s="13" t="s">
        <v>32</v>
      </c>
      <c r="F48" s="13"/>
      <c r="G48" s="13"/>
      <c r="H48" s="14"/>
      <c r="I48" s="15">
        <f>SUM(I6:I47)</f>
        <v>10101</v>
      </c>
      <c r="J48" s="15"/>
      <c r="K48" s="15"/>
      <c r="L48" s="15">
        <f>SUM(L6:L47)</f>
        <v>201264</v>
      </c>
      <c r="M48" s="15"/>
      <c r="N48" s="15"/>
      <c r="O48" s="15">
        <f>SUM(O6:O47)</f>
        <v>202020</v>
      </c>
    </row>
    <row r="49" ht="15.75" thickTop="1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8"/>
  <sheetViews>
    <sheetView zoomScaleNormal="100" zoomScaleSheetLayoutView="100" workbookViewId="0">
      <selection activeCell="S15" sqref="S15"/>
    </sheetView>
  </sheetViews>
  <sheetFormatPr defaultRowHeight="15"/>
  <sheetData>
    <row r="1" spans="1:12">
      <c r="A1" s="156" t="s">
        <v>19</v>
      </c>
      <c r="B1" s="157"/>
      <c r="C1" s="157"/>
      <c r="G1" s="158" t="s">
        <v>134</v>
      </c>
      <c r="H1" s="158"/>
      <c r="I1" s="158"/>
      <c r="J1" s="158"/>
      <c r="K1" s="158"/>
      <c r="L1" s="158"/>
    </row>
    <row r="2" spans="1:12">
      <c r="A2" s="157"/>
      <c r="B2" s="157"/>
      <c r="C2" s="157"/>
      <c r="G2" s="158"/>
      <c r="H2" s="158"/>
      <c r="I2" s="158"/>
      <c r="J2" s="158"/>
      <c r="K2" s="158"/>
      <c r="L2" s="158"/>
    </row>
    <row r="3" spans="1:12">
      <c r="A3" s="139" t="s">
        <v>135</v>
      </c>
      <c r="B3" s="139"/>
      <c r="C3" s="139"/>
      <c r="G3" s="158"/>
      <c r="H3" s="158"/>
      <c r="I3" s="158"/>
      <c r="J3" s="158"/>
      <c r="K3" s="158"/>
      <c r="L3" s="158"/>
    </row>
    <row r="4" spans="1:12">
      <c r="A4" s="139" t="s">
        <v>136</v>
      </c>
      <c r="B4" s="139"/>
      <c r="C4" s="139"/>
      <c r="G4" s="158"/>
      <c r="H4" s="158"/>
      <c r="I4" s="158"/>
      <c r="J4" s="158"/>
      <c r="K4" s="158"/>
      <c r="L4" s="158"/>
    </row>
    <row r="5" spans="1:12">
      <c r="A5" s="139" t="s">
        <v>137</v>
      </c>
      <c r="B5" s="139"/>
      <c r="C5" s="139"/>
    </row>
    <row r="6" spans="1:12">
      <c r="A6" s="8"/>
      <c r="B6" s="8"/>
      <c r="C6" s="8"/>
      <c r="G6" s="55" t="s">
        <v>138</v>
      </c>
      <c r="H6" s="55"/>
      <c r="I6" s="55"/>
      <c r="J6" s="55" t="s">
        <v>6</v>
      </c>
      <c r="K6" s="55"/>
      <c r="L6" s="55"/>
    </row>
    <row r="7" spans="1:12">
      <c r="G7" s="56">
        <v>2034</v>
      </c>
      <c r="H7" s="56"/>
      <c r="I7" s="56"/>
      <c r="J7" s="155">
        <f ca="1">TODAY()</f>
        <v>44135</v>
      </c>
      <c r="K7" s="155"/>
      <c r="L7" s="155"/>
    </row>
    <row r="8" spans="1:12">
      <c r="A8" s="136" t="s">
        <v>3</v>
      </c>
      <c r="B8" s="136"/>
      <c r="C8" s="136"/>
      <c r="D8" s="136"/>
      <c r="E8" s="136"/>
      <c r="G8" s="55" t="s">
        <v>139</v>
      </c>
      <c r="H8" s="55"/>
      <c r="I8" s="55"/>
      <c r="J8" s="55" t="s">
        <v>140</v>
      </c>
      <c r="K8" s="55"/>
      <c r="L8" s="55"/>
    </row>
    <row r="9" spans="1:12">
      <c r="A9" s="135" t="s">
        <v>141</v>
      </c>
      <c r="B9" s="135"/>
      <c r="C9" s="135"/>
      <c r="D9" s="135"/>
      <c r="E9" s="135"/>
      <c r="G9" s="159">
        <v>564</v>
      </c>
      <c r="H9" s="159"/>
      <c r="I9" s="159"/>
      <c r="J9" s="160" t="s">
        <v>142</v>
      </c>
      <c r="K9" s="160"/>
      <c r="L9" s="160"/>
    </row>
    <row r="10" spans="1:12">
      <c r="A10" s="138" t="s">
        <v>143</v>
      </c>
      <c r="B10" s="138"/>
      <c r="C10" s="138"/>
      <c r="D10" s="138"/>
      <c r="E10" s="138"/>
    </row>
    <row r="11" spans="1:12">
      <c r="A11" s="135" t="s">
        <v>144</v>
      </c>
      <c r="B11" s="135"/>
      <c r="C11" s="135"/>
      <c r="D11" s="135"/>
      <c r="E11" s="135"/>
    </row>
    <row r="12" spans="1:12">
      <c r="A12" s="135" t="s">
        <v>145</v>
      </c>
      <c r="B12" s="135"/>
      <c r="C12" s="135"/>
      <c r="D12" s="135"/>
      <c r="E12" s="135"/>
    </row>
    <row r="13" spans="1:12">
      <c r="A13" s="135">
        <v>9088875282</v>
      </c>
      <c r="B13" s="135"/>
      <c r="C13" s="135"/>
      <c r="D13" s="135"/>
      <c r="E13" s="135"/>
    </row>
    <row r="14" spans="1:12">
      <c r="A14" s="135" t="s">
        <v>146</v>
      </c>
      <c r="B14" s="135"/>
      <c r="C14" s="135"/>
      <c r="D14" s="135"/>
      <c r="E14" s="135"/>
    </row>
    <row r="15" spans="1:12">
      <c r="A15" s="8"/>
      <c r="B15" s="8"/>
      <c r="C15" s="8"/>
      <c r="D15" s="8"/>
      <c r="E15" s="8"/>
    </row>
    <row r="16" spans="1:12">
      <c r="A16" s="136" t="s">
        <v>8</v>
      </c>
      <c r="B16" s="136"/>
      <c r="C16" s="136"/>
      <c r="D16" s="136"/>
      <c r="E16" s="136"/>
      <c r="F16" s="136"/>
      <c r="G16" s="57" t="s">
        <v>9</v>
      </c>
      <c r="H16" s="137" t="s">
        <v>10</v>
      </c>
      <c r="I16" s="137"/>
      <c r="J16" s="137" t="s">
        <v>147</v>
      </c>
      <c r="K16" s="137"/>
      <c r="L16" s="137"/>
    </row>
    <row r="17" spans="1:12">
      <c r="A17" s="126"/>
      <c r="B17" s="128"/>
      <c r="C17" s="128"/>
      <c r="D17" s="128"/>
      <c r="E17" s="128"/>
      <c r="F17" s="128"/>
      <c r="G17" s="98">
        <v>2</v>
      </c>
      <c r="H17" s="128">
        <v>200</v>
      </c>
      <c r="I17" s="128"/>
      <c r="J17" s="161">
        <f>G17*H17</f>
        <v>400</v>
      </c>
      <c r="K17" s="161"/>
      <c r="L17" s="161"/>
    </row>
    <row r="18" spans="1:12">
      <c r="A18" s="126"/>
      <c r="B18" s="128"/>
      <c r="C18" s="128"/>
      <c r="D18" s="128"/>
      <c r="E18" s="128"/>
      <c r="F18" s="128"/>
      <c r="G18" s="98"/>
      <c r="H18" s="128">
        <v>200</v>
      </c>
      <c r="I18" s="128"/>
      <c r="J18" s="161">
        <f t="shared" ref="J18:J31" si="0">G18*H18</f>
        <v>0</v>
      </c>
      <c r="K18" s="161"/>
      <c r="L18" s="161"/>
    </row>
    <row r="19" spans="1:12">
      <c r="A19" s="126"/>
      <c r="B19" s="128"/>
      <c r="C19" s="128"/>
      <c r="D19" s="128"/>
      <c r="E19" s="128"/>
      <c r="F19" s="128"/>
      <c r="G19" s="98"/>
      <c r="H19" s="128">
        <v>200</v>
      </c>
      <c r="I19" s="128"/>
      <c r="J19" s="161">
        <f t="shared" si="0"/>
        <v>0</v>
      </c>
      <c r="K19" s="161"/>
      <c r="L19" s="161"/>
    </row>
    <row r="20" spans="1:12">
      <c r="A20" s="126"/>
      <c r="B20" s="128"/>
      <c r="C20" s="128"/>
      <c r="D20" s="128"/>
      <c r="E20" s="128"/>
      <c r="F20" s="128"/>
      <c r="G20" s="98"/>
      <c r="H20" s="128">
        <v>200</v>
      </c>
      <c r="I20" s="128"/>
      <c r="J20" s="161">
        <f t="shared" si="0"/>
        <v>0</v>
      </c>
      <c r="K20" s="161"/>
      <c r="L20" s="161"/>
    </row>
    <row r="21" spans="1:12">
      <c r="A21" s="126"/>
      <c r="B21" s="128"/>
      <c r="C21" s="128"/>
      <c r="D21" s="128"/>
      <c r="E21" s="128"/>
      <c r="F21" s="128"/>
      <c r="G21" s="98"/>
      <c r="H21" s="128">
        <v>200</v>
      </c>
      <c r="I21" s="128"/>
      <c r="J21" s="161">
        <f t="shared" si="0"/>
        <v>0</v>
      </c>
      <c r="K21" s="161"/>
      <c r="L21" s="161"/>
    </row>
    <row r="22" spans="1:12">
      <c r="A22" s="126"/>
      <c r="B22" s="128"/>
      <c r="C22" s="128"/>
      <c r="D22" s="128"/>
      <c r="E22" s="128"/>
      <c r="F22" s="128"/>
      <c r="G22" s="98"/>
      <c r="H22" s="128">
        <v>200</v>
      </c>
      <c r="I22" s="128"/>
      <c r="J22" s="161">
        <f t="shared" si="0"/>
        <v>0</v>
      </c>
      <c r="K22" s="161"/>
      <c r="L22" s="161"/>
    </row>
    <row r="23" spans="1:12">
      <c r="A23" s="126"/>
      <c r="B23" s="128"/>
      <c r="C23" s="128"/>
      <c r="D23" s="128"/>
      <c r="E23" s="128"/>
      <c r="F23" s="128"/>
      <c r="G23" s="98"/>
      <c r="H23" s="128">
        <v>200</v>
      </c>
      <c r="I23" s="128"/>
      <c r="J23" s="161">
        <f t="shared" si="0"/>
        <v>0</v>
      </c>
      <c r="K23" s="161"/>
      <c r="L23" s="161"/>
    </row>
    <row r="24" spans="1:12">
      <c r="A24" s="126"/>
      <c r="B24" s="128"/>
      <c r="C24" s="128"/>
      <c r="D24" s="128"/>
      <c r="E24" s="128"/>
      <c r="F24" s="128"/>
      <c r="G24" s="98"/>
      <c r="H24" s="128">
        <v>200</v>
      </c>
      <c r="I24" s="128"/>
      <c r="J24" s="161">
        <f t="shared" si="0"/>
        <v>0</v>
      </c>
      <c r="K24" s="161"/>
      <c r="L24" s="161"/>
    </row>
    <row r="25" spans="1:12">
      <c r="A25" s="126"/>
      <c r="B25" s="128"/>
      <c r="C25" s="128"/>
      <c r="D25" s="128"/>
      <c r="E25" s="128"/>
      <c r="F25" s="128"/>
      <c r="G25" s="98"/>
      <c r="H25" s="128">
        <v>200</v>
      </c>
      <c r="I25" s="128"/>
      <c r="J25" s="161">
        <f t="shared" si="0"/>
        <v>0</v>
      </c>
      <c r="K25" s="161"/>
      <c r="L25" s="161"/>
    </row>
    <row r="26" spans="1:12">
      <c r="A26" s="126"/>
      <c r="B26" s="128"/>
      <c r="C26" s="128"/>
      <c r="D26" s="128"/>
      <c r="E26" s="128"/>
      <c r="F26" s="128"/>
      <c r="G26" s="98"/>
      <c r="H26" s="128">
        <v>200</v>
      </c>
      <c r="I26" s="128"/>
      <c r="J26" s="161">
        <f t="shared" si="0"/>
        <v>0</v>
      </c>
      <c r="K26" s="161"/>
      <c r="L26" s="161"/>
    </row>
    <row r="27" spans="1:12">
      <c r="A27" s="126"/>
      <c r="B27" s="128"/>
      <c r="C27" s="128"/>
      <c r="D27" s="128"/>
      <c r="E27" s="128"/>
      <c r="F27" s="128"/>
      <c r="G27" s="98"/>
      <c r="H27" s="128">
        <v>200</v>
      </c>
      <c r="I27" s="128"/>
      <c r="J27" s="161">
        <f t="shared" si="0"/>
        <v>0</v>
      </c>
      <c r="K27" s="161"/>
      <c r="L27" s="161"/>
    </row>
    <row r="28" spans="1:12">
      <c r="A28" s="126"/>
      <c r="B28" s="128"/>
      <c r="C28" s="128"/>
      <c r="D28" s="128"/>
      <c r="E28" s="128"/>
      <c r="F28" s="128"/>
      <c r="G28" s="98"/>
      <c r="H28" s="128">
        <v>200</v>
      </c>
      <c r="I28" s="128"/>
      <c r="J28" s="161">
        <f t="shared" si="0"/>
        <v>0</v>
      </c>
      <c r="K28" s="161"/>
      <c r="L28" s="161"/>
    </row>
    <row r="29" spans="1:12">
      <c r="A29" s="131"/>
      <c r="B29" s="132"/>
      <c r="C29" s="132"/>
      <c r="D29" s="132"/>
      <c r="E29" s="132"/>
      <c r="F29" s="132"/>
      <c r="G29" s="98"/>
      <c r="H29" s="128">
        <v>200</v>
      </c>
      <c r="I29" s="128"/>
      <c r="J29" s="161">
        <f t="shared" si="0"/>
        <v>0</v>
      </c>
      <c r="K29" s="161"/>
      <c r="L29" s="161"/>
    </row>
    <row r="30" spans="1:12">
      <c r="A30" s="126"/>
      <c r="B30" s="128"/>
      <c r="C30" s="128"/>
      <c r="D30" s="128"/>
      <c r="E30" s="128"/>
      <c r="F30" s="128"/>
      <c r="G30" s="98"/>
      <c r="H30" s="128">
        <v>200</v>
      </c>
      <c r="I30" s="128"/>
      <c r="J30" s="161">
        <f t="shared" si="0"/>
        <v>0</v>
      </c>
      <c r="K30" s="161"/>
      <c r="L30" s="161"/>
    </row>
    <row r="31" spans="1:12">
      <c r="A31" s="126"/>
      <c r="B31" s="128"/>
      <c r="C31" s="128"/>
      <c r="D31" s="128"/>
      <c r="E31" s="128"/>
      <c r="F31" s="128"/>
      <c r="G31" s="98"/>
      <c r="H31" s="128">
        <v>200</v>
      </c>
      <c r="I31" s="128"/>
      <c r="J31" s="161">
        <f t="shared" si="0"/>
        <v>0</v>
      </c>
      <c r="K31" s="161"/>
      <c r="L31" s="161"/>
    </row>
    <row r="32" spans="1:12">
      <c r="A32" s="129" t="s">
        <v>148</v>
      </c>
      <c r="B32" s="130"/>
      <c r="C32" s="130"/>
      <c r="D32" s="130"/>
      <c r="E32" s="130"/>
      <c r="F32" s="130"/>
      <c r="G32" s="162" t="s">
        <v>13</v>
      </c>
      <c r="H32" s="163"/>
      <c r="I32" s="163"/>
      <c r="J32" s="164">
        <f>SUM(J17:L31)</f>
        <v>400</v>
      </c>
      <c r="K32" s="164"/>
      <c r="L32" s="164"/>
    </row>
    <row r="33" spans="1:12">
      <c r="A33" s="8"/>
      <c r="B33" s="8"/>
      <c r="C33" s="8"/>
      <c r="D33" s="8"/>
      <c r="E33" s="8"/>
      <c r="F33" s="8"/>
      <c r="G33" s="165" t="s">
        <v>15</v>
      </c>
      <c r="H33" s="166"/>
      <c r="I33" s="166"/>
      <c r="J33" s="167">
        <v>20</v>
      </c>
      <c r="K33" s="167"/>
      <c r="L33" s="167"/>
    </row>
    <row r="34" spans="1:12">
      <c r="G34" s="168" t="s">
        <v>149</v>
      </c>
      <c r="H34" s="168"/>
      <c r="I34" s="168"/>
      <c r="J34" s="167">
        <f>J32*J33/100</f>
        <v>80</v>
      </c>
      <c r="K34" s="167"/>
      <c r="L34" s="167"/>
    </row>
    <row r="35" spans="1:12">
      <c r="G35" s="169" t="s">
        <v>11</v>
      </c>
      <c r="H35" s="166"/>
      <c r="I35" s="166"/>
      <c r="J35" s="58" t="s">
        <v>150</v>
      </c>
      <c r="K35" s="170">
        <f>J32-J34</f>
        <v>320</v>
      </c>
      <c r="L35" s="170"/>
    </row>
    <row r="36" spans="1:12">
      <c r="D36" s="127" t="s">
        <v>204</v>
      </c>
      <c r="E36" s="127"/>
      <c r="F36" s="127"/>
      <c r="G36" s="127"/>
      <c r="H36" s="127"/>
      <c r="I36" s="127"/>
    </row>
    <row r="37" spans="1:12">
      <c r="D37" s="127" t="s">
        <v>205</v>
      </c>
      <c r="E37" s="127"/>
      <c r="F37" s="127"/>
      <c r="G37" s="127"/>
      <c r="H37" s="127"/>
      <c r="I37" s="127"/>
    </row>
    <row r="38" spans="1:12">
      <c r="D38" s="8"/>
      <c r="E38" s="8"/>
      <c r="F38" s="8"/>
      <c r="G38" s="8"/>
      <c r="H38" s="8"/>
      <c r="I38" s="8"/>
    </row>
  </sheetData>
  <mergeCells count="74">
    <mergeCell ref="D36:I36"/>
    <mergeCell ref="D37:I37"/>
    <mergeCell ref="G33:I33"/>
    <mergeCell ref="J33:L33"/>
    <mergeCell ref="G34:I34"/>
    <mergeCell ref="J34:L34"/>
    <mergeCell ref="G35:I35"/>
    <mergeCell ref="K35:L35"/>
    <mergeCell ref="A31:F31"/>
    <mergeCell ref="H31:I31"/>
    <mergeCell ref="J31:L31"/>
    <mergeCell ref="A32:F32"/>
    <mergeCell ref="G32:I32"/>
    <mergeCell ref="J32:L32"/>
    <mergeCell ref="A29:F29"/>
    <mergeCell ref="H29:I29"/>
    <mergeCell ref="J29:L29"/>
    <mergeCell ref="A30:F30"/>
    <mergeCell ref="H30:I30"/>
    <mergeCell ref="J30:L30"/>
    <mergeCell ref="A27:F27"/>
    <mergeCell ref="H27:I27"/>
    <mergeCell ref="J27:L27"/>
    <mergeCell ref="A28:F28"/>
    <mergeCell ref="H28:I28"/>
    <mergeCell ref="J28:L28"/>
    <mergeCell ref="A25:F25"/>
    <mergeCell ref="H25:I25"/>
    <mergeCell ref="J25:L25"/>
    <mergeCell ref="A26:F26"/>
    <mergeCell ref="H26:I26"/>
    <mergeCell ref="J26:L26"/>
    <mergeCell ref="A23:F23"/>
    <mergeCell ref="H23:I23"/>
    <mergeCell ref="J23:L23"/>
    <mergeCell ref="A24:F24"/>
    <mergeCell ref="H24:I24"/>
    <mergeCell ref="J24:L24"/>
    <mergeCell ref="A21:F21"/>
    <mergeCell ref="H21:I21"/>
    <mergeCell ref="J21:L21"/>
    <mergeCell ref="A22:F22"/>
    <mergeCell ref="H22:I22"/>
    <mergeCell ref="J22:L22"/>
    <mergeCell ref="A19:F19"/>
    <mergeCell ref="H19:I19"/>
    <mergeCell ref="J19:L19"/>
    <mergeCell ref="A20:F20"/>
    <mergeCell ref="H20:I20"/>
    <mergeCell ref="J20:L20"/>
    <mergeCell ref="A17:F17"/>
    <mergeCell ref="H17:I17"/>
    <mergeCell ref="J17:L17"/>
    <mergeCell ref="A18:F18"/>
    <mergeCell ref="H18:I18"/>
    <mergeCell ref="J18:L18"/>
    <mergeCell ref="J16:L16"/>
    <mergeCell ref="A8:E8"/>
    <mergeCell ref="A9:E9"/>
    <mergeCell ref="G9:I9"/>
    <mergeCell ref="J9:L9"/>
    <mergeCell ref="A10:E10"/>
    <mergeCell ref="A11:E11"/>
    <mergeCell ref="A12:E12"/>
    <mergeCell ref="A13:E13"/>
    <mergeCell ref="A14:E14"/>
    <mergeCell ref="A16:F16"/>
    <mergeCell ref="H16:I16"/>
    <mergeCell ref="J7:L7"/>
    <mergeCell ref="A1:C2"/>
    <mergeCell ref="G1:L4"/>
    <mergeCell ref="A3:C3"/>
    <mergeCell ref="A4:C4"/>
    <mergeCell ref="A5:C5"/>
  </mergeCells>
  <pageMargins left="0.7" right="0.7" top="0.75" bottom="0.75" header="0.3" footer="0.3"/>
  <pageSetup scale="8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X51"/>
  <sheetViews>
    <sheetView topLeftCell="R22" zoomScale="250" zoomScaleNormal="250" workbookViewId="0">
      <selection activeCell="V26" sqref="V26"/>
    </sheetView>
  </sheetViews>
  <sheetFormatPr defaultRowHeight="15"/>
  <cols>
    <col min="4" max="4" width="8" customWidth="1"/>
    <col min="5" max="5" width="3.7109375" customWidth="1"/>
    <col min="7" max="7" width="10.7109375" customWidth="1"/>
    <col min="8" max="8" width="9.140625" customWidth="1"/>
    <col min="11" max="11" width="8" customWidth="1"/>
    <col min="12" max="12" width="6.85546875" customWidth="1"/>
    <col min="13" max="13" width="7.7109375" customWidth="1"/>
    <col min="14" max="14" width="14.28515625" customWidth="1"/>
    <col min="15" max="15" width="19.140625" customWidth="1"/>
    <col min="17" max="17" width="14.85546875" customWidth="1"/>
    <col min="18" max="18" width="3.5703125" customWidth="1"/>
    <col min="22" max="22" width="15.7109375" customWidth="1"/>
    <col min="23" max="23" width="15" bestFit="1" customWidth="1"/>
  </cols>
  <sheetData>
    <row r="2" spans="1:24" ht="19.5" customHeight="1" thickBot="1"/>
    <row r="3" spans="1:24" ht="15.75" customHeight="1" thickBot="1">
      <c r="E3" s="237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9"/>
      <c r="S3" s="60"/>
      <c r="T3" s="60"/>
      <c r="U3" s="60"/>
    </row>
    <row r="4" spans="1:24" ht="25.5" customHeight="1">
      <c r="C4" s="60"/>
      <c r="E4" s="240"/>
      <c r="F4" s="189" t="s">
        <v>151</v>
      </c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1"/>
      <c r="R4" s="250"/>
      <c r="S4" s="61"/>
      <c r="T4" s="60"/>
      <c r="U4" s="60"/>
    </row>
    <row r="5" spans="1:24" ht="19.5" customHeight="1">
      <c r="C5" s="60"/>
      <c r="E5" s="241"/>
      <c r="F5" s="192" t="s">
        <v>154</v>
      </c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4"/>
      <c r="R5" s="251"/>
      <c r="S5" s="60"/>
      <c r="T5" s="60"/>
      <c r="U5" s="60"/>
    </row>
    <row r="6" spans="1:24" ht="18" customHeight="1">
      <c r="C6" s="60"/>
      <c r="D6" s="60"/>
      <c r="E6" s="241"/>
      <c r="F6" s="197" t="s">
        <v>152</v>
      </c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9"/>
      <c r="R6" s="251"/>
      <c r="S6" s="60"/>
      <c r="T6" s="60"/>
      <c r="U6" s="124"/>
    </row>
    <row r="7" spans="1:24" ht="17.25" customHeight="1">
      <c r="E7" s="241"/>
      <c r="F7" s="66"/>
      <c r="G7" s="195" t="s">
        <v>153</v>
      </c>
      <c r="H7" s="195"/>
      <c r="I7" s="195"/>
      <c r="J7" s="195"/>
      <c r="K7" s="195"/>
      <c r="L7" s="195"/>
      <c r="M7" s="195"/>
      <c r="N7" s="195"/>
      <c r="O7" s="195"/>
      <c r="P7" s="195"/>
      <c r="Q7" s="196"/>
      <c r="R7" s="251"/>
    </row>
    <row r="8" spans="1:24" ht="2.25" customHeight="1">
      <c r="A8" s="8"/>
      <c r="B8" s="8"/>
      <c r="C8" s="8"/>
      <c r="D8" s="8"/>
      <c r="E8" s="241"/>
      <c r="F8" s="67"/>
      <c r="G8" s="62"/>
      <c r="H8" s="62"/>
      <c r="I8" s="62"/>
      <c r="J8" s="62"/>
      <c r="K8" s="62"/>
      <c r="L8" s="62"/>
      <c r="M8" s="62"/>
      <c r="N8" s="62"/>
      <c r="O8" s="62"/>
      <c r="P8" s="62"/>
      <c r="Q8" s="68"/>
      <c r="R8" s="251"/>
      <c r="S8" s="8"/>
      <c r="T8" s="8"/>
      <c r="U8" s="8"/>
      <c r="V8" s="8"/>
      <c r="W8" s="8"/>
      <c r="X8" s="8"/>
    </row>
    <row r="9" spans="1:24" ht="21">
      <c r="E9" s="241"/>
      <c r="F9" s="206" t="s">
        <v>155</v>
      </c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8"/>
      <c r="R9" s="251"/>
      <c r="V9" s="122">
        <v>9</v>
      </c>
    </row>
    <row r="10" spans="1:24" ht="2.25" customHeight="1">
      <c r="A10" s="8"/>
      <c r="B10" s="8"/>
      <c r="C10" s="8"/>
      <c r="D10" s="8"/>
      <c r="E10" s="241"/>
      <c r="F10" s="69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70"/>
      <c r="R10" s="251"/>
      <c r="S10" s="8"/>
      <c r="T10" s="8"/>
      <c r="U10" s="8">
        <v>0</v>
      </c>
      <c r="V10" s="8"/>
      <c r="W10" s="8"/>
      <c r="X10" s="8"/>
    </row>
    <row r="11" spans="1:24">
      <c r="E11" s="241"/>
      <c r="F11" s="86" t="s">
        <v>156</v>
      </c>
      <c r="G11" s="78"/>
      <c r="H11" s="209">
        <v>9</v>
      </c>
      <c r="I11" s="210"/>
      <c r="J11" s="210"/>
      <c r="K11" s="210"/>
      <c r="L11" s="210"/>
      <c r="M11" s="211"/>
      <c r="N11" s="74" t="s">
        <v>159</v>
      </c>
      <c r="O11" s="215" t="s">
        <v>183</v>
      </c>
      <c r="P11" s="215"/>
      <c r="Q11" s="216"/>
      <c r="R11" s="251"/>
      <c r="V11" s="123"/>
    </row>
    <row r="12" spans="1:24">
      <c r="E12" s="241"/>
      <c r="F12" s="86" t="s">
        <v>157</v>
      </c>
      <c r="G12" s="78"/>
      <c r="H12" s="212">
        <f ca="1">TODAY()</f>
        <v>44135</v>
      </c>
      <c r="I12" s="210"/>
      <c r="J12" s="210"/>
      <c r="K12" s="210"/>
      <c r="L12" s="210"/>
      <c r="M12" s="211"/>
      <c r="N12" s="64" t="s">
        <v>160</v>
      </c>
      <c r="O12" s="125" t="s">
        <v>141</v>
      </c>
      <c r="P12" s="215"/>
      <c r="Q12" s="216"/>
      <c r="R12" s="251"/>
    </row>
    <row r="13" spans="1:24">
      <c r="E13" s="241"/>
      <c r="F13" s="86" t="s">
        <v>158</v>
      </c>
      <c r="G13" s="78"/>
      <c r="H13" s="209">
        <v>2020</v>
      </c>
      <c r="I13" s="210"/>
      <c r="J13" s="210"/>
      <c r="K13" s="210"/>
      <c r="L13" s="210"/>
      <c r="M13" s="211"/>
      <c r="N13" s="213" t="s">
        <v>161</v>
      </c>
      <c r="O13" s="217" t="s">
        <v>184</v>
      </c>
      <c r="P13" s="218"/>
      <c r="Q13" s="219"/>
      <c r="R13" s="251"/>
      <c r="W13" s="121" t="s">
        <v>240</v>
      </c>
    </row>
    <row r="14" spans="1:24">
      <c r="E14" s="241"/>
      <c r="F14" s="223" t="s">
        <v>186</v>
      </c>
      <c r="G14" s="224"/>
      <c r="H14" s="209" t="s">
        <v>185</v>
      </c>
      <c r="I14" s="210"/>
      <c r="J14" s="210"/>
      <c r="K14" s="210"/>
      <c r="L14" s="210"/>
      <c r="M14" s="211"/>
      <c r="N14" s="214"/>
      <c r="O14" s="220"/>
      <c r="P14" s="221"/>
      <c r="Q14" s="222"/>
      <c r="R14" s="251"/>
    </row>
    <row r="15" spans="1:24">
      <c r="E15" s="241"/>
      <c r="F15" s="86" t="s">
        <v>187</v>
      </c>
      <c r="G15" s="79"/>
      <c r="H15" s="210">
        <v>33</v>
      </c>
      <c r="I15" s="210"/>
      <c r="J15" s="210"/>
      <c r="K15" s="210"/>
      <c r="L15" s="210"/>
      <c r="M15" s="211"/>
      <c r="N15" s="64" t="s">
        <v>162</v>
      </c>
      <c r="O15" s="125"/>
      <c r="P15" s="215"/>
      <c r="Q15" s="216"/>
      <c r="R15" s="251"/>
    </row>
    <row r="16" spans="1:24">
      <c r="E16" s="241"/>
      <c r="F16" s="225" t="s">
        <v>163</v>
      </c>
      <c r="G16" s="227" t="s">
        <v>164</v>
      </c>
      <c r="H16" s="202"/>
      <c r="I16" s="202"/>
      <c r="J16" s="228"/>
      <c r="K16" s="231" t="s">
        <v>165</v>
      </c>
      <c r="L16" s="200" t="s">
        <v>26</v>
      </c>
      <c r="M16" s="200" t="s">
        <v>27</v>
      </c>
      <c r="N16" s="200" t="s">
        <v>28</v>
      </c>
      <c r="O16" s="200" t="s">
        <v>182</v>
      </c>
      <c r="P16" s="202" t="s">
        <v>166</v>
      </c>
      <c r="Q16" s="203"/>
      <c r="R16" s="251"/>
      <c r="V16">
        <v>0</v>
      </c>
      <c r="X16">
        <v>900</v>
      </c>
    </row>
    <row r="17" spans="5:24">
      <c r="E17" s="241"/>
      <c r="F17" s="226"/>
      <c r="G17" s="229"/>
      <c r="H17" s="204"/>
      <c r="I17" s="204"/>
      <c r="J17" s="230"/>
      <c r="K17" s="232"/>
      <c r="L17" s="201"/>
      <c r="M17" s="201"/>
      <c r="N17" s="201"/>
      <c r="O17" s="201"/>
      <c r="P17" s="204"/>
      <c r="Q17" s="205"/>
      <c r="R17" s="251"/>
    </row>
    <row r="18" spans="5:24">
      <c r="E18" s="241"/>
      <c r="F18" s="76">
        <v>1234</v>
      </c>
      <c r="G18" s="233"/>
      <c r="H18" s="172"/>
      <c r="I18" s="172"/>
      <c r="J18" s="173"/>
      <c r="K18" s="75" t="s">
        <v>222</v>
      </c>
      <c r="L18" s="65">
        <v>1</v>
      </c>
      <c r="M18" s="65">
        <v>300</v>
      </c>
      <c r="N18" s="65">
        <f>L18*M18</f>
        <v>300</v>
      </c>
      <c r="O18" s="65">
        <f>N18*10/100</f>
        <v>30</v>
      </c>
      <c r="P18" s="274">
        <f>N18-O18</f>
        <v>270</v>
      </c>
      <c r="Q18" s="275"/>
      <c r="R18" s="251"/>
    </row>
    <row r="19" spans="5:24">
      <c r="E19" s="241"/>
      <c r="F19" s="76">
        <v>1235</v>
      </c>
      <c r="G19" s="233"/>
      <c r="H19" s="172"/>
      <c r="I19" s="172"/>
      <c r="J19" s="173"/>
      <c r="K19" s="75" t="s">
        <v>223</v>
      </c>
      <c r="L19" s="65">
        <v>2</v>
      </c>
      <c r="M19" s="65">
        <v>300</v>
      </c>
      <c r="N19" s="65">
        <f t="shared" ref="N19:N35" si="0">L19*M19</f>
        <v>600</v>
      </c>
      <c r="O19" s="65">
        <f t="shared" ref="O19:O35" si="1">N19*10/100</f>
        <v>60</v>
      </c>
      <c r="P19" s="274">
        <f t="shared" ref="P19:P35" si="2">N19-O19</f>
        <v>540</v>
      </c>
      <c r="Q19" s="275"/>
      <c r="R19" s="251"/>
    </row>
    <row r="20" spans="5:24">
      <c r="E20" s="241"/>
      <c r="F20" s="76">
        <v>1236</v>
      </c>
      <c r="G20" s="233"/>
      <c r="H20" s="172"/>
      <c r="I20" s="172"/>
      <c r="J20" s="173"/>
      <c r="K20" s="75" t="s">
        <v>224</v>
      </c>
      <c r="L20" s="65">
        <v>3</v>
      </c>
      <c r="M20" s="65">
        <v>300</v>
      </c>
      <c r="N20" s="65">
        <f t="shared" si="0"/>
        <v>900</v>
      </c>
      <c r="O20" s="65">
        <f t="shared" si="1"/>
        <v>90</v>
      </c>
      <c r="P20" s="274">
        <f t="shared" si="2"/>
        <v>810</v>
      </c>
      <c r="Q20" s="275"/>
      <c r="R20" s="251"/>
    </row>
    <row r="21" spans="5:24">
      <c r="E21" s="241"/>
      <c r="F21" s="76">
        <v>1237</v>
      </c>
      <c r="G21" s="233"/>
      <c r="H21" s="172"/>
      <c r="I21" s="172"/>
      <c r="J21" s="173"/>
      <c r="K21" s="75" t="s">
        <v>225</v>
      </c>
      <c r="L21" s="65">
        <v>4</v>
      </c>
      <c r="M21" s="65">
        <v>300</v>
      </c>
      <c r="N21" s="65">
        <f t="shared" si="0"/>
        <v>1200</v>
      </c>
      <c r="O21" s="65">
        <f t="shared" si="1"/>
        <v>120</v>
      </c>
      <c r="P21" s="274">
        <f t="shared" si="2"/>
        <v>1080</v>
      </c>
      <c r="Q21" s="275"/>
      <c r="R21" s="251"/>
      <c r="W21" s="120"/>
    </row>
    <row r="22" spans="5:24">
      <c r="E22" s="241"/>
      <c r="F22" s="76">
        <v>1238</v>
      </c>
      <c r="G22" s="233"/>
      <c r="H22" s="172"/>
      <c r="I22" s="172"/>
      <c r="J22" s="173"/>
      <c r="K22" s="75" t="s">
        <v>226</v>
      </c>
      <c r="L22" s="65">
        <v>5</v>
      </c>
      <c r="M22" s="65">
        <v>300</v>
      </c>
      <c r="N22" s="65">
        <f t="shared" si="0"/>
        <v>1500</v>
      </c>
      <c r="O22" s="65">
        <f t="shared" si="1"/>
        <v>150</v>
      </c>
      <c r="P22" s="274">
        <f t="shared" si="2"/>
        <v>1350</v>
      </c>
      <c r="Q22" s="275"/>
      <c r="R22" s="251"/>
      <c r="V22" s="11"/>
    </row>
    <row r="23" spans="5:24">
      <c r="E23" s="241"/>
      <c r="F23" s="76">
        <v>1239</v>
      </c>
      <c r="G23" s="233"/>
      <c r="H23" s="172"/>
      <c r="I23" s="172"/>
      <c r="J23" s="173"/>
      <c r="K23" s="75" t="s">
        <v>227</v>
      </c>
      <c r="L23" s="65">
        <v>6</v>
      </c>
      <c r="M23" s="65">
        <v>300</v>
      </c>
      <c r="N23" s="65">
        <f t="shared" si="0"/>
        <v>1800</v>
      </c>
      <c r="O23" s="65">
        <f t="shared" si="1"/>
        <v>180</v>
      </c>
      <c r="P23" s="274">
        <f t="shared" si="2"/>
        <v>1620</v>
      </c>
      <c r="Q23" s="275"/>
      <c r="R23" s="251"/>
      <c r="V23">
        <v>1</v>
      </c>
      <c r="X23">
        <v>2</v>
      </c>
    </row>
    <row r="24" spans="5:24">
      <c r="E24" s="241"/>
      <c r="F24" s="76">
        <v>1240</v>
      </c>
      <c r="G24" s="233"/>
      <c r="H24" s="172"/>
      <c r="I24" s="172"/>
      <c r="J24" s="173"/>
      <c r="K24" s="75" t="s">
        <v>228</v>
      </c>
      <c r="L24" s="65">
        <v>7</v>
      </c>
      <c r="M24" s="65">
        <v>300</v>
      </c>
      <c r="N24" s="65">
        <f t="shared" si="0"/>
        <v>2100</v>
      </c>
      <c r="O24" s="65">
        <f t="shared" si="1"/>
        <v>210</v>
      </c>
      <c r="P24" s="274">
        <f t="shared" si="2"/>
        <v>1890</v>
      </c>
      <c r="Q24" s="275"/>
      <c r="R24" s="251"/>
    </row>
    <row r="25" spans="5:24">
      <c r="E25" s="241"/>
      <c r="F25" s="76">
        <v>1241</v>
      </c>
      <c r="G25" s="233"/>
      <c r="H25" s="172"/>
      <c r="I25" s="172"/>
      <c r="J25" s="173"/>
      <c r="K25" s="75" t="s">
        <v>229</v>
      </c>
      <c r="L25" s="65">
        <v>8</v>
      </c>
      <c r="M25" s="65">
        <v>300</v>
      </c>
      <c r="N25" s="65">
        <f t="shared" si="0"/>
        <v>2400</v>
      </c>
      <c r="O25" s="65">
        <f t="shared" si="1"/>
        <v>240</v>
      </c>
      <c r="P25" s="274">
        <f t="shared" si="2"/>
        <v>2160</v>
      </c>
      <c r="Q25" s="275"/>
      <c r="R25" s="251"/>
      <c r="V25" t="b">
        <f>IF(V23&gt;=X23,"001")</f>
        <v>0</v>
      </c>
    </row>
    <row r="26" spans="5:24">
      <c r="E26" s="241"/>
      <c r="F26" s="76">
        <v>1242</v>
      </c>
      <c r="G26" s="233"/>
      <c r="H26" s="172"/>
      <c r="I26" s="172"/>
      <c r="J26" s="173"/>
      <c r="K26" s="75" t="s">
        <v>230</v>
      </c>
      <c r="L26" s="65">
        <v>9</v>
      </c>
      <c r="M26" s="65">
        <v>300</v>
      </c>
      <c r="N26" s="65">
        <f t="shared" si="0"/>
        <v>2700</v>
      </c>
      <c r="O26" s="65">
        <f t="shared" si="1"/>
        <v>270</v>
      </c>
      <c r="P26" s="274">
        <f t="shared" si="2"/>
        <v>2430</v>
      </c>
      <c r="Q26" s="275"/>
      <c r="R26" s="251"/>
      <c r="V26" t="s">
        <v>221</v>
      </c>
    </row>
    <row r="27" spans="5:24">
      <c r="E27" s="241"/>
      <c r="F27" s="76">
        <v>1243</v>
      </c>
      <c r="G27" s="233"/>
      <c r="H27" s="172"/>
      <c r="I27" s="172"/>
      <c r="J27" s="173"/>
      <c r="K27" s="75" t="s">
        <v>231</v>
      </c>
      <c r="L27" s="65">
        <v>10</v>
      </c>
      <c r="M27" s="65">
        <v>300</v>
      </c>
      <c r="N27" s="65">
        <f t="shared" si="0"/>
        <v>3000</v>
      </c>
      <c r="O27" s="65">
        <f t="shared" si="1"/>
        <v>300</v>
      </c>
      <c r="P27" s="274">
        <f t="shared" si="2"/>
        <v>2700</v>
      </c>
      <c r="Q27" s="275"/>
      <c r="R27" s="251"/>
    </row>
    <row r="28" spans="5:24">
      <c r="E28" s="241"/>
      <c r="F28" s="76">
        <v>1244</v>
      </c>
      <c r="G28" s="233"/>
      <c r="H28" s="172"/>
      <c r="I28" s="172"/>
      <c r="J28" s="173"/>
      <c r="K28" s="75" t="s">
        <v>232</v>
      </c>
      <c r="L28" s="65">
        <v>11</v>
      </c>
      <c r="M28" s="65">
        <v>300</v>
      </c>
      <c r="N28" s="65">
        <f t="shared" si="0"/>
        <v>3300</v>
      </c>
      <c r="O28" s="65">
        <f t="shared" si="1"/>
        <v>330</v>
      </c>
      <c r="P28" s="274">
        <f t="shared" si="2"/>
        <v>2970</v>
      </c>
      <c r="Q28" s="275"/>
      <c r="R28" s="251"/>
    </row>
    <row r="29" spans="5:24">
      <c r="E29" s="241"/>
      <c r="F29" s="76">
        <v>1245</v>
      </c>
      <c r="G29" s="233"/>
      <c r="H29" s="172"/>
      <c r="I29" s="172"/>
      <c r="J29" s="173"/>
      <c r="K29" s="75" t="s">
        <v>233</v>
      </c>
      <c r="L29" s="65">
        <v>12</v>
      </c>
      <c r="M29" s="65">
        <v>300</v>
      </c>
      <c r="N29" s="65">
        <f t="shared" si="0"/>
        <v>3600</v>
      </c>
      <c r="O29" s="65">
        <f t="shared" si="1"/>
        <v>360</v>
      </c>
      <c r="P29" s="274">
        <f t="shared" si="2"/>
        <v>3240</v>
      </c>
      <c r="Q29" s="275"/>
      <c r="R29" s="251"/>
    </row>
    <row r="30" spans="5:24">
      <c r="E30" s="241"/>
      <c r="F30" s="76">
        <v>1246</v>
      </c>
      <c r="G30" s="233"/>
      <c r="H30" s="172"/>
      <c r="I30" s="172"/>
      <c r="J30" s="173"/>
      <c r="K30" s="75" t="s">
        <v>234</v>
      </c>
      <c r="L30" s="65">
        <v>13</v>
      </c>
      <c r="M30" s="65">
        <v>300</v>
      </c>
      <c r="N30" s="65">
        <f t="shared" si="0"/>
        <v>3900</v>
      </c>
      <c r="O30" s="65">
        <f t="shared" si="1"/>
        <v>390</v>
      </c>
      <c r="P30" s="274">
        <f t="shared" si="2"/>
        <v>3510</v>
      </c>
      <c r="Q30" s="275"/>
      <c r="R30" s="251"/>
    </row>
    <row r="31" spans="5:24">
      <c r="E31" s="241"/>
      <c r="F31" s="76">
        <v>1247</v>
      </c>
      <c r="G31" s="233"/>
      <c r="H31" s="172"/>
      <c r="I31" s="172"/>
      <c r="J31" s="173"/>
      <c r="K31" s="75" t="s">
        <v>235</v>
      </c>
      <c r="L31" s="65">
        <v>14</v>
      </c>
      <c r="M31" s="65">
        <v>300</v>
      </c>
      <c r="N31" s="65">
        <f t="shared" si="0"/>
        <v>4200</v>
      </c>
      <c r="O31" s="65">
        <f t="shared" si="1"/>
        <v>420</v>
      </c>
      <c r="P31" s="274">
        <f t="shared" si="2"/>
        <v>3780</v>
      </c>
      <c r="Q31" s="275"/>
      <c r="R31" s="251"/>
    </row>
    <row r="32" spans="5:24">
      <c r="E32" s="241"/>
      <c r="F32" s="76">
        <v>1248</v>
      </c>
      <c r="G32" s="233"/>
      <c r="H32" s="172"/>
      <c r="I32" s="172"/>
      <c r="J32" s="173"/>
      <c r="K32" s="75" t="s">
        <v>236</v>
      </c>
      <c r="L32" s="65">
        <v>15</v>
      </c>
      <c r="M32" s="65">
        <v>300</v>
      </c>
      <c r="N32" s="65">
        <f t="shared" si="0"/>
        <v>4500</v>
      </c>
      <c r="O32" s="65">
        <f t="shared" si="1"/>
        <v>450</v>
      </c>
      <c r="P32" s="274">
        <f t="shared" si="2"/>
        <v>4050</v>
      </c>
      <c r="Q32" s="275"/>
      <c r="R32" s="251"/>
    </row>
    <row r="33" spans="5:18">
      <c r="E33" s="241"/>
      <c r="F33" s="76">
        <v>1249</v>
      </c>
      <c r="G33" s="233"/>
      <c r="H33" s="172"/>
      <c r="I33" s="172"/>
      <c r="J33" s="173"/>
      <c r="K33" s="75" t="s">
        <v>237</v>
      </c>
      <c r="L33" s="65">
        <v>16</v>
      </c>
      <c r="M33" s="65">
        <v>300</v>
      </c>
      <c r="N33" s="65">
        <f t="shared" si="0"/>
        <v>4800</v>
      </c>
      <c r="O33" s="65">
        <f t="shared" si="1"/>
        <v>480</v>
      </c>
      <c r="P33" s="274">
        <f t="shared" si="2"/>
        <v>4320</v>
      </c>
      <c r="Q33" s="275"/>
      <c r="R33" s="251"/>
    </row>
    <row r="34" spans="5:18">
      <c r="E34" s="241"/>
      <c r="F34" s="76">
        <v>1250</v>
      </c>
      <c r="G34" s="233"/>
      <c r="H34" s="172"/>
      <c r="I34" s="172"/>
      <c r="J34" s="173"/>
      <c r="K34" s="75" t="s">
        <v>238</v>
      </c>
      <c r="L34" s="65">
        <v>17</v>
      </c>
      <c r="M34" s="65">
        <v>300</v>
      </c>
      <c r="N34" s="65">
        <f t="shared" si="0"/>
        <v>5100</v>
      </c>
      <c r="O34" s="65">
        <f t="shared" si="1"/>
        <v>510</v>
      </c>
      <c r="P34" s="274">
        <f t="shared" si="2"/>
        <v>4590</v>
      </c>
      <c r="Q34" s="275"/>
      <c r="R34" s="251"/>
    </row>
    <row r="35" spans="5:18">
      <c r="E35" s="241"/>
      <c r="F35" s="76">
        <v>1251</v>
      </c>
      <c r="G35" s="233"/>
      <c r="H35" s="172"/>
      <c r="I35" s="172"/>
      <c r="J35" s="173"/>
      <c r="K35" s="75" t="s">
        <v>239</v>
      </c>
      <c r="L35" s="65">
        <v>18</v>
      </c>
      <c r="M35" s="65">
        <v>300</v>
      </c>
      <c r="N35" s="65">
        <f t="shared" si="0"/>
        <v>5400</v>
      </c>
      <c r="O35" s="65">
        <f t="shared" si="1"/>
        <v>540</v>
      </c>
      <c r="P35" s="274">
        <f t="shared" si="2"/>
        <v>4860</v>
      </c>
      <c r="Q35" s="275"/>
      <c r="R35" s="251"/>
    </row>
    <row r="36" spans="5:18">
      <c r="E36" s="241"/>
      <c r="F36" s="266" t="s">
        <v>32</v>
      </c>
      <c r="G36" s="267"/>
      <c r="H36" s="267"/>
      <c r="I36" s="267"/>
      <c r="J36" s="267"/>
      <c r="K36" s="267"/>
      <c r="L36" s="267"/>
      <c r="M36" s="267"/>
      <c r="N36" s="267"/>
      <c r="O36" s="267"/>
      <c r="P36" s="268"/>
      <c r="Q36" s="71">
        <f>SUM(P18:Q35)</f>
        <v>46170</v>
      </c>
      <c r="R36" s="251"/>
    </row>
    <row r="37" spans="5:18">
      <c r="E37" s="241"/>
      <c r="F37" s="255" t="s">
        <v>167</v>
      </c>
      <c r="G37" s="256"/>
      <c r="H37" s="256"/>
      <c r="I37" s="256"/>
      <c r="J37" s="256"/>
      <c r="K37" s="257"/>
      <c r="L37" s="269" t="s">
        <v>168</v>
      </c>
      <c r="M37" s="256"/>
      <c r="N37" s="256"/>
      <c r="O37" s="256"/>
      <c r="P37" s="257"/>
      <c r="Q37" s="72"/>
      <c r="R37" s="251"/>
    </row>
    <row r="38" spans="5:18">
      <c r="E38" s="241"/>
      <c r="F38" s="171"/>
      <c r="G38" s="172"/>
      <c r="H38" s="172"/>
      <c r="I38" s="172"/>
      <c r="J38" s="172"/>
      <c r="K38" s="173"/>
      <c r="L38" s="77" t="s">
        <v>180</v>
      </c>
      <c r="M38" s="79"/>
      <c r="N38" s="210">
        <v>9</v>
      </c>
      <c r="O38" s="210"/>
      <c r="P38" s="211"/>
      <c r="Q38" s="276">
        <f>N38+N39</f>
        <v>18</v>
      </c>
      <c r="R38" s="251"/>
    </row>
    <row r="39" spans="5:18">
      <c r="E39" s="241"/>
      <c r="F39" s="174"/>
      <c r="G39" s="175"/>
      <c r="H39" s="175"/>
      <c r="I39" s="175"/>
      <c r="J39" s="175"/>
      <c r="K39" s="176"/>
      <c r="L39" s="77" t="s">
        <v>181</v>
      </c>
      <c r="M39" s="78"/>
      <c r="N39" s="209">
        <v>9</v>
      </c>
      <c r="O39" s="210"/>
      <c r="P39" s="211"/>
      <c r="Q39" s="277"/>
      <c r="R39" s="251"/>
    </row>
    <row r="40" spans="5:18">
      <c r="E40" s="241"/>
      <c r="F40" s="255" t="s">
        <v>170</v>
      </c>
      <c r="G40" s="256"/>
      <c r="H40" s="256"/>
      <c r="I40" s="256"/>
      <c r="J40" s="256"/>
      <c r="K40" s="257"/>
      <c r="L40" s="252" t="s">
        <v>169</v>
      </c>
      <c r="M40" s="253"/>
      <c r="N40" s="253"/>
      <c r="O40" s="253"/>
      <c r="P40" s="254"/>
      <c r="Q40" s="73"/>
      <c r="R40" s="251"/>
    </row>
    <row r="41" spans="5:18">
      <c r="E41" s="241"/>
      <c r="F41" s="84" t="s">
        <v>171</v>
      </c>
      <c r="G41" s="85"/>
      <c r="H41" s="187"/>
      <c r="I41" s="187"/>
      <c r="J41" s="187"/>
      <c r="K41" s="187"/>
      <c r="L41" s="187"/>
      <c r="M41" s="187"/>
      <c r="N41" s="188"/>
      <c r="O41" s="258" t="s">
        <v>176</v>
      </c>
      <c r="P41" s="259"/>
      <c r="Q41" s="260"/>
      <c r="R41" s="251"/>
    </row>
    <row r="42" spans="5:18">
      <c r="E42" s="241"/>
      <c r="F42" s="80" t="s">
        <v>172</v>
      </c>
      <c r="G42" s="81"/>
      <c r="H42" s="185"/>
      <c r="I42" s="185"/>
      <c r="J42" s="185"/>
      <c r="K42" s="185"/>
      <c r="L42" s="185"/>
      <c r="M42" s="185"/>
      <c r="N42" s="186"/>
      <c r="O42" s="261" t="s">
        <v>177</v>
      </c>
      <c r="P42" s="178"/>
      <c r="Q42" s="262"/>
      <c r="R42" s="246"/>
    </row>
    <row r="43" spans="5:18">
      <c r="E43" s="241"/>
      <c r="F43" s="80" t="s">
        <v>173</v>
      </c>
      <c r="G43" s="81"/>
      <c r="H43" s="185"/>
      <c r="I43" s="185"/>
      <c r="J43" s="185"/>
      <c r="K43" s="185"/>
      <c r="L43" s="185"/>
      <c r="M43" s="185"/>
      <c r="N43" s="186"/>
      <c r="O43" s="261" t="s">
        <v>178</v>
      </c>
      <c r="P43" s="178"/>
      <c r="Q43" s="262"/>
      <c r="R43" s="246"/>
    </row>
    <row r="44" spans="5:18">
      <c r="E44" s="241"/>
      <c r="F44" s="82" t="s">
        <v>174</v>
      </c>
      <c r="G44" s="83"/>
      <c r="H44" s="183"/>
      <c r="I44" s="183"/>
      <c r="J44" s="183"/>
      <c r="K44" s="183"/>
      <c r="L44" s="183"/>
      <c r="M44" s="183"/>
      <c r="N44" s="184"/>
      <c r="O44" s="261"/>
      <c r="P44" s="178"/>
      <c r="Q44" s="262"/>
      <c r="R44" s="246"/>
    </row>
    <row r="45" spans="5:18">
      <c r="E45" s="241"/>
      <c r="F45" s="263" t="s">
        <v>175</v>
      </c>
      <c r="G45" s="264"/>
      <c r="H45" s="264"/>
      <c r="I45" s="264"/>
      <c r="J45" s="264"/>
      <c r="K45" s="264"/>
      <c r="L45" s="264"/>
      <c r="M45" s="264"/>
      <c r="N45" s="265"/>
      <c r="O45" s="261"/>
      <c r="P45" s="178"/>
      <c r="Q45" s="262"/>
      <c r="R45" s="246"/>
    </row>
    <row r="46" spans="5:18">
      <c r="E46" s="241"/>
      <c r="F46" s="177"/>
      <c r="G46" s="178"/>
      <c r="H46" s="178"/>
      <c r="I46" s="178"/>
      <c r="J46" s="178"/>
      <c r="K46" s="178"/>
      <c r="L46" s="178"/>
      <c r="M46" s="178"/>
      <c r="N46" s="179"/>
      <c r="O46" s="270" t="s">
        <v>179</v>
      </c>
      <c r="P46" s="185"/>
      <c r="Q46" s="271"/>
      <c r="R46" s="246"/>
    </row>
    <row r="47" spans="5:18">
      <c r="E47" s="241"/>
      <c r="F47" s="180"/>
      <c r="G47" s="181"/>
      <c r="H47" s="181"/>
      <c r="I47" s="181"/>
      <c r="J47" s="181"/>
      <c r="K47" s="181"/>
      <c r="L47" s="181"/>
      <c r="M47" s="181"/>
      <c r="N47" s="182"/>
      <c r="O47" s="272"/>
      <c r="P47" s="183"/>
      <c r="Q47" s="273"/>
      <c r="R47" s="246"/>
    </row>
    <row r="48" spans="5:18" ht="15.75" thickBot="1">
      <c r="E48" s="241"/>
      <c r="F48" s="234" t="s">
        <v>188</v>
      </c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6"/>
      <c r="R48" s="246"/>
    </row>
    <row r="49" spans="5:18" ht="12" customHeight="1">
      <c r="E49" s="242"/>
      <c r="F49" s="244"/>
      <c r="G49" s="245"/>
      <c r="H49" s="245"/>
      <c r="I49" s="245"/>
      <c r="J49" s="245"/>
      <c r="K49" s="245"/>
      <c r="L49" s="245"/>
      <c r="M49" s="245"/>
      <c r="N49" s="245"/>
      <c r="O49" s="245"/>
      <c r="P49" s="245"/>
      <c r="Q49" s="245"/>
      <c r="R49" s="246"/>
    </row>
    <row r="50" spans="5:18" ht="3.75" customHeight="1" thickBot="1">
      <c r="E50" s="243"/>
      <c r="F50" s="247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9"/>
    </row>
    <row r="51" spans="5:18">
      <c r="M51" s="59"/>
    </row>
  </sheetData>
  <mergeCells count="86">
    <mergeCell ref="P31:Q31"/>
    <mergeCell ref="P32:Q32"/>
    <mergeCell ref="P33:Q33"/>
    <mergeCell ref="P34:Q34"/>
    <mergeCell ref="N38:P38"/>
    <mergeCell ref="Q38:Q39"/>
    <mergeCell ref="O46:Q47"/>
    <mergeCell ref="O44:Q45"/>
    <mergeCell ref="P35:Q35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F48:Q48"/>
    <mergeCell ref="E3:R3"/>
    <mergeCell ref="E4:E50"/>
    <mergeCell ref="F49:R50"/>
    <mergeCell ref="R42:R48"/>
    <mergeCell ref="R4:R41"/>
    <mergeCell ref="L40:P40"/>
    <mergeCell ref="F40:K40"/>
    <mergeCell ref="O41:Q41"/>
    <mergeCell ref="O42:Q42"/>
    <mergeCell ref="O43:Q43"/>
    <mergeCell ref="F45:N45"/>
    <mergeCell ref="F36:P36"/>
    <mergeCell ref="F37:K37"/>
    <mergeCell ref="L37:P37"/>
    <mergeCell ref="G33:J33"/>
    <mergeCell ref="G34:J34"/>
    <mergeCell ref="G35:J35"/>
    <mergeCell ref="G28:J28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18:J18"/>
    <mergeCell ref="G19:J19"/>
    <mergeCell ref="G20:J20"/>
    <mergeCell ref="G21:J21"/>
    <mergeCell ref="G22:J22"/>
    <mergeCell ref="O15:Q15"/>
    <mergeCell ref="H15:M15"/>
    <mergeCell ref="F14:G14"/>
    <mergeCell ref="F16:F17"/>
    <mergeCell ref="G16:J17"/>
    <mergeCell ref="K16:K17"/>
    <mergeCell ref="M16:M17"/>
    <mergeCell ref="L16:L17"/>
    <mergeCell ref="F4:Q4"/>
    <mergeCell ref="F5:Q5"/>
    <mergeCell ref="G7:Q7"/>
    <mergeCell ref="F6:Q6"/>
    <mergeCell ref="N16:N17"/>
    <mergeCell ref="O16:O17"/>
    <mergeCell ref="P16:Q17"/>
    <mergeCell ref="F9:Q9"/>
    <mergeCell ref="H11:M11"/>
    <mergeCell ref="H12:M12"/>
    <mergeCell ref="H13:M13"/>
    <mergeCell ref="H14:M14"/>
    <mergeCell ref="N13:N14"/>
    <mergeCell ref="O11:Q11"/>
    <mergeCell ref="O12:Q12"/>
    <mergeCell ref="O13:Q14"/>
    <mergeCell ref="F38:K39"/>
    <mergeCell ref="F46:N47"/>
    <mergeCell ref="H44:N44"/>
    <mergeCell ref="H43:N43"/>
    <mergeCell ref="H42:N42"/>
    <mergeCell ref="H41:N41"/>
    <mergeCell ref="N39:P39"/>
  </mergeCells>
  <hyperlinks>
    <hyperlink ref="F6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D5:O39"/>
  <sheetViews>
    <sheetView topLeftCell="B7" zoomScale="85" zoomScaleNormal="85" workbookViewId="0">
      <selection activeCell="Q22" sqref="Q22"/>
    </sheetView>
  </sheetViews>
  <sheetFormatPr defaultRowHeight="15"/>
  <cols>
    <col min="3" max="3" width="4.7109375" customWidth="1"/>
    <col min="4" max="4" width="9.140625" customWidth="1"/>
    <col min="6" max="6" width="8.42578125" customWidth="1"/>
    <col min="9" max="9" width="14" customWidth="1"/>
    <col min="10" max="10" width="11.28515625" customWidth="1"/>
    <col min="11" max="11" width="13.5703125" customWidth="1"/>
    <col min="12" max="12" width="11.28515625" bestFit="1" customWidth="1"/>
    <col min="15" max="15" width="4.7109375" customWidth="1"/>
    <col min="17" max="17" width="50.5703125" customWidth="1"/>
  </cols>
  <sheetData>
    <row r="5" spans="4:14" ht="15" customHeight="1">
      <c r="D5" s="292" t="s">
        <v>134</v>
      </c>
      <c r="E5" s="292"/>
      <c r="F5" s="292"/>
      <c r="G5" s="292"/>
    </row>
    <row r="6" spans="4:14" ht="15" customHeight="1">
      <c r="D6" s="292"/>
      <c r="E6" s="292"/>
      <c r="F6" s="292"/>
      <c r="G6" s="292"/>
      <c r="L6" s="290"/>
      <c r="M6" s="290"/>
      <c r="N6" s="290"/>
    </row>
    <row r="7" spans="4:14" ht="15" customHeight="1">
      <c r="D7" s="292"/>
      <c r="E7" s="292"/>
      <c r="F7" s="292"/>
      <c r="G7" s="292"/>
      <c r="L7" s="290"/>
      <c r="M7" s="290"/>
      <c r="N7" s="290"/>
    </row>
    <row r="8" spans="4:14">
      <c r="L8" s="290"/>
      <c r="M8" s="290"/>
      <c r="N8" s="290"/>
    </row>
    <row r="9" spans="4:14">
      <c r="J9" s="61"/>
      <c r="K9" s="61"/>
      <c r="L9" s="290"/>
      <c r="M9" s="290"/>
      <c r="N9" s="290"/>
    </row>
    <row r="10" spans="4:14" ht="19.5" customHeight="1">
      <c r="D10" s="88" t="s">
        <v>6</v>
      </c>
      <c r="I10" s="157" t="s">
        <v>190</v>
      </c>
      <c r="J10" s="157"/>
    </row>
    <row r="11" spans="4:14" ht="15.75">
      <c r="D11" s="291">
        <f ca="1">TODAY()</f>
        <v>44135</v>
      </c>
      <c r="E11" s="291"/>
      <c r="I11" s="278">
        <v>50591</v>
      </c>
      <c r="J11" s="278"/>
      <c r="L11" s="289" t="s">
        <v>191</v>
      </c>
      <c r="M11" s="289"/>
      <c r="N11" s="90"/>
    </row>
    <row r="12" spans="4:14">
      <c r="L12" s="278" t="s">
        <v>211</v>
      </c>
      <c r="M12" s="278"/>
    </row>
    <row r="13" spans="4:14">
      <c r="L13" s="278" t="s">
        <v>210</v>
      </c>
      <c r="M13" s="278"/>
    </row>
    <row r="14" spans="4:14">
      <c r="L14" s="93">
        <v>9088875282</v>
      </c>
      <c r="M14" s="93"/>
    </row>
    <row r="15" spans="4:14">
      <c r="D15" s="91" t="s">
        <v>193</v>
      </c>
      <c r="E15" s="91"/>
      <c r="L15" s="92" t="s">
        <v>192</v>
      </c>
      <c r="M15" s="92"/>
    </row>
    <row r="16" spans="4:14">
      <c r="D16" s="278" t="s">
        <v>206</v>
      </c>
      <c r="E16" s="278"/>
      <c r="L16" t="s">
        <v>209</v>
      </c>
      <c r="M16" s="92"/>
    </row>
    <row r="17" spans="4:14">
      <c r="D17" s="278" t="s">
        <v>207</v>
      </c>
      <c r="E17" s="278"/>
      <c r="F17" s="97"/>
      <c r="G17" s="97"/>
    </row>
    <row r="18" spans="4:14">
      <c r="D18" s="278">
        <v>7449974727</v>
      </c>
      <c r="E18" s="278"/>
    </row>
    <row r="19" spans="4:14">
      <c r="D19" s="92" t="s">
        <v>192</v>
      </c>
      <c r="E19" s="92"/>
    </row>
    <row r="20" spans="4:14">
      <c r="D20" t="s">
        <v>208</v>
      </c>
      <c r="E20" s="92"/>
    </row>
    <row r="26" spans="4:14" ht="20.25" customHeight="1">
      <c r="D26" s="285" t="s">
        <v>194</v>
      </c>
      <c r="E26" s="286"/>
      <c r="F26" s="286"/>
      <c r="G26" s="285" t="s">
        <v>195</v>
      </c>
      <c r="H26" s="286"/>
      <c r="I26" s="287"/>
      <c r="J26" s="285" t="s">
        <v>196</v>
      </c>
      <c r="K26" s="286"/>
      <c r="L26" s="287"/>
      <c r="M26" s="285" t="s">
        <v>197</v>
      </c>
      <c r="N26" s="287"/>
    </row>
    <row r="27" spans="4:14"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</row>
    <row r="28" spans="4:14" ht="9.75" customHeight="1">
      <c r="D28" s="245"/>
      <c r="E28" s="245"/>
      <c r="F28" s="245"/>
      <c r="G28" s="245"/>
      <c r="H28" s="245"/>
      <c r="I28" s="245"/>
      <c r="J28" s="245"/>
      <c r="K28" s="245"/>
      <c r="L28" s="245"/>
      <c r="M28" s="245"/>
      <c r="N28" s="245"/>
    </row>
    <row r="29" spans="4:14">
      <c r="J29" s="278" t="s">
        <v>203</v>
      </c>
      <c r="K29" s="135"/>
    </row>
    <row r="30" spans="4:14">
      <c r="D30" s="282" t="s">
        <v>198</v>
      </c>
      <c r="E30" s="282"/>
      <c r="F30" s="282"/>
      <c r="G30" s="282" t="s">
        <v>199</v>
      </c>
      <c r="H30" s="282"/>
      <c r="I30" s="282"/>
      <c r="J30" s="284" t="s">
        <v>220</v>
      </c>
      <c r="K30" s="282" t="s">
        <v>10</v>
      </c>
      <c r="L30" s="282"/>
      <c r="M30" s="282" t="s">
        <v>200</v>
      </c>
      <c r="N30" s="282"/>
    </row>
    <row r="31" spans="4:14"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</row>
    <row r="32" spans="4:14" ht="15.75" customHeight="1"/>
    <row r="33" spans="4:15" ht="50.25" customHeight="1">
      <c r="D33" s="293" t="s">
        <v>212</v>
      </c>
      <c r="E33" s="293"/>
      <c r="F33" s="293"/>
      <c r="G33" s="279" t="s">
        <v>219</v>
      </c>
      <c r="H33" s="279"/>
      <c r="I33" s="279"/>
      <c r="J33" s="89">
        <v>1</v>
      </c>
      <c r="K33" s="280">
        <v>11000</v>
      </c>
      <c r="L33" s="281"/>
      <c r="M33" s="280">
        <f>K33*J33</f>
        <v>11000</v>
      </c>
      <c r="N33" s="281"/>
    </row>
    <row r="34" spans="4:15" ht="50.25" customHeight="1">
      <c r="D34" s="293" t="s">
        <v>213</v>
      </c>
      <c r="E34" s="293"/>
      <c r="F34" s="293"/>
      <c r="G34" s="279" t="s">
        <v>216</v>
      </c>
      <c r="H34" s="279"/>
      <c r="I34" s="279"/>
      <c r="J34" s="89">
        <v>2</v>
      </c>
      <c r="K34" s="280">
        <v>12000</v>
      </c>
      <c r="L34" s="281"/>
      <c r="M34" s="280">
        <f t="shared" ref="M34:M36" si="0">K34*J34</f>
        <v>24000</v>
      </c>
      <c r="N34" s="281"/>
      <c r="O34" s="8"/>
    </row>
    <row r="35" spans="4:15" ht="50.25" customHeight="1">
      <c r="D35" s="293" t="s">
        <v>214</v>
      </c>
      <c r="E35" s="293"/>
      <c r="F35" s="293"/>
      <c r="G35" s="279" t="s">
        <v>218</v>
      </c>
      <c r="H35" s="279"/>
      <c r="I35" s="279"/>
      <c r="J35" s="89">
        <v>3</v>
      </c>
      <c r="K35" s="280">
        <v>13000</v>
      </c>
      <c r="L35" s="281"/>
      <c r="M35" s="280">
        <f t="shared" si="0"/>
        <v>39000</v>
      </c>
      <c r="N35" s="281"/>
    </row>
    <row r="36" spans="4:15" ht="50.25" customHeight="1">
      <c r="D36" s="293" t="s">
        <v>215</v>
      </c>
      <c r="E36" s="293"/>
      <c r="F36" s="293"/>
      <c r="G36" s="279" t="s">
        <v>217</v>
      </c>
      <c r="H36" s="279"/>
      <c r="I36" s="279"/>
      <c r="J36" s="89">
        <v>4</v>
      </c>
      <c r="K36" s="280">
        <v>14000</v>
      </c>
      <c r="L36" s="281"/>
      <c r="M36" s="280">
        <f t="shared" si="0"/>
        <v>56000</v>
      </c>
      <c r="N36" s="281"/>
    </row>
    <row r="37" spans="4:15">
      <c r="K37" s="92" t="s">
        <v>201</v>
      </c>
      <c r="L37" s="290">
        <f>M36+M35+M34+M33</f>
        <v>130000</v>
      </c>
      <c r="M37" s="290"/>
      <c r="N37" s="290"/>
    </row>
    <row r="38" spans="4:15">
      <c r="K38" s="92" t="s">
        <v>202</v>
      </c>
      <c r="L38" s="290">
        <f>L37*20/100</f>
        <v>26000</v>
      </c>
      <c r="M38" s="290"/>
      <c r="N38" s="290"/>
    </row>
    <row r="39" spans="4:15">
      <c r="K39" s="92" t="s">
        <v>32</v>
      </c>
      <c r="L39" s="290">
        <f>L37-L38</f>
        <v>104000</v>
      </c>
      <c r="M39" s="290"/>
      <c r="N39" s="290"/>
    </row>
  </sheetData>
  <mergeCells count="44">
    <mergeCell ref="L39:N39"/>
    <mergeCell ref="L38:N38"/>
    <mergeCell ref="L37:N37"/>
    <mergeCell ref="K30:L31"/>
    <mergeCell ref="K33:L33"/>
    <mergeCell ref="K34:L34"/>
    <mergeCell ref="K35:L35"/>
    <mergeCell ref="K36:L36"/>
    <mergeCell ref="D18:E18"/>
    <mergeCell ref="D33:F33"/>
    <mergeCell ref="D34:F34"/>
    <mergeCell ref="D35:F35"/>
    <mergeCell ref="D36:F36"/>
    <mergeCell ref="D26:F26"/>
    <mergeCell ref="D30:F31"/>
    <mergeCell ref="D16:E16"/>
    <mergeCell ref="D17:E17"/>
    <mergeCell ref="L13:M13"/>
    <mergeCell ref="L11:M11"/>
    <mergeCell ref="L6:N9"/>
    <mergeCell ref="D11:E11"/>
    <mergeCell ref="D5:G7"/>
    <mergeCell ref="I10:J10"/>
    <mergeCell ref="I11:J11"/>
    <mergeCell ref="L12:M12"/>
    <mergeCell ref="G26:I26"/>
    <mergeCell ref="J26:L26"/>
    <mergeCell ref="M26:N26"/>
    <mergeCell ref="D27:F28"/>
    <mergeCell ref="G27:I28"/>
    <mergeCell ref="J27:L28"/>
    <mergeCell ref="M27:N28"/>
    <mergeCell ref="J29:K29"/>
    <mergeCell ref="G35:I35"/>
    <mergeCell ref="G36:I36"/>
    <mergeCell ref="M33:N33"/>
    <mergeCell ref="M35:N35"/>
    <mergeCell ref="M36:N36"/>
    <mergeCell ref="M34:N34"/>
    <mergeCell ref="G30:I31"/>
    <mergeCell ref="M30:N31"/>
    <mergeCell ref="J30:J31"/>
    <mergeCell ref="G33:I33"/>
    <mergeCell ref="G34:I3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25"/>
  <sheetViews>
    <sheetView tabSelected="1" workbookViewId="0">
      <selection activeCell="I7" sqref="I7"/>
    </sheetView>
  </sheetViews>
  <sheetFormatPr defaultRowHeight="15"/>
  <cols>
    <col min="8" max="8" width="12" bestFit="1" customWidth="1"/>
  </cols>
  <sheetData>
    <row r="1" spans="2:8">
      <c r="B1" s="294" t="s">
        <v>265</v>
      </c>
    </row>
    <row r="2" spans="2:8">
      <c r="B2" s="294" t="s">
        <v>241</v>
      </c>
    </row>
    <row r="3" spans="2:8">
      <c r="B3" s="294" t="s">
        <v>242</v>
      </c>
    </row>
    <row r="4" spans="2:8">
      <c r="B4" s="294" t="s">
        <v>243</v>
      </c>
    </row>
    <row r="5" spans="2:8">
      <c r="B5" s="294" t="s">
        <v>244</v>
      </c>
    </row>
    <row r="6" spans="2:8">
      <c r="B6" s="294" t="s">
        <v>245</v>
      </c>
    </row>
    <row r="7" spans="2:8">
      <c r="B7" s="294" t="s">
        <v>246</v>
      </c>
      <c r="H7">
        <v>1234567890356</v>
      </c>
    </row>
    <row r="8" spans="2:8">
      <c r="B8" s="294" t="s">
        <v>247</v>
      </c>
    </row>
    <row r="9" spans="2:8">
      <c r="B9" s="294" t="s">
        <v>248</v>
      </c>
    </row>
    <row r="10" spans="2:8">
      <c r="B10" s="294" t="s">
        <v>249</v>
      </c>
    </row>
    <row r="11" spans="2:8">
      <c r="B11" s="294" t="s">
        <v>250</v>
      </c>
    </row>
    <row r="12" spans="2:8">
      <c r="B12" s="294" t="s">
        <v>251</v>
      </c>
    </row>
    <row r="13" spans="2:8">
      <c r="B13" s="294" t="s">
        <v>252</v>
      </c>
    </row>
    <row r="14" spans="2:8">
      <c r="B14" s="294" t="s">
        <v>253</v>
      </c>
    </row>
    <row r="15" spans="2:8">
      <c r="B15" s="294" t="s">
        <v>254</v>
      </c>
    </row>
    <row r="16" spans="2:8">
      <c r="B16" s="294" t="s">
        <v>255</v>
      </c>
    </row>
    <row r="17" spans="2:2">
      <c r="B17" s="294" t="s">
        <v>256</v>
      </c>
    </row>
    <row r="18" spans="2:2">
      <c r="B18" s="294" t="s">
        <v>257</v>
      </c>
    </row>
    <row r="19" spans="2:2">
      <c r="B19" s="294" t="s">
        <v>258</v>
      </c>
    </row>
    <row r="20" spans="2:2">
      <c r="B20" s="294" t="s">
        <v>259</v>
      </c>
    </row>
    <row r="21" spans="2:2">
      <c r="B21" s="294" t="s">
        <v>260</v>
      </c>
    </row>
    <row r="22" spans="2:2">
      <c r="B22" s="294" t="s">
        <v>261</v>
      </c>
    </row>
    <row r="23" spans="2:2">
      <c r="B23" s="294" t="s">
        <v>262</v>
      </c>
    </row>
    <row r="24" spans="2:2">
      <c r="B24" s="294" t="s">
        <v>263</v>
      </c>
    </row>
    <row r="25" spans="2:2">
      <c r="B25" s="294" t="s">
        <v>264</v>
      </c>
    </row>
  </sheetData>
  <pageMargins left="0.7" right="0.7" top="0.75" bottom="0.75" header="0.3" footer="0.3"/>
  <ignoredErrors>
    <ignoredError sqref="B1:B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Sheet3 (2)</vt:lpstr>
      <vt:lpstr>Sheet1</vt:lpstr>
      <vt:lpstr>Sheet2</vt:lpstr>
      <vt:lpstr>Sheet3</vt:lpstr>
      <vt:lpstr>Sheet4</vt:lpstr>
      <vt:lpstr>Sheet5</vt:lpstr>
      <vt:lpstr>Sheet6</vt:lpstr>
      <vt:lpstr>Sheet3!Print_Area</vt:lpstr>
      <vt:lpstr>'Sheet3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swastimisry2@gmail.com</dc:creator>
  <cp:lastModifiedBy>swastimisry2@gmail.com</cp:lastModifiedBy>
  <cp:lastPrinted>2020-10-30T12:28:38Z</cp:lastPrinted>
  <dcterms:created xsi:type="dcterms:W3CDTF">2020-10-20T03:50:25Z</dcterms:created>
  <dcterms:modified xsi:type="dcterms:W3CDTF">2020-10-31T05:05:52Z</dcterms:modified>
</cp:coreProperties>
</file>