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<sst xmlns="http://schemas.openxmlformats.org/spreadsheetml/2006/main" count="21" uniqueCount="21">
  <si>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Literature Values</t>
  </si>
  <si>
    <t xml:space="preserve">Assumed Values</t>
  </si>
  <si>
    <t xml:space="preserve">Measured Values</t>
  </si>
  <si>
    <t xml:space="preserve">Calculated from other values</t>
  </si>
  <si>
    <t xml:space="preserve">Subject</t>
  </si>
  <si>
    <t xml:space="preserve">Chi_ox</t>
  </si>
  <si>
    <t xml:space="preserve">Chi_do</t>
  </si>
  <si>
    <t xml:space="preserve">Hct</t>
  </si>
  <si>
    <t xml:space="preserve">T1b</t>
  </si>
  <si>
    <t xml:space="preserve">CSaO2</t>
  </si>
  <si>
    <t xml:space="preserve">Chi_vein (blood)</t>
  </si>
  <si>
    <t xml:space="preserve">Voxels_vein</t>
  </si>
  <si>
    <t xml:space="preserve">Volume_vein</t>
  </si>
  <si>
    <t xml:space="preserve">CBF</t>
  </si>
  <si>
    <t xml:space="preserve">HbT</t>
  </si>
  <si>
    <t xml:space="preserve">CSvO2</t>
  </si>
  <si>
    <t xml:space="preserve">OEF</t>
  </si>
  <si>
    <t xml:space="preserve">CMRO2</t>
  </si>
  <si>
    <t xml:space="preserve">Sub-AMWCER01</t>
  </si>
  <si>
    <t xml:space="preserve">Sub-AMWCER02</t>
  </si>
  <si>
    <t xml:space="preserve">Sub-AMWCER03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</si>
</sst>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4" style="0" width="2.08"/>
    <col collapsed="false" customWidth="true" hidden="false" outlineLevel="0" max="6" min="6" style="0" width="4.86"/>
    <col collapsed="false" customWidth="true" hidden="false" outlineLevel="0" max="7" min="7" style="0" width="2.08"/>
    <col collapsed="false" customWidth="true" hidden="false" outlineLevel="0" max="8" min="8" style="0" width="6.94"/>
    <col collapsed="false" customWidth="true" hidden="false" outlineLevel="0" max="9" min="9" style="0" width="15.14"/>
    <col collapsed="false" customWidth="true" hidden="false" outlineLevel="0" max="11" min="11" style="0" width="13.06"/>
    <col collapsed="false" customWidth="true" hidden="false" outlineLevel="0" max="12" min="12" style="0" width="10.14"/>
    <col collapsed="false" customWidth="true" hidden="false" outlineLevel="0" max="13" min="13" style="0" width="1.94"/>
  </cols>
  <sheetData>
    <row r="1" customFormat="false" ht="12.8" hidden="false" customHeight="false" outlineLevel="0" collapsed="false">
      <c r="A1" s="1"/>
      <c r="B1" s="1" t="s">
        <v>0</v>
      </c>
      <c r="C1" s="1"/>
      <c r="D1" s="1"/>
      <c r="E1" s="1" t="s">
        <v>1</v>
      </c>
      <c r="F1" s="1"/>
      <c r="G1" s="1"/>
      <c r="H1" s="2" t="s">
        <v>2</v>
      </c>
      <c r="I1" s="2"/>
      <c r="J1" s="2"/>
      <c r="K1" s="2"/>
      <c r="L1" s="2"/>
      <c r="M1" s="1"/>
      <c r="N1" s="2" t="s">
        <v>3</v>
      </c>
      <c r="O1" s="2"/>
      <c r="P1" s="2"/>
      <c r="Q1" s="2"/>
    </row>
    <row r="2" customFormat="false" ht="12.8" hidden="false" customHeight="false" outlineLevel="0" collapsed="false">
      <c r="A2" s="3" t="s">
        <v>4</v>
      </c>
      <c r="B2" s="3" t="s">
        <v>5</v>
      </c>
      <c r="C2" s="3" t="s">
        <v>6</v>
      </c>
      <c r="D2" s="3"/>
      <c r="E2" s="3" t="s">
        <v>7</v>
      </c>
      <c r="F2" s="3" t="s">
        <v>8</v>
      </c>
      <c r="G2" s="3"/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/>
      <c r="N2" s="3" t="s">
        <v>14</v>
      </c>
      <c r="O2" s="3" t="s">
        <v>15</v>
      </c>
      <c r="P2" s="3" t="s">
        <v>16</v>
      </c>
      <c r="Q2" s="3" t="s">
        <v>17</v>
      </c>
    </row>
    <row r="3" customFormat="false" ht="12.8" hidden="false" customHeight="false" outlineLevel="0" collapsed="false">
      <c r="A3" s="4" t="s">
        <v>18</v>
      </c>
      <c r="B3" s="5" t="n">
        <f aca="false">-0.03*4*PI()</f>
        <v>-0.376991118430775</v>
      </c>
      <c r="C3" s="5" t="n">
        <f aca="false">0.21*4*PI()</f>
        <v>2.63893782901543</v>
      </c>
      <c r="D3" s="5"/>
      <c r="E3" s="5" t="n">
        <f aca="false">(1/F3-0.37)/0.5</f>
        <v>0.318201058201058</v>
      </c>
      <c r="F3" s="5" t="n">
        <v>1.89</v>
      </c>
      <c r="G3" s="5"/>
      <c r="H3" s="5" t="n">
        <v>0.95</v>
      </c>
      <c r="I3" s="5" t="n">
        <v>0.223188</v>
      </c>
      <c r="J3" s="5" t="n">
        <v>366</v>
      </c>
      <c r="K3" s="5" t="n">
        <v>349</v>
      </c>
      <c r="L3" s="5" t="n">
        <v>16.688985</v>
      </c>
      <c r="M3" s="5"/>
      <c r="N3" s="5" t="n">
        <f aca="false">E3/(3*0.0165)</f>
        <v>6.42830420608198</v>
      </c>
      <c r="O3" s="5" t="n">
        <f aca="false">1-(I3-(B3*E3))/(C3*E3)</f>
        <v>0.591351985053445</v>
      </c>
      <c r="P3" s="5" t="n">
        <f aca="false">H3-O3</f>
        <v>0.358648014946555</v>
      </c>
      <c r="Q3" s="5" t="n">
        <f aca="false">L3*(P3)*N3</f>
        <v>38.47643060138</v>
      </c>
    </row>
    <row r="4" customFormat="false" ht="12.8" hidden="false" customHeight="false" outlineLevel="0" collapsed="false">
      <c r="A4" s="4" t="s">
        <v>19</v>
      </c>
      <c r="B4" s="5" t="n">
        <f aca="false">-0.03*4*PI()</f>
        <v>-0.376991118430775</v>
      </c>
      <c r="C4" s="5" t="n">
        <f aca="false">0.21*4*PI()</f>
        <v>2.63893782901543</v>
      </c>
      <c r="D4" s="5"/>
      <c r="E4" s="5" t="n">
        <f aca="false">(1/F4-0.37)/0.5</f>
        <v>0.318201058201058</v>
      </c>
      <c r="F4" s="5" t="n">
        <v>1.89</v>
      </c>
      <c r="G4" s="5"/>
      <c r="H4" s="5" t="n">
        <v>0.95</v>
      </c>
      <c r="I4" s="5" t="n">
        <v>0.237076</v>
      </c>
      <c r="J4" s="5" t="n">
        <v>191</v>
      </c>
      <c r="K4" s="5" t="n">
        <v>182</v>
      </c>
      <c r="L4" s="5" t="n">
        <v>11.145936</v>
      </c>
      <c r="M4" s="5"/>
      <c r="N4" s="5" t="n">
        <f aca="false">E4/(3*0.0165)</f>
        <v>6.42830420608198</v>
      </c>
      <c r="O4" s="5" t="n">
        <f aca="false">1-(I4-(B4*E4))/(C4*E4)</f>
        <v>0.574812997152762</v>
      </c>
      <c r="P4" s="5" t="n">
        <f aca="false">H4-O4</f>
        <v>0.375187002847238</v>
      </c>
      <c r="Q4" s="5" t="n">
        <f aca="false">L4*(P4)*N4</f>
        <v>26.8819488804527</v>
      </c>
    </row>
    <row r="5" customFormat="false" ht="12.8" hidden="false" customHeight="false" outlineLevel="0" collapsed="false">
      <c r="A5" s="4" t="s">
        <v>20</v>
      </c>
      <c r="B5" s="5" t="n">
        <f aca="false">-0.03*4*PI()</f>
        <v>-0.376991118430775</v>
      </c>
      <c r="C5" s="5" t="n">
        <f aca="false">0.21*4*PI()</f>
        <v>2.63893782901543</v>
      </c>
      <c r="D5" s="5"/>
      <c r="E5" s="5" t="n">
        <f aca="false">(1/F5-0.37)/0.5</f>
        <v>0.318201058201058</v>
      </c>
      <c r="F5" s="5" t="n">
        <v>1.89</v>
      </c>
      <c r="G5" s="6"/>
      <c r="H5" s="5" t="n">
        <v>0.95</v>
      </c>
      <c r="I5" s="5" t="n">
        <v>0.201984</v>
      </c>
      <c r="J5" s="5" t="n">
        <v>145</v>
      </c>
      <c r="K5" s="5" t="n">
        <v>138</v>
      </c>
      <c r="L5" s="5" t="n">
        <v>12.630386</v>
      </c>
      <c r="M5" s="6"/>
      <c r="N5" s="5" t="n">
        <f aca="false">E5/(3*0.0165)</f>
        <v>6.42830420608198</v>
      </c>
      <c r="O5" s="5" t="n">
        <f aca="false">1-(I5-(B5*E5))/(C5*E5)</f>
        <v>0.616603475508953</v>
      </c>
      <c r="P5" s="5" t="n">
        <f aca="false">H5-O5</f>
        <v>0.333396524491047</v>
      </c>
      <c r="Q5" s="5" t="n">
        <f aca="false">L5*(P5)*N5</f>
        <v>27.069118430247</v>
      </c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</sheetData>
  <mergeCells count="2">
    <mergeCell ref="H1:L1"/>
    <mergeCell ref="N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2021-08-04T13:53:20Z</dcterms:created>
  <dc:creator>Alexander Weber</dc:creator>
  <dc:description/>
  <dc:language>en-CA</dc:language>
  <cp:lastModifiedBy>Alexander Weber</cp:lastModifiedBy>
  <dcterms:modified xsi:type="dcterms:W3CDTF">2021-08-23T18:31:03Z</dcterms:modified>
  <cp:revision>4</cp:revision>
  <dc:subject/>
  <dc:title/>
</cp:coreProperties>
</file>