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try\Programming\Personal\vueProjects\bdo_enhance\playEnhance\"/>
    </mc:Choice>
  </mc:AlternateContent>
  <xr:revisionPtr revIDLastSave="0" documentId="13_ncr:1_{083EF442-8D93-4092-B106-D3E6C0BD6160}" xr6:coauthVersionLast="46" xr6:coauthVersionMax="46" xr10:uidLastSave="{00000000-0000-0000-0000-000000000000}"/>
  <bookViews>
    <workbookView xWindow="-110" yWindow="-110" windowWidth="25820" windowHeight="14160" xr2:uid="{2F3EBE3C-A88A-403D-9E01-A9BBAB218ACD}"/>
  </bookViews>
  <sheets>
    <sheet name="1 fs" sheetId="1" r:id="rId1"/>
    <sheet name="2 fs" sheetId="3" r:id="rId2"/>
    <sheet name="2 fs 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P19" i="1"/>
  <c r="J5" i="4"/>
  <c r="P17" i="1"/>
  <c r="P10" i="1"/>
  <c r="S5" i="1" s="1"/>
  <c r="R5" i="1"/>
  <c r="E17" i="4"/>
  <c r="E10" i="4"/>
  <c r="H5" i="4"/>
  <c r="G5" i="4"/>
  <c r="E17" i="3"/>
  <c r="E10" i="3"/>
  <c r="H5" i="3" s="1"/>
  <c r="G5" i="3"/>
  <c r="E17" i="1"/>
  <c r="I5" i="1" s="1"/>
  <c r="E10" i="1"/>
  <c r="H5" i="1" s="1"/>
  <c r="G5" i="1"/>
  <c r="J5" i="1" l="1"/>
  <c r="E19" i="4" s="1"/>
  <c r="E19" i="3" l="1"/>
  <c r="I5" i="4"/>
  <c r="I5" i="3"/>
  <c r="J5" i="3" s="1"/>
  <c r="T5" i="1"/>
</calcChain>
</file>

<file path=xl/sharedStrings.xml><?xml version="1.0" encoding="utf-8"?>
<sst xmlns="http://schemas.openxmlformats.org/spreadsheetml/2006/main" count="145" uniqueCount="35">
  <si>
    <t>TBC</t>
  </si>
  <si>
    <t>FPR</t>
  </si>
  <si>
    <t>SC</t>
  </si>
  <si>
    <t>Bc</t>
  </si>
  <si>
    <t>Qb</t>
  </si>
  <si>
    <t>P(1-S)</t>
  </si>
  <si>
    <t>RC</t>
  </si>
  <si>
    <t>RVI</t>
  </si>
  <si>
    <t>IC</t>
  </si>
  <si>
    <t>MFRV</t>
  </si>
  <si>
    <t>MF</t>
  </si>
  <si>
    <t>P(S)</t>
  </si>
  <si>
    <t>GC</t>
  </si>
  <si>
    <t>Success rate</t>
  </si>
  <si>
    <t>Black stone armor cost</t>
  </si>
  <si>
    <t>Black stone quantity</t>
  </si>
  <si>
    <t>Failure rate</t>
  </si>
  <si>
    <t>Item durability degraded</t>
  </si>
  <si>
    <t>Base item repair amount</t>
  </si>
  <si>
    <t>Mem frag price</t>
  </si>
  <si>
    <t>Mem frag repair val</t>
  </si>
  <si>
    <t>Item cost</t>
  </si>
  <si>
    <t>Gear cleanse (disenchant)</t>
  </si>
  <si>
    <t>Cumulative cost</t>
  </si>
  <si>
    <t>After-tax price</t>
  </si>
  <si>
    <t>Purchase price</t>
  </si>
  <si>
    <t>Reblath shoes +14</t>
  </si>
  <si>
    <t>C(2)</t>
  </si>
  <si>
    <t>Total black stone cost</t>
  </si>
  <si>
    <t>Failure repair cost</t>
  </si>
  <si>
    <t>Success cost</t>
  </si>
  <si>
    <t xml:space="preserve"> </t>
  </si>
  <si>
    <t>c(2) = c(1) + success_cost + fail_cost + blackstone_cost</t>
  </si>
  <si>
    <t>TC(1)</t>
  </si>
  <si>
    <t>TC(2)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</si>
</sst>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1" xfId="0" applyNumberFormat="1" applyFont="1" applyBorder="1"/>
    <xf numFmtId="0" fontId="1" fillId="0" borderId="1" xfId="0" applyFont="1" applyBorder="1"/>
    <xf numFmtId="4" fontId="1" fillId="0" borderId="0" xfId="0" applyNumberFormat="1" applyFont="1"/>
    <xf numFmtId="0" fontId="2" fillId="0" borderId="0" xfId="0" applyFont="1"/>
    <xf numFmtId="164" fontId="1" fillId="0" borderId="1" xfId="0" applyNumberFormat="1" applyFont="1" applyBorder="1"/>
    <xf numFmtId="10" fontId="1" fillId="0" borderId="1" xfId="0" applyNumberFormat="1" applyFont="1" applyBorder="1"/>
    <xf numFmtId="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6C93-96C1-4E7C-B3C3-782A947B93FA}">
  <dimension ref="B3:W21"/>
  <sheetViews>
    <sheetView tabSelected="1" zoomScale="70" zoomScaleNormal="70" workbookViewId="0">
      <selection activeCell="J26" sqref="J26"/>
    </sheetView>
  </sheetViews>
  <sheetFormatPr defaultRowHeight="17.5" x14ac:dyDescent="0.45"/>
  <cols>
    <col min="1" max="2" width="8.7265625" style="1"/>
    <col min="3" max="3" width="26.08984375" style="1" bestFit="1" customWidth="1"/>
    <col min="4" max="4" width="19.81640625" style="1" bestFit="1" customWidth="1"/>
    <col min="5" max="5" width="13.36328125" style="1" bestFit="1" customWidth="1"/>
    <col min="6" max="9" width="8.7265625" style="1"/>
    <col min="10" max="10" width="11.54296875" style="1" bestFit="1" customWidth="1"/>
    <col min="11" max="11" width="8.7265625" style="1"/>
    <col min="12" max="12" width="22.90625" style="1" bestFit="1" customWidth="1"/>
    <col min="13" max="13" width="5" style="1" bestFit="1" customWidth="1"/>
    <col min="14" max="14" width="27" style="1" bestFit="1" customWidth="1"/>
    <col min="15" max="15" width="19.81640625" style="1" bestFit="1" customWidth="1"/>
    <col min="16" max="16" width="13.36328125" style="1" bestFit="1" customWidth="1"/>
    <col min="17" max="17" width="19.81640625" style="1" bestFit="1" customWidth="1"/>
    <col min="18" max="19" width="8.1796875" style="1" bestFit="1" customWidth="1"/>
    <col min="20" max="20" width="10.453125" style="1" bestFit="1" customWidth="1"/>
    <col min="21" max="21" width="11.54296875" style="1" bestFit="1" customWidth="1"/>
    <col min="22" max="22" width="10.453125" style="1" bestFit="1" customWidth="1"/>
    <col min="23" max="23" width="11.54296875" style="1" bestFit="1" customWidth="1"/>
    <col min="24" max="16384" width="8.7265625" style="1"/>
  </cols>
  <sheetData>
    <row r="3" spans="2:23" x14ac:dyDescent="0.45">
      <c r="D3" s="1" t="s">
        <v>26</v>
      </c>
      <c r="O3" s="1" t="s">
        <v>26</v>
      </c>
    </row>
    <row r="4" spans="2:23" x14ac:dyDescent="0.45">
      <c r="G4" s="1" t="s">
        <v>0</v>
      </c>
      <c r="H4" s="1" t="s">
        <v>1</v>
      </c>
      <c r="I4" s="1" t="s">
        <v>2</v>
      </c>
      <c r="J4" s="1" t="s">
        <v>33</v>
      </c>
      <c r="R4" s="1" t="s">
        <v>0</v>
      </c>
      <c r="S4" s="1" t="s">
        <v>1</v>
      </c>
      <c r="T4" s="1" t="s">
        <v>2</v>
      </c>
      <c r="U4" s="1" t="s">
        <v>34</v>
      </c>
    </row>
    <row r="5" spans="2:23" x14ac:dyDescent="0.45">
      <c r="C5" s="1" t="s">
        <v>13</v>
      </c>
      <c r="D5" s="5" t="s">
        <v>11</v>
      </c>
      <c r="E5" s="7">
        <v>0.02</v>
      </c>
      <c r="G5" s="3">
        <f>E7*E8</f>
        <v>105000</v>
      </c>
      <c r="H5" s="3">
        <f>E10*MIN((E11/E12)*E13,(E11/E14)*E15)</f>
        <v>6321</v>
      </c>
      <c r="I5" s="3">
        <f>E17*(E18+E19+E20+E21)</f>
        <v>2000</v>
      </c>
      <c r="J5" s="2">
        <f>SUM(G5:I5)+E19</f>
        <v>113321</v>
      </c>
      <c r="N5" s="1" t="s">
        <v>13</v>
      </c>
      <c r="O5" s="5" t="s">
        <v>11</v>
      </c>
      <c r="P5" s="6">
        <v>2.1999999999999999E-2</v>
      </c>
      <c r="R5" s="3">
        <f>P7*P8</f>
        <v>105000</v>
      </c>
      <c r="S5" s="3">
        <f>P10*MIN((P11/P12)*P13,(P11/P14)*P15)</f>
        <v>6308.0999999999995</v>
      </c>
      <c r="T5" s="3">
        <f>P17*(P18+P19+P20+P21)</f>
        <v>4693.0619999999999</v>
      </c>
      <c r="U5" s="2">
        <f>P19+T5+S5+R5</f>
        <v>229322.16200000001</v>
      </c>
      <c r="V5" s="4"/>
      <c r="W5" s="4"/>
    </row>
    <row r="6" spans="2:23" x14ac:dyDescent="0.45">
      <c r="E6" s="4"/>
      <c r="P6" s="4"/>
    </row>
    <row r="7" spans="2:23" x14ac:dyDescent="0.45">
      <c r="B7" s="1" t="s">
        <v>0</v>
      </c>
      <c r="C7" s="1" t="s">
        <v>14</v>
      </c>
      <c r="D7" s="1" t="s">
        <v>3</v>
      </c>
      <c r="E7" s="4">
        <v>105000</v>
      </c>
      <c r="L7" s="1" t="s">
        <v>28</v>
      </c>
      <c r="M7" s="1" t="s">
        <v>0</v>
      </c>
      <c r="N7" s="1" t="s">
        <v>14</v>
      </c>
      <c r="O7" s="1" t="s">
        <v>3</v>
      </c>
      <c r="P7" s="4">
        <v>105000</v>
      </c>
    </row>
    <row r="8" spans="2:23" x14ac:dyDescent="0.45">
      <c r="C8" s="1" t="s">
        <v>15</v>
      </c>
      <c r="D8" s="1" t="s">
        <v>4</v>
      </c>
      <c r="E8" s="4">
        <v>1</v>
      </c>
      <c r="N8" s="1" t="s">
        <v>15</v>
      </c>
      <c r="O8" s="1" t="s">
        <v>4</v>
      </c>
      <c r="P8" s="4">
        <v>1</v>
      </c>
    </row>
    <row r="9" spans="2:23" x14ac:dyDescent="0.45">
      <c r="E9" s="4"/>
      <c r="P9" s="4"/>
    </row>
    <row r="10" spans="2:23" x14ac:dyDescent="0.45">
      <c r="B10" s="1" t="s">
        <v>1</v>
      </c>
      <c r="C10" s="1" t="s">
        <v>16</v>
      </c>
      <c r="D10" s="1" t="s">
        <v>5</v>
      </c>
      <c r="E10" s="4">
        <f>1-E5</f>
        <v>0.98</v>
      </c>
      <c r="L10" s="1" t="s">
        <v>29</v>
      </c>
      <c r="M10" s="1" t="s">
        <v>1</v>
      </c>
      <c r="N10" s="1" t="s">
        <v>16</v>
      </c>
      <c r="O10" s="1" t="s">
        <v>5</v>
      </c>
      <c r="P10" s="9">
        <f>1-P5</f>
        <v>0.97799999999999998</v>
      </c>
    </row>
    <row r="11" spans="2:23" x14ac:dyDescent="0.45">
      <c r="C11" s="1" t="s">
        <v>17</v>
      </c>
      <c r="D11" s="1" t="s">
        <v>6</v>
      </c>
      <c r="E11" s="4">
        <v>5</v>
      </c>
      <c r="N11" s="1" t="s">
        <v>17</v>
      </c>
      <c r="O11" s="1" t="s">
        <v>6</v>
      </c>
      <c r="P11" s="4">
        <v>5</v>
      </c>
    </row>
    <row r="12" spans="2:23" x14ac:dyDescent="0.45">
      <c r="C12" s="1" t="s">
        <v>18</v>
      </c>
      <c r="D12" s="1" t="s">
        <v>7</v>
      </c>
      <c r="E12" s="4">
        <v>10</v>
      </c>
      <c r="N12" s="1" t="s">
        <v>18</v>
      </c>
      <c r="O12" s="1" t="s">
        <v>7</v>
      </c>
      <c r="P12" s="4">
        <v>10</v>
      </c>
    </row>
    <row r="13" spans="2:23" x14ac:dyDescent="0.45">
      <c r="C13" s="1" t="s">
        <v>21</v>
      </c>
      <c r="D13" s="1" t="s">
        <v>8</v>
      </c>
      <c r="E13" s="4">
        <v>12900</v>
      </c>
      <c r="N13" s="1" t="s">
        <v>21</v>
      </c>
      <c r="O13" s="1" t="s">
        <v>8</v>
      </c>
      <c r="P13" s="4">
        <v>12900</v>
      </c>
      <c r="U13" s="4"/>
      <c r="W13" s="4"/>
    </row>
    <row r="14" spans="2:23" x14ac:dyDescent="0.45">
      <c r="C14" s="1" t="s">
        <v>20</v>
      </c>
      <c r="D14" s="1" t="s">
        <v>9</v>
      </c>
      <c r="E14" s="4">
        <v>10</v>
      </c>
      <c r="N14" s="1" t="s">
        <v>20</v>
      </c>
      <c r="O14" s="1" t="s">
        <v>9</v>
      </c>
      <c r="P14" s="4">
        <v>10</v>
      </c>
    </row>
    <row r="15" spans="2:23" x14ac:dyDescent="0.45">
      <c r="C15" s="1" t="s">
        <v>19</v>
      </c>
      <c r="D15" s="1" t="s">
        <v>10</v>
      </c>
      <c r="E15" s="4">
        <v>1890000</v>
      </c>
      <c r="N15" s="1" t="s">
        <v>19</v>
      </c>
      <c r="O15" s="1" t="s">
        <v>10</v>
      </c>
      <c r="P15" s="4">
        <v>1890000</v>
      </c>
    </row>
    <row r="16" spans="2:23" x14ac:dyDescent="0.45">
      <c r="E16" s="4"/>
      <c r="P16" s="4"/>
    </row>
    <row r="17" spans="2:16" x14ac:dyDescent="0.45">
      <c r="B17" s="1" t="s">
        <v>2</v>
      </c>
      <c r="C17" s="1" t="s">
        <v>13</v>
      </c>
      <c r="D17" s="1" t="s">
        <v>11</v>
      </c>
      <c r="E17" s="9">
        <f>E5</f>
        <v>0.02</v>
      </c>
      <c r="L17" s="1" t="s">
        <v>30</v>
      </c>
      <c r="M17" s="1" t="s">
        <v>2</v>
      </c>
      <c r="N17" s="1" t="s">
        <v>13</v>
      </c>
      <c r="O17" s="1" t="s">
        <v>11</v>
      </c>
      <c r="P17" s="9">
        <f>P5</f>
        <v>2.1999999999999999E-2</v>
      </c>
    </row>
    <row r="18" spans="2:16" x14ac:dyDescent="0.45">
      <c r="C18" s="1" t="s">
        <v>22</v>
      </c>
      <c r="D18" s="1" t="s">
        <v>12</v>
      </c>
      <c r="E18" s="4">
        <v>100000</v>
      </c>
      <c r="L18" s="1" t="s">
        <v>31</v>
      </c>
      <c r="N18" s="1" t="s">
        <v>22</v>
      </c>
      <c r="O18" s="1" t="s">
        <v>12</v>
      </c>
      <c r="P18" s="4">
        <v>100000</v>
      </c>
    </row>
    <row r="19" spans="2:16" x14ac:dyDescent="0.45">
      <c r="D19" s="1" t="s">
        <v>23</v>
      </c>
      <c r="E19" s="4">
        <v>0</v>
      </c>
      <c r="O19" s="1" t="s">
        <v>23</v>
      </c>
      <c r="P19" s="4">
        <f>J5</f>
        <v>113321</v>
      </c>
    </row>
    <row r="20" spans="2:16" x14ac:dyDescent="0.45">
      <c r="D20" s="1" t="s">
        <v>24</v>
      </c>
      <c r="E20" s="1">
        <v>0</v>
      </c>
      <c r="O20" s="1" t="s">
        <v>24</v>
      </c>
      <c r="P20" s="1">
        <v>0</v>
      </c>
    </row>
    <row r="21" spans="2:16" x14ac:dyDescent="0.45">
      <c r="D21" s="1" t="s">
        <v>25</v>
      </c>
      <c r="E21" s="1">
        <v>0</v>
      </c>
      <c r="O21" s="1" t="s">
        <v>25</v>
      </c>
      <c r="P2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396D-4150-4E18-B040-029E10696C0B}">
  <dimension ref="A3:J21"/>
  <sheetViews>
    <sheetView zoomScale="70" zoomScaleNormal="70" workbookViewId="0">
      <selection activeCell="E5" sqref="E5"/>
    </sheetView>
  </sheetViews>
  <sheetFormatPr defaultRowHeight="17.5" x14ac:dyDescent="0.45"/>
  <cols>
    <col min="1" max="1" width="22.90625" style="1" bestFit="1" customWidth="1"/>
    <col min="2" max="2" width="8.7265625" style="1"/>
    <col min="3" max="3" width="26.08984375" style="1" bestFit="1" customWidth="1"/>
    <col min="4" max="4" width="19.81640625" style="1" bestFit="1" customWidth="1"/>
    <col min="5" max="5" width="13.36328125" style="1" bestFit="1" customWidth="1"/>
    <col min="6" max="9" width="8.7265625" style="1"/>
    <col min="10" max="10" width="8.90625" style="1" bestFit="1" customWidth="1"/>
    <col min="11" max="16384" width="8.7265625" style="1"/>
  </cols>
  <sheetData>
    <row r="3" spans="1:10" x14ac:dyDescent="0.45">
      <c r="D3" s="1" t="s">
        <v>26</v>
      </c>
    </row>
    <row r="4" spans="1:10" x14ac:dyDescent="0.45">
      <c r="G4" s="1" t="s">
        <v>0</v>
      </c>
      <c r="H4" s="1" t="s">
        <v>1</v>
      </c>
      <c r="I4" s="1" t="s">
        <v>2</v>
      </c>
      <c r="J4" s="1" t="s">
        <v>27</v>
      </c>
    </row>
    <row r="5" spans="1:10" x14ac:dyDescent="0.45">
      <c r="C5" s="1" t="s">
        <v>13</v>
      </c>
      <c r="D5" s="5" t="s">
        <v>11</v>
      </c>
      <c r="E5" s="6">
        <v>0.02</v>
      </c>
      <c r="G5" s="3">
        <f>E7*E8</f>
        <v>105000</v>
      </c>
      <c r="H5" s="3">
        <f>E10*MIN((E11/E12)*E13,(E11/E14)*E15)</f>
        <v>6321</v>
      </c>
      <c r="I5" s="3">
        <f>E17*(E18+E19+E20+E21)</f>
        <v>4266.42</v>
      </c>
      <c r="J5" s="3">
        <f>SUM(G5:I5)</f>
        <v>115587.42</v>
      </c>
    </row>
    <row r="6" spans="1:10" x14ac:dyDescent="0.45">
      <c r="E6" s="4"/>
    </row>
    <row r="7" spans="1:10" x14ac:dyDescent="0.45">
      <c r="A7" s="1" t="s">
        <v>28</v>
      </c>
      <c r="B7" s="1" t="s">
        <v>0</v>
      </c>
      <c r="C7" s="1" t="s">
        <v>14</v>
      </c>
      <c r="D7" s="1" t="s">
        <v>3</v>
      </c>
      <c r="E7" s="4">
        <v>105000</v>
      </c>
    </row>
    <row r="8" spans="1:10" x14ac:dyDescent="0.45">
      <c r="C8" s="1" t="s">
        <v>15</v>
      </c>
      <c r="D8" s="1" t="s">
        <v>4</v>
      </c>
      <c r="E8" s="4">
        <v>1</v>
      </c>
    </row>
    <row r="9" spans="1:10" x14ac:dyDescent="0.45">
      <c r="E9" s="4"/>
    </row>
    <row r="10" spans="1:10" x14ac:dyDescent="0.45">
      <c r="A10" s="1" t="s">
        <v>29</v>
      </c>
      <c r="B10" s="1" t="s">
        <v>1</v>
      </c>
      <c r="C10" s="1" t="s">
        <v>16</v>
      </c>
      <c r="D10" s="1" t="s">
        <v>5</v>
      </c>
      <c r="E10" s="8">
        <f>1-E5</f>
        <v>0.98</v>
      </c>
    </row>
    <row r="11" spans="1:10" x14ac:dyDescent="0.45">
      <c r="C11" s="1" t="s">
        <v>17</v>
      </c>
      <c r="D11" s="1" t="s">
        <v>6</v>
      </c>
      <c r="E11" s="4">
        <v>5</v>
      </c>
    </row>
    <row r="12" spans="1:10" x14ac:dyDescent="0.45">
      <c r="C12" s="1" t="s">
        <v>18</v>
      </c>
      <c r="D12" s="1" t="s">
        <v>7</v>
      </c>
      <c r="E12" s="4">
        <v>10</v>
      </c>
    </row>
    <row r="13" spans="1:10" x14ac:dyDescent="0.45">
      <c r="C13" s="1" t="s">
        <v>21</v>
      </c>
      <c r="D13" s="1" t="s">
        <v>8</v>
      </c>
      <c r="E13" s="4">
        <v>12900</v>
      </c>
    </row>
    <row r="14" spans="1:10" x14ac:dyDescent="0.45">
      <c r="C14" s="1" t="s">
        <v>20</v>
      </c>
      <c r="D14" s="1" t="s">
        <v>9</v>
      </c>
      <c r="E14" s="4">
        <v>10</v>
      </c>
    </row>
    <row r="15" spans="1:10" x14ac:dyDescent="0.45">
      <c r="C15" s="1" t="s">
        <v>19</v>
      </c>
      <c r="D15" s="1" t="s">
        <v>10</v>
      </c>
      <c r="E15" s="4">
        <v>1890000</v>
      </c>
    </row>
    <row r="16" spans="1:10" x14ac:dyDescent="0.45">
      <c r="E16" s="4"/>
    </row>
    <row r="17" spans="1:5" x14ac:dyDescent="0.45">
      <c r="A17" s="1" t="s">
        <v>30</v>
      </c>
      <c r="B17" s="1" t="s">
        <v>2</v>
      </c>
      <c r="C17" s="1" t="s">
        <v>13</v>
      </c>
      <c r="D17" s="1" t="s">
        <v>11</v>
      </c>
      <c r="E17" s="9">
        <f>E5</f>
        <v>0.02</v>
      </c>
    </row>
    <row r="18" spans="1:5" x14ac:dyDescent="0.45">
      <c r="A18" s="1" t="s">
        <v>31</v>
      </c>
      <c r="C18" s="1" t="s">
        <v>22</v>
      </c>
      <c r="D18" s="1" t="s">
        <v>12</v>
      </c>
      <c r="E18" s="4">
        <v>100000</v>
      </c>
    </row>
    <row r="19" spans="1:5" x14ac:dyDescent="0.45">
      <c r="D19" s="1" t="s">
        <v>23</v>
      </c>
      <c r="E19" s="4">
        <f>'1 fs'!J5</f>
        <v>113321</v>
      </c>
    </row>
    <row r="20" spans="1:5" x14ac:dyDescent="0.45">
      <c r="D20" s="1" t="s">
        <v>24</v>
      </c>
      <c r="E20" s="1">
        <v>0</v>
      </c>
    </row>
    <row r="21" spans="1:5" x14ac:dyDescent="0.45">
      <c r="D21" s="1" t="s">
        <v>25</v>
      </c>
      <c r="E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B500-A46A-4CE1-B10E-4C73BA6F4E7B}">
  <dimension ref="A3:J33"/>
  <sheetViews>
    <sheetView zoomScale="70" zoomScaleNormal="70" workbookViewId="0">
      <selection activeCell="O21" sqref="O21"/>
    </sheetView>
  </sheetViews>
  <sheetFormatPr defaultRowHeight="17.5" x14ac:dyDescent="0.45"/>
  <cols>
    <col min="1" max="1" width="22.90625" style="1" bestFit="1" customWidth="1"/>
    <col min="2" max="2" width="8.7265625" style="1"/>
    <col min="3" max="3" width="26.08984375" style="1" bestFit="1" customWidth="1"/>
    <col min="4" max="4" width="19.81640625" style="1" bestFit="1" customWidth="1"/>
    <col min="5" max="5" width="13.36328125" style="1" bestFit="1" customWidth="1"/>
    <col min="6" max="9" width="8.7265625" style="1"/>
    <col min="10" max="10" width="11.54296875" style="1" bestFit="1" customWidth="1"/>
    <col min="11" max="16384" width="8.7265625" style="1"/>
  </cols>
  <sheetData>
    <row r="3" spans="1:10" x14ac:dyDescent="0.45">
      <c r="D3" s="1" t="s">
        <v>26</v>
      </c>
    </row>
    <row r="4" spans="1:10" x14ac:dyDescent="0.45">
      <c r="G4" s="1" t="s">
        <v>0</v>
      </c>
      <c r="H4" s="1" t="s">
        <v>1</v>
      </c>
      <c r="I4" s="1" t="s">
        <v>2</v>
      </c>
      <c r="J4" s="1" t="s">
        <v>27</v>
      </c>
    </row>
    <row r="5" spans="1:10" x14ac:dyDescent="0.45">
      <c r="C5" s="1" t="s">
        <v>13</v>
      </c>
      <c r="D5" s="5" t="s">
        <v>11</v>
      </c>
      <c r="E5" s="6">
        <v>2.1999999999999999E-2</v>
      </c>
      <c r="G5" s="3">
        <f>E7*E8</f>
        <v>105000</v>
      </c>
      <c r="H5" s="3">
        <f>E10*MIN((E11/E12)*E13,(E11/E14)*E15)</f>
        <v>6308.0999999999995</v>
      </c>
      <c r="I5" s="3">
        <f>E17*(E18+E19+E20+E21)</f>
        <v>4693.0619999999999</v>
      </c>
      <c r="J5" s="2">
        <f>E19+I5+H5+G5</f>
        <v>229322.16200000001</v>
      </c>
    </row>
    <row r="6" spans="1:10" x14ac:dyDescent="0.45">
      <c r="E6" s="4"/>
    </row>
    <row r="7" spans="1:10" x14ac:dyDescent="0.45">
      <c r="A7" s="1" t="s">
        <v>28</v>
      </c>
      <c r="B7" s="1" t="s">
        <v>0</v>
      </c>
      <c r="C7" s="1" t="s">
        <v>14</v>
      </c>
      <c r="D7" s="1" t="s">
        <v>3</v>
      </c>
      <c r="E7" s="4">
        <v>105000</v>
      </c>
    </row>
    <row r="8" spans="1:10" x14ac:dyDescent="0.45">
      <c r="C8" s="1" t="s">
        <v>15</v>
      </c>
      <c r="D8" s="1" t="s">
        <v>4</v>
      </c>
      <c r="E8" s="4">
        <v>1</v>
      </c>
    </row>
    <row r="9" spans="1:10" x14ac:dyDescent="0.45">
      <c r="E9" s="4"/>
    </row>
    <row r="10" spans="1:10" x14ac:dyDescent="0.45">
      <c r="A10" s="1" t="s">
        <v>29</v>
      </c>
      <c r="B10" s="1" t="s">
        <v>1</v>
      </c>
      <c r="C10" s="1" t="s">
        <v>16</v>
      </c>
      <c r="D10" s="1" t="s">
        <v>5</v>
      </c>
      <c r="E10" s="9">
        <f>1-E5</f>
        <v>0.97799999999999998</v>
      </c>
    </row>
    <row r="11" spans="1:10" x14ac:dyDescent="0.45">
      <c r="C11" s="1" t="s">
        <v>17</v>
      </c>
      <c r="D11" s="1" t="s">
        <v>6</v>
      </c>
      <c r="E11" s="4">
        <v>5</v>
      </c>
    </row>
    <row r="12" spans="1:10" x14ac:dyDescent="0.45">
      <c r="C12" s="1" t="s">
        <v>18</v>
      </c>
      <c r="D12" s="1" t="s">
        <v>7</v>
      </c>
      <c r="E12" s="4">
        <v>10</v>
      </c>
    </row>
    <row r="13" spans="1:10" x14ac:dyDescent="0.45">
      <c r="C13" s="1" t="s">
        <v>21</v>
      </c>
      <c r="D13" s="1" t="s">
        <v>8</v>
      </c>
      <c r="E13" s="4">
        <v>12900</v>
      </c>
      <c r="J13" s="4"/>
    </row>
    <row r="14" spans="1:10" x14ac:dyDescent="0.45">
      <c r="C14" s="1" t="s">
        <v>20</v>
      </c>
      <c r="D14" s="1" t="s">
        <v>9</v>
      </c>
      <c r="E14" s="4">
        <v>10</v>
      </c>
    </row>
    <row r="15" spans="1:10" x14ac:dyDescent="0.45">
      <c r="C15" s="1" t="s">
        <v>19</v>
      </c>
      <c r="D15" s="1" t="s">
        <v>10</v>
      </c>
      <c r="E15" s="4">
        <v>1890000</v>
      </c>
    </row>
    <row r="16" spans="1:10" x14ac:dyDescent="0.45">
      <c r="E16" s="4"/>
    </row>
    <row r="17" spans="1:6" x14ac:dyDescent="0.45">
      <c r="A17" s="1" t="s">
        <v>30</v>
      </c>
      <c r="B17" s="1" t="s">
        <v>2</v>
      </c>
      <c r="C17" s="1" t="s">
        <v>13</v>
      </c>
      <c r="D17" s="1" t="s">
        <v>11</v>
      </c>
      <c r="E17" s="9">
        <f>E5</f>
        <v>2.1999999999999999E-2</v>
      </c>
    </row>
    <row r="18" spans="1:6" x14ac:dyDescent="0.45">
      <c r="A18" s="1" t="s">
        <v>31</v>
      </c>
      <c r="C18" s="1" t="s">
        <v>22</v>
      </c>
      <c r="D18" s="1" t="s">
        <v>12</v>
      </c>
      <c r="E18" s="4">
        <v>100000</v>
      </c>
    </row>
    <row r="19" spans="1:6" x14ac:dyDescent="0.45">
      <c r="D19" s="1" t="s">
        <v>23</v>
      </c>
      <c r="E19" s="4">
        <f>'1 fs'!J5</f>
        <v>113321</v>
      </c>
    </row>
    <row r="20" spans="1:6" x14ac:dyDescent="0.45">
      <c r="D20" s="1" t="s">
        <v>24</v>
      </c>
      <c r="E20" s="1">
        <v>0</v>
      </c>
    </row>
    <row r="21" spans="1:6" x14ac:dyDescent="0.45">
      <c r="D21" s="1" t="s">
        <v>25</v>
      </c>
      <c r="E21" s="1">
        <v>0</v>
      </c>
    </row>
    <row r="27" spans="1:6" x14ac:dyDescent="0.45">
      <c r="B27" s="10" t="s">
        <v>32</v>
      </c>
      <c r="C27" s="10"/>
      <c r="D27" s="10"/>
      <c r="E27" s="10"/>
      <c r="F27" s="10"/>
    </row>
    <row r="28" spans="1:6" x14ac:dyDescent="0.45">
      <c r="B28" s="10"/>
      <c r="C28" s="10"/>
      <c r="D28" s="10"/>
      <c r="E28" s="10"/>
      <c r="F28" s="10"/>
    </row>
    <row r="29" spans="1:6" x14ac:dyDescent="0.45">
      <c r="B29" s="10"/>
      <c r="C29" s="10"/>
      <c r="D29" s="10"/>
      <c r="E29" s="10"/>
      <c r="F29" s="10"/>
    </row>
    <row r="30" spans="1:6" x14ac:dyDescent="0.45">
      <c r="B30" s="10"/>
      <c r="C30" s="10"/>
      <c r="D30" s="10"/>
      <c r="E30" s="10"/>
      <c r="F30" s="10"/>
    </row>
    <row r="31" spans="1:6" x14ac:dyDescent="0.45">
      <c r="B31" s="10"/>
      <c r="C31" s="10"/>
      <c r="D31" s="10"/>
      <c r="E31" s="10"/>
      <c r="F31" s="10"/>
    </row>
    <row r="32" spans="1:6" x14ac:dyDescent="0.45">
      <c r="B32" s="10"/>
      <c r="C32" s="10"/>
      <c r="D32" s="10"/>
      <c r="E32" s="10"/>
      <c r="F32" s="10"/>
    </row>
    <row r="33" spans="2:6" x14ac:dyDescent="0.45">
      <c r="B33" s="10"/>
      <c r="C33" s="10"/>
      <c r="D33" s="10"/>
      <c r="E33" s="10"/>
      <c r="F33" s="10"/>
    </row>
  </sheetData>
  <mergeCells count="1">
    <mergeCell ref="B27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fs</vt:lpstr>
      <vt:lpstr>2 fs</vt:lpstr>
      <vt:lpstr>2 fs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Rowe</dc:creator>
  <cp:lastModifiedBy>Matt Rowe</cp:lastModifiedBy>
  <dcterms:created xsi:type="dcterms:W3CDTF">2021-05-25T04:36:06Z</dcterms:created>
  <dcterms:modified xsi:type="dcterms:W3CDTF">2021-05-26T03:45:10Z</dcterms:modified>
</cp:coreProperties>
</file>