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sethv_ad_unc_edu/Documents/Desktop/Frag-MaP publish repo/fpocket-R/analysis/"/>
    </mc:Choice>
  </mc:AlternateContent>
  <xr:revisionPtr revIDLastSave="0" documentId="8_{10BAA503-2021-4689-8EE2-0195CA1F9653}" xr6:coauthVersionLast="47" xr6:coauthVersionMax="47" xr10:uidLastSave="{00000000-0000-0000-0000-000000000000}"/>
  <bookViews>
    <workbookView xWindow="-110" yWindow="-110" windowWidth="38620" windowHeight="21100"/>
  </bookViews>
  <sheets>
    <sheet name="fpocket-R_optimized_all_pc" sheetId="1" r:id="rId1"/>
  </sheets>
  <calcPr calcId="0"/>
</workbook>
</file>

<file path=xl/calcChain.xml><?xml version="1.0" encoding="utf-8"?>
<calcChain xmlns="http://schemas.openxmlformats.org/spreadsheetml/2006/main">
  <c r="H92" i="1" l="1"/>
  <c r="I92" i="1"/>
  <c r="J92" i="1"/>
  <c r="K92" i="1"/>
  <c r="L92" i="1"/>
  <c r="M92" i="1"/>
  <c r="N92" i="1"/>
  <c r="O92" i="1"/>
  <c r="Q92" i="1"/>
  <c r="R92" i="1"/>
  <c r="S92" i="1"/>
  <c r="T92" i="1"/>
  <c r="U92" i="1"/>
  <c r="V92" i="1"/>
  <c r="W92" i="1"/>
  <c r="X92" i="1"/>
  <c r="G92" i="1"/>
</calcChain>
</file>

<file path=xl/sharedStrings.xml><?xml version="1.0" encoding="utf-8"?>
<sst xmlns="http://schemas.openxmlformats.org/spreadsheetml/2006/main" count="1177" uniqueCount="118">
  <si>
    <t>Parameters</t>
  </si>
  <si>
    <t>PDB</t>
  </si>
  <si>
    <t>State</t>
  </si>
  <si>
    <t>Pocket</t>
  </si>
  <si>
    <t>Type</t>
  </si>
  <si>
    <t>Filter</t>
  </si>
  <si>
    <t>Score</t>
  </si>
  <si>
    <t>Drug score</t>
  </si>
  <si>
    <t>a-sphere</t>
  </si>
  <si>
    <t>SASA</t>
  </si>
  <si>
    <t>Volume</t>
  </si>
  <si>
    <t>Hydrophobic density</t>
  </si>
  <si>
    <t>Apolar a-sphere proportion</t>
  </si>
  <si>
    <t>Hydrophobicity score</t>
  </si>
  <si>
    <t>Polarity score</t>
  </si>
  <si>
    <t>PocketNT</t>
  </si>
  <si>
    <t>Pocket npr1</t>
  </si>
  <si>
    <t>Pocket npr2</t>
  </si>
  <si>
    <t>Pocket overlap</t>
  </si>
  <si>
    <t>Ligand overlap</t>
  </si>
  <si>
    <t>Center criteria</t>
  </si>
  <si>
    <t>Ligand npr1</t>
  </si>
  <si>
    <t>Ligand npr2</t>
  </si>
  <si>
    <t>QED score</t>
  </si>
  <si>
    <t>-m 3.0 -M 5.7 -i 42 -D 1.65</t>
  </si>
  <si>
    <t>1lvj</t>
  </si>
  <si>
    <t>Known</t>
  </si>
  <si>
    <t>Pass</t>
  </si>
  <si>
    <t>[22, 23, 24, 25, 26, 39, 40]</t>
  </si>
  <si>
    <t>1ykv</t>
  </si>
  <si>
    <t>[102, 103]</t>
  </si>
  <si>
    <t>2ktz</t>
  </si>
  <si>
    <t>[4, 5, 6, 7, 9, 10, 11, 33, 34]</t>
  </si>
  <si>
    <t>2qwy</t>
  </si>
  <si>
    <t>[10, 11, 21, 22, 44, 45]</t>
  </si>
  <si>
    <t>Novel</t>
  </si>
  <si>
    <t>[15, 51, 52]</t>
  </si>
  <si>
    <t>3d0u</t>
  </si>
  <si>
    <t>[8, 9, 10, 11, 76, 77, 78, 111, 112, 113, 136, 137, 152]</t>
  </si>
  <si>
    <t>3q50</t>
  </si>
  <si>
    <t>[5, 6, 7, 11, 15, 16, 29]</t>
  </si>
  <si>
    <t>3ski</t>
  </si>
  <si>
    <t>[30, 31, 53, 54, 55, 56, 57, 58, 59, 80, 81]</t>
  </si>
  <si>
    <t>[31, 32, 33, 59, 60, 61, 79, 80]</t>
  </si>
  <si>
    <t>[33, 35, 36, 48, 49, 50, 51]</t>
  </si>
  <si>
    <t>4jf2</t>
  </si>
  <si>
    <t>[41, 42, 52, 53, 54, 55, 56, 57, 58, 59, 60, 65, 66, 67, 68, 69, 70]</t>
  </si>
  <si>
    <t>[30, 31, 41, 42, 70, 71]</t>
  </si>
  <si>
    <t>4lx5</t>
  </si>
  <si>
    <t>[21, 22, 47, 50, 51, 52, 73, 74, 75]</t>
  </si>
  <si>
    <t>5btp</t>
  </si>
  <si>
    <t>[16, 17, 34, 35, 63, 70, 71]</t>
  </si>
  <si>
    <t>[21, 22, 23, 24, 64, 65]</t>
  </si>
  <si>
    <t>5kpy</t>
  </si>
  <si>
    <t>[46, 48, 49, 51]</t>
  </si>
  <si>
    <t>5ob3</t>
  </si>
  <si>
    <t>[15, 16, 21, 22, 23, 42, 43, 44, 45, 46, 50, 51]</t>
  </si>
  <si>
    <t>6gzr</t>
  </si>
  <si>
    <t>[7, 8, 24, 25, 26, 40, 41]</t>
  </si>
  <si>
    <t>6up0</t>
  </si>
  <si>
    <t>[10, 14, 15, 17, 19, 21, 22, 23]</t>
  </si>
  <si>
    <t>6va4</t>
  </si>
  <si>
    <t>[5, 6, 7, 16, 17]</t>
  </si>
  <si>
    <t>6xb7</t>
  </si>
  <si>
    <t>[6, 7, 8, 9, 10, 12, 13, 35, 36, 37]</t>
  </si>
  <si>
    <t>6xjq</t>
  </si>
  <si>
    <t>[14, 15, 16, 17, 42, 43, 45, 46]</t>
  </si>
  <si>
    <t>[30, 31, 33, 34, 35]</t>
  </si>
  <si>
    <t>6yl5</t>
  </si>
  <si>
    <t>[15, 16, 22, 23, 24, 44, 45, 46]</t>
  </si>
  <si>
    <t>7dwh</t>
  </si>
  <si>
    <t>[9, 10, 11, 37, 38]</t>
  </si>
  <si>
    <t>7eoh</t>
  </si>
  <si>
    <t>[8, 9, 10, 33, 40, 41, 42, 43]</t>
  </si>
  <si>
    <t>7fj0</t>
  </si>
  <si>
    <t>[4, 5, 15, 16, 17]</t>
  </si>
  <si>
    <t>7kvt</t>
  </si>
  <si>
    <t>[13, 14, 15, 39, 40, 47, 48, 69, 70]</t>
  </si>
  <si>
    <t>7oaw</t>
  </si>
  <si>
    <t>[9, 10, 13, 14, 15, 16, 30, 31, 32, 37, 39, 40]</t>
  </si>
  <si>
    <t>8eyu</t>
  </si>
  <si>
    <t>[16, 17, 26, 34, 35, 37, 38, 39]</t>
  </si>
  <si>
    <t>8hb3</t>
  </si>
  <si>
    <t>[5, 6, 7, 32, 33, 34, 46, 47]</t>
  </si>
  <si>
    <t>[9, 10, 12, 13, 14, 48, 51, 52, 53]</t>
  </si>
  <si>
    <t>1f27</t>
  </si>
  <si>
    <t>[6, 7, 8, 16, 17, 26, 27]</t>
  </si>
  <si>
    <t>1q8n</t>
  </si>
  <si>
    <t>[3, 7, 8, 23, 24, 25, 27, 28, 29, 30]</t>
  </si>
  <si>
    <t>2gdi</t>
  </si>
  <si>
    <t>[19, 20, 39, 40, 42, 43, 57, 58, 72, 73, 74]</t>
  </si>
  <si>
    <t>3e5c</t>
  </si>
  <si>
    <t>[10, 11, 12, 28, 29, 31, 32, 33, 34, 36]</t>
  </si>
  <si>
    <t>[7, 29, 36, 37, 38, 39, 47, 48]</t>
  </si>
  <si>
    <t>3f2y</t>
  </si>
  <si>
    <t>[40, 41, 42, 43, 64, 65, 74, 75, 76]</t>
  </si>
  <si>
    <t>[10, 11, 12, 32, 33, 41, 47, 48, 61, 62, 84, 85, 93]</t>
  </si>
  <si>
    <t>[48, 49, 61, 62, 84, 85, 99]</t>
  </si>
  <si>
    <t>[85, 86, 87, 88, 89, 92, 93, 94]</t>
  </si>
  <si>
    <t>3npq</t>
  </si>
  <si>
    <t>[14, 15, 16, 29, 31]</t>
  </si>
  <si>
    <t>[29, 30, 31, 32, 47]</t>
  </si>
  <si>
    <t>4b5r</t>
  </si>
  <si>
    <t>[24, 25, 64, 65, 66, 67, 86, 87]</t>
  </si>
  <si>
    <t>[9, 63, 64, 66, 67, 68, 83, 84, 85]</t>
  </si>
  <si>
    <t>[6, 7, 46, 47, 48, 88, 89]</t>
  </si>
  <si>
    <t>4rzd</t>
  </si>
  <si>
    <t>[7, 8, 17, 18, 84, 85]</t>
  </si>
  <si>
    <t>6fz0</t>
  </si>
  <si>
    <t>[7, 8, 9, 20, 21, 47, 48]</t>
  </si>
  <si>
    <t>[9, 10, 11, 15, 16, 17, 18, 19, 20, 49, 50]</t>
  </si>
  <si>
    <t>6las</t>
  </si>
  <si>
    <t>[7, 8, 9, 32, 33, 34, 36, 37]</t>
  </si>
  <si>
    <t>6ubu</t>
  </si>
  <si>
    <t>7elr</t>
  </si>
  <si>
    <t>[6, 7, 10, 35, 36, 37, 38, 39, 40, 41]</t>
  </si>
  <si>
    <t>8d2b</t>
  </si>
  <si>
    <t>[6, 7, 8, 22, 23, 24, 26, 28]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</si>
</sst>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2" fontId="18" fillId="0" borderId="0" xfId="0" applyNumberFormat="1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X92" totalsRowCount="1" headerRowDxfId="24">
  <autoFilter ref="A1:X91">
    <filterColumn colId="0">
      <filters>
        <filter val="-m 3.0 -M 5.7 -i 42 -D 1.65"/>
      </filters>
    </filterColumn>
  </autoFilter>
  <tableColumns count="24">
    <tableColumn id="1" name="Parameters" totalsRowDxfId="23"/>
    <tableColumn id="2" name="PDB" totalsRowDxfId="22"/>
    <tableColumn id="3" name="State" totalsRowDxfId="21"/>
    <tableColumn id="4" name="Pocket" totalsRowDxfId="20"/>
    <tableColumn id="5" name="Type" totalsRowDxfId="19"/>
    <tableColumn id="6" name="Filter" totalsRowDxfId="18"/>
    <tableColumn id="7" name="Score" totalsRowFunction="custom" totalsRowDxfId="17">
      <totalsRowFormula>SUBTOTAL(1,Table1[Score])</totalsRowFormula>
    </tableColumn>
    <tableColumn id="8" name="Drug score" totalsRowFunction="custom" totalsRowDxfId="16">
      <totalsRowFormula>SUBTOTAL(1,Table1[Drug score])</totalsRowFormula>
    </tableColumn>
    <tableColumn id="9" name="a-sphere" totalsRowFunction="custom" totalsRowDxfId="15">
      <totalsRowFormula>SUBTOTAL(1,Table1[a-sphere])</totalsRowFormula>
    </tableColumn>
    <tableColumn id="10" name="SASA" totalsRowFunction="custom" totalsRowDxfId="14">
      <totalsRowFormula>SUBTOTAL(1,Table1[SASA])</totalsRowFormula>
    </tableColumn>
    <tableColumn id="11" name="Volume" totalsRowFunction="custom" dataDxfId="25" totalsRowDxfId="13">
      <totalsRowFormula>SUBTOTAL(1,Table1[Volume])</totalsRowFormula>
    </tableColumn>
    <tableColumn id="12" name="Hydrophobic density" totalsRowFunction="custom" totalsRowDxfId="12">
      <totalsRowFormula>SUBTOTAL(1,Table1[Hydrophobic density])</totalsRowFormula>
    </tableColumn>
    <tableColumn id="13" name="Apolar a-sphere proportion" totalsRowFunction="custom" totalsRowDxfId="11">
      <totalsRowFormula>SUBTOTAL(1,Table1[Apolar a-sphere proportion])</totalsRowFormula>
    </tableColumn>
    <tableColumn id="14" name="Hydrophobicity score" totalsRowFunction="custom" totalsRowDxfId="10">
      <totalsRowFormula>SUBTOTAL(1,Table1[Hydrophobicity score])</totalsRowFormula>
    </tableColumn>
    <tableColumn id="15" name="Polarity score" totalsRowFunction="custom" totalsRowDxfId="9">
      <totalsRowFormula>SUBTOTAL(1,Table1[Polarity score])</totalsRowFormula>
    </tableColumn>
    <tableColumn id="16" name="PocketNT" totalsRowDxfId="8"/>
    <tableColumn id="17" name="Pocket npr1" totalsRowFunction="custom" totalsRowDxfId="7">
      <totalsRowFormula>SUBTOTAL(1,Table1[Pocket npr1])</totalsRowFormula>
    </tableColumn>
    <tableColumn id="18" name="Pocket npr2" totalsRowFunction="custom" totalsRowDxfId="6">
      <totalsRowFormula>SUBTOTAL(1,Table1[Pocket npr2])</totalsRowFormula>
    </tableColumn>
    <tableColumn id="19" name="Pocket overlap" totalsRowFunction="custom" totalsRowDxfId="5">
      <totalsRowFormula>SUBTOTAL(1,Table1[Pocket overlap])</totalsRowFormula>
    </tableColumn>
    <tableColumn id="20" name="Ligand overlap" totalsRowFunction="custom" totalsRowDxfId="4">
      <totalsRowFormula>SUBTOTAL(1,Table1[Ligand overlap])</totalsRowFormula>
    </tableColumn>
    <tableColumn id="21" name="Center criteria" totalsRowFunction="custom" totalsRowDxfId="3">
      <totalsRowFormula>SUBTOTAL(1,Table1[Center criteria])</totalsRowFormula>
    </tableColumn>
    <tableColumn id="22" name="Ligand npr1" totalsRowFunction="custom" totalsRowDxfId="2">
      <totalsRowFormula>SUBTOTAL(1,Table1[Ligand npr1])</totalsRowFormula>
    </tableColumn>
    <tableColumn id="23" name="Ligand npr2" totalsRowFunction="custom" totalsRowDxfId="1">
      <totalsRowFormula>SUBTOTAL(1,Table1[Ligand npr2])</totalsRowFormula>
    </tableColumn>
    <tableColumn id="24" name="QED score" totalsRowFunction="custom" totalsRowDxfId="0">
      <totalsRowFormula>SUBTOTAL(1,Table1[QED score])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2"/>
  <sheetViews>
    <sheetView tabSelected="1" workbookViewId="0">
      <selection activeCell="Y15" sqref="Y15"/>
    </sheetView>
  </sheetViews>
  <sheetFormatPr defaultRowHeight="14" x14ac:dyDescent="0.35"/>
  <cols>
    <col min="1" max="1" width="24.1796875" style="1" bestFit="1" customWidth="1"/>
    <col min="2" max="2" width="10.08984375" style="1" bestFit="1" customWidth="1"/>
    <col min="3" max="3" width="10.81640625" style="1" bestFit="1" customWidth="1"/>
    <col min="4" max="4" width="12.6328125" style="1" bestFit="1" customWidth="1"/>
    <col min="5" max="5" width="10.6328125" style="1" bestFit="1" customWidth="1"/>
    <col min="6" max="6" width="10.90625" style="1" bestFit="1" customWidth="1"/>
    <col min="7" max="8" width="12.90625" style="1" bestFit="1" customWidth="1"/>
    <col min="9" max="9" width="14.54296875" style="1" bestFit="1" customWidth="1"/>
    <col min="10" max="10" width="12.90625" style="1" bestFit="1" customWidth="1"/>
    <col min="11" max="11" width="13.453125" style="1" bestFit="1" customWidth="1"/>
    <col min="12" max="12" width="19.1796875" style="1" bestFit="1" customWidth="1"/>
    <col min="13" max="13" width="24" style="1" bestFit="1" customWidth="1"/>
    <col min="14" max="14" width="21.81640625" style="1" bestFit="1" customWidth="1"/>
    <col min="15" max="15" width="13.54296875" style="1" bestFit="1" customWidth="1"/>
    <col min="16" max="16" width="57.453125" style="1" bestFit="1" customWidth="1"/>
    <col min="17" max="17" width="12.6328125" style="1" customWidth="1"/>
    <col min="18" max="18" width="12.90625" style="1" bestFit="1" customWidth="1"/>
    <col min="19" max="20" width="13.26953125" style="1" bestFit="1" customWidth="1"/>
    <col min="21" max="21" width="12.90625" style="1" bestFit="1" customWidth="1"/>
    <col min="22" max="23" width="12.81640625" style="1" bestFit="1" customWidth="1"/>
    <col min="24" max="24" width="11.26953125" style="1" bestFit="1" customWidth="1"/>
    <col min="25" max="16384" width="8.7265625" style="1"/>
  </cols>
  <sheetData>
    <row r="1" spans="1:24" s="2" customFormat="1" ht="3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35">
      <c r="A2" s="1" t="s">
        <v>24</v>
      </c>
      <c r="B2" s="1" t="s">
        <v>25</v>
      </c>
      <c r="C2" s="1">
        <v>3</v>
      </c>
      <c r="D2" s="1">
        <v>1</v>
      </c>
      <c r="E2" s="1" t="s">
        <v>26</v>
      </c>
      <c r="F2" s="1" t="s">
        <v>27</v>
      </c>
      <c r="G2" s="3">
        <v>0.35</v>
      </c>
      <c r="H2" s="3">
        <v>0.47</v>
      </c>
      <c r="I2" s="5">
        <v>128</v>
      </c>
      <c r="J2" s="5">
        <v>140</v>
      </c>
      <c r="K2" s="5">
        <v>440</v>
      </c>
      <c r="L2" s="5">
        <v>11</v>
      </c>
      <c r="M2" s="3">
        <v>0.12</v>
      </c>
      <c r="N2" s="4">
        <v>8.6</v>
      </c>
      <c r="O2" s="5">
        <v>2</v>
      </c>
      <c r="P2" s="1" t="s">
        <v>28</v>
      </c>
      <c r="Q2" s="3">
        <v>0.48</v>
      </c>
      <c r="R2" s="3">
        <v>0.69</v>
      </c>
      <c r="S2" s="3">
        <v>0.96</v>
      </c>
      <c r="T2" s="3">
        <v>0.89</v>
      </c>
      <c r="U2" s="3">
        <v>0.72</v>
      </c>
      <c r="V2" s="3">
        <v>0.5</v>
      </c>
      <c r="W2" s="3">
        <v>0.61</v>
      </c>
      <c r="X2" s="3">
        <v>0.76</v>
      </c>
    </row>
    <row r="3" spans="1:24" customFormat="1" ht="14.5" hidden="1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</row>
    <row r="4" spans="1:24" x14ac:dyDescent="0.35">
      <c r="A4" s="1" t="s">
        <v>24</v>
      </c>
      <c r="B4" s="1" t="s">
        <v>29</v>
      </c>
      <c r="D4" s="1">
        <v>1</v>
      </c>
      <c r="E4" s="1" t="s">
        <v>26</v>
      </c>
      <c r="F4" s="1" t="s">
        <v>27</v>
      </c>
      <c r="G4" s="3">
        <v>0.45</v>
      </c>
      <c r="H4" s="3">
        <v>0.12</v>
      </c>
      <c r="I4" s="5">
        <v>48</v>
      </c>
      <c r="J4" s="5">
        <v>61</v>
      </c>
      <c r="K4" s="5">
        <v>230</v>
      </c>
      <c r="L4" s="5">
        <v>13</v>
      </c>
      <c r="M4" s="3">
        <v>0.28999999999999998</v>
      </c>
      <c r="N4" s="4">
        <v>-19</v>
      </c>
      <c r="O4" s="5">
        <v>2</v>
      </c>
      <c r="P4" s="1" t="s">
        <v>30</v>
      </c>
      <c r="Q4" s="3">
        <v>0.44</v>
      </c>
      <c r="R4" s="3">
        <v>0.78</v>
      </c>
      <c r="S4" s="3">
        <v>0.94</v>
      </c>
      <c r="T4" s="3">
        <v>0.5</v>
      </c>
      <c r="U4" s="3">
        <v>0.38</v>
      </c>
      <c r="V4" s="3">
        <v>0.32</v>
      </c>
      <c r="W4" s="3">
        <v>0.98</v>
      </c>
      <c r="X4" s="3">
        <v>0.64</v>
      </c>
    </row>
    <row r="5" spans="1:24" customFormat="1" ht="14.5" hidden="1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</row>
    <row r="6" spans="1:24" x14ac:dyDescent="0.35">
      <c r="A6" s="1" t="s">
        <v>24</v>
      </c>
      <c r="B6" s="1" t="s">
        <v>31</v>
      </c>
      <c r="D6" s="1">
        <v>1</v>
      </c>
      <c r="E6" s="1" t="s">
        <v>26</v>
      </c>
      <c r="F6" s="1" t="s">
        <v>27</v>
      </c>
      <c r="G6" s="3">
        <v>0.31</v>
      </c>
      <c r="H6" s="3">
        <v>0.26</v>
      </c>
      <c r="I6" s="5">
        <v>121</v>
      </c>
      <c r="J6" s="5">
        <v>160</v>
      </c>
      <c r="K6" s="5">
        <v>470</v>
      </c>
      <c r="L6" s="5">
        <v>15</v>
      </c>
      <c r="M6" s="3">
        <v>0.21</v>
      </c>
      <c r="N6" s="4">
        <v>-1.8</v>
      </c>
      <c r="O6" s="5">
        <v>6</v>
      </c>
      <c r="P6" s="1" t="s">
        <v>32</v>
      </c>
      <c r="Q6" s="3">
        <v>0.25</v>
      </c>
      <c r="R6" s="3">
        <v>0.88</v>
      </c>
      <c r="S6" s="3">
        <v>1</v>
      </c>
      <c r="T6" s="3">
        <v>0.75</v>
      </c>
      <c r="U6" s="3">
        <v>0.76</v>
      </c>
      <c r="V6" s="3">
        <v>0.28000000000000003</v>
      </c>
      <c r="W6" s="3">
        <v>0.78</v>
      </c>
      <c r="X6" s="3">
        <v>0.87</v>
      </c>
    </row>
    <row r="7" spans="1:24" customFormat="1" ht="14.5" hidden="1" x14ac:dyDescent="0.3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</row>
    <row r="8" spans="1:24" x14ac:dyDescent="0.35">
      <c r="A8" s="1" t="s">
        <v>24</v>
      </c>
      <c r="B8" s="1" t="s">
        <v>33</v>
      </c>
      <c r="D8" s="1">
        <v>1</v>
      </c>
      <c r="E8" s="1" t="s">
        <v>26</v>
      </c>
      <c r="F8" s="1" t="s">
        <v>27</v>
      </c>
      <c r="G8" s="3">
        <v>0.39</v>
      </c>
      <c r="H8" s="3">
        <v>2.1000000000000001E-2</v>
      </c>
      <c r="I8" s="5">
        <v>60</v>
      </c>
      <c r="J8" s="5">
        <v>72</v>
      </c>
      <c r="K8" s="5">
        <v>220</v>
      </c>
      <c r="L8" s="5">
        <v>10</v>
      </c>
      <c r="M8" s="3">
        <v>0.18</v>
      </c>
      <c r="N8" s="4">
        <v>-6.3</v>
      </c>
      <c r="O8" s="5">
        <v>2</v>
      </c>
      <c r="P8" s="1" t="s">
        <v>34</v>
      </c>
      <c r="Q8" s="3">
        <v>0.41</v>
      </c>
      <c r="R8" s="3">
        <v>0.81</v>
      </c>
      <c r="S8" s="3">
        <v>1</v>
      </c>
      <c r="T8" s="3">
        <v>0.59</v>
      </c>
      <c r="U8" s="3">
        <v>0.64</v>
      </c>
      <c r="V8" s="3">
        <v>0.27</v>
      </c>
      <c r="W8" s="3">
        <v>0.82</v>
      </c>
      <c r="X8" s="3">
        <v>0.34</v>
      </c>
    </row>
    <row r="9" spans="1:24" x14ac:dyDescent="0.35">
      <c r="A9" s="1" t="s">
        <v>24</v>
      </c>
      <c r="B9" s="1" t="s">
        <v>33</v>
      </c>
      <c r="D9" s="1">
        <v>2</v>
      </c>
      <c r="E9" s="1" t="s">
        <v>35</v>
      </c>
      <c r="F9" s="1" t="s">
        <v>27</v>
      </c>
      <c r="G9" s="3">
        <v>0.17</v>
      </c>
      <c r="H9" s="3">
        <v>9.0999999999999998E-2</v>
      </c>
      <c r="I9" s="5">
        <v>56</v>
      </c>
      <c r="J9" s="5">
        <v>140</v>
      </c>
      <c r="K9" s="5">
        <v>310</v>
      </c>
      <c r="L9" s="5">
        <v>16</v>
      </c>
      <c r="M9" s="3">
        <v>0.3</v>
      </c>
      <c r="N9" s="4">
        <v>3.7</v>
      </c>
      <c r="O9" s="5">
        <v>2</v>
      </c>
      <c r="P9" s="1" t="s">
        <v>36</v>
      </c>
      <c r="Q9" s="3">
        <v>0.49</v>
      </c>
      <c r="R9" s="3">
        <v>0.63</v>
      </c>
      <c r="S9" s="3">
        <v>0</v>
      </c>
      <c r="T9" s="3">
        <v>0</v>
      </c>
      <c r="U9" s="3">
        <v>18</v>
      </c>
      <c r="V9" s="3"/>
      <c r="W9" s="3"/>
      <c r="X9" s="3"/>
    </row>
    <row r="10" spans="1:24" customFormat="1" ht="14.5" hidden="1" x14ac:dyDescent="0.3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22</v>
      </c>
      <c r="X10" t="s">
        <v>23</v>
      </c>
    </row>
    <row r="11" spans="1:24" x14ac:dyDescent="0.35">
      <c r="A11" s="1" t="s">
        <v>24</v>
      </c>
      <c r="B11" s="1" t="s">
        <v>37</v>
      </c>
      <c r="D11" s="1">
        <v>1</v>
      </c>
      <c r="E11" s="1" t="s">
        <v>26</v>
      </c>
      <c r="F11" s="1" t="s">
        <v>27</v>
      </c>
      <c r="G11" s="3">
        <v>0.57999999999999996</v>
      </c>
      <c r="H11" s="3">
        <v>0.02</v>
      </c>
      <c r="I11" s="5">
        <v>123</v>
      </c>
      <c r="J11" s="5">
        <v>130</v>
      </c>
      <c r="K11" s="5">
        <v>470</v>
      </c>
      <c r="L11" s="5">
        <v>0</v>
      </c>
      <c r="M11" s="3">
        <v>8.0000000000000002E-3</v>
      </c>
      <c r="N11" s="4">
        <v>3</v>
      </c>
      <c r="O11" s="5">
        <v>9</v>
      </c>
      <c r="P11" s="1" t="s">
        <v>38</v>
      </c>
      <c r="Q11" s="3">
        <v>0.14000000000000001</v>
      </c>
      <c r="R11" s="3">
        <v>0.98</v>
      </c>
      <c r="S11" s="3">
        <v>0.67</v>
      </c>
      <c r="T11" s="3">
        <v>1</v>
      </c>
      <c r="U11" s="3">
        <v>0.87</v>
      </c>
      <c r="V11" s="3">
        <v>0.11</v>
      </c>
      <c r="W11" s="3">
        <v>0.91</v>
      </c>
      <c r="X11" s="3">
        <v>0.43</v>
      </c>
    </row>
    <row r="12" spans="1:24" customFormat="1" ht="14.5" hidden="1" x14ac:dyDescent="0.3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</row>
    <row r="13" spans="1:24" x14ac:dyDescent="0.35">
      <c r="A13" s="1" t="s">
        <v>24</v>
      </c>
      <c r="B13" s="1" t="s">
        <v>39</v>
      </c>
      <c r="D13" s="1">
        <v>1</v>
      </c>
      <c r="E13" s="1" t="s">
        <v>26</v>
      </c>
      <c r="F13" s="1" t="s">
        <v>27</v>
      </c>
      <c r="G13" s="3">
        <v>0.42</v>
      </c>
      <c r="H13" s="3">
        <v>8.1000000000000003E-2</v>
      </c>
      <c r="I13" s="5">
        <v>78</v>
      </c>
      <c r="J13" s="5">
        <v>82</v>
      </c>
      <c r="K13" s="5">
        <v>210</v>
      </c>
      <c r="L13" s="5">
        <v>2</v>
      </c>
      <c r="M13" s="3">
        <v>3.7999999999999999E-2</v>
      </c>
      <c r="N13" s="4">
        <v>14</v>
      </c>
      <c r="O13" s="5">
        <v>3</v>
      </c>
      <c r="P13" s="1" t="s">
        <v>40</v>
      </c>
      <c r="Q13" s="3">
        <v>0.4</v>
      </c>
      <c r="R13" s="3">
        <v>0.81</v>
      </c>
      <c r="S13" s="3">
        <v>1</v>
      </c>
      <c r="T13" s="3">
        <v>1</v>
      </c>
      <c r="U13" s="3">
        <v>0.82</v>
      </c>
      <c r="V13" s="3">
        <v>0.27</v>
      </c>
      <c r="W13" s="3">
        <v>0.73</v>
      </c>
      <c r="X13" s="3">
        <v>0.46</v>
      </c>
    </row>
    <row r="14" spans="1:24" customFormat="1" ht="14.5" hidden="1" x14ac:dyDescent="0.3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</row>
    <row r="15" spans="1:24" x14ac:dyDescent="0.35">
      <c r="A15" s="1" t="s">
        <v>24</v>
      </c>
      <c r="B15" s="1" t="s">
        <v>41</v>
      </c>
      <c r="D15" s="1">
        <v>1</v>
      </c>
      <c r="E15" s="1" t="s">
        <v>26</v>
      </c>
      <c r="F15" s="1" t="s">
        <v>27</v>
      </c>
      <c r="G15" s="3">
        <v>0.27</v>
      </c>
      <c r="H15" s="3">
        <v>1E-3</v>
      </c>
      <c r="I15" s="5">
        <v>93</v>
      </c>
      <c r="J15" s="5">
        <v>190</v>
      </c>
      <c r="K15" s="5">
        <v>480</v>
      </c>
      <c r="L15" s="5">
        <v>0</v>
      </c>
      <c r="M15" s="3">
        <v>0</v>
      </c>
      <c r="N15" s="4">
        <v>20</v>
      </c>
      <c r="O15" s="5">
        <v>4</v>
      </c>
      <c r="P15" s="1" t="s">
        <v>42</v>
      </c>
      <c r="Q15" s="3">
        <v>0.47</v>
      </c>
      <c r="R15" s="3">
        <v>0.77</v>
      </c>
      <c r="S15" s="3">
        <v>0.66</v>
      </c>
      <c r="T15" s="3">
        <v>1</v>
      </c>
      <c r="U15" s="3">
        <v>0.85</v>
      </c>
      <c r="V15" s="3">
        <v>0.27</v>
      </c>
      <c r="W15" s="3">
        <v>0.89</v>
      </c>
      <c r="X15" s="3">
        <v>0.51</v>
      </c>
    </row>
    <row r="16" spans="1:24" x14ac:dyDescent="0.35">
      <c r="A16" s="1" t="s">
        <v>24</v>
      </c>
      <c r="B16" s="1" t="s">
        <v>41</v>
      </c>
      <c r="D16" s="1">
        <v>2</v>
      </c>
      <c r="E16" s="1" t="s">
        <v>35</v>
      </c>
      <c r="F16" s="1" t="s">
        <v>27</v>
      </c>
      <c r="G16" s="3">
        <v>0.23</v>
      </c>
      <c r="H16" s="3">
        <v>0.4</v>
      </c>
      <c r="I16" s="5">
        <v>49</v>
      </c>
      <c r="J16" s="5">
        <v>92</v>
      </c>
      <c r="K16" s="5">
        <v>240</v>
      </c>
      <c r="L16" s="5">
        <v>6</v>
      </c>
      <c r="M16" s="3">
        <v>0.14000000000000001</v>
      </c>
      <c r="N16" s="4">
        <v>15</v>
      </c>
      <c r="O16" s="5">
        <v>4</v>
      </c>
      <c r="P16" s="1" t="s">
        <v>43</v>
      </c>
      <c r="Q16" s="3">
        <v>0.28999999999999998</v>
      </c>
      <c r="R16" s="3">
        <v>0.96</v>
      </c>
      <c r="S16" s="3">
        <v>0.12</v>
      </c>
      <c r="T16" s="3">
        <v>0.16</v>
      </c>
      <c r="U16" s="3">
        <v>4.5999999999999996</v>
      </c>
      <c r="V16" s="3"/>
      <c r="W16" s="3"/>
      <c r="X16" s="3"/>
    </row>
    <row r="17" spans="1:24" x14ac:dyDescent="0.35">
      <c r="A17" s="1" t="s">
        <v>24</v>
      </c>
      <c r="B17" s="1" t="s">
        <v>41</v>
      </c>
      <c r="D17" s="1">
        <v>3</v>
      </c>
      <c r="E17" s="1" t="s">
        <v>35</v>
      </c>
      <c r="F17" s="1" t="s">
        <v>27</v>
      </c>
      <c r="G17" s="3">
        <v>7.0000000000000007E-2</v>
      </c>
      <c r="H17" s="3">
        <v>3.0000000000000001E-3</v>
      </c>
      <c r="I17" s="5">
        <v>50</v>
      </c>
      <c r="J17" s="5">
        <v>100</v>
      </c>
      <c r="K17" s="5">
        <v>210</v>
      </c>
      <c r="L17" s="5">
        <v>2</v>
      </c>
      <c r="M17" s="3">
        <v>0.06</v>
      </c>
      <c r="N17" s="4">
        <v>7.1</v>
      </c>
      <c r="O17" s="5">
        <v>3</v>
      </c>
      <c r="P17" s="1" t="s">
        <v>44</v>
      </c>
      <c r="Q17" s="3">
        <v>0.66</v>
      </c>
      <c r="R17" s="3">
        <v>0.7</v>
      </c>
      <c r="S17" s="3">
        <v>0</v>
      </c>
      <c r="T17" s="3">
        <v>0</v>
      </c>
      <c r="U17" s="3">
        <v>14</v>
      </c>
      <c r="V17" s="3"/>
      <c r="W17" s="3"/>
      <c r="X17" s="3"/>
    </row>
    <row r="18" spans="1:24" customFormat="1" ht="14.5" hidden="1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T18" t="s">
        <v>19</v>
      </c>
      <c r="U18" t="s">
        <v>20</v>
      </c>
      <c r="V18" t="s">
        <v>21</v>
      </c>
      <c r="W18" t="s">
        <v>22</v>
      </c>
      <c r="X18" t="s">
        <v>23</v>
      </c>
    </row>
    <row r="19" spans="1:24" x14ac:dyDescent="0.35">
      <c r="A19" s="1" t="s">
        <v>24</v>
      </c>
      <c r="B19" s="1" t="s">
        <v>45</v>
      </c>
      <c r="D19" s="1">
        <v>1</v>
      </c>
      <c r="E19" s="1" t="s">
        <v>35</v>
      </c>
      <c r="F19" s="1" t="s">
        <v>27</v>
      </c>
      <c r="G19" s="3">
        <v>0.37</v>
      </c>
      <c r="H19" s="3">
        <v>0.28999999999999998</v>
      </c>
      <c r="I19" s="5">
        <v>96</v>
      </c>
      <c r="J19" s="5">
        <v>200</v>
      </c>
      <c r="K19" s="5">
        <v>600</v>
      </c>
      <c r="L19" s="5">
        <v>2.9</v>
      </c>
      <c r="M19" s="3">
        <v>9.4E-2</v>
      </c>
      <c r="N19" s="4">
        <v>5.5</v>
      </c>
      <c r="O19" s="5">
        <v>8</v>
      </c>
      <c r="P19" s="1" t="s">
        <v>46</v>
      </c>
      <c r="Q19" s="3">
        <v>0.44</v>
      </c>
      <c r="R19" s="3">
        <v>0.74</v>
      </c>
      <c r="S19" s="3">
        <v>0</v>
      </c>
      <c r="T19" s="3">
        <v>0</v>
      </c>
      <c r="U19" s="3">
        <v>15</v>
      </c>
      <c r="V19" s="3"/>
      <c r="W19" s="3"/>
      <c r="X19" s="3"/>
    </row>
    <row r="20" spans="1:24" x14ac:dyDescent="0.35">
      <c r="A20" s="1" t="s">
        <v>24</v>
      </c>
      <c r="B20" s="1" t="s">
        <v>45</v>
      </c>
      <c r="D20" s="1">
        <v>2</v>
      </c>
      <c r="E20" s="1" t="s">
        <v>26</v>
      </c>
      <c r="F20" s="1" t="s">
        <v>27</v>
      </c>
      <c r="G20" s="3">
        <v>0.22</v>
      </c>
      <c r="H20" s="3">
        <v>0</v>
      </c>
      <c r="I20" s="5">
        <v>58</v>
      </c>
      <c r="J20" s="5">
        <v>80</v>
      </c>
      <c r="K20" s="5">
        <v>220</v>
      </c>
      <c r="L20" s="5">
        <v>0</v>
      </c>
      <c r="M20" s="3">
        <v>0</v>
      </c>
      <c r="N20" s="4">
        <v>-2.8</v>
      </c>
      <c r="O20" s="5">
        <v>3</v>
      </c>
      <c r="P20" s="1" t="s">
        <v>47</v>
      </c>
      <c r="Q20" s="3">
        <v>0.59</v>
      </c>
      <c r="R20" s="3">
        <v>0.7</v>
      </c>
      <c r="S20" s="3">
        <v>1</v>
      </c>
      <c r="T20" s="3">
        <v>1</v>
      </c>
      <c r="U20" s="3">
        <v>0.7</v>
      </c>
      <c r="V20" s="3">
        <v>0.31</v>
      </c>
      <c r="W20" s="3">
        <v>0.72</v>
      </c>
      <c r="X20" s="3">
        <v>0.46</v>
      </c>
    </row>
    <row r="21" spans="1:24" customFormat="1" ht="14.5" hidden="1" x14ac:dyDescent="0.3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  <c r="R21" t="s">
        <v>17</v>
      </c>
      <c r="S21" t="s">
        <v>18</v>
      </c>
      <c r="T21" t="s">
        <v>19</v>
      </c>
      <c r="U21" t="s">
        <v>20</v>
      </c>
      <c r="V21" t="s">
        <v>21</v>
      </c>
      <c r="W21" t="s">
        <v>22</v>
      </c>
      <c r="X21" t="s">
        <v>23</v>
      </c>
    </row>
    <row r="22" spans="1:24" x14ac:dyDescent="0.35">
      <c r="A22" s="1" t="s">
        <v>24</v>
      </c>
      <c r="B22" s="1" t="s">
        <v>48</v>
      </c>
      <c r="D22" s="1">
        <v>1</v>
      </c>
      <c r="E22" s="1" t="s">
        <v>26</v>
      </c>
      <c r="F22" s="1" t="s">
        <v>27</v>
      </c>
      <c r="G22" s="3">
        <v>0.54</v>
      </c>
      <c r="H22" s="3">
        <v>0</v>
      </c>
      <c r="I22" s="5">
        <v>51</v>
      </c>
      <c r="J22" s="5">
        <v>39</v>
      </c>
      <c r="K22" s="5">
        <v>180</v>
      </c>
      <c r="L22" s="5">
        <v>0</v>
      </c>
      <c r="M22" s="3">
        <v>0.02</v>
      </c>
      <c r="N22" s="4">
        <v>7</v>
      </c>
      <c r="O22" s="5">
        <v>3</v>
      </c>
      <c r="P22" s="1" t="s">
        <v>49</v>
      </c>
      <c r="Q22" s="3">
        <v>0.56000000000000005</v>
      </c>
      <c r="R22" s="3">
        <v>0.79</v>
      </c>
      <c r="S22" s="3">
        <v>1</v>
      </c>
      <c r="T22" s="3">
        <v>1</v>
      </c>
      <c r="U22" s="3">
        <v>0.39</v>
      </c>
      <c r="V22" s="3">
        <v>0.33</v>
      </c>
      <c r="W22" s="3">
        <v>0.67</v>
      </c>
      <c r="X22" s="3">
        <v>0.55000000000000004</v>
      </c>
    </row>
    <row r="23" spans="1:24" customFormat="1" ht="14.5" hidden="1" x14ac:dyDescent="0.3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V23" t="s">
        <v>21</v>
      </c>
      <c r="W23" t="s">
        <v>22</v>
      </c>
      <c r="X23" t="s">
        <v>23</v>
      </c>
    </row>
    <row r="24" spans="1:24" x14ac:dyDescent="0.35">
      <c r="A24" s="1" t="s">
        <v>24</v>
      </c>
      <c r="B24" s="1" t="s">
        <v>50</v>
      </c>
      <c r="D24" s="1">
        <v>1</v>
      </c>
      <c r="E24" s="1" t="s">
        <v>26</v>
      </c>
      <c r="F24" s="1" t="s">
        <v>27</v>
      </c>
      <c r="G24" s="3">
        <v>0.42</v>
      </c>
      <c r="H24" s="3">
        <v>5.0000000000000001E-3</v>
      </c>
      <c r="I24" s="5">
        <v>80</v>
      </c>
      <c r="J24" s="5">
        <v>68</v>
      </c>
      <c r="K24" s="5">
        <v>240</v>
      </c>
      <c r="L24" s="5">
        <v>6</v>
      </c>
      <c r="M24" s="3">
        <v>8.6999999999999994E-2</v>
      </c>
      <c r="N24" s="4">
        <v>-1.3</v>
      </c>
      <c r="O24" s="5">
        <v>4</v>
      </c>
      <c r="P24" s="1" t="s">
        <v>51</v>
      </c>
      <c r="Q24" s="3">
        <v>0.5</v>
      </c>
      <c r="R24" s="3">
        <v>0.79</v>
      </c>
      <c r="S24" s="3">
        <v>1</v>
      </c>
      <c r="T24" s="3">
        <v>0.82</v>
      </c>
      <c r="U24" s="3">
        <v>0.48</v>
      </c>
      <c r="V24" s="3">
        <v>0.19</v>
      </c>
      <c r="W24" s="3">
        <v>0.88</v>
      </c>
      <c r="X24" s="3">
        <v>0.31</v>
      </c>
    </row>
    <row r="25" spans="1:24" x14ac:dyDescent="0.35">
      <c r="A25" s="1" t="s">
        <v>24</v>
      </c>
      <c r="B25" s="1" t="s">
        <v>50</v>
      </c>
      <c r="D25" s="1">
        <v>2</v>
      </c>
      <c r="E25" s="1" t="s">
        <v>35</v>
      </c>
      <c r="F25" s="1" t="s">
        <v>27</v>
      </c>
      <c r="G25" s="3">
        <v>0.18</v>
      </c>
      <c r="H25" s="3">
        <v>0.31</v>
      </c>
      <c r="I25" s="5">
        <v>95</v>
      </c>
      <c r="J25" s="5">
        <v>150</v>
      </c>
      <c r="K25" s="5">
        <v>360</v>
      </c>
      <c r="L25" s="5">
        <v>15</v>
      </c>
      <c r="M25" s="3">
        <v>0.17</v>
      </c>
      <c r="N25" s="4">
        <v>0.67</v>
      </c>
      <c r="O25" s="5">
        <v>4</v>
      </c>
      <c r="P25" s="1" t="s">
        <v>52</v>
      </c>
      <c r="Q25" s="3">
        <v>0.54</v>
      </c>
      <c r="R25" s="3">
        <v>0.7</v>
      </c>
      <c r="S25" s="3">
        <v>0</v>
      </c>
      <c r="T25" s="3">
        <v>0</v>
      </c>
      <c r="U25" s="3">
        <v>16</v>
      </c>
      <c r="V25" s="3"/>
      <c r="W25" s="3"/>
      <c r="X25" s="3"/>
    </row>
    <row r="26" spans="1:24" customFormat="1" ht="14.5" hidden="1" x14ac:dyDescent="0.3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20</v>
      </c>
      <c r="V26" t="s">
        <v>21</v>
      </c>
      <c r="W26" t="s">
        <v>22</v>
      </c>
      <c r="X26" t="s">
        <v>23</v>
      </c>
    </row>
    <row r="27" spans="1:24" x14ac:dyDescent="0.35">
      <c r="A27" s="1" t="s">
        <v>24</v>
      </c>
      <c r="B27" s="1" t="s">
        <v>53</v>
      </c>
      <c r="D27" s="1">
        <v>1</v>
      </c>
      <c r="E27" s="1" t="s">
        <v>26</v>
      </c>
      <c r="F27" s="1" t="s">
        <v>27</v>
      </c>
      <c r="G27" s="3">
        <v>0.34</v>
      </c>
      <c r="H27" s="3">
        <v>0.26</v>
      </c>
      <c r="I27" s="5">
        <v>47</v>
      </c>
      <c r="J27" s="5">
        <v>74</v>
      </c>
      <c r="K27" s="5">
        <v>140</v>
      </c>
      <c r="L27" s="5">
        <v>15</v>
      </c>
      <c r="M27" s="3">
        <v>0.34</v>
      </c>
      <c r="N27" s="4">
        <v>-14</v>
      </c>
      <c r="O27" s="5">
        <v>2</v>
      </c>
      <c r="P27" s="1" t="s">
        <v>54</v>
      </c>
      <c r="Q27" s="3">
        <v>0.53</v>
      </c>
      <c r="R27" s="3">
        <v>0.75</v>
      </c>
      <c r="S27" s="3">
        <v>1</v>
      </c>
      <c r="T27" s="3">
        <v>0.75</v>
      </c>
      <c r="U27" s="3">
        <v>0.25</v>
      </c>
      <c r="V27" s="3">
        <v>0.23</v>
      </c>
      <c r="W27" s="3">
        <v>0.87</v>
      </c>
      <c r="X27" s="3">
        <v>0.62</v>
      </c>
    </row>
    <row r="28" spans="1:24" customFormat="1" ht="14.5" hidden="1" x14ac:dyDescent="0.3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  <c r="O28" t="s">
        <v>14</v>
      </c>
      <c r="P28" t="s">
        <v>15</v>
      </c>
      <c r="Q28" t="s">
        <v>16</v>
      </c>
      <c r="R28" t="s">
        <v>17</v>
      </c>
      <c r="S28" t="s">
        <v>18</v>
      </c>
      <c r="T28" t="s">
        <v>19</v>
      </c>
      <c r="U28" t="s">
        <v>20</v>
      </c>
      <c r="V28" t="s">
        <v>21</v>
      </c>
      <c r="W28" t="s">
        <v>22</v>
      </c>
      <c r="X28" t="s">
        <v>23</v>
      </c>
    </row>
    <row r="29" spans="1:24" x14ac:dyDescent="0.35">
      <c r="A29" s="1" t="s">
        <v>24</v>
      </c>
      <c r="B29" s="1" t="s">
        <v>55</v>
      </c>
      <c r="D29" s="1">
        <v>1</v>
      </c>
      <c r="E29" s="1" t="s">
        <v>26</v>
      </c>
      <c r="F29" s="1" t="s">
        <v>27</v>
      </c>
      <c r="G29" s="3">
        <v>0.38</v>
      </c>
      <c r="H29" s="3">
        <v>0.36</v>
      </c>
      <c r="I29" s="5">
        <v>140</v>
      </c>
      <c r="J29" s="5">
        <v>160</v>
      </c>
      <c r="K29" s="5">
        <v>500</v>
      </c>
      <c r="L29" s="5">
        <v>12</v>
      </c>
      <c r="M29" s="3">
        <v>0.12</v>
      </c>
      <c r="N29" s="4">
        <v>-5.6</v>
      </c>
      <c r="O29" s="5">
        <v>8</v>
      </c>
      <c r="P29" s="1" t="s">
        <v>56</v>
      </c>
      <c r="Q29" s="3">
        <v>0.23</v>
      </c>
      <c r="R29" s="3">
        <v>0.95</v>
      </c>
      <c r="S29" s="3">
        <v>0.93</v>
      </c>
      <c r="T29" s="3">
        <v>1</v>
      </c>
      <c r="U29" s="3">
        <v>0.97</v>
      </c>
      <c r="V29" s="3">
        <v>0.18</v>
      </c>
      <c r="W29" s="3">
        <v>0.83</v>
      </c>
      <c r="X29" s="3">
        <v>0.86</v>
      </c>
    </row>
    <row r="30" spans="1:24" customFormat="1" ht="14.5" hidden="1" x14ac:dyDescent="0.3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O30" t="s">
        <v>14</v>
      </c>
      <c r="P30" t="s">
        <v>15</v>
      </c>
      <c r="Q30" t="s">
        <v>16</v>
      </c>
      <c r="R30" t="s">
        <v>17</v>
      </c>
      <c r="S30" t="s">
        <v>18</v>
      </c>
      <c r="T30" t="s">
        <v>19</v>
      </c>
      <c r="U30" t="s">
        <v>20</v>
      </c>
      <c r="V30" t="s">
        <v>21</v>
      </c>
      <c r="W30" t="s">
        <v>22</v>
      </c>
      <c r="X30" t="s">
        <v>23</v>
      </c>
    </row>
    <row r="31" spans="1:24" x14ac:dyDescent="0.35">
      <c r="A31" s="1" t="s">
        <v>24</v>
      </c>
      <c r="B31" s="1" t="s">
        <v>57</v>
      </c>
      <c r="C31" s="1">
        <v>4</v>
      </c>
      <c r="D31" s="1">
        <v>1</v>
      </c>
      <c r="E31" s="1" t="s">
        <v>26</v>
      </c>
      <c r="F31" s="1" t="s">
        <v>27</v>
      </c>
      <c r="G31" s="3">
        <v>0.46</v>
      </c>
      <c r="H31" s="3">
        <v>0.48</v>
      </c>
      <c r="I31" s="5">
        <v>92</v>
      </c>
      <c r="J31" s="5">
        <v>110</v>
      </c>
      <c r="K31" s="5">
        <v>330</v>
      </c>
      <c r="L31" s="5">
        <v>16</v>
      </c>
      <c r="M31" s="3">
        <v>0.24</v>
      </c>
      <c r="N31" s="4">
        <v>1.3</v>
      </c>
      <c r="O31" s="5">
        <v>4</v>
      </c>
      <c r="P31" s="1" t="s">
        <v>58</v>
      </c>
      <c r="Q31" s="3">
        <v>0.27</v>
      </c>
      <c r="R31" s="3">
        <v>0.88</v>
      </c>
      <c r="S31" s="3">
        <v>1</v>
      </c>
      <c r="T31" s="3">
        <v>0.81</v>
      </c>
      <c r="U31" s="3">
        <v>1.1000000000000001</v>
      </c>
      <c r="V31" s="3">
        <v>0.51</v>
      </c>
      <c r="W31" s="3">
        <v>0.59</v>
      </c>
      <c r="X31" s="3">
        <v>0.38</v>
      </c>
    </row>
    <row r="32" spans="1:24" customFormat="1" ht="14.5" hidden="1" x14ac:dyDescent="0.3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  <c r="N32" t="s">
        <v>13</v>
      </c>
      <c r="O32" t="s">
        <v>14</v>
      </c>
      <c r="P32" t="s">
        <v>15</v>
      </c>
      <c r="Q32" t="s">
        <v>16</v>
      </c>
      <c r="R32" t="s">
        <v>17</v>
      </c>
      <c r="S32" t="s">
        <v>18</v>
      </c>
      <c r="T32" t="s">
        <v>19</v>
      </c>
      <c r="U32" t="s">
        <v>20</v>
      </c>
      <c r="V32" t="s">
        <v>21</v>
      </c>
      <c r="W32" t="s">
        <v>22</v>
      </c>
      <c r="X32" t="s">
        <v>23</v>
      </c>
    </row>
    <row r="33" spans="1:24" x14ac:dyDescent="0.35">
      <c r="A33" s="1" t="s">
        <v>24</v>
      </c>
      <c r="B33" s="1" t="s">
        <v>59</v>
      </c>
      <c r="D33" s="1">
        <v>1</v>
      </c>
      <c r="E33" s="1" t="s">
        <v>26</v>
      </c>
      <c r="F33" s="1" t="s">
        <v>27</v>
      </c>
      <c r="G33" s="3">
        <v>0.34</v>
      </c>
      <c r="H33" s="3">
        <v>0.46</v>
      </c>
      <c r="I33" s="5">
        <v>159</v>
      </c>
      <c r="J33" s="5">
        <v>160</v>
      </c>
      <c r="K33" s="5">
        <v>520</v>
      </c>
      <c r="L33" s="5">
        <v>18</v>
      </c>
      <c r="M33" s="3">
        <v>0.15</v>
      </c>
      <c r="N33" s="4">
        <v>-12</v>
      </c>
      <c r="O33" s="5">
        <v>6</v>
      </c>
      <c r="P33" s="1" t="s">
        <v>60</v>
      </c>
      <c r="Q33" s="3">
        <v>0.33</v>
      </c>
      <c r="R33" s="3">
        <v>0.78</v>
      </c>
      <c r="S33" s="3">
        <v>0.93</v>
      </c>
      <c r="T33" s="3">
        <v>1</v>
      </c>
      <c r="U33" s="3">
        <v>1.4</v>
      </c>
      <c r="V33" s="3">
        <v>0.11</v>
      </c>
      <c r="W33" s="3">
        <v>0.89</v>
      </c>
      <c r="X33" s="3">
        <v>0.66</v>
      </c>
    </row>
    <row r="34" spans="1:24" customFormat="1" ht="14.5" hidden="1" x14ac:dyDescent="0.3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</row>
    <row r="35" spans="1:24" x14ac:dyDescent="0.35">
      <c r="A35" s="1" t="s">
        <v>24</v>
      </c>
      <c r="B35" s="1" t="s">
        <v>61</v>
      </c>
      <c r="D35" s="1">
        <v>1</v>
      </c>
      <c r="E35" s="1" t="s">
        <v>26</v>
      </c>
      <c r="F35" s="1" t="s">
        <v>27</v>
      </c>
      <c r="G35" s="3">
        <v>0.28000000000000003</v>
      </c>
      <c r="H35" s="3">
        <v>0.23</v>
      </c>
      <c r="I35" s="5">
        <v>85</v>
      </c>
      <c r="J35" s="5">
        <v>130</v>
      </c>
      <c r="K35" s="5">
        <v>400</v>
      </c>
      <c r="L35" s="5">
        <v>15</v>
      </c>
      <c r="M35" s="3">
        <v>0.21</v>
      </c>
      <c r="N35" s="4">
        <v>10</v>
      </c>
      <c r="O35" s="5">
        <v>3</v>
      </c>
      <c r="P35" s="1" t="s">
        <v>62</v>
      </c>
      <c r="Q35" s="3">
        <v>0.34</v>
      </c>
      <c r="R35" s="3">
        <v>0.81</v>
      </c>
      <c r="S35" s="3">
        <v>0.98</v>
      </c>
      <c r="T35" s="3">
        <v>0.66</v>
      </c>
      <c r="U35" s="3">
        <v>0.83</v>
      </c>
      <c r="V35" s="3">
        <v>0.4</v>
      </c>
      <c r="W35" s="3">
        <v>0.82</v>
      </c>
      <c r="X35" s="3">
        <v>0.7</v>
      </c>
    </row>
    <row r="36" spans="1:24" customFormat="1" ht="14.5" hidden="1" x14ac:dyDescent="0.3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  <c r="V36" t="s">
        <v>21</v>
      </c>
      <c r="W36" t="s">
        <v>22</v>
      </c>
      <c r="X36" t="s">
        <v>23</v>
      </c>
    </row>
    <row r="37" spans="1:24" x14ac:dyDescent="0.35">
      <c r="A37" s="1" t="s">
        <v>24</v>
      </c>
      <c r="B37" s="1" t="s">
        <v>63</v>
      </c>
      <c r="C37" s="1">
        <v>3</v>
      </c>
      <c r="D37" s="1">
        <v>1</v>
      </c>
      <c r="E37" s="1" t="s">
        <v>26</v>
      </c>
      <c r="F37" s="1" t="s">
        <v>27</v>
      </c>
      <c r="G37" s="3">
        <v>0.4</v>
      </c>
      <c r="H37" s="3">
        <v>0.28999999999999998</v>
      </c>
      <c r="I37" s="5">
        <v>102</v>
      </c>
      <c r="J37" s="5">
        <v>170</v>
      </c>
      <c r="K37" s="5">
        <v>590</v>
      </c>
      <c r="L37" s="5">
        <v>8.3000000000000007</v>
      </c>
      <c r="M37" s="3">
        <v>0.14000000000000001</v>
      </c>
      <c r="N37" s="4">
        <v>-14</v>
      </c>
      <c r="O37" s="5">
        <v>7</v>
      </c>
      <c r="P37" s="1" t="s">
        <v>64</v>
      </c>
      <c r="Q37" s="3">
        <v>0.47</v>
      </c>
      <c r="R37" s="3">
        <v>0.84</v>
      </c>
      <c r="S37" s="3">
        <v>0.6</v>
      </c>
      <c r="T37" s="3">
        <v>0.67</v>
      </c>
      <c r="U37" s="3">
        <v>2.7</v>
      </c>
      <c r="V37" s="3">
        <v>0.31</v>
      </c>
      <c r="W37" s="3">
        <v>0.7</v>
      </c>
      <c r="X37" s="3">
        <v>0.4</v>
      </c>
    </row>
    <row r="38" spans="1:24" customFormat="1" ht="14.5" hidden="1" x14ac:dyDescent="0.3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</row>
    <row r="39" spans="1:24" x14ac:dyDescent="0.35">
      <c r="A39" s="1" t="s">
        <v>24</v>
      </c>
      <c r="B39" s="1" t="s">
        <v>65</v>
      </c>
      <c r="D39" s="1">
        <v>1</v>
      </c>
      <c r="E39" s="1" t="s">
        <v>26</v>
      </c>
      <c r="F39" s="1" t="s">
        <v>27</v>
      </c>
      <c r="G39" s="3">
        <v>0.38</v>
      </c>
      <c r="H39" s="3">
        <v>8.9999999999999993E-3</v>
      </c>
      <c r="I39" s="5">
        <v>96</v>
      </c>
      <c r="J39" s="5">
        <v>110</v>
      </c>
      <c r="K39" s="5">
        <v>440</v>
      </c>
      <c r="L39" s="5">
        <v>3.7</v>
      </c>
      <c r="M39" s="3">
        <v>6.2E-2</v>
      </c>
      <c r="N39" s="4">
        <v>-5.9</v>
      </c>
      <c r="O39" s="5">
        <v>6</v>
      </c>
      <c r="P39" s="1" t="s">
        <v>66</v>
      </c>
      <c r="Q39" s="3">
        <v>0.47</v>
      </c>
      <c r="R39" s="3">
        <v>0.7</v>
      </c>
      <c r="S39" s="3">
        <v>0.99</v>
      </c>
      <c r="T39" s="3">
        <v>1</v>
      </c>
      <c r="U39" s="3">
        <v>0.85</v>
      </c>
      <c r="V39" s="3">
        <v>0.18</v>
      </c>
      <c r="W39" s="3">
        <v>0.85</v>
      </c>
      <c r="X39" s="3">
        <v>0.25</v>
      </c>
    </row>
    <row r="40" spans="1:24" x14ac:dyDescent="0.35">
      <c r="A40" s="1" t="s">
        <v>24</v>
      </c>
      <c r="B40" s="1" t="s">
        <v>65</v>
      </c>
      <c r="D40" s="1">
        <v>2</v>
      </c>
      <c r="E40" s="1" t="s">
        <v>35</v>
      </c>
      <c r="F40" s="1" t="s">
        <v>27</v>
      </c>
      <c r="G40" s="3">
        <v>0.26</v>
      </c>
      <c r="H40" s="3">
        <v>6.0000000000000001E-3</v>
      </c>
      <c r="I40" s="5">
        <v>49</v>
      </c>
      <c r="J40" s="5">
        <v>64</v>
      </c>
      <c r="K40" s="5">
        <v>250</v>
      </c>
      <c r="L40" s="5">
        <v>2</v>
      </c>
      <c r="M40" s="3">
        <v>6.0999999999999999E-2</v>
      </c>
      <c r="N40" s="4">
        <v>2.2000000000000002</v>
      </c>
      <c r="O40" s="5">
        <v>2</v>
      </c>
      <c r="P40" s="1" t="s">
        <v>67</v>
      </c>
      <c r="Q40" s="3">
        <v>0.31</v>
      </c>
      <c r="R40" s="3">
        <v>0.93</v>
      </c>
      <c r="S40" s="3">
        <v>0</v>
      </c>
      <c r="T40" s="3">
        <v>0</v>
      </c>
      <c r="U40" s="3">
        <v>25</v>
      </c>
      <c r="V40" s="3"/>
      <c r="W40" s="3"/>
      <c r="X40" s="3"/>
    </row>
    <row r="41" spans="1:24" customFormat="1" ht="14.5" hidden="1" x14ac:dyDescent="0.3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 t="s">
        <v>12</v>
      </c>
      <c r="N41" t="s">
        <v>13</v>
      </c>
      <c r="O41" t="s">
        <v>14</v>
      </c>
      <c r="P41" t="s">
        <v>15</v>
      </c>
      <c r="Q41" t="s">
        <v>16</v>
      </c>
      <c r="R41" t="s">
        <v>17</v>
      </c>
      <c r="S41" t="s">
        <v>18</v>
      </c>
      <c r="T41" t="s">
        <v>19</v>
      </c>
      <c r="U41" t="s">
        <v>20</v>
      </c>
      <c r="V41" t="s">
        <v>21</v>
      </c>
      <c r="W41" t="s">
        <v>22</v>
      </c>
      <c r="X41" t="s">
        <v>23</v>
      </c>
    </row>
    <row r="42" spans="1:24" x14ac:dyDescent="0.35">
      <c r="A42" s="1" t="s">
        <v>24</v>
      </c>
      <c r="B42" s="1" t="s">
        <v>68</v>
      </c>
      <c r="D42" s="1">
        <v>1</v>
      </c>
      <c r="E42" s="1" t="s">
        <v>26</v>
      </c>
      <c r="F42" s="1" t="s">
        <v>27</v>
      </c>
      <c r="G42" s="3">
        <v>0.26</v>
      </c>
      <c r="H42" s="3">
        <v>0.28000000000000003</v>
      </c>
      <c r="I42" s="5">
        <v>97</v>
      </c>
      <c r="J42" s="5">
        <v>170</v>
      </c>
      <c r="K42" s="5">
        <v>480</v>
      </c>
      <c r="L42" s="5">
        <v>5</v>
      </c>
      <c r="M42" s="3">
        <v>6.2E-2</v>
      </c>
      <c r="N42" s="4">
        <v>8.5</v>
      </c>
      <c r="O42" s="5">
        <v>3</v>
      </c>
      <c r="P42" s="1" t="s">
        <v>69</v>
      </c>
      <c r="Q42" s="3">
        <v>0.53</v>
      </c>
      <c r="R42" s="3">
        <v>0.68</v>
      </c>
      <c r="S42" s="3">
        <v>0.94</v>
      </c>
      <c r="T42" s="3">
        <v>0.82</v>
      </c>
      <c r="U42" s="3">
        <v>1.3</v>
      </c>
      <c r="V42" s="3">
        <v>0.32</v>
      </c>
      <c r="W42" s="3">
        <v>0.76</v>
      </c>
      <c r="X42" s="3">
        <v>0.35</v>
      </c>
    </row>
    <row r="43" spans="1:24" customFormat="1" ht="14.5" hidden="1" x14ac:dyDescent="0.3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9</v>
      </c>
      <c r="K43" t="s">
        <v>10</v>
      </c>
      <c r="L43" t="s">
        <v>11</v>
      </c>
      <c r="M43" t="s">
        <v>12</v>
      </c>
      <c r="N43" t="s">
        <v>13</v>
      </c>
      <c r="O43" t="s">
        <v>14</v>
      </c>
      <c r="P43" t="s">
        <v>15</v>
      </c>
      <c r="Q43" t="s">
        <v>16</v>
      </c>
      <c r="R43" t="s">
        <v>17</v>
      </c>
      <c r="S43" t="s">
        <v>18</v>
      </c>
      <c r="T43" t="s">
        <v>19</v>
      </c>
      <c r="U43" t="s">
        <v>20</v>
      </c>
      <c r="V43" t="s">
        <v>21</v>
      </c>
      <c r="W43" t="s">
        <v>22</v>
      </c>
      <c r="X43" t="s">
        <v>23</v>
      </c>
    </row>
    <row r="44" spans="1:24" x14ac:dyDescent="0.35">
      <c r="A44" s="1" t="s">
        <v>24</v>
      </c>
      <c r="B44" s="1" t="s">
        <v>70</v>
      </c>
      <c r="D44" s="1">
        <v>1</v>
      </c>
      <c r="E44" s="1" t="s">
        <v>26</v>
      </c>
      <c r="F44" s="1" t="s">
        <v>27</v>
      </c>
      <c r="G44" s="3">
        <v>0.37</v>
      </c>
      <c r="H44" s="3">
        <v>8.3000000000000004E-2</v>
      </c>
      <c r="I44" s="5">
        <v>44</v>
      </c>
      <c r="J44" s="5">
        <v>70</v>
      </c>
      <c r="K44" s="5">
        <v>170</v>
      </c>
      <c r="L44" s="5">
        <v>15</v>
      </c>
      <c r="M44" s="3">
        <v>0.36</v>
      </c>
      <c r="N44" s="4">
        <v>0.2</v>
      </c>
      <c r="O44" s="5">
        <v>3</v>
      </c>
      <c r="P44" s="1" t="s">
        <v>71</v>
      </c>
      <c r="Q44" s="3">
        <v>0.51</v>
      </c>
      <c r="R44" s="3">
        <v>0.75</v>
      </c>
      <c r="S44" s="3">
        <v>1</v>
      </c>
      <c r="T44" s="3">
        <v>0.5</v>
      </c>
      <c r="U44" s="3">
        <v>0.96</v>
      </c>
      <c r="V44" s="3">
        <v>0.19</v>
      </c>
      <c r="W44" s="3">
        <v>0.88</v>
      </c>
      <c r="X44" s="3">
        <v>0.34</v>
      </c>
    </row>
    <row r="45" spans="1:24" customFormat="1" ht="14.5" hidden="1" x14ac:dyDescent="0.3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  <c r="L45" t="s">
        <v>11</v>
      </c>
      <c r="M45" t="s">
        <v>12</v>
      </c>
      <c r="N45" t="s">
        <v>13</v>
      </c>
      <c r="O45" t="s">
        <v>14</v>
      </c>
      <c r="P45" t="s">
        <v>15</v>
      </c>
      <c r="Q45" t="s">
        <v>16</v>
      </c>
      <c r="R45" t="s">
        <v>17</v>
      </c>
      <c r="S45" t="s">
        <v>18</v>
      </c>
      <c r="T45" t="s">
        <v>19</v>
      </c>
      <c r="U45" t="s">
        <v>20</v>
      </c>
      <c r="V45" t="s">
        <v>21</v>
      </c>
      <c r="W45" t="s">
        <v>22</v>
      </c>
      <c r="X45" t="s">
        <v>23</v>
      </c>
    </row>
    <row r="46" spans="1:24" x14ac:dyDescent="0.35">
      <c r="A46" s="1" t="s">
        <v>24</v>
      </c>
      <c r="B46" s="1" t="s">
        <v>72</v>
      </c>
      <c r="D46" s="1">
        <v>1</v>
      </c>
      <c r="E46" s="1" t="s">
        <v>26</v>
      </c>
      <c r="F46" s="1" t="s">
        <v>27</v>
      </c>
      <c r="G46" s="3">
        <v>0.4</v>
      </c>
      <c r="H46" s="3">
        <v>0.88</v>
      </c>
      <c r="I46" s="5">
        <v>165</v>
      </c>
      <c r="J46" s="5">
        <v>140</v>
      </c>
      <c r="K46" s="5">
        <v>500</v>
      </c>
      <c r="L46" s="5">
        <v>20</v>
      </c>
      <c r="M46" s="3">
        <v>0.16</v>
      </c>
      <c r="N46" s="4">
        <v>8.5</v>
      </c>
      <c r="O46" s="5">
        <v>3</v>
      </c>
      <c r="P46" s="1" t="s">
        <v>73</v>
      </c>
      <c r="Q46" s="3">
        <v>0.26</v>
      </c>
      <c r="R46" s="3">
        <v>0.84</v>
      </c>
      <c r="S46" s="3">
        <v>1</v>
      </c>
      <c r="T46" s="3">
        <v>1</v>
      </c>
      <c r="U46" s="3">
        <v>0.45</v>
      </c>
      <c r="V46" s="3">
        <v>8.7999999999999995E-2</v>
      </c>
      <c r="W46" s="3">
        <v>0.93</v>
      </c>
      <c r="X46" s="3">
        <v>0.68</v>
      </c>
    </row>
    <row r="47" spans="1:24" customFormat="1" ht="14.5" hidden="1" x14ac:dyDescent="0.3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  <c r="L47" t="s">
        <v>11</v>
      </c>
      <c r="M47" t="s">
        <v>12</v>
      </c>
      <c r="N47" t="s">
        <v>13</v>
      </c>
      <c r="O47" t="s">
        <v>14</v>
      </c>
      <c r="P47" t="s">
        <v>15</v>
      </c>
      <c r="Q47" t="s">
        <v>16</v>
      </c>
      <c r="R47" t="s">
        <v>17</v>
      </c>
      <c r="S47" t="s">
        <v>18</v>
      </c>
      <c r="T47" t="s">
        <v>19</v>
      </c>
      <c r="U47" t="s">
        <v>20</v>
      </c>
      <c r="V47" t="s">
        <v>21</v>
      </c>
      <c r="W47" t="s">
        <v>22</v>
      </c>
      <c r="X47" t="s">
        <v>23</v>
      </c>
    </row>
    <row r="48" spans="1:24" x14ac:dyDescent="0.35">
      <c r="A48" s="1" t="s">
        <v>24</v>
      </c>
      <c r="B48" s="1" t="s">
        <v>74</v>
      </c>
      <c r="D48" s="1">
        <v>1</v>
      </c>
      <c r="E48" s="1" t="s">
        <v>26</v>
      </c>
      <c r="F48" s="1" t="s">
        <v>27</v>
      </c>
      <c r="G48" s="3">
        <v>0.28999999999999998</v>
      </c>
      <c r="H48" s="3">
        <v>0.28000000000000003</v>
      </c>
      <c r="I48" s="5">
        <v>76</v>
      </c>
      <c r="J48" s="5">
        <v>140</v>
      </c>
      <c r="K48" s="5">
        <v>400</v>
      </c>
      <c r="L48" s="5">
        <v>17</v>
      </c>
      <c r="M48" s="3">
        <v>0.24</v>
      </c>
      <c r="N48" s="4">
        <v>0.2</v>
      </c>
      <c r="O48" s="5">
        <v>3</v>
      </c>
      <c r="P48" s="1" t="s">
        <v>75</v>
      </c>
      <c r="Q48" s="3">
        <v>0.27</v>
      </c>
      <c r="R48" s="3">
        <v>0.88</v>
      </c>
      <c r="S48" s="3">
        <v>0.97</v>
      </c>
      <c r="T48" s="3">
        <v>0.64</v>
      </c>
      <c r="U48" s="3">
        <v>0.55000000000000004</v>
      </c>
      <c r="V48" s="3">
        <v>0.17</v>
      </c>
      <c r="W48" s="3">
        <v>0.93</v>
      </c>
      <c r="X48" s="3">
        <v>0.63</v>
      </c>
    </row>
    <row r="49" spans="1:24" customFormat="1" ht="14.5" hidden="1" x14ac:dyDescent="0.3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11</v>
      </c>
      <c r="M49" t="s">
        <v>12</v>
      </c>
      <c r="N49" t="s">
        <v>13</v>
      </c>
      <c r="O49" t="s">
        <v>14</v>
      </c>
      <c r="P49" t="s">
        <v>15</v>
      </c>
      <c r="Q49" t="s">
        <v>16</v>
      </c>
      <c r="R49" t="s">
        <v>17</v>
      </c>
      <c r="S49" t="s">
        <v>18</v>
      </c>
      <c r="T49" t="s">
        <v>19</v>
      </c>
      <c r="U49" t="s">
        <v>20</v>
      </c>
      <c r="V49" t="s">
        <v>21</v>
      </c>
      <c r="W49" t="s">
        <v>22</v>
      </c>
      <c r="X49" t="s">
        <v>23</v>
      </c>
    </row>
    <row r="50" spans="1:24" x14ac:dyDescent="0.35">
      <c r="A50" s="1" t="s">
        <v>24</v>
      </c>
      <c r="B50" s="1" t="s">
        <v>76</v>
      </c>
      <c r="D50" s="1">
        <v>1</v>
      </c>
      <c r="E50" s="1" t="s">
        <v>26</v>
      </c>
      <c r="F50" s="1" t="s">
        <v>27</v>
      </c>
      <c r="G50" s="3">
        <v>0.28999999999999998</v>
      </c>
      <c r="H50" s="3">
        <v>0.79</v>
      </c>
      <c r="I50" s="5">
        <v>171</v>
      </c>
      <c r="J50" s="5">
        <v>170</v>
      </c>
      <c r="K50" s="5">
        <v>560</v>
      </c>
      <c r="L50" s="5">
        <v>18</v>
      </c>
      <c r="M50" s="3">
        <v>0.12</v>
      </c>
      <c r="N50" s="4">
        <v>-16</v>
      </c>
      <c r="O50" s="5">
        <v>7</v>
      </c>
      <c r="P50" s="1" t="s">
        <v>77</v>
      </c>
      <c r="Q50" s="3">
        <v>0.37</v>
      </c>
      <c r="R50" s="3">
        <v>0.79</v>
      </c>
      <c r="S50" s="3">
        <v>0.74</v>
      </c>
      <c r="T50" s="3">
        <v>1</v>
      </c>
      <c r="U50" s="3">
        <v>1.6</v>
      </c>
      <c r="V50" s="3">
        <v>0.12</v>
      </c>
      <c r="W50" s="3">
        <v>0.91</v>
      </c>
      <c r="X50" s="3">
        <v>0.67</v>
      </c>
    </row>
    <row r="51" spans="1:24" customFormat="1" ht="14.5" hidden="1" x14ac:dyDescent="0.3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  <c r="M51" t="s">
        <v>12</v>
      </c>
      <c r="N51" t="s">
        <v>13</v>
      </c>
      <c r="O51" t="s">
        <v>14</v>
      </c>
      <c r="P51" t="s">
        <v>15</v>
      </c>
      <c r="Q51" t="s">
        <v>16</v>
      </c>
      <c r="R51" t="s">
        <v>17</v>
      </c>
      <c r="S51" t="s">
        <v>18</v>
      </c>
      <c r="T51" t="s">
        <v>19</v>
      </c>
      <c r="U51" t="s">
        <v>20</v>
      </c>
      <c r="V51" t="s">
        <v>21</v>
      </c>
      <c r="W51" t="s">
        <v>22</v>
      </c>
      <c r="X51" t="s">
        <v>23</v>
      </c>
    </row>
    <row r="52" spans="1:24" x14ac:dyDescent="0.35">
      <c r="A52" s="1" t="s">
        <v>24</v>
      </c>
      <c r="B52" s="1" t="s">
        <v>78</v>
      </c>
      <c r="D52" s="1">
        <v>1</v>
      </c>
      <c r="E52" s="1" t="s">
        <v>26</v>
      </c>
      <c r="F52" s="1" t="s">
        <v>27</v>
      </c>
      <c r="G52" s="3">
        <v>0.32</v>
      </c>
      <c r="H52" s="3">
        <v>5.1999999999999998E-2</v>
      </c>
      <c r="I52" s="5">
        <v>142</v>
      </c>
      <c r="J52" s="5">
        <v>210</v>
      </c>
      <c r="K52" s="5">
        <v>730</v>
      </c>
      <c r="L52" s="5">
        <v>3</v>
      </c>
      <c r="M52" s="3">
        <v>4.2000000000000003E-2</v>
      </c>
      <c r="N52" s="4">
        <v>0.67</v>
      </c>
      <c r="O52" s="5">
        <v>9</v>
      </c>
      <c r="P52" s="1" t="s">
        <v>79</v>
      </c>
      <c r="Q52" s="3">
        <v>0.25</v>
      </c>
      <c r="R52" s="3">
        <v>0.86</v>
      </c>
      <c r="S52" s="3">
        <v>0.73</v>
      </c>
      <c r="T52" s="3">
        <v>0.79</v>
      </c>
      <c r="U52" s="3">
        <v>0.81</v>
      </c>
      <c r="V52" s="3">
        <v>0.1</v>
      </c>
      <c r="W52" s="3">
        <v>0.93</v>
      </c>
      <c r="X52" s="3">
        <v>0.62</v>
      </c>
    </row>
    <row r="53" spans="1:24" customFormat="1" ht="14.5" hidden="1" x14ac:dyDescent="0.3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  <c r="O53" t="s">
        <v>14</v>
      </c>
      <c r="P53" t="s">
        <v>15</v>
      </c>
      <c r="Q53" t="s">
        <v>16</v>
      </c>
      <c r="R53" t="s">
        <v>17</v>
      </c>
      <c r="S53" t="s">
        <v>18</v>
      </c>
      <c r="T53" t="s">
        <v>19</v>
      </c>
      <c r="U53" t="s">
        <v>20</v>
      </c>
      <c r="V53" t="s">
        <v>21</v>
      </c>
      <c r="W53" t="s">
        <v>22</v>
      </c>
      <c r="X53" t="s">
        <v>23</v>
      </c>
    </row>
    <row r="54" spans="1:24" x14ac:dyDescent="0.35">
      <c r="A54" s="1" t="s">
        <v>24</v>
      </c>
      <c r="B54" s="1" t="s">
        <v>80</v>
      </c>
      <c r="D54" s="1">
        <v>1</v>
      </c>
      <c r="E54" s="1" t="s">
        <v>26</v>
      </c>
      <c r="F54" s="1" t="s">
        <v>27</v>
      </c>
      <c r="G54" s="3">
        <v>3.9E-2</v>
      </c>
      <c r="H54" s="3">
        <v>0.23</v>
      </c>
      <c r="I54" s="5">
        <v>175</v>
      </c>
      <c r="J54" s="5">
        <v>230</v>
      </c>
      <c r="K54" s="5">
        <v>600</v>
      </c>
      <c r="L54" s="5">
        <v>27</v>
      </c>
      <c r="M54" s="3">
        <v>0.2</v>
      </c>
      <c r="N54" s="4">
        <v>-6.9</v>
      </c>
      <c r="O54" s="5">
        <v>5</v>
      </c>
      <c r="P54" s="1" t="s">
        <v>81</v>
      </c>
      <c r="Q54" s="3">
        <v>0.48</v>
      </c>
      <c r="R54" s="3">
        <v>0.64</v>
      </c>
      <c r="S54" s="3">
        <v>0.95</v>
      </c>
      <c r="T54" s="3">
        <v>1</v>
      </c>
      <c r="U54" s="3">
        <v>0.67</v>
      </c>
      <c r="V54" s="3">
        <v>0.27</v>
      </c>
      <c r="W54" s="3">
        <v>0.73</v>
      </c>
      <c r="X54" s="3">
        <v>0.68</v>
      </c>
    </row>
    <row r="55" spans="1:24" customFormat="1" ht="14.5" hidden="1" x14ac:dyDescent="0.3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t="s">
        <v>12</v>
      </c>
      <c r="N55" t="s">
        <v>13</v>
      </c>
      <c r="O55" t="s">
        <v>14</v>
      </c>
      <c r="P55" t="s">
        <v>15</v>
      </c>
      <c r="Q55" t="s">
        <v>16</v>
      </c>
      <c r="R55" t="s">
        <v>17</v>
      </c>
      <c r="S55" t="s">
        <v>18</v>
      </c>
      <c r="T55" t="s">
        <v>19</v>
      </c>
      <c r="U55" t="s">
        <v>20</v>
      </c>
      <c r="V55" t="s">
        <v>21</v>
      </c>
      <c r="W55" t="s">
        <v>22</v>
      </c>
      <c r="X55" t="s">
        <v>23</v>
      </c>
    </row>
    <row r="56" spans="1:24" x14ac:dyDescent="0.35">
      <c r="A56" s="1" t="s">
        <v>24</v>
      </c>
      <c r="B56" s="1" t="s">
        <v>82</v>
      </c>
      <c r="D56" s="1">
        <v>1</v>
      </c>
      <c r="E56" s="1" t="s">
        <v>26</v>
      </c>
      <c r="F56" s="1" t="s">
        <v>27</v>
      </c>
      <c r="G56" s="3">
        <v>0.37</v>
      </c>
      <c r="H56" s="3">
        <v>0.41</v>
      </c>
      <c r="I56" s="5">
        <v>87</v>
      </c>
      <c r="J56" s="5">
        <v>110</v>
      </c>
      <c r="K56" s="5">
        <v>350</v>
      </c>
      <c r="L56" s="5">
        <v>9.5</v>
      </c>
      <c r="M56" s="3">
        <v>0.13</v>
      </c>
      <c r="N56" s="4">
        <v>11</v>
      </c>
      <c r="O56" s="5">
        <v>4</v>
      </c>
      <c r="P56" s="1" t="s">
        <v>83</v>
      </c>
      <c r="Q56" s="3">
        <v>0.45</v>
      </c>
      <c r="R56" s="3">
        <v>0.73</v>
      </c>
      <c r="S56" s="3">
        <v>1</v>
      </c>
      <c r="T56" s="3">
        <v>0.97</v>
      </c>
      <c r="U56" s="3">
        <v>1.1000000000000001</v>
      </c>
      <c r="V56" s="3">
        <v>0.27</v>
      </c>
      <c r="W56" s="3">
        <v>0.85</v>
      </c>
      <c r="X56" s="3">
        <v>0.45</v>
      </c>
    </row>
    <row r="57" spans="1:24" x14ac:dyDescent="0.35">
      <c r="A57" s="1" t="s">
        <v>24</v>
      </c>
      <c r="B57" s="1" t="s">
        <v>82</v>
      </c>
      <c r="D57" s="1">
        <v>2</v>
      </c>
      <c r="E57" s="1" t="s">
        <v>35</v>
      </c>
      <c r="F57" s="1" t="s">
        <v>27</v>
      </c>
      <c r="G57" s="3">
        <v>5.1999999999999998E-2</v>
      </c>
      <c r="H57" s="3">
        <v>3.2000000000000001E-2</v>
      </c>
      <c r="I57" s="5">
        <v>47</v>
      </c>
      <c r="J57" s="5">
        <v>110</v>
      </c>
      <c r="K57" s="5">
        <v>210</v>
      </c>
      <c r="L57" s="5">
        <v>6</v>
      </c>
      <c r="M57" s="3">
        <v>0.15</v>
      </c>
      <c r="N57" s="4">
        <v>6.8</v>
      </c>
      <c r="O57" s="5">
        <v>5</v>
      </c>
      <c r="P57" s="1" t="s">
        <v>84</v>
      </c>
      <c r="Q57" s="3">
        <v>0.54</v>
      </c>
      <c r="R57" s="3">
        <v>0.73</v>
      </c>
      <c r="S57" s="3">
        <v>0</v>
      </c>
      <c r="T57" s="3">
        <v>0</v>
      </c>
      <c r="U57" s="3">
        <v>12</v>
      </c>
      <c r="V57" s="3"/>
      <c r="W57" s="3"/>
      <c r="X57" s="3"/>
    </row>
    <row r="58" spans="1:24" customFormat="1" ht="14.5" hidden="1" x14ac:dyDescent="0.35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L58" t="s">
        <v>11</v>
      </c>
      <c r="M58" t="s">
        <v>12</v>
      </c>
      <c r="N58" t="s">
        <v>13</v>
      </c>
      <c r="O58" t="s">
        <v>14</v>
      </c>
      <c r="P58" t="s">
        <v>15</v>
      </c>
      <c r="Q58" t="s">
        <v>16</v>
      </c>
      <c r="R58" t="s">
        <v>17</v>
      </c>
      <c r="S58" t="s">
        <v>18</v>
      </c>
      <c r="T58" t="s">
        <v>19</v>
      </c>
      <c r="U58" t="s">
        <v>20</v>
      </c>
      <c r="V58" t="s">
        <v>21</v>
      </c>
      <c r="W58" t="s">
        <v>22</v>
      </c>
      <c r="X58" t="s">
        <v>23</v>
      </c>
    </row>
    <row r="59" spans="1:24" x14ac:dyDescent="0.35">
      <c r="A59" s="1" t="s">
        <v>24</v>
      </c>
      <c r="B59" s="1" t="s">
        <v>85</v>
      </c>
      <c r="D59" s="1">
        <v>1</v>
      </c>
      <c r="E59" s="1" t="s">
        <v>26</v>
      </c>
      <c r="F59" s="1" t="s">
        <v>27</v>
      </c>
      <c r="G59" s="3">
        <v>0.41</v>
      </c>
      <c r="H59" s="3">
        <v>0.38</v>
      </c>
      <c r="I59" s="5">
        <v>56</v>
      </c>
      <c r="J59" s="5">
        <v>69</v>
      </c>
      <c r="K59" s="5">
        <v>230</v>
      </c>
      <c r="L59" s="5">
        <v>5</v>
      </c>
      <c r="M59" s="3">
        <v>0.11</v>
      </c>
      <c r="N59" s="4">
        <v>3.1</v>
      </c>
      <c r="O59" s="5">
        <v>4</v>
      </c>
      <c r="P59" s="1" t="s">
        <v>86</v>
      </c>
      <c r="Q59" s="3">
        <v>0.66</v>
      </c>
      <c r="R59" s="3">
        <v>0.77</v>
      </c>
      <c r="S59" s="3">
        <v>1</v>
      </c>
      <c r="T59" s="3">
        <v>0.75</v>
      </c>
      <c r="U59" s="3">
        <v>1.1000000000000001</v>
      </c>
      <c r="V59" s="3">
        <v>0.14000000000000001</v>
      </c>
      <c r="W59" s="3">
        <v>0.96</v>
      </c>
      <c r="X59" s="3">
        <v>0.49</v>
      </c>
    </row>
    <row r="60" spans="1:24" customFormat="1" ht="14.5" hidden="1" x14ac:dyDescent="0.3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7</v>
      </c>
      <c r="I60" t="s">
        <v>8</v>
      </c>
      <c r="J60" t="s">
        <v>9</v>
      </c>
      <c r="K60" t="s">
        <v>10</v>
      </c>
      <c r="L60" t="s">
        <v>11</v>
      </c>
      <c r="M60" t="s">
        <v>12</v>
      </c>
      <c r="N60" t="s">
        <v>13</v>
      </c>
      <c r="O60" t="s">
        <v>14</v>
      </c>
      <c r="P60" t="s">
        <v>15</v>
      </c>
      <c r="Q60" t="s">
        <v>16</v>
      </c>
      <c r="R60" t="s">
        <v>17</v>
      </c>
      <c r="S60" t="s">
        <v>18</v>
      </c>
      <c r="T60" t="s">
        <v>19</v>
      </c>
      <c r="U60" t="s">
        <v>20</v>
      </c>
      <c r="V60" t="s">
        <v>21</v>
      </c>
      <c r="W60" t="s">
        <v>22</v>
      </c>
      <c r="X60" t="s">
        <v>23</v>
      </c>
    </row>
    <row r="61" spans="1:24" x14ac:dyDescent="0.35">
      <c r="A61" s="1" t="s">
        <v>24</v>
      </c>
      <c r="B61" s="1" t="s">
        <v>87</v>
      </c>
      <c r="D61" s="1">
        <v>1</v>
      </c>
      <c r="E61" s="1" t="s">
        <v>26</v>
      </c>
      <c r="F61" s="1" t="s">
        <v>27</v>
      </c>
      <c r="G61" s="3">
        <v>0.32</v>
      </c>
      <c r="H61" s="3">
        <v>0.7</v>
      </c>
      <c r="I61" s="5">
        <v>212</v>
      </c>
      <c r="J61" s="5">
        <v>200</v>
      </c>
      <c r="K61" s="5">
        <v>640</v>
      </c>
      <c r="L61" s="5">
        <v>31</v>
      </c>
      <c r="M61" s="3">
        <v>0.22</v>
      </c>
      <c r="N61" s="4">
        <v>-2.6</v>
      </c>
      <c r="O61" s="5">
        <v>7</v>
      </c>
      <c r="P61" s="1" t="s">
        <v>88</v>
      </c>
      <c r="Q61" s="3">
        <v>0.4</v>
      </c>
      <c r="R61" s="3">
        <v>0.73</v>
      </c>
      <c r="S61" s="3">
        <v>0.96</v>
      </c>
      <c r="T61" s="3">
        <v>1</v>
      </c>
      <c r="U61" s="3">
        <v>0.82</v>
      </c>
      <c r="V61" s="3">
        <v>0.37</v>
      </c>
      <c r="W61" s="3">
        <v>0.68</v>
      </c>
      <c r="X61" s="3">
        <v>0.76</v>
      </c>
    </row>
    <row r="62" spans="1:24" customFormat="1" ht="14.5" hidden="1" x14ac:dyDescent="0.35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  <c r="K62" t="s">
        <v>10</v>
      </c>
      <c r="L62" t="s">
        <v>11</v>
      </c>
      <c r="M62" t="s">
        <v>12</v>
      </c>
      <c r="N62" t="s">
        <v>13</v>
      </c>
      <c r="O62" t="s">
        <v>14</v>
      </c>
      <c r="P62" t="s">
        <v>15</v>
      </c>
      <c r="Q62" t="s">
        <v>16</v>
      </c>
      <c r="R62" t="s">
        <v>17</v>
      </c>
      <c r="S62" t="s">
        <v>18</v>
      </c>
      <c r="T62" t="s">
        <v>19</v>
      </c>
      <c r="U62" t="s">
        <v>20</v>
      </c>
      <c r="V62" t="s">
        <v>21</v>
      </c>
      <c r="W62" t="s">
        <v>22</v>
      </c>
      <c r="X62" t="s">
        <v>23</v>
      </c>
    </row>
    <row r="63" spans="1:24" x14ac:dyDescent="0.35">
      <c r="A63" s="1" t="s">
        <v>24</v>
      </c>
      <c r="B63" s="1" t="s">
        <v>89</v>
      </c>
      <c r="D63" s="1">
        <v>1</v>
      </c>
      <c r="E63" s="1" t="s">
        <v>26</v>
      </c>
      <c r="F63" s="1" t="s">
        <v>27</v>
      </c>
      <c r="G63" s="3">
        <v>0.5</v>
      </c>
      <c r="H63" s="3">
        <v>9.2999999999999999E-2</v>
      </c>
      <c r="I63" s="5">
        <v>73</v>
      </c>
      <c r="J63" s="5">
        <v>97</v>
      </c>
      <c r="K63" s="5">
        <v>360</v>
      </c>
      <c r="L63" s="5">
        <v>3</v>
      </c>
      <c r="M63" s="3">
        <v>5.5E-2</v>
      </c>
      <c r="N63" s="4">
        <v>12</v>
      </c>
      <c r="O63" s="5">
        <v>5</v>
      </c>
      <c r="P63" s="1" t="s">
        <v>90</v>
      </c>
      <c r="Q63" s="3">
        <v>0.52</v>
      </c>
      <c r="R63" s="3">
        <v>0.7</v>
      </c>
      <c r="S63" s="3">
        <v>0.82</v>
      </c>
      <c r="T63" s="3">
        <v>0.65</v>
      </c>
      <c r="U63" s="3">
        <v>0.85</v>
      </c>
      <c r="V63" s="3">
        <v>0.09</v>
      </c>
      <c r="W63" s="3">
        <v>0.98</v>
      </c>
      <c r="X63" s="3">
        <v>0.35</v>
      </c>
    </row>
    <row r="64" spans="1:24" customFormat="1" ht="14.5" hidden="1" x14ac:dyDescent="0.3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M64" t="s">
        <v>12</v>
      </c>
      <c r="N64" t="s">
        <v>13</v>
      </c>
      <c r="O64" t="s">
        <v>14</v>
      </c>
      <c r="P64" t="s">
        <v>15</v>
      </c>
      <c r="Q64" t="s">
        <v>16</v>
      </c>
      <c r="R64" t="s">
        <v>17</v>
      </c>
      <c r="S64" t="s">
        <v>18</v>
      </c>
      <c r="T64" t="s">
        <v>19</v>
      </c>
      <c r="U64" t="s">
        <v>20</v>
      </c>
      <c r="V64" t="s">
        <v>21</v>
      </c>
      <c r="W64" t="s">
        <v>22</v>
      </c>
      <c r="X64" t="s">
        <v>23</v>
      </c>
    </row>
    <row r="65" spans="1:24" x14ac:dyDescent="0.35">
      <c r="A65" s="1" t="s">
        <v>24</v>
      </c>
      <c r="B65" s="1" t="s">
        <v>91</v>
      </c>
      <c r="D65" s="1">
        <v>1</v>
      </c>
      <c r="E65" s="1" t="s">
        <v>35</v>
      </c>
      <c r="F65" s="1" t="s">
        <v>27</v>
      </c>
      <c r="G65" s="3">
        <v>0.52</v>
      </c>
      <c r="H65" s="3">
        <v>0.33</v>
      </c>
      <c r="I65" s="5">
        <v>75</v>
      </c>
      <c r="J65" s="5">
        <v>98</v>
      </c>
      <c r="K65" s="5">
        <v>320</v>
      </c>
      <c r="L65" s="5">
        <v>4</v>
      </c>
      <c r="M65" s="3">
        <v>0.08</v>
      </c>
      <c r="N65" s="4">
        <v>-0.8</v>
      </c>
      <c r="O65" s="5">
        <v>7</v>
      </c>
      <c r="P65" s="1" t="s">
        <v>92</v>
      </c>
      <c r="Q65" s="3">
        <v>0.4</v>
      </c>
      <c r="R65" s="3">
        <v>0.79</v>
      </c>
      <c r="S65" s="3">
        <v>0</v>
      </c>
      <c r="T65" s="3">
        <v>0</v>
      </c>
      <c r="U65" s="3">
        <v>11</v>
      </c>
      <c r="V65" s="3"/>
      <c r="W65" s="3"/>
      <c r="X65" s="3"/>
    </row>
    <row r="66" spans="1:24" x14ac:dyDescent="0.35">
      <c r="A66" s="1" t="s">
        <v>24</v>
      </c>
      <c r="B66" s="1" t="s">
        <v>91</v>
      </c>
      <c r="D66" s="1">
        <v>2</v>
      </c>
      <c r="E66" s="1" t="s">
        <v>26</v>
      </c>
      <c r="F66" s="1" t="s">
        <v>27</v>
      </c>
      <c r="G66" s="3">
        <v>0.16</v>
      </c>
      <c r="H66" s="3">
        <v>0</v>
      </c>
      <c r="I66" s="5">
        <v>48</v>
      </c>
      <c r="J66" s="5">
        <v>110</v>
      </c>
      <c r="K66" s="5">
        <v>280</v>
      </c>
      <c r="L66" s="5">
        <v>0</v>
      </c>
      <c r="M66" s="3">
        <v>0</v>
      </c>
      <c r="N66" s="4">
        <v>-16</v>
      </c>
      <c r="O66" s="5">
        <v>7</v>
      </c>
      <c r="P66" s="1" t="s">
        <v>93</v>
      </c>
      <c r="Q66" s="3">
        <v>0.41</v>
      </c>
      <c r="R66" s="3">
        <v>0.87</v>
      </c>
      <c r="S66" s="3">
        <v>0.98</v>
      </c>
      <c r="T66" s="3">
        <v>0.78</v>
      </c>
      <c r="U66" s="3">
        <v>0.9</v>
      </c>
      <c r="V66" s="3">
        <v>0.44</v>
      </c>
      <c r="W66" s="3">
        <v>0.76</v>
      </c>
      <c r="X66" s="3">
        <v>0.34</v>
      </c>
    </row>
    <row r="67" spans="1:24" customFormat="1" ht="14.5" hidden="1" x14ac:dyDescent="0.35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  <c r="L67" t="s">
        <v>11</v>
      </c>
      <c r="M67" t="s">
        <v>12</v>
      </c>
      <c r="N67" t="s">
        <v>13</v>
      </c>
      <c r="O67" t="s">
        <v>14</v>
      </c>
      <c r="P67" t="s">
        <v>15</v>
      </c>
      <c r="Q67" t="s">
        <v>16</v>
      </c>
      <c r="R67" t="s">
        <v>17</v>
      </c>
      <c r="S67" t="s">
        <v>18</v>
      </c>
      <c r="T67" t="s">
        <v>19</v>
      </c>
      <c r="U67" t="s">
        <v>20</v>
      </c>
      <c r="V67" t="s">
        <v>21</v>
      </c>
      <c r="W67" t="s">
        <v>22</v>
      </c>
      <c r="X67" t="s">
        <v>23</v>
      </c>
    </row>
    <row r="68" spans="1:24" x14ac:dyDescent="0.35">
      <c r="A68" s="1" t="s">
        <v>24</v>
      </c>
      <c r="B68" s="1" t="s">
        <v>94</v>
      </c>
      <c r="D68" s="1">
        <v>1</v>
      </c>
      <c r="E68" s="1" t="s">
        <v>35</v>
      </c>
      <c r="F68" s="1" t="s">
        <v>27</v>
      </c>
      <c r="G68" s="3">
        <v>0.31</v>
      </c>
      <c r="H68" s="3">
        <v>1.0999999999999999E-2</v>
      </c>
      <c r="I68" s="5">
        <v>53</v>
      </c>
      <c r="J68" s="5">
        <v>84</v>
      </c>
      <c r="K68" s="5">
        <v>230</v>
      </c>
      <c r="L68" s="5">
        <v>5</v>
      </c>
      <c r="M68" s="3">
        <v>0.11</v>
      </c>
      <c r="N68" s="4">
        <v>6.7</v>
      </c>
      <c r="O68" s="5">
        <v>2</v>
      </c>
      <c r="P68" s="1" t="s">
        <v>95</v>
      </c>
      <c r="Q68" s="3">
        <v>0.21</v>
      </c>
      <c r="R68" s="3">
        <v>0.95</v>
      </c>
      <c r="S68" s="3">
        <v>0</v>
      </c>
      <c r="T68" s="3">
        <v>0</v>
      </c>
      <c r="U68" s="3">
        <v>12</v>
      </c>
      <c r="V68" s="3"/>
      <c r="W68" s="3"/>
      <c r="X68" s="3"/>
    </row>
    <row r="69" spans="1:24" x14ac:dyDescent="0.35">
      <c r="A69" s="1" t="s">
        <v>24</v>
      </c>
      <c r="B69" s="1" t="s">
        <v>94</v>
      </c>
      <c r="D69" s="1">
        <v>2</v>
      </c>
      <c r="E69" s="1" t="s">
        <v>26</v>
      </c>
      <c r="F69" s="1" t="s">
        <v>27</v>
      </c>
      <c r="G69" s="3">
        <v>0.28000000000000003</v>
      </c>
      <c r="H69" s="3">
        <v>4.0000000000000001E-3</v>
      </c>
      <c r="I69" s="5">
        <v>87</v>
      </c>
      <c r="J69" s="5">
        <v>180</v>
      </c>
      <c r="K69" s="5">
        <v>450</v>
      </c>
      <c r="L69" s="5">
        <v>1</v>
      </c>
      <c r="M69" s="3">
        <v>2.3E-2</v>
      </c>
      <c r="N69" s="4">
        <v>-12</v>
      </c>
      <c r="O69" s="5">
        <v>12</v>
      </c>
      <c r="P69" s="1" t="s">
        <v>96</v>
      </c>
      <c r="Q69" s="3">
        <v>0.33</v>
      </c>
      <c r="R69" s="3">
        <v>0.89</v>
      </c>
      <c r="S69" s="3">
        <v>0.69</v>
      </c>
      <c r="T69" s="3">
        <v>0.35</v>
      </c>
      <c r="U69" s="3">
        <v>2.1</v>
      </c>
      <c r="V69" s="3">
        <v>0.26</v>
      </c>
      <c r="W69" s="3">
        <v>0.78</v>
      </c>
      <c r="X69" s="3">
        <v>0.18</v>
      </c>
    </row>
    <row r="70" spans="1:24" x14ac:dyDescent="0.35">
      <c r="A70" s="1" t="s">
        <v>24</v>
      </c>
      <c r="B70" s="1" t="s">
        <v>94</v>
      </c>
      <c r="D70" s="1">
        <v>3</v>
      </c>
      <c r="E70" s="1" t="s">
        <v>26</v>
      </c>
      <c r="F70" s="1" t="s">
        <v>27</v>
      </c>
      <c r="G70" s="3">
        <v>0.25</v>
      </c>
      <c r="H70" s="3">
        <v>0.43</v>
      </c>
      <c r="I70" s="5">
        <v>81</v>
      </c>
      <c r="J70" s="5">
        <v>150</v>
      </c>
      <c r="K70" s="5">
        <v>400</v>
      </c>
      <c r="L70" s="5">
        <v>17</v>
      </c>
      <c r="M70" s="3">
        <v>0.22</v>
      </c>
      <c r="N70" s="4">
        <v>-19</v>
      </c>
      <c r="O70" s="5">
        <v>6</v>
      </c>
      <c r="P70" s="1" t="s">
        <v>97</v>
      </c>
      <c r="Q70" s="3">
        <v>0.31</v>
      </c>
      <c r="R70" s="3">
        <v>0.95</v>
      </c>
      <c r="S70" s="3">
        <v>0.86</v>
      </c>
      <c r="T70" s="3">
        <v>0.71</v>
      </c>
      <c r="U70" s="3">
        <v>0.82</v>
      </c>
      <c r="V70" s="3">
        <v>0.26</v>
      </c>
      <c r="W70" s="3">
        <v>0.78</v>
      </c>
      <c r="X70" s="3">
        <v>0.18</v>
      </c>
    </row>
    <row r="71" spans="1:24" x14ac:dyDescent="0.35">
      <c r="A71" s="1" t="s">
        <v>24</v>
      </c>
      <c r="B71" s="1" t="s">
        <v>94</v>
      </c>
      <c r="D71" s="1">
        <v>4</v>
      </c>
      <c r="E71" s="1" t="s">
        <v>35</v>
      </c>
      <c r="F71" s="1" t="s">
        <v>27</v>
      </c>
      <c r="G71" s="3">
        <v>6.8000000000000005E-2</v>
      </c>
      <c r="H71" s="3">
        <v>0</v>
      </c>
      <c r="I71" s="5">
        <v>45</v>
      </c>
      <c r="J71" s="5">
        <v>130</v>
      </c>
      <c r="K71" s="5">
        <v>310</v>
      </c>
      <c r="L71" s="5">
        <v>0</v>
      </c>
      <c r="M71" s="3">
        <v>0</v>
      </c>
      <c r="N71" s="4">
        <v>-6.9</v>
      </c>
      <c r="O71" s="5">
        <v>5</v>
      </c>
      <c r="P71" s="1" t="s">
        <v>98</v>
      </c>
      <c r="Q71" s="3">
        <v>0.4</v>
      </c>
      <c r="R71" s="3">
        <v>0.92</v>
      </c>
      <c r="S71" s="3">
        <v>0</v>
      </c>
      <c r="T71" s="3">
        <v>0</v>
      </c>
      <c r="U71" s="3">
        <v>9.4</v>
      </c>
      <c r="V71" s="3"/>
      <c r="W71" s="3"/>
      <c r="X71" s="3"/>
    </row>
    <row r="72" spans="1:24" customFormat="1" ht="14.5" hidden="1" x14ac:dyDescent="0.35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10</v>
      </c>
      <c r="L72" t="s">
        <v>11</v>
      </c>
      <c r="M72" t="s">
        <v>12</v>
      </c>
      <c r="N72" t="s">
        <v>13</v>
      </c>
      <c r="O72" t="s">
        <v>14</v>
      </c>
      <c r="P72" t="s">
        <v>15</v>
      </c>
      <c r="Q72" t="s">
        <v>16</v>
      </c>
      <c r="R72" t="s">
        <v>17</v>
      </c>
      <c r="S72" t="s">
        <v>18</v>
      </c>
      <c r="T72" t="s">
        <v>19</v>
      </c>
      <c r="U72" t="s">
        <v>20</v>
      </c>
      <c r="V72" t="s">
        <v>21</v>
      </c>
      <c r="W72" t="s">
        <v>22</v>
      </c>
      <c r="X72" t="s">
        <v>23</v>
      </c>
    </row>
    <row r="73" spans="1:24" x14ac:dyDescent="0.35">
      <c r="A73" s="1" t="s">
        <v>24</v>
      </c>
      <c r="B73" s="1" t="s">
        <v>99</v>
      </c>
      <c r="D73" s="1">
        <v>1</v>
      </c>
      <c r="E73" s="1" t="s">
        <v>26</v>
      </c>
      <c r="F73" s="1" t="s">
        <v>27</v>
      </c>
      <c r="G73" s="3">
        <v>0.44</v>
      </c>
      <c r="H73" s="3">
        <v>0.21</v>
      </c>
      <c r="I73" s="5">
        <v>54</v>
      </c>
      <c r="J73" s="5">
        <v>72</v>
      </c>
      <c r="K73" s="5">
        <v>260</v>
      </c>
      <c r="L73" s="5">
        <v>13</v>
      </c>
      <c r="M73" s="3">
        <v>0.26</v>
      </c>
      <c r="N73" s="4">
        <v>0.2</v>
      </c>
      <c r="O73" s="5">
        <v>3</v>
      </c>
      <c r="P73" s="1" t="s">
        <v>100</v>
      </c>
      <c r="Q73" s="3">
        <v>0.33</v>
      </c>
      <c r="R73" s="3">
        <v>0.89</v>
      </c>
      <c r="S73" s="3">
        <v>0.93</v>
      </c>
      <c r="T73" s="3">
        <v>0.5</v>
      </c>
      <c r="U73" s="3">
        <v>0.54</v>
      </c>
      <c r="V73" s="3">
        <v>0.16</v>
      </c>
      <c r="W73" s="3">
        <v>0.89</v>
      </c>
      <c r="X73" s="3">
        <v>0.35</v>
      </c>
    </row>
    <row r="74" spans="1:24" x14ac:dyDescent="0.35">
      <c r="A74" s="1" t="s">
        <v>24</v>
      </c>
      <c r="B74" s="1" t="s">
        <v>99</v>
      </c>
      <c r="D74" s="1">
        <v>2</v>
      </c>
      <c r="E74" s="1" t="s">
        <v>26</v>
      </c>
      <c r="F74" s="1" t="s">
        <v>27</v>
      </c>
      <c r="G74" s="3">
        <v>0.4</v>
      </c>
      <c r="H74" s="3">
        <v>0</v>
      </c>
      <c r="I74" s="5">
        <v>48</v>
      </c>
      <c r="J74" s="5">
        <v>66</v>
      </c>
      <c r="K74" s="5">
        <v>280</v>
      </c>
      <c r="L74" s="5">
        <v>1</v>
      </c>
      <c r="M74" s="3">
        <v>4.2000000000000003E-2</v>
      </c>
      <c r="N74" s="4">
        <v>-1.8</v>
      </c>
      <c r="O74" s="5">
        <v>4</v>
      </c>
      <c r="P74" s="1" t="s">
        <v>101</v>
      </c>
      <c r="Q74" s="3">
        <v>0.54</v>
      </c>
      <c r="R74" s="3">
        <v>0.81</v>
      </c>
      <c r="S74" s="3">
        <v>0.96</v>
      </c>
      <c r="T74" s="3">
        <v>0.46</v>
      </c>
      <c r="U74" s="3">
        <v>1</v>
      </c>
      <c r="V74" s="3">
        <v>0.16</v>
      </c>
      <c r="W74" s="3">
        <v>0.89</v>
      </c>
      <c r="X74" s="3">
        <v>0.35</v>
      </c>
    </row>
    <row r="75" spans="1:24" customFormat="1" ht="14.5" hidden="1" x14ac:dyDescent="0.35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  <c r="G75" t="s">
        <v>6</v>
      </c>
      <c r="H75" t="s">
        <v>7</v>
      </c>
      <c r="I75" t="s">
        <v>8</v>
      </c>
      <c r="J75" t="s">
        <v>9</v>
      </c>
      <c r="K75" t="s">
        <v>10</v>
      </c>
      <c r="L75" t="s">
        <v>11</v>
      </c>
      <c r="M75" t="s">
        <v>12</v>
      </c>
      <c r="N75" t="s">
        <v>13</v>
      </c>
      <c r="O75" t="s">
        <v>14</v>
      </c>
      <c r="P75" t="s">
        <v>15</v>
      </c>
      <c r="Q75" t="s">
        <v>16</v>
      </c>
      <c r="R75" t="s">
        <v>17</v>
      </c>
      <c r="S75" t="s">
        <v>18</v>
      </c>
      <c r="T75" t="s">
        <v>19</v>
      </c>
      <c r="U75" t="s">
        <v>20</v>
      </c>
      <c r="V75" t="s">
        <v>21</v>
      </c>
      <c r="W75" t="s">
        <v>22</v>
      </c>
      <c r="X75" t="s">
        <v>23</v>
      </c>
    </row>
    <row r="76" spans="1:24" x14ac:dyDescent="0.35">
      <c r="A76" s="1" t="s">
        <v>24</v>
      </c>
      <c r="B76" s="1" t="s">
        <v>102</v>
      </c>
      <c r="D76" s="1">
        <v>1</v>
      </c>
      <c r="E76" s="1" t="s">
        <v>35</v>
      </c>
      <c r="F76" s="1" t="s">
        <v>27</v>
      </c>
      <c r="G76" s="3">
        <v>0.5</v>
      </c>
      <c r="H76" s="3">
        <v>1E-3</v>
      </c>
      <c r="I76" s="5">
        <v>44</v>
      </c>
      <c r="J76" s="5">
        <v>71</v>
      </c>
      <c r="K76" s="5">
        <v>210</v>
      </c>
      <c r="L76" s="5">
        <v>0</v>
      </c>
      <c r="M76" s="3">
        <v>2.3E-2</v>
      </c>
      <c r="N76" s="4">
        <v>10</v>
      </c>
      <c r="O76" s="5">
        <v>3</v>
      </c>
      <c r="P76" s="1" t="s">
        <v>103</v>
      </c>
      <c r="Q76" s="3">
        <v>0.35</v>
      </c>
      <c r="R76" s="3">
        <v>0.87</v>
      </c>
      <c r="S76" s="3">
        <v>0</v>
      </c>
      <c r="T76" s="3">
        <v>0</v>
      </c>
      <c r="U76" s="3">
        <v>10</v>
      </c>
      <c r="V76" s="3"/>
      <c r="W76" s="3"/>
      <c r="X76" s="3"/>
    </row>
    <row r="77" spans="1:24" x14ac:dyDescent="0.35">
      <c r="A77" s="1" t="s">
        <v>24</v>
      </c>
      <c r="B77" s="1" t="s">
        <v>102</v>
      </c>
      <c r="D77" s="1">
        <v>2</v>
      </c>
      <c r="E77" s="1" t="s">
        <v>35</v>
      </c>
      <c r="F77" s="1" t="s">
        <v>27</v>
      </c>
      <c r="G77" s="3">
        <v>0.42</v>
      </c>
      <c r="H77" s="3">
        <v>1E-3</v>
      </c>
      <c r="I77" s="5">
        <v>43</v>
      </c>
      <c r="J77" s="5">
        <v>81</v>
      </c>
      <c r="K77" s="5">
        <v>230</v>
      </c>
      <c r="L77" s="5">
        <v>0</v>
      </c>
      <c r="M77" s="3">
        <v>0</v>
      </c>
      <c r="N77" s="4">
        <v>-8.1</v>
      </c>
      <c r="O77" s="5">
        <v>5</v>
      </c>
      <c r="P77" s="1" t="s">
        <v>104</v>
      </c>
      <c r="Q77" s="3">
        <v>0.3</v>
      </c>
      <c r="R77" s="3">
        <v>0.92</v>
      </c>
      <c r="S77" s="3">
        <v>0</v>
      </c>
      <c r="T77" s="3">
        <v>0</v>
      </c>
      <c r="U77" s="3">
        <v>12</v>
      </c>
      <c r="V77" s="3"/>
      <c r="W77" s="3"/>
      <c r="X77" s="3"/>
    </row>
    <row r="78" spans="1:24" x14ac:dyDescent="0.35">
      <c r="A78" s="1" t="s">
        <v>24</v>
      </c>
      <c r="B78" s="1" t="s">
        <v>102</v>
      </c>
      <c r="D78" s="1">
        <v>3</v>
      </c>
      <c r="E78" s="1" t="s">
        <v>26</v>
      </c>
      <c r="F78" s="1" t="s">
        <v>27</v>
      </c>
      <c r="G78" s="3">
        <v>0.28000000000000003</v>
      </c>
      <c r="H78" s="3">
        <v>0</v>
      </c>
      <c r="I78" s="5">
        <v>44</v>
      </c>
      <c r="J78" s="5">
        <v>140</v>
      </c>
      <c r="K78" s="5">
        <v>400</v>
      </c>
      <c r="L78" s="5">
        <v>0</v>
      </c>
      <c r="M78" s="3">
        <v>0</v>
      </c>
      <c r="N78" s="4">
        <v>4.5999999999999996</v>
      </c>
      <c r="O78" s="5">
        <v>3</v>
      </c>
      <c r="P78" s="1" t="s">
        <v>105</v>
      </c>
      <c r="Q78" s="3">
        <v>0.61</v>
      </c>
      <c r="R78" s="3">
        <v>0.64</v>
      </c>
      <c r="S78" s="3">
        <v>0.59</v>
      </c>
      <c r="T78" s="3">
        <v>0.41</v>
      </c>
      <c r="U78" s="3">
        <v>1.9</v>
      </c>
      <c r="V78" s="3">
        <v>0.55000000000000004</v>
      </c>
      <c r="W78" s="3">
        <v>0.64</v>
      </c>
      <c r="X78" s="3">
        <v>0.34</v>
      </c>
    </row>
    <row r="79" spans="1:24" customFormat="1" ht="14.5" hidden="1" x14ac:dyDescent="0.3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12</v>
      </c>
      <c r="N79" t="s">
        <v>13</v>
      </c>
      <c r="O79" t="s">
        <v>14</v>
      </c>
      <c r="P79" t="s">
        <v>15</v>
      </c>
      <c r="Q79" t="s">
        <v>16</v>
      </c>
      <c r="R79" t="s">
        <v>17</v>
      </c>
      <c r="S79" t="s">
        <v>18</v>
      </c>
      <c r="T79" t="s">
        <v>19</v>
      </c>
      <c r="U79" t="s">
        <v>20</v>
      </c>
      <c r="V79" t="s">
        <v>21</v>
      </c>
      <c r="W79" t="s">
        <v>22</v>
      </c>
      <c r="X79" t="s">
        <v>23</v>
      </c>
    </row>
    <row r="80" spans="1:24" x14ac:dyDescent="0.35">
      <c r="A80" s="1" t="s">
        <v>24</v>
      </c>
      <c r="B80" s="1" t="s">
        <v>106</v>
      </c>
      <c r="D80" s="1">
        <v>1</v>
      </c>
      <c r="E80" s="1" t="s">
        <v>26</v>
      </c>
      <c r="F80" s="1" t="s">
        <v>27</v>
      </c>
      <c r="G80" s="3">
        <v>0.43</v>
      </c>
      <c r="H80" s="3">
        <v>0</v>
      </c>
      <c r="I80" s="5">
        <v>46</v>
      </c>
      <c r="J80" s="5">
        <v>66</v>
      </c>
      <c r="K80" s="5">
        <v>170</v>
      </c>
      <c r="L80" s="5">
        <v>0</v>
      </c>
      <c r="M80" s="3">
        <v>0</v>
      </c>
      <c r="N80" s="4">
        <v>-5.8</v>
      </c>
      <c r="O80" s="5">
        <v>3</v>
      </c>
      <c r="P80" s="1" t="s">
        <v>107</v>
      </c>
      <c r="Q80" s="3">
        <v>0.43</v>
      </c>
      <c r="R80" s="3">
        <v>0.87</v>
      </c>
      <c r="S80" s="3">
        <v>1</v>
      </c>
      <c r="T80" s="3">
        <v>1</v>
      </c>
      <c r="U80" s="3">
        <v>0.65</v>
      </c>
      <c r="V80" s="3">
        <v>0.33</v>
      </c>
      <c r="W80" s="3">
        <v>0.7</v>
      </c>
      <c r="X80" s="3">
        <v>0.46</v>
      </c>
    </row>
    <row r="81" spans="1:24" customFormat="1" ht="14.5" hidden="1" x14ac:dyDescent="0.35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6</v>
      </c>
      <c r="H81" t="s">
        <v>7</v>
      </c>
      <c r="I81" t="s">
        <v>8</v>
      </c>
      <c r="J81" t="s">
        <v>9</v>
      </c>
      <c r="K81" t="s">
        <v>10</v>
      </c>
      <c r="L81" t="s">
        <v>11</v>
      </c>
      <c r="M81" t="s">
        <v>12</v>
      </c>
      <c r="N81" t="s">
        <v>13</v>
      </c>
      <c r="O81" t="s">
        <v>14</v>
      </c>
      <c r="P81" t="s">
        <v>15</v>
      </c>
      <c r="Q81" t="s">
        <v>16</v>
      </c>
      <c r="R81" t="s">
        <v>17</v>
      </c>
      <c r="S81" t="s">
        <v>18</v>
      </c>
      <c r="T81" t="s">
        <v>19</v>
      </c>
      <c r="U81" t="s">
        <v>20</v>
      </c>
      <c r="V81" t="s">
        <v>21</v>
      </c>
      <c r="W81" t="s">
        <v>22</v>
      </c>
      <c r="X81" t="s">
        <v>23</v>
      </c>
    </row>
    <row r="82" spans="1:24" x14ac:dyDescent="0.35">
      <c r="A82" s="1" t="s">
        <v>24</v>
      </c>
      <c r="B82" s="1" t="s">
        <v>108</v>
      </c>
      <c r="D82" s="1">
        <v>1</v>
      </c>
      <c r="E82" s="1" t="s">
        <v>26</v>
      </c>
      <c r="F82" s="1" t="s">
        <v>27</v>
      </c>
      <c r="G82" s="3">
        <v>0.31</v>
      </c>
      <c r="H82" s="3">
        <v>0.34</v>
      </c>
      <c r="I82" s="5">
        <v>70</v>
      </c>
      <c r="J82" s="5">
        <v>78</v>
      </c>
      <c r="K82" s="5">
        <v>220</v>
      </c>
      <c r="L82" s="5">
        <v>16</v>
      </c>
      <c r="M82" s="3">
        <v>0.24</v>
      </c>
      <c r="N82" s="4">
        <v>-9.4</v>
      </c>
      <c r="O82" s="5">
        <v>3</v>
      </c>
      <c r="P82" s="1" t="s">
        <v>109</v>
      </c>
      <c r="Q82" s="3">
        <v>0.6</v>
      </c>
      <c r="R82" s="3">
        <v>0.7</v>
      </c>
      <c r="S82" s="3">
        <v>1</v>
      </c>
      <c r="T82" s="3">
        <v>0.63</v>
      </c>
      <c r="U82" s="3">
        <v>0.18</v>
      </c>
      <c r="V82" s="3">
        <v>0.27</v>
      </c>
      <c r="W82" s="3">
        <v>0.84</v>
      </c>
      <c r="X82" s="3">
        <v>0.34</v>
      </c>
    </row>
    <row r="83" spans="1:24" x14ac:dyDescent="0.35">
      <c r="A83" s="1" t="s">
        <v>24</v>
      </c>
      <c r="B83" s="1" t="s">
        <v>108</v>
      </c>
      <c r="D83" s="1">
        <v>2</v>
      </c>
      <c r="E83" s="1" t="s">
        <v>35</v>
      </c>
      <c r="F83" s="1" t="s">
        <v>27</v>
      </c>
      <c r="G83" s="3">
        <v>0.22</v>
      </c>
      <c r="H83" s="3">
        <v>2E-3</v>
      </c>
      <c r="I83" s="5">
        <v>85</v>
      </c>
      <c r="J83" s="5">
        <v>210</v>
      </c>
      <c r="K83" s="5">
        <v>500</v>
      </c>
      <c r="L83" s="5">
        <v>2</v>
      </c>
      <c r="M83" s="3">
        <v>3.5000000000000003E-2</v>
      </c>
      <c r="N83" s="4">
        <v>-9.5</v>
      </c>
      <c r="O83" s="5">
        <v>5</v>
      </c>
      <c r="P83" s="1" t="s">
        <v>110</v>
      </c>
      <c r="Q83" s="3">
        <v>0.49</v>
      </c>
      <c r="R83" s="3">
        <v>0.64</v>
      </c>
      <c r="S83" s="3">
        <v>0.32</v>
      </c>
      <c r="T83" s="3">
        <v>0.39</v>
      </c>
      <c r="U83" s="3">
        <v>2.5</v>
      </c>
      <c r="V83" s="3"/>
      <c r="W83" s="3"/>
      <c r="X83" s="3"/>
    </row>
    <row r="84" spans="1:24" customFormat="1" ht="14.5" hidden="1" x14ac:dyDescent="0.35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 t="s">
        <v>6</v>
      </c>
      <c r="H84" t="s">
        <v>7</v>
      </c>
      <c r="I84" t="s">
        <v>8</v>
      </c>
      <c r="J84" t="s">
        <v>9</v>
      </c>
      <c r="K84" t="s">
        <v>10</v>
      </c>
      <c r="L84" t="s">
        <v>11</v>
      </c>
      <c r="M84" t="s">
        <v>12</v>
      </c>
      <c r="N84" t="s">
        <v>13</v>
      </c>
      <c r="O84" t="s">
        <v>14</v>
      </c>
      <c r="P84" t="s">
        <v>15</v>
      </c>
      <c r="Q84" t="s">
        <v>16</v>
      </c>
      <c r="R84" t="s">
        <v>17</v>
      </c>
      <c r="S84" t="s">
        <v>18</v>
      </c>
      <c r="T84" t="s">
        <v>19</v>
      </c>
      <c r="U84" t="s">
        <v>20</v>
      </c>
      <c r="V84" t="s">
        <v>21</v>
      </c>
      <c r="W84" t="s">
        <v>22</v>
      </c>
      <c r="X84" t="s">
        <v>23</v>
      </c>
    </row>
    <row r="85" spans="1:24" x14ac:dyDescent="0.35">
      <c r="A85" s="1" t="s">
        <v>24</v>
      </c>
      <c r="B85" s="1" t="s">
        <v>111</v>
      </c>
      <c r="D85" s="1">
        <v>1</v>
      </c>
      <c r="E85" s="1" t="s">
        <v>26</v>
      </c>
      <c r="F85" s="1" t="s">
        <v>27</v>
      </c>
      <c r="G85" s="3">
        <v>0.44</v>
      </c>
      <c r="H85" s="3">
        <v>0</v>
      </c>
      <c r="I85" s="5">
        <v>61</v>
      </c>
      <c r="J85" s="5">
        <v>68</v>
      </c>
      <c r="K85" s="5">
        <v>200</v>
      </c>
      <c r="L85" s="5">
        <v>0</v>
      </c>
      <c r="M85" s="3">
        <v>1.6E-2</v>
      </c>
      <c r="N85" s="4">
        <v>-8.1</v>
      </c>
      <c r="O85" s="5">
        <v>6</v>
      </c>
      <c r="P85" s="1" t="s">
        <v>112</v>
      </c>
      <c r="Q85" s="3">
        <v>0.48</v>
      </c>
      <c r="R85" s="3">
        <v>0.76</v>
      </c>
      <c r="S85" s="3">
        <v>1</v>
      </c>
      <c r="T85" s="3">
        <v>0.63</v>
      </c>
      <c r="U85" s="3">
        <v>0.83</v>
      </c>
      <c r="V85" s="3">
        <v>0.35</v>
      </c>
      <c r="W85" s="3">
        <v>0.75</v>
      </c>
      <c r="X85" s="3">
        <v>0.34</v>
      </c>
    </row>
    <row r="86" spans="1:24" customFormat="1" ht="14.5" hidden="1" x14ac:dyDescent="0.35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  <c r="G86" t="s">
        <v>6</v>
      </c>
      <c r="H86" t="s">
        <v>7</v>
      </c>
      <c r="I86" t="s">
        <v>8</v>
      </c>
      <c r="J86" t="s">
        <v>9</v>
      </c>
      <c r="K86" t="s">
        <v>10</v>
      </c>
      <c r="L86" t="s">
        <v>11</v>
      </c>
      <c r="M86" t="s">
        <v>12</v>
      </c>
      <c r="N86" t="s">
        <v>13</v>
      </c>
      <c r="O86" t="s">
        <v>14</v>
      </c>
      <c r="P86" t="s">
        <v>15</v>
      </c>
      <c r="Q86" t="s">
        <v>16</v>
      </c>
      <c r="R86" t="s">
        <v>17</v>
      </c>
      <c r="S86" t="s">
        <v>18</v>
      </c>
      <c r="T86" t="s">
        <v>19</v>
      </c>
      <c r="U86" t="s">
        <v>20</v>
      </c>
      <c r="V86" t="s">
        <v>21</v>
      </c>
      <c r="W86" t="s">
        <v>22</v>
      </c>
      <c r="X86" t="s">
        <v>23</v>
      </c>
    </row>
    <row r="87" spans="1:24" x14ac:dyDescent="0.35">
      <c r="A87" s="1" t="s">
        <v>24</v>
      </c>
      <c r="B87" s="1" t="s">
        <v>113</v>
      </c>
      <c r="D87" s="1">
        <v>1</v>
      </c>
      <c r="E87" s="1" t="s">
        <v>26</v>
      </c>
      <c r="F87" s="1" t="s">
        <v>27</v>
      </c>
      <c r="G87" s="3">
        <v>0.54</v>
      </c>
      <c r="H87" s="3">
        <v>1E-3</v>
      </c>
      <c r="I87" s="5">
        <v>44</v>
      </c>
      <c r="J87" s="5">
        <v>37</v>
      </c>
      <c r="K87" s="5">
        <v>150</v>
      </c>
      <c r="L87" s="5">
        <v>0</v>
      </c>
      <c r="M87" s="3">
        <v>0</v>
      </c>
      <c r="N87" s="4">
        <v>1.6</v>
      </c>
      <c r="O87" s="5">
        <v>3</v>
      </c>
      <c r="P87" s="1" t="s">
        <v>49</v>
      </c>
      <c r="Q87" s="3">
        <v>0.56999999999999995</v>
      </c>
      <c r="R87" s="3">
        <v>0.77</v>
      </c>
      <c r="S87" s="3">
        <v>1</v>
      </c>
      <c r="T87" s="3">
        <v>1</v>
      </c>
      <c r="U87" s="3">
        <v>0.45</v>
      </c>
      <c r="V87" s="3">
        <v>0.35</v>
      </c>
      <c r="W87" s="3">
        <v>0.65</v>
      </c>
      <c r="X87" s="3">
        <v>0.46</v>
      </c>
    </row>
    <row r="88" spans="1:24" customFormat="1" ht="14.5" hidden="1" x14ac:dyDescent="0.35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  <c r="H88" t="s">
        <v>7</v>
      </c>
      <c r="I88" t="s">
        <v>8</v>
      </c>
      <c r="J88" t="s">
        <v>9</v>
      </c>
      <c r="K88" t="s">
        <v>10</v>
      </c>
      <c r="L88" t="s">
        <v>11</v>
      </c>
      <c r="M88" t="s">
        <v>12</v>
      </c>
      <c r="N88" t="s">
        <v>13</v>
      </c>
      <c r="O88" t="s">
        <v>14</v>
      </c>
      <c r="P88" t="s">
        <v>15</v>
      </c>
      <c r="Q88" t="s">
        <v>16</v>
      </c>
      <c r="R88" t="s">
        <v>17</v>
      </c>
      <c r="S88" t="s">
        <v>18</v>
      </c>
      <c r="T88" t="s">
        <v>19</v>
      </c>
      <c r="U88" t="s">
        <v>20</v>
      </c>
      <c r="V88" t="s">
        <v>21</v>
      </c>
      <c r="W88" t="s">
        <v>22</v>
      </c>
      <c r="X88" t="s">
        <v>23</v>
      </c>
    </row>
    <row r="89" spans="1:24" x14ac:dyDescent="0.35">
      <c r="A89" s="1" t="s">
        <v>24</v>
      </c>
      <c r="B89" s="1" t="s">
        <v>114</v>
      </c>
      <c r="D89" s="1">
        <v>1</v>
      </c>
      <c r="E89" s="1" t="s">
        <v>26</v>
      </c>
      <c r="F89" s="1" t="s">
        <v>27</v>
      </c>
      <c r="G89" s="3">
        <v>0.34</v>
      </c>
      <c r="H89" s="3">
        <v>0.28000000000000003</v>
      </c>
      <c r="I89" s="5">
        <v>89</v>
      </c>
      <c r="J89" s="5">
        <v>120</v>
      </c>
      <c r="K89" s="5">
        <v>350</v>
      </c>
      <c r="L89" s="5">
        <v>13</v>
      </c>
      <c r="M89" s="3">
        <v>0.16</v>
      </c>
      <c r="N89" s="4">
        <v>-15</v>
      </c>
      <c r="O89" s="5">
        <v>8</v>
      </c>
      <c r="P89" s="1" t="s">
        <v>115</v>
      </c>
      <c r="Q89" s="3">
        <v>0.47</v>
      </c>
      <c r="R89" s="3">
        <v>0.72</v>
      </c>
      <c r="S89" s="3">
        <v>0.81</v>
      </c>
      <c r="T89" s="3">
        <v>1</v>
      </c>
      <c r="U89" s="3">
        <v>0.89</v>
      </c>
      <c r="V89" s="3">
        <v>0.36</v>
      </c>
      <c r="W89" s="3">
        <v>0.64</v>
      </c>
      <c r="X89" s="3">
        <v>0.45</v>
      </c>
    </row>
    <row r="90" spans="1:24" customFormat="1" ht="14.5" hidden="1" x14ac:dyDescent="0.3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6</v>
      </c>
      <c r="H90" t="s">
        <v>7</v>
      </c>
      <c r="I90" t="s">
        <v>8</v>
      </c>
      <c r="J90" t="s">
        <v>9</v>
      </c>
      <c r="K90" t="s">
        <v>10</v>
      </c>
      <c r="L90" t="s">
        <v>11</v>
      </c>
      <c r="M90" t="s">
        <v>12</v>
      </c>
      <c r="N90" t="s">
        <v>13</v>
      </c>
      <c r="O90" t="s">
        <v>14</v>
      </c>
      <c r="P90" t="s">
        <v>15</v>
      </c>
      <c r="Q90" t="s">
        <v>16</v>
      </c>
      <c r="R90" t="s">
        <v>17</v>
      </c>
      <c r="S90" t="s">
        <v>18</v>
      </c>
      <c r="T90" t="s">
        <v>19</v>
      </c>
      <c r="U90" t="s">
        <v>20</v>
      </c>
      <c r="V90" t="s">
        <v>21</v>
      </c>
      <c r="W90" t="s">
        <v>22</v>
      </c>
      <c r="X90" t="s">
        <v>23</v>
      </c>
    </row>
    <row r="91" spans="1:24" x14ac:dyDescent="0.35">
      <c r="A91" s="1" t="s">
        <v>24</v>
      </c>
      <c r="B91" s="1" t="s">
        <v>116</v>
      </c>
      <c r="D91" s="1">
        <v>1</v>
      </c>
      <c r="E91" s="1" t="s">
        <v>26</v>
      </c>
      <c r="F91" s="1" t="s">
        <v>27</v>
      </c>
      <c r="G91" s="3">
        <v>0.36</v>
      </c>
      <c r="H91" s="3">
        <v>0.27</v>
      </c>
      <c r="I91" s="5">
        <v>73</v>
      </c>
      <c r="J91" s="5">
        <v>100</v>
      </c>
      <c r="K91" s="5">
        <v>280</v>
      </c>
      <c r="L91" s="5">
        <v>6</v>
      </c>
      <c r="M91" s="3">
        <v>9.6000000000000002E-2</v>
      </c>
      <c r="N91" s="4">
        <v>4</v>
      </c>
      <c r="O91" s="5">
        <v>3</v>
      </c>
      <c r="P91" s="1" t="s">
        <v>117</v>
      </c>
      <c r="Q91" s="3">
        <v>0.57999999999999996</v>
      </c>
      <c r="R91" s="3">
        <v>0.68</v>
      </c>
      <c r="S91" s="3">
        <v>1</v>
      </c>
      <c r="T91" s="3">
        <v>0.7</v>
      </c>
      <c r="U91" s="3">
        <v>0.64</v>
      </c>
      <c r="V91" s="3">
        <v>0.17</v>
      </c>
      <c r="W91" s="3">
        <v>0.84</v>
      </c>
      <c r="X91" s="3">
        <v>0.83</v>
      </c>
    </row>
    <row r="92" spans="1:24" x14ac:dyDescent="0.35">
      <c r="G92" s="3">
        <f>SUBTOTAL(1,Table1[Score])</f>
        <v>0.333943396226415</v>
      </c>
      <c r="H92" s="3">
        <f>SUBTOTAL(1,Table1[Drug score])</f>
        <v>0.1935283018867924</v>
      </c>
      <c r="I92" s="3">
        <f>SUBTOTAL(1,Table1[a-sphere])</f>
        <v>82.84905660377359</v>
      </c>
      <c r="J92" s="3">
        <f>SUBTOTAL(1,Table1[SASA])</f>
        <v>118.09433962264151</v>
      </c>
      <c r="K92" s="3">
        <f>SUBTOTAL(1,Table1[Volume])</f>
        <v>349.43396226415092</v>
      </c>
      <c r="L92" s="3">
        <f>SUBTOTAL(1,Table1[Hydrophobic density])</f>
        <v>8.0452830188679236</v>
      </c>
      <c r="M92" s="3">
        <f>SUBTOTAL(1,Table1[Apolar a-sphere proportion])</f>
        <v>0.11686792452830187</v>
      </c>
      <c r="N92" s="3">
        <f>SUBTOTAL(1,Table1[Hydrophobicity score])</f>
        <v>-0.8388679245283015</v>
      </c>
      <c r="O92" s="3">
        <f>SUBTOTAL(1,Table1[Polarity score])</f>
        <v>4.5849056603773581</v>
      </c>
      <c r="P92" s="3"/>
      <c r="Q92" s="3">
        <f>SUBTOTAL(1,Table1[Pocket npr1])</f>
        <v>0.42754716981132063</v>
      </c>
      <c r="R92" s="3">
        <f>SUBTOTAL(1,Table1[Pocket npr2])</f>
        <v>0.79452830188679247</v>
      </c>
      <c r="S92" s="3">
        <f>SUBTOTAL(1,Table1[Pocket overlap])</f>
        <v>0.69867924528301906</v>
      </c>
      <c r="T92" s="3">
        <f>SUBTOTAL(1,Table1[Ligand overlap])</f>
        <v>0.60905660377358495</v>
      </c>
      <c r="U92" s="3">
        <f>SUBTOTAL(1,Table1[Center criteria])</f>
        <v>3.7230188679245275</v>
      </c>
      <c r="V92" s="3">
        <f>SUBTOTAL(1,Table1[Ligand npr1])</f>
        <v>0.26394999999999996</v>
      </c>
      <c r="W92" s="3">
        <f>SUBTOTAL(1,Table1[Ligand npr2])</f>
        <v>0.80600000000000027</v>
      </c>
      <c r="X92" s="3">
        <f>SUBTOTAL(1,Table1[QED score])</f>
        <v>0.49599999999999989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fpocket-R_optimized_all_pc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Veenbaas</dc:creator>
  <cp:lastModifiedBy>Veenbaas, Seth D</cp:lastModifiedBy>
  <dcterms:created xsi:type="dcterms:W3CDTF">2023-10-13T21:23:41Z</dcterms:created>
  <dcterms:modified xsi:type="dcterms:W3CDTF">2023-10-13T21:23:41Z</dcterms:modified>
</cp:coreProperties>
</file>