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5cb32c1384fb64c/Documents/GitHub/2025_Veenbaas/fpocketR/analysis/training_test_sets/optimized_parameters_out/"/>
    </mc:Choice>
  </mc:AlternateContent>
  <xr:revisionPtr revIDLastSave="136" documentId="8_{424EE5B7-D4E3-412F-9940-410ABCD7E3AA}" xr6:coauthVersionLast="47" xr6:coauthVersionMax="47" xr10:uidLastSave="{59CC9694-F028-40D2-AB44-6857087192AE}"/>
  <bookViews>
    <workbookView xWindow="8160" yWindow="1890" windowWidth="18255" windowHeight="17145" xr2:uid="{CED4AC2F-9585-42B7-AF31-A2E98A75F479}"/>
  </bookViews>
  <sheets>
    <sheet name="opt_p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1" l="1"/>
  <c r="J56" i="1"/>
  <c r="K56" i="1"/>
  <c r="L56" i="1"/>
  <c r="M56" i="1"/>
  <c r="N56" i="1"/>
  <c r="O56" i="1"/>
  <c r="P56" i="1"/>
  <c r="Q56" i="1"/>
  <c r="I56" i="1"/>
  <c r="J55" i="1"/>
  <c r="K55" i="1"/>
  <c r="L55" i="1"/>
  <c r="M55" i="1"/>
  <c r="N55" i="1"/>
  <c r="O55" i="1"/>
  <c r="P55" i="1"/>
  <c r="Q55" i="1"/>
  <c r="I55" i="1"/>
  <c r="J54" i="1"/>
  <c r="K54" i="1"/>
  <c r="L54" i="1"/>
  <c r="M54" i="1"/>
  <c r="N54" i="1"/>
  <c r="O54" i="1"/>
  <c r="P54" i="1"/>
  <c r="Q54" i="1"/>
  <c r="I54" i="1"/>
  <c r="H62" i="1" l="1"/>
  <c r="H60" i="1"/>
  <c r="H59" i="1"/>
</calcChain>
</file>

<file path=xl/sharedStrings.xml><?xml version="1.0" encoding="utf-8"?>
<sst xmlns="http://schemas.openxmlformats.org/spreadsheetml/2006/main" count="340" uniqueCount="136">
  <si>
    <t>Parameters</t>
  </si>
  <si>
    <t>PDB</t>
  </si>
  <si>
    <t>State</t>
  </si>
  <si>
    <t>Pocket</t>
  </si>
  <si>
    <t>Type</t>
  </si>
  <si>
    <t>Filter</t>
  </si>
  <si>
    <t>Score</t>
  </si>
  <si>
    <t>Drug score</t>
  </si>
  <si>
    <t>a-sphere</t>
  </si>
  <si>
    <t>SASA</t>
  </si>
  <si>
    <t>Volume</t>
  </si>
  <si>
    <t>Hydrophobic density</t>
  </si>
  <si>
    <t>Apolar a-sphere proportion</t>
  </si>
  <si>
    <t>Hydrophobicity score</t>
  </si>
  <si>
    <t>Polarity score</t>
  </si>
  <si>
    <t>PocketNT</t>
  </si>
  <si>
    <t>Pocket npr1</t>
  </si>
  <si>
    <t>Pocket npr2</t>
  </si>
  <si>
    <t>Pocket overlap</t>
  </si>
  <si>
    <t>Ligand overlap</t>
  </si>
  <si>
    <t>Center criteria</t>
  </si>
  <si>
    <t>Ligand npr1</t>
  </si>
  <si>
    <t>Ligand npr2</t>
  </si>
  <si>
    <t>QED score</t>
  </si>
  <si>
    <t>-m 3.0 -M 5.7 -i 42 -D 1.65 -A 3 -p 0.0</t>
  </si>
  <si>
    <t>1lvj</t>
  </si>
  <si>
    <t>Known</t>
  </si>
  <si>
    <t>Pass</t>
  </si>
  <si>
    <t>[22, 23, 24, 25, 26, 39, 40]</t>
  </si>
  <si>
    <t>1ykv</t>
  </si>
  <si>
    <t>[102, 103]</t>
  </si>
  <si>
    <t>2ktz</t>
  </si>
  <si>
    <t>[4, 5, 6, 7, 9, 10, 11, 33, 34]</t>
  </si>
  <si>
    <t>2qwy</t>
  </si>
  <si>
    <t>[10, 11, 21, 22, 44, 45]</t>
  </si>
  <si>
    <t>Novel</t>
  </si>
  <si>
    <t>3d0u</t>
  </si>
  <si>
    <t>[8, 9, 10, 11, 76, 77, 78, 111, 112, 113, 136, 137, 152]</t>
  </si>
  <si>
    <t>3q50</t>
  </si>
  <si>
    <t>[5, 6, 7, 11, 15, 16, 29]</t>
  </si>
  <si>
    <t>3ski</t>
  </si>
  <si>
    <t>[30, 31, 53, 54, 55, 56, 57, 58, 59, 80, 81]</t>
  </si>
  <si>
    <t>[31, 32, 33, 59, 60, 61, 79, 80]</t>
  </si>
  <si>
    <t>[33, 35, 36, 48, 49, 50, 51]</t>
  </si>
  <si>
    <t>4jf2</t>
  </si>
  <si>
    <t>[41, 42, 52, 53, 54, 55, 56, 57, 58, 59, 60, 65, 66, 67, 68, 69, 70]</t>
  </si>
  <si>
    <t>[30, 31, 41, 42, 70, 71]</t>
  </si>
  <si>
    <t>4lx5</t>
  </si>
  <si>
    <t>[21, 22, 47, 50, 51, 52, 73, 74, 75]</t>
  </si>
  <si>
    <t>5btp</t>
  </si>
  <si>
    <t>[16, 17, 34, 35, 63, 70, 71]</t>
  </si>
  <si>
    <t>[21, 22, 23, 24, 64, 65]</t>
  </si>
  <si>
    <t>5kpy</t>
  </si>
  <si>
    <t>[46, 48, 49, 51]</t>
  </si>
  <si>
    <t>5ob3</t>
  </si>
  <si>
    <t>[15, 16, 21, 22, 23, 42, 43, 44, 45, 46, 50, 51]</t>
  </si>
  <si>
    <t>6gzr</t>
  </si>
  <si>
    <t>[7, 8, 24, 25, 26, 40, 41]</t>
  </si>
  <si>
    <t>6up0</t>
  </si>
  <si>
    <t>[10, 14, 15, 17, 19, 21, 22, 23]</t>
  </si>
  <si>
    <t>6va4</t>
  </si>
  <si>
    <t>[5, 6, 7, 16, 17]</t>
  </si>
  <si>
    <t>6xb7</t>
  </si>
  <si>
    <t>[6, 7, 8, 9, 10, 12, 13, 35, 36, 37]</t>
  </si>
  <si>
    <t>6xjq</t>
  </si>
  <si>
    <t>[14, 15, 16, 17, 42, 43, 45, 46]</t>
  </si>
  <si>
    <t>[30, 31, 33, 34, 35]</t>
  </si>
  <si>
    <t>6yl5</t>
  </si>
  <si>
    <t>[15, 16, 22, 23, 24, 44, 45, 46]</t>
  </si>
  <si>
    <t>7dwh</t>
  </si>
  <si>
    <t>[9, 10, 11, 37, 38]</t>
  </si>
  <si>
    <t>7eoh</t>
  </si>
  <si>
    <t>[8, 9, 10, 33, 40, 41, 42, 43]</t>
  </si>
  <si>
    <t>7fj0</t>
  </si>
  <si>
    <t>[4, 5, 15, 16, 17]</t>
  </si>
  <si>
    <t>7kvt</t>
  </si>
  <si>
    <t>[13, 14, 15, 39, 40, 47, 48, 69, 70]</t>
  </si>
  <si>
    <t>7oaw</t>
  </si>
  <si>
    <t>[9, 10, 13, 14, 15, 16, 30, 31, 32, 37, 39, 40]</t>
  </si>
  <si>
    <t>8eyu</t>
  </si>
  <si>
    <t>[16, 17, 26, 34, 35, 37, 38, 39]</t>
  </si>
  <si>
    <t>8hb3</t>
  </si>
  <si>
    <t>[5, 6, 7, 32, 33, 34, 46, 47]</t>
  </si>
  <si>
    <t>[9, 10, 12, 13, 14, 48, 51, 52, 53]</t>
  </si>
  <si>
    <t>1f27</t>
  </si>
  <si>
    <t>[6, 7, 8, 16, 17, 26, 27]</t>
  </si>
  <si>
    <t>1q8n</t>
  </si>
  <si>
    <t>2gdi</t>
  </si>
  <si>
    <t>[19, 20, 39, 40, 42, 43, 57, 58, 72, 73, 74]</t>
  </si>
  <si>
    <t>3e5c</t>
  </si>
  <si>
    <t>[10, 11, 12, 28, 29, 31, 32, 33, 34, 36]</t>
  </si>
  <si>
    <t>[7, 29, 36, 37, 38, 39, 47, 48]</t>
  </si>
  <si>
    <t>3npq</t>
  </si>
  <si>
    <t>[14, 15, 16, 29, 31]</t>
  </si>
  <si>
    <t>[29, 30, 31, 32, 47]</t>
  </si>
  <si>
    <t>4b5r</t>
  </si>
  <si>
    <t>[24, 25, 64, 65, 66, 67, 86, 87]</t>
  </si>
  <si>
    <t>[9, 63, 64, 66, 67, 68, 83, 84, 85]</t>
  </si>
  <si>
    <t>[6, 7, 46, 47, 48, 88, 89]</t>
  </si>
  <si>
    <t>4rzd</t>
  </si>
  <si>
    <t>[7, 8, 17, 18, 84, 85]</t>
  </si>
  <si>
    <t>5kx9</t>
  </si>
  <si>
    <t>[48, 49, 61, 85, 99]</t>
  </si>
  <si>
    <t>[10, 11, 12, 32, 33, 41, 47, 48, 62, 84, 93]</t>
  </si>
  <si>
    <t>6fz0</t>
  </si>
  <si>
    <t>[7, 8, 9, 20, 21, 47, 48]</t>
  </si>
  <si>
    <t>[9, 10, 11, 15, 16, 17, 18, 19, 20, 49, 50]</t>
  </si>
  <si>
    <t>6las</t>
  </si>
  <si>
    <t>[7, 8, 9, 32, 33, 34, 36, 37]</t>
  </si>
  <si>
    <t>6ubu</t>
  </si>
  <si>
    <t>7elr</t>
  </si>
  <si>
    <t>[6, 7, 10, 35, 36, 37, 38, 39, 40, 41]</t>
  </si>
  <si>
    <t>8d2b</t>
  </si>
  <si>
    <t>[6, 7, 8, 22, 23, 24, 26, 28]</t>
  </si>
  <si>
    <t>structures</t>
  </si>
  <si>
    <t>structure with a known pocket</t>
  </si>
  <si>
    <t>totals known pockets</t>
  </si>
  <si>
    <t>total rank 1 known pockets</t>
  </si>
  <si>
    <t>total novel pocket</t>
  </si>
  <si>
    <t>total pockets</t>
  </si>
  <si>
    <t>sens</t>
  </si>
  <si>
    <t>rank 1 sens</t>
  </si>
  <si>
    <t>ppv</t>
  </si>
  <si>
    <t>PASS</t>
  </si>
  <si>
    <t>average num of pockets</t>
  </si>
  <si>
    <t>[3, 7, 8, 9, 23, 24, 25, 27, 28, 29, 30]</t>
  </si>
  <si>
    <t>rank1</t>
  </si>
  <si>
    <t>known</t>
  </si>
  <si>
    <t>all</t>
  </si>
  <si>
    <t>PK</t>
  </si>
  <si>
    <t>simple</t>
  </si>
  <si>
    <t>con. loops</t>
  </si>
  <si>
    <t>MHJ</t>
  </si>
  <si>
    <t>g-quadraplex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</si>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</sst>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42" applyFont="1"/>
    <xf numFmtId="0" fontId="16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2" fontId="0" fillId="0" borderId="0" xfId="0" quotePrefix="1" applyNumberFormat="1"/>
    <xf numFmtId="11" fontId="0" fillId="0" borderId="0" xfId="0" quotePrefix="1" applyNumberFormat="1"/>
    <xf numFmtId="0" fontId="18" fillId="3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7CBE7-1618-4899-BE50-4E746A5C9D8D}" name="Table1" displayName="Table1" ref="A1:Z53" totalsRowShown="0">
  <autoFilter ref="A1:Z53" xr:uid="{DA27CBE7-1618-4899-BE50-4E746A5C9D8D}"/>
  <sortState xmlns:xlrd2="http://schemas.microsoft.com/office/spreadsheetml/2017/richdata2" ref="A2:Z51">
    <sortCondition ref="B1:B51"/>
  </sortState>
  <tableColumns count="26">
    <tableColumn id="1" xr3:uid="{21F2C089-DA10-4AD9-A320-2FFC3CEBB28C}" name="Parameters"/>
    <tableColumn id="2" xr3:uid="{9F79B902-B242-45D5-BFC8-5412695E7A68}" name="PDB"/>
    <tableColumn id="26" xr3:uid="{A982EBE1-18F3-4864-98D3-2B05A13306EC}" name="Column2" dataDxfId="11"/>
    <tableColumn id="25" xr3:uid="{9E599BF1-C30C-4FC9-9A7A-9479E4EE8D5D}" name="Column1"/>
    <tableColumn id="3" xr3:uid="{D0FD0EF3-55B8-47DB-BF45-39D004479E07}" name="State"/>
    <tableColumn id="4" xr3:uid="{9564D129-E46D-4904-83AC-2C69ADE9896D}" name="Pocket"/>
    <tableColumn id="5" xr3:uid="{5F2FD59C-ABE9-4E77-8F34-7B58FB8F5CC2}" name="Type"/>
    <tableColumn id="6" xr3:uid="{00E8A620-08C5-400D-AB94-CFD178F5DF43}" name="Filter"/>
    <tableColumn id="7" xr3:uid="{0C9773F4-4000-410B-AB1D-AD36738FB960}" name="Score" totalsRowDxfId="10"/>
    <tableColumn id="8" xr3:uid="{C179DBEF-6426-4B06-8132-7561CEE74B3E}" name="Drug score" totalsRowDxfId="9"/>
    <tableColumn id="9" xr3:uid="{28F7667C-DC25-4503-AEE8-E3AEE2FCEEAF}" name="a-sphere" totalsRowDxfId="8"/>
    <tableColumn id="10" xr3:uid="{03450124-76FC-4C5F-B1D6-E5F9632DC82E}" name="SASA" dataDxfId="7" totalsRowDxfId="6"/>
    <tableColumn id="11" xr3:uid="{76A8438E-F784-4E60-8099-30E9F889A03C}" name="Volume" dataDxfId="5" totalsRowDxfId="4"/>
    <tableColumn id="12" xr3:uid="{2450D123-864B-4299-A006-48D4DD6F76C3}" name="Hydrophobic density" totalsRowDxfId="3"/>
    <tableColumn id="13" xr3:uid="{C62EB253-5D95-4FD9-9A62-9540B47CAD94}" name="Apolar a-sphere proportion" totalsRowDxfId="2"/>
    <tableColumn id="14" xr3:uid="{C790D886-8DF7-4701-9020-F97C56EBB88A}" name="Hydrophobicity score" totalsRowDxfId="1"/>
    <tableColumn id="15" xr3:uid="{654305E3-F8FF-4BB0-A4F6-FBC4DBE2DB71}" name="Polarity score" totalsRowDxfId="0"/>
    <tableColumn id="16" xr3:uid="{45B78B3D-5E3B-4C91-B712-FAF85E270D3E}" name="PocketNT"/>
    <tableColumn id="17" xr3:uid="{5A797465-F193-456C-9B32-E60B239394AB}" name="Pocket npr1"/>
    <tableColumn id="18" xr3:uid="{98B4E002-AD33-4F5D-950B-0DBB1D032665}" name="Pocket npr2"/>
    <tableColumn id="19" xr3:uid="{C43EC147-2CC8-4E58-85F5-479258337416}" name="Pocket overlap"/>
    <tableColumn id="20" xr3:uid="{8F5184F4-9E63-4678-A1FD-9E02E6BBCAB0}" name="Ligand overlap"/>
    <tableColumn id="21" xr3:uid="{8A64801A-C174-4DF5-88D6-385927E9A781}" name="Center criteria"/>
    <tableColumn id="22" xr3:uid="{994B20A6-1105-4725-90E4-6092C4305E9B}" name="Ligand npr1"/>
    <tableColumn id="23" xr3:uid="{330AEABC-FB27-4E2B-9370-7E404E7690A9}" name="Ligand npr2"/>
    <tableColumn id="24" xr3:uid="{631BCAB2-DE82-42F7-AC12-693B98956FD0}" name="QED sco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978BB-8984-43A4-803A-2D35BE6A18AD}">
  <dimension ref="A1:AA64"/>
  <sheetViews>
    <sheetView tabSelected="1" workbookViewId="0">
      <selection activeCell="F2" sqref="F2:F51"/>
    </sheetView>
  </sheetViews>
  <sheetFormatPr defaultRowHeight="15" x14ac:dyDescent="0.25"/>
  <cols>
    <col min="1" max="1" width="36.7109375" customWidth="1"/>
    <col min="7" max="7" width="20.140625" bestFit="1" customWidth="1"/>
    <col min="9" max="9" width="14.7109375" customWidth="1"/>
    <col min="10" max="10" width="11.7109375" customWidth="1"/>
    <col min="11" max="11" width="10.140625" customWidth="1"/>
    <col min="12" max="12" width="11.28515625" bestFit="1" customWidth="1"/>
    <col min="13" max="13" width="9.28515625" customWidth="1"/>
    <col min="14" max="14" width="19.42578125" customWidth="1"/>
    <col min="15" max="15" width="24.42578125" customWidth="1"/>
    <col min="16" max="16" width="20.140625" customWidth="1"/>
    <col min="17" max="17" width="14" customWidth="1"/>
    <col min="18" max="18" width="10.7109375" customWidth="1"/>
    <col min="19" max="20" width="12.42578125" customWidth="1"/>
    <col min="21" max="21" width="14.85546875" customWidth="1"/>
    <col min="22" max="23" width="14.7109375" customWidth="1"/>
    <col min="24" max="25" width="12.28515625" customWidth="1"/>
    <col min="26" max="26" width="11.42578125" customWidth="1"/>
  </cols>
  <sheetData>
    <row r="1" spans="1:27" x14ac:dyDescent="0.25">
      <c r="A1" t="s">
        <v>0</v>
      </c>
      <c r="B1" t="s">
        <v>1</v>
      </c>
      <c r="C1" t="s">
        <v>135</v>
      </c>
      <c r="D1" t="s">
        <v>134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 t="s">
        <v>24</v>
      </c>
      <c r="B2" t="s">
        <v>84</v>
      </c>
      <c r="C2" s="10" t="s">
        <v>129</v>
      </c>
      <c r="F2">
        <v>1</v>
      </c>
      <c r="G2" t="s">
        <v>26</v>
      </c>
      <c r="H2" t="s">
        <v>27</v>
      </c>
      <c r="I2">
        <v>0.41</v>
      </c>
      <c r="J2">
        <v>0.38</v>
      </c>
      <c r="K2">
        <v>56</v>
      </c>
      <c r="L2" s="5">
        <v>69</v>
      </c>
      <c r="M2" s="8">
        <v>220</v>
      </c>
      <c r="N2">
        <v>5</v>
      </c>
      <c r="O2">
        <v>0.11</v>
      </c>
      <c r="P2">
        <v>3.1</v>
      </c>
      <c r="Q2">
        <v>4</v>
      </c>
      <c r="R2" t="s">
        <v>85</v>
      </c>
      <c r="S2">
        <v>0.66</v>
      </c>
      <c r="T2">
        <v>0.77</v>
      </c>
      <c r="U2">
        <v>1</v>
      </c>
      <c r="V2">
        <v>0.75</v>
      </c>
      <c r="W2">
        <v>1.1000000000000001</v>
      </c>
      <c r="X2">
        <v>0.14000000000000001</v>
      </c>
      <c r="Y2">
        <v>0.96</v>
      </c>
      <c r="Z2">
        <v>0.49</v>
      </c>
      <c r="AA2" s="9"/>
    </row>
    <row r="3" spans="1:27" x14ac:dyDescent="0.25">
      <c r="A3" t="s">
        <v>24</v>
      </c>
      <c r="B3" t="s">
        <v>25</v>
      </c>
      <c r="C3" s="10" t="s">
        <v>130</v>
      </c>
      <c r="E3">
        <v>3</v>
      </c>
      <c r="F3">
        <v>1</v>
      </c>
      <c r="G3" t="s">
        <v>26</v>
      </c>
      <c r="H3" t="s">
        <v>27</v>
      </c>
      <c r="I3">
        <v>0.35</v>
      </c>
      <c r="J3">
        <v>0.47</v>
      </c>
      <c r="K3">
        <v>128</v>
      </c>
      <c r="L3" s="7">
        <v>140</v>
      </c>
      <c r="M3" s="8">
        <v>450</v>
      </c>
      <c r="N3">
        <v>11</v>
      </c>
      <c r="O3">
        <v>0.12</v>
      </c>
      <c r="P3">
        <v>8.6</v>
      </c>
      <c r="Q3">
        <v>2</v>
      </c>
      <c r="R3" t="s">
        <v>28</v>
      </c>
      <c r="S3">
        <v>0.48</v>
      </c>
      <c r="T3">
        <v>0.69</v>
      </c>
      <c r="U3">
        <v>0.96</v>
      </c>
      <c r="V3">
        <v>0.89</v>
      </c>
      <c r="W3">
        <v>0.72</v>
      </c>
      <c r="X3">
        <v>0.5</v>
      </c>
      <c r="Y3">
        <v>0.61</v>
      </c>
      <c r="Z3">
        <v>0.76</v>
      </c>
      <c r="AA3" s="10"/>
    </row>
    <row r="4" spans="1:27" x14ac:dyDescent="0.25">
      <c r="A4" t="s">
        <v>24</v>
      </c>
      <c r="B4" t="s">
        <v>86</v>
      </c>
      <c r="C4" s="10" t="s">
        <v>131</v>
      </c>
      <c r="E4">
        <v>2</v>
      </c>
      <c r="F4">
        <v>1</v>
      </c>
      <c r="G4" t="s">
        <v>26</v>
      </c>
      <c r="H4" t="s">
        <v>27</v>
      </c>
      <c r="I4">
        <v>0.4</v>
      </c>
      <c r="J4">
        <v>0.69</v>
      </c>
      <c r="K4">
        <v>226</v>
      </c>
      <c r="L4" s="7">
        <v>200</v>
      </c>
      <c r="M4" s="8">
        <v>710</v>
      </c>
      <c r="N4">
        <v>29</v>
      </c>
      <c r="O4">
        <v>0.22</v>
      </c>
      <c r="P4">
        <v>-4.9000000000000004</v>
      </c>
      <c r="Q4">
        <v>8</v>
      </c>
      <c r="R4" t="s">
        <v>125</v>
      </c>
      <c r="S4">
        <v>0.37</v>
      </c>
      <c r="T4">
        <v>0.78</v>
      </c>
      <c r="U4">
        <v>0.93</v>
      </c>
      <c r="V4">
        <v>1</v>
      </c>
      <c r="W4">
        <v>1.2</v>
      </c>
      <c r="X4">
        <v>0.37</v>
      </c>
      <c r="Y4">
        <v>0.68</v>
      </c>
      <c r="Z4">
        <v>0.76</v>
      </c>
      <c r="AA4" s="9"/>
    </row>
    <row r="5" spans="1:27" x14ac:dyDescent="0.25">
      <c r="A5" t="s">
        <v>24</v>
      </c>
      <c r="B5" t="s">
        <v>29</v>
      </c>
      <c r="C5" s="10" t="s">
        <v>129</v>
      </c>
      <c r="F5">
        <v>1</v>
      </c>
      <c r="G5" t="s">
        <v>26</v>
      </c>
      <c r="H5" t="s">
        <v>27</v>
      </c>
      <c r="I5">
        <v>0.45</v>
      </c>
      <c r="J5">
        <v>0.12</v>
      </c>
      <c r="K5">
        <v>48</v>
      </c>
      <c r="L5" s="5">
        <v>61</v>
      </c>
      <c r="M5" s="8">
        <v>230</v>
      </c>
      <c r="N5">
        <v>13</v>
      </c>
      <c r="O5">
        <v>0.28999999999999998</v>
      </c>
      <c r="P5">
        <v>-19</v>
      </c>
      <c r="Q5">
        <v>2</v>
      </c>
      <c r="R5" t="s">
        <v>30</v>
      </c>
      <c r="S5">
        <v>0.44</v>
      </c>
      <c r="T5">
        <v>0.78</v>
      </c>
      <c r="U5">
        <v>0.94</v>
      </c>
      <c r="V5">
        <v>0.5</v>
      </c>
      <c r="W5">
        <v>0.38</v>
      </c>
      <c r="X5">
        <v>0.32</v>
      </c>
      <c r="Y5">
        <v>0.98</v>
      </c>
      <c r="Z5">
        <v>0.64</v>
      </c>
      <c r="AA5" s="10"/>
    </row>
    <row r="6" spans="1:27" x14ac:dyDescent="0.25">
      <c r="A6" t="s">
        <v>24</v>
      </c>
      <c r="B6" t="s">
        <v>87</v>
      </c>
      <c r="C6" s="10" t="s">
        <v>132</v>
      </c>
      <c r="F6">
        <v>1</v>
      </c>
      <c r="G6" t="s">
        <v>26</v>
      </c>
      <c r="H6" t="s">
        <v>27</v>
      </c>
      <c r="I6">
        <v>0.5</v>
      </c>
      <c r="J6">
        <v>9.2999999999999999E-2</v>
      </c>
      <c r="K6">
        <v>73</v>
      </c>
      <c r="L6" s="5">
        <v>97</v>
      </c>
      <c r="M6" s="8">
        <v>360</v>
      </c>
      <c r="N6">
        <v>3</v>
      </c>
      <c r="O6">
        <v>5.5E-2</v>
      </c>
      <c r="P6">
        <v>12</v>
      </c>
      <c r="Q6">
        <v>5</v>
      </c>
      <c r="R6" t="s">
        <v>88</v>
      </c>
      <c r="S6">
        <v>0.52</v>
      </c>
      <c r="T6">
        <v>0.7</v>
      </c>
      <c r="U6">
        <v>0.82</v>
      </c>
      <c r="V6">
        <v>0.65</v>
      </c>
      <c r="W6">
        <v>0.85</v>
      </c>
      <c r="X6">
        <v>0.09</v>
      </c>
      <c r="Y6">
        <v>0.98</v>
      </c>
      <c r="Z6">
        <v>0.35</v>
      </c>
      <c r="AA6" s="9"/>
    </row>
    <row r="7" spans="1:27" x14ac:dyDescent="0.25">
      <c r="A7" t="s">
        <v>24</v>
      </c>
      <c r="B7" t="s">
        <v>31</v>
      </c>
      <c r="C7" s="10" t="s">
        <v>130</v>
      </c>
      <c r="F7">
        <v>1</v>
      </c>
      <c r="G7" t="s">
        <v>26</v>
      </c>
      <c r="H7" t="s">
        <v>27</v>
      </c>
      <c r="I7">
        <v>0.31</v>
      </c>
      <c r="J7">
        <v>0.26</v>
      </c>
      <c r="K7">
        <v>121</v>
      </c>
      <c r="L7" s="8">
        <v>160</v>
      </c>
      <c r="M7" s="8">
        <v>470</v>
      </c>
      <c r="N7">
        <v>15</v>
      </c>
      <c r="O7">
        <v>0.21</v>
      </c>
      <c r="P7">
        <v>-1.8</v>
      </c>
      <c r="Q7">
        <v>6</v>
      </c>
      <c r="R7" t="s">
        <v>32</v>
      </c>
      <c r="S7">
        <v>0.25</v>
      </c>
      <c r="T7">
        <v>0.88</v>
      </c>
      <c r="U7">
        <v>1</v>
      </c>
      <c r="V7">
        <v>0.75</v>
      </c>
      <c r="W7">
        <v>0.76</v>
      </c>
      <c r="X7">
        <v>0.28000000000000003</v>
      </c>
      <c r="Y7">
        <v>0.78</v>
      </c>
      <c r="Z7">
        <v>0.87</v>
      </c>
      <c r="AA7" s="10"/>
    </row>
    <row r="8" spans="1:27" x14ac:dyDescent="0.25">
      <c r="A8" t="s">
        <v>24</v>
      </c>
      <c r="B8" t="s">
        <v>33</v>
      </c>
      <c r="C8" s="10" t="s">
        <v>129</v>
      </c>
      <c r="F8">
        <v>1</v>
      </c>
      <c r="G8" t="s">
        <v>26</v>
      </c>
      <c r="H8" t="s">
        <v>27</v>
      </c>
      <c r="I8">
        <v>0.39</v>
      </c>
      <c r="J8">
        <v>2.1000000000000001E-2</v>
      </c>
      <c r="K8">
        <v>60</v>
      </c>
      <c r="L8" s="5">
        <v>72</v>
      </c>
      <c r="M8" s="8">
        <v>230</v>
      </c>
      <c r="N8">
        <v>10</v>
      </c>
      <c r="O8">
        <v>0.18</v>
      </c>
      <c r="P8">
        <v>-6.3</v>
      </c>
      <c r="Q8">
        <v>2</v>
      </c>
      <c r="R8" t="s">
        <v>34</v>
      </c>
      <c r="S8">
        <v>0.41</v>
      </c>
      <c r="T8">
        <v>0.81</v>
      </c>
      <c r="U8">
        <v>1</v>
      </c>
      <c r="V8">
        <v>0.59</v>
      </c>
      <c r="W8">
        <v>0.64</v>
      </c>
      <c r="X8">
        <v>0.27</v>
      </c>
      <c r="Y8">
        <v>0.82</v>
      </c>
      <c r="Z8">
        <v>0.34</v>
      </c>
      <c r="AA8" s="9"/>
    </row>
    <row r="9" spans="1:27" x14ac:dyDescent="0.25">
      <c r="A9" t="s">
        <v>24</v>
      </c>
      <c r="B9" t="s">
        <v>36</v>
      </c>
      <c r="C9" s="10" t="s">
        <v>132</v>
      </c>
      <c r="F9">
        <v>1</v>
      </c>
      <c r="G9" t="s">
        <v>26</v>
      </c>
      <c r="H9" t="s">
        <v>27</v>
      </c>
      <c r="I9">
        <v>0.57999999999999996</v>
      </c>
      <c r="J9">
        <v>0.02</v>
      </c>
      <c r="K9">
        <v>123</v>
      </c>
      <c r="L9" s="8">
        <v>130</v>
      </c>
      <c r="M9" s="8">
        <v>470</v>
      </c>
      <c r="N9">
        <v>0</v>
      </c>
      <c r="O9">
        <v>8.0000000000000002E-3</v>
      </c>
      <c r="P9">
        <v>3</v>
      </c>
      <c r="Q9">
        <v>9</v>
      </c>
      <c r="R9" t="s">
        <v>37</v>
      </c>
      <c r="S9">
        <v>0.14000000000000001</v>
      </c>
      <c r="T9">
        <v>0.98</v>
      </c>
      <c r="U9">
        <v>0.67</v>
      </c>
      <c r="V9">
        <v>1</v>
      </c>
      <c r="W9">
        <v>0.87</v>
      </c>
      <c r="X9">
        <v>0.11</v>
      </c>
      <c r="Y9">
        <v>0.91</v>
      </c>
      <c r="Z9">
        <v>0.43</v>
      </c>
      <c r="AA9" s="10"/>
    </row>
    <row r="10" spans="1:27" x14ac:dyDescent="0.25">
      <c r="A10" t="s">
        <v>24</v>
      </c>
      <c r="B10" t="s">
        <v>89</v>
      </c>
      <c r="C10" s="10" t="s">
        <v>131</v>
      </c>
      <c r="F10">
        <v>1</v>
      </c>
      <c r="G10" t="s">
        <v>35</v>
      </c>
      <c r="H10" t="s">
        <v>27</v>
      </c>
      <c r="I10">
        <v>0.52</v>
      </c>
      <c r="J10">
        <v>0.33</v>
      </c>
      <c r="K10">
        <v>75</v>
      </c>
      <c r="L10" s="5">
        <v>98</v>
      </c>
      <c r="M10" s="8">
        <v>320</v>
      </c>
      <c r="N10">
        <v>4</v>
      </c>
      <c r="O10">
        <v>0.08</v>
      </c>
      <c r="P10">
        <v>-0.8</v>
      </c>
      <c r="Q10">
        <v>7</v>
      </c>
      <c r="R10" t="s">
        <v>90</v>
      </c>
      <c r="S10">
        <v>0.4</v>
      </c>
      <c r="T10">
        <v>0.79</v>
      </c>
      <c r="U10">
        <v>0</v>
      </c>
      <c r="V10">
        <v>0</v>
      </c>
      <c r="W10">
        <v>11</v>
      </c>
      <c r="AA10" s="9"/>
    </row>
    <row r="11" spans="1:27" x14ac:dyDescent="0.25">
      <c r="A11" t="s">
        <v>24</v>
      </c>
      <c r="B11" t="s">
        <v>89</v>
      </c>
      <c r="C11" s="10" t="s">
        <v>132</v>
      </c>
      <c r="F11">
        <v>2</v>
      </c>
      <c r="G11" t="s">
        <v>26</v>
      </c>
      <c r="H11" t="s">
        <v>27</v>
      </c>
      <c r="I11">
        <v>0.16</v>
      </c>
      <c r="J11">
        <v>0</v>
      </c>
      <c r="K11">
        <v>48</v>
      </c>
      <c r="L11" s="8">
        <v>110</v>
      </c>
      <c r="M11" s="8">
        <v>280</v>
      </c>
      <c r="N11">
        <v>0</v>
      </c>
      <c r="O11">
        <v>0</v>
      </c>
      <c r="P11">
        <v>-16</v>
      </c>
      <c r="Q11">
        <v>7</v>
      </c>
      <c r="R11" t="s">
        <v>91</v>
      </c>
      <c r="S11">
        <v>0.41</v>
      </c>
      <c r="T11">
        <v>0.87</v>
      </c>
      <c r="U11">
        <v>0.98</v>
      </c>
      <c r="V11">
        <v>0.78</v>
      </c>
      <c r="W11">
        <v>0.9</v>
      </c>
      <c r="X11">
        <v>0.44</v>
      </c>
      <c r="Y11">
        <v>0.76</v>
      </c>
      <c r="Z11">
        <v>0.34</v>
      </c>
      <c r="AA11" s="10"/>
    </row>
    <row r="12" spans="1:27" x14ac:dyDescent="0.25">
      <c r="A12" t="s">
        <v>24</v>
      </c>
      <c r="B12" t="s">
        <v>92</v>
      </c>
      <c r="C12" s="10" t="s">
        <v>129</v>
      </c>
      <c r="F12">
        <v>1</v>
      </c>
      <c r="G12" t="s">
        <v>26</v>
      </c>
      <c r="H12" t="s">
        <v>27</v>
      </c>
      <c r="I12">
        <v>0.44</v>
      </c>
      <c r="J12">
        <v>0.21</v>
      </c>
      <c r="K12">
        <v>54</v>
      </c>
      <c r="L12" s="5">
        <v>72</v>
      </c>
      <c r="M12" s="8">
        <v>270</v>
      </c>
      <c r="N12">
        <v>13</v>
      </c>
      <c r="O12">
        <v>0.26</v>
      </c>
      <c r="P12">
        <v>0.2</v>
      </c>
      <c r="Q12">
        <v>3</v>
      </c>
      <c r="R12" t="s">
        <v>93</v>
      </c>
      <c r="S12">
        <v>0.33</v>
      </c>
      <c r="T12">
        <v>0.89</v>
      </c>
      <c r="U12">
        <v>0.93</v>
      </c>
      <c r="V12">
        <v>0.5</v>
      </c>
      <c r="W12">
        <v>0.54</v>
      </c>
      <c r="X12">
        <v>0.16</v>
      </c>
      <c r="Y12">
        <v>0.89</v>
      </c>
      <c r="Z12">
        <v>0.35</v>
      </c>
      <c r="AA12" s="9"/>
    </row>
    <row r="13" spans="1:27" x14ac:dyDescent="0.25">
      <c r="A13" t="s">
        <v>24</v>
      </c>
      <c r="B13" t="s">
        <v>92</v>
      </c>
      <c r="C13" s="10" t="s">
        <v>129</v>
      </c>
      <c r="F13">
        <v>2</v>
      </c>
      <c r="G13" t="s">
        <v>26</v>
      </c>
      <c r="H13" t="s">
        <v>27</v>
      </c>
      <c r="I13">
        <v>0.4</v>
      </c>
      <c r="J13">
        <v>0</v>
      </c>
      <c r="K13">
        <v>48</v>
      </c>
      <c r="L13" s="5">
        <v>66</v>
      </c>
      <c r="M13" s="8">
        <v>290</v>
      </c>
      <c r="N13">
        <v>1</v>
      </c>
      <c r="O13">
        <v>4.2000000000000003E-2</v>
      </c>
      <c r="P13">
        <v>-1.8</v>
      </c>
      <c r="Q13">
        <v>4</v>
      </c>
      <c r="R13" t="s">
        <v>94</v>
      </c>
      <c r="S13">
        <v>0.54</v>
      </c>
      <c r="T13">
        <v>0.81</v>
      </c>
      <c r="U13">
        <v>0.96</v>
      </c>
      <c r="V13">
        <v>0.46</v>
      </c>
      <c r="W13">
        <v>1</v>
      </c>
      <c r="X13">
        <v>0.16</v>
      </c>
      <c r="Y13">
        <v>0.89</v>
      </c>
      <c r="Z13">
        <v>0.35</v>
      </c>
      <c r="AA13" s="10"/>
    </row>
    <row r="14" spans="1:27" x14ac:dyDescent="0.25">
      <c r="A14" t="s">
        <v>24</v>
      </c>
      <c r="B14" t="s">
        <v>38</v>
      </c>
      <c r="C14" s="10" t="s">
        <v>129</v>
      </c>
      <c r="F14">
        <v>1</v>
      </c>
      <c r="G14" t="s">
        <v>26</v>
      </c>
      <c r="H14" t="s">
        <v>27</v>
      </c>
      <c r="I14">
        <v>0.42</v>
      </c>
      <c r="J14">
        <v>8.1000000000000003E-2</v>
      </c>
      <c r="K14">
        <v>78</v>
      </c>
      <c r="L14" s="5">
        <v>82</v>
      </c>
      <c r="M14" s="8">
        <v>200</v>
      </c>
      <c r="N14">
        <v>2</v>
      </c>
      <c r="O14">
        <v>3.7999999999999999E-2</v>
      </c>
      <c r="P14">
        <v>14</v>
      </c>
      <c r="Q14">
        <v>3</v>
      </c>
      <c r="R14" t="s">
        <v>39</v>
      </c>
      <c r="S14">
        <v>0.4</v>
      </c>
      <c r="T14">
        <v>0.81</v>
      </c>
      <c r="U14">
        <v>1</v>
      </c>
      <c r="V14">
        <v>1</v>
      </c>
      <c r="W14">
        <v>0.82</v>
      </c>
      <c r="X14">
        <v>0.27</v>
      </c>
      <c r="Y14">
        <v>0.73</v>
      </c>
      <c r="Z14">
        <v>0.46</v>
      </c>
      <c r="AA14" s="9"/>
    </row>
    <row r="15" spans="1:27" x14ac:dyDescent="0.25">
      <c r="A15" t="s">
        <v>24</v>
      </c>
      <c r="B15" t="s">
        <v>40</v>
      </c>
      <c r="C15" s="10" t="s">
        <v>132</v>
      </c>
      <c r="F15">
        <v>1</v>
      </c>
      <c r="G15" t="s">
        <v>26</v>
      </c>
      <c r="H15" t="s">
        <v>27</v>
      </c>
      <c r="I15">
        <v>0.27</v>
      </c>
      <c r="J15">
        <v>1E-3</v>
      </c>
      <c r="K15">
        <v>93</v>
      </c>
      <c r="L15" s="8">
        <v>190</v>
      </c>
      <c r="M15" s="8">
        <v>480</v>
      </c>
      <c r="N15">
        <v>0</v>
      </c>
      <c r="O15">
        <v>0</v>
      </c>
      <c r="P15">
        <v>20</v>
      </c>
      <c r="Q15">
        <v>4</v>
      </c>
      <c r="R15" t="s">
        <v>41</v>
      </c>
      <c r="S15">
        <v>0.47</v>
      </c>
      <c r="T15">
        <v>0.77</v>
      </c>
      <c r="U15">
        <v>0.66</v>
      </c>
      <c r="V15">
        <v>1</v>
      </c>
      <c r="W15">
        <v>0.85</v>
      </c>
      <c r="X15">
        <v>0.27</v>
      </c>
      <c r="Y15">
        <v>0.89</v>
      </c>
      <c r="Z15">
        <v>0.51</v>
      </c>
      <c r="AA15" s="10"/>
    </row>
    <row r="16" spans="1:27" x14ac:dyDescent="0.25">
      <c r="A16" t="s">
        <v>24</v>
      </c>
      <c r="B16" t="s">
        <v>40</v>
      </c>
      <c r="C16" s="10" t="s">
        <v>132</v>
      </c>
      <c r="F16">
        <v>2</v>
      </c>
      <c r="G16" t="s">
        <v>35</v>
      </c>
      <c r="H16" t="s">
        <v>27</v>
      </c>
      <c r="I16">
        <v>0.23</v>
      </c>
      <c r="J16">
        <v>0.4</v>
      </c>
      <c r="K16">
        <v>49</v>
      </c>
      <c r="L16" s="5">
        <v>92</v>
      </c>
      <c r="M16" s="8">
        <v>240</v>
      </c>
      <c r="N16">
        <v>6</v>
      </c>
      <c r="O16">
        <v>0.14000000000000001</v>
      </c>
      <c r="P16">
        <v>15</v>
      </c>
      <c r="Q16">
        <v>4</v>
      </c>
      <c r="R16" t="s">
        <v>42</v>
      </c>
      <c r="S16">
        <v>0.28999999999999998</v>
      </c>
      <c r="T16">
        <v>0.96</v>
      </c>
      <c r="U16">
        <v>0.12</v>
      </c>
      <c r="V16">
        <v>0.16</v>
      </c>
      <c r="W16">
        <v>4.5999999999999996</v>
      </c>
      <c r="AA16" s="9"/>
    </row>
    <row r="17" spans="1:27" x14ac:dyDescent="0.25">
      <c r="A17" t="s">
        <v>24</v>
      </c>
      <c r="B17" t="s">
        <v>40</v>
      </c>
      <c r="C17" s="10" t="s">
        <v>132</v>
      </c>
      <c r="F17">
        <v>3</v>
      </c>
      <c r="G17" t="s">
        <v>35</v>
      </c>
      <c r="H17" t="s">
        <v>27</v>
      </c>
      <c r="I17">
        <v>7.0000000000000007E-2</v>
      </c>
      <c r="J17">
        <v>3.0000000000000001E-3</v>
      </c>
      <c r="K17">
        <v>50</v>
      </c>
      <c r="L17" s="8">
        <v>100</v>
      </c>
      <c r="M17" s="8">
        <v>210</v>
      </c>
      <c r="N17">
        <v>2</v>
      </c>
      <c r="O17">
        <v>0.06</v>
      </c>
      <c r="P17">
        <v>7.1</v>
      </c>
      <c r="Q17">
        <v>3</v>
      </c>
      <c r="R17" t="s">
        <v>43</v>
      </c>
      <c r="S17">
        <v>0.66</v>
      </c>
      <c r="T17">
        <v>0.7</v>
      </c>
      <c r="U17">
        <v>0</v>
      </c>
      <c r="V17">
        <v>0</v>
      </c>
      <c r="W17">
        <v>14</v>
      </c>
      <c r="AA17" s="10"/>
    </row>
    <row r="18" spans="1:27" x14ac:dyDescent="0.25">
      <c r="A18" t="s">
        <v>24</v>
      </c>
      <c r="B18" t="s">
        <v>95</v>
      </c>
      <c r="C18" s="10" t="s">
        <v>129</v>
      </c>
      <c r="F18">
        <v>1</v>
      </c>
      <c r="G18" t="s">
        <v>35</v>
      </c>
      <c r="H18" t="s">
        <v>27</v>
      </c>
      <c r="I18">
        <v>0.5</v>
      </c>
      <c r="J18">
        <v>1E-3</v>
      </c>
      <c r="K18">
        <v>44</v>
      </c>
      <c r="L18" s="5">
        <v>71</v>
      </c>
      <c r="M18" s="8">
        <v>220</v>
      </c>
      <c r="N18">
        <v>0</v>
      </c>
      <c r="O18">
        <v>2.3E-2</v>
      </c>
      <c r="P18">
        <v>10</v>
      </c>
      <c r="Q18">
        <v>3</v>
      </c>
      <c r="R18" t="s">
        <v>96</v>
      </c>
      <c r="S18">
        <v>0.35</v>
      </c>
      <c r="T18">
        <v>0.87</v>
      </c>
      <c r="U18">
        <v>0</v>
      </c>
      <c r="V18">
        <v>0</v>
      </c>
      <c r="W18">
        <v>10</v>
      </c>
      <c r="AA18" s="9"/>
    </row>
    <row r="19" spans="1:27" x14ac:dyDescent="0.25">
      <c r="A19" t="s">
        <v>24</v>
      </c>
      <c r="B19" t="s">
        <v>95</v>
      </c>
      <c r="C19" s="10" t="s">
        <v>132</v>
      </c>
      <c r="F19">
        <v>2</v>
      </c>
      <c r="G19" t="s">
        <v>35</v>
      </c>
      <c r="H19" t="s">
        <v>27</v>
      </c>
      <c r="I19">
        <v>0.42</v>
      </c>
      <c r="J19">
        <v>1E-3</v>
      </c>
      <c r="K19">
        <v>43</v>
      </c>
      <c r="L19" s="5">
        <v>81</v>
      </c>
      <c r="M19" s="8">
        <v>230</v>
      </c>
      <c r="N19">
        <v>0</v>
      </c>
      <c r="O19">
        <v>0</v>
      </c>
      <c r="P19">
        <v>-8.1</v>
      </c>
      <c r="Q19">
        <v>5</v>
      </c>
      <c r="R19" t="s">
        <v>97</v>
      </c>
      <c r="S19">
        <v>0.3</v>
      </c>
      <c r="T19">
        <v>0.92</v>
      </c>
      <c r="U19">
        <v>0</v>
      </c>
      <c r="V19">
        <v>0</v>
      </c>
      <c r="W19">
        <v>12</v>
      </c>
      <c r="AA19" s="10"/>
    </row>
    <row r="20" spans="1:27" x14ac:dyDescent="0.25">
      <c r="A20" t="s">
        <v>24</v>
      </c>
      <c r="B20" t="s">
        <v>95</v>
      </c>
      <c r="C20" s="10" t="s">
        <v>132</v>
      </c>
      <c r="F20">
        <v>3</v>
      </c>
      <c r="G20" t="s">
        <v>26</v>
      </c>
      <c r="H20" t="s">
        <v>27</v>
      </c>
      <c r="I20">
        <v>0.28000000000000003</v>
      </c>
      <c r="J20">
        <v>0</v>
      </c>
      <c r="K20">
        <v>44</v>
      </c>
      <c r="L20" s="8">
        <v>140</v>
      </c>
      <c r="M20" s="8">
        <v>400</v>
      </c>
      <c r="N20">
        <v>0</v>
      </c>
      <c r="O20">
        <v>0</v>
      </c>
      <c r="P20">
        <v>4.5999999999999996</v>
      </c>
      <c r="Q20">
        <v>3</v>
      </c>
      <c r="R20" t="s">
        <v>98</v>
      </c>
      <c r="S20">
        <v>0.61</v>
      </c>
      <c r="T20">
        <v>0.64</v>
      </c>
      <c r="U20">
        <v>0.59</v>
      </c>
      <c r="V20">
        <v>0.41</v>
      </c>
      <c r="W20">
        <v>1.9</v>
      </c>
      <c r="X20">
        <v>0.55000000000000004</v>
      </c>
      <c r="Y20">
        <v>0.64</v>
      </c>
      <c r="Z20">
        <v>0.34</v>
      </c>
      <c r="AA20" s="9"/>
    </row>
    <row r="21" spans="1:27" x14ac:dyDescent="0.25">
      <c r="A21" t="s">
        <v>24</v>
      </c>
      <c r="B21" t="s">
        <v>44</v>
      </c>
      <c r="C21" s="10" t="s">
        <v>129</v>
      </c>
      <c r="F21">
        <v>1</v>
      </c>
      <c r="G21" t="s">
        <v>35</v>
      </c>
      <c r="H21" t="s">
        <v>27</v>
      </c>
      <c r="I21">
        <v>0.37</v>
      </c>
      <c r="J21">
        <v>0.28999999999999998</v>
      </c>
      <c r="K21">
        <v>96</v>
      </c>
      <c r="L21" s="8">
        <v>200</v>
      </c>
      <c r="M21" s="8">
        <v>590</v>
      </c>
      <c r="N21">
        <v>2.9</v>
      </c>
      <c r="O21">
        <v>9.4E-2</v>
      </c>
      <c r="P21">
        <v>5.5</v>
      </c>
      <c r="Q21">
        <v>8</v>
      </c>
      <c r="R21" t="s">
        <v>45</v>
      </c>
      <c r="S21">
        <v>0.44</v>
      </c>
      <c r="T21">
        <v>0.74</v>
      </c>
      <c r="U21">
        <v>0</v>
      </c>
      <c r="V21">
        <v>0</v>
      </c>
      <c r="W21">
        <v>15</v>
      </c>
      <c r="AA21" s="10"/>
    </row>
    <row r="22" spans="1:27" x14ac:dyDescent="0.25">
      <c r="A22" t="s">
        <v>24</v>
      </c>
      <c r="B22" t="s">
        <v>44</v>
      </c>
      <c r="C22" s="10" t="s">
        <v>129</v>
      </c>
      <c r="F22">
        <v>2</v>
      </c>
      <c r="G22" t="s">
        <v>26</v>
      </c>
      <c r="H22" t="s">
        <v>27</v>
      </c>
      <c r="I22">
        <v>0.22</v>
      </c>
      <c r="J22">
        <v>0</v>
      </c>
      <c r="K22">
        <v>58</v>
      </c>
      <c r="L22" s="5">
        <v>80</v>
      </c>
      <c r="M22" s="8">
        <v>220</v>
      </c>
      <c r="N22">
        <v>0</v>
      </c>
      <c r="O22">
        <v>0</v>
      </c>
      <c r="P22">
        <v>-2.8</v>
      </c>
      <c r="Q22">
        <v>3</v>
      </c>
      <c r="R22" t="s">
        <v>46</v>
      </c>
      <c r="S22">
        <v>0.59</v>
      </c>
      <c r="T22">
        <v>0.7</v>
      </c>
      <c r="U22">
        <v>1</v>
      </c>
      <c r="V22">
        <v>1</v>
      </c>
      <c r="W22">
        <v>0.7</v>
      </c>
      <c r="X22">
        <v>0.31</v>
      </c>
      <c r="Y22">
        <v>0.72</v>
      </c>
      <c r="Z22">
        <v>0.46</v>
      </c>
      <c r="AA22" s="9"/>
    </row>
    <row r="23" spans="1:27" x14ac:dyDescent="0.25">
      <c r="A23" t="s">
        <v>24</v>
      </c>
      <c r="B23" t="s">
        <v>47</v>
      </c>
      <c r="C23" s="10" t="s">
        <v>132</v>
      </c>
      <c r="F23">
        <v>1</v>
      </c>
      <c r="G23" t="s">
        <v>26</v>
      </c>
      <c r="H23" t="s">
        <v>27</v>
      </c>
      <c r="I23">
        <v>0.54</v>
      </c>
      <c r="J23">
        <v>0</v>
      </c>
      <c r="K23">
        <v>51</v>
      </c>
      <c r="L23" s="5">
        <v>39</v>
      </c>
      <c r="M23" s="8">
        <v>180</v>
      </c>
      <c r="N23">
        <v>0</v>
      </c>
      <c r="O23">
        <v>0.02</v>
      </c>
      <c r="P23">
        <v>7</v>
      </c>
      <c r="Q23">
        <v>3</v>
      </c>
      <c r="R23" t="s">
        <v>48</v>
      </c>
      <c r="S23">
        <v>0.56000000000000005</v>
      </c>
      <c r="T23">
        <v>0.79</v>
      </c>
      <c r="U23">
        <v>1</v>
      </c>
      <c r="V23">
        <v>1</v>
      </c>
      <c r="W23">
        <v>0.39</v>
      </c>
      <c r="X23">
        <v>0.33</v>
      </c>
      <c r="Y23">
        <v>0.67</v>
      </c>
      <c r="Z23">
        <v>0.55000000000000004</v>
      </c>
      <c r="AA23" s="10"/>
    </row>
    <row r="24" spans="1:27" x14ac:dyDescent="0.25">
      <c r="A24" t="s">
        <v>24</v>
      </c>
      <c r="B24" t="s">
        <v>99</v>
      </c>
      <c r="C24" s="10" t="s">
        <v>129</v>
      </c>
      <c r="F24">
        <v>1</v>
      </c>
      <c r="G24" t="s">
        <v>26</v>
      </c>
      <c r="H24" t="s">
        <v>27</v>
      </c>
      <c r="I24">
        <v>0.43</v>
      </c>
      <c r="J24">
        <v>0</v>
      </c>
      <c r="K24">
        <v>46</v>
      </c>
      <c r="L24" s="5">
        <v>66</v>
      </c>
      <c r="M24" s="8">
        <v>170</v>
      </c>
      <c r="N24">
        <v>0</v>
      </c>
      <c r="O24">
        <v>0</v>
      </c>
      <c r="P24">
        <v>-5.8</v>
      </c>
      <c r="Q24">
        <v>3</v>
      </c>
      <c r="R24" t="s">
        <v>100</v>
      </c>
      <c r="S24">
        <v>0.43</v>
      </c>
      <c r="T24">
        <v>0.87</v>
      </c>
      <c r="U24">
        <v>1</v>
      </c>
      <c r="V24">
        <v>1</v>
      </c>
      <c r="W24">
        <v>0.65</v>
      </c>
      <c r="X24">
        <v>0.33</v>
      </c>
      <c r="Y24">
        <v>0.7</v>
      </c>
      <c r="Z24">
        <v>0.46</v>
      </c>
      <c r="AA24" s="9"/>
    </row>
    <row r="25" spans="1:27" x14ac:dyDescent="0.25">
      <c r="A25" t="s">
        <v>24</v>
      </c>
      <c r="B25" t="s">
        <v>49</v>
      </c>
      <c r="C25" s="10" t="s">
        <v>129</v>
      </c>
      <c r="F25">
        <v>1</v>
      </c>
      <c r="G25" t="s">
        <v>26</v>
      </c>
      <c r="H25" t="s">
        <v>27</v>
      </c>
      <c r="I25">
        <v>0.42</v>
      </c>
      <c r="J25">
        <v>5.0000000000000001E-3</v>
      </c>
      <c r="K25">
        <v>80</v>
      </c>
      <c r="L25" s="5">
        <v>68</v>
      </c>
      <c r="M25" s="8">
        <v>250</v>
      </c>
      <c r="N25">
        <v>6</v>
      </c>
      <c r="O25">
        <v>8.6999999999999994E-2</v>
      </c>
      <c r="P25">
        <v>-1.3</v>
      </c>
      <c r="Q25">
        <v>4</v>
      </c>
      <c r="R25" t="s">
        <v>50</v>
      </c>
      <c r="S25">
        <v>0.5</v>
      </c>
      <c r="T25">
        <v>0.79</v>
      </c>
      <c r="U25">
        <v>1</v>
      </c>
      <c r="V25">
        <v>0.82</v>
      </c>
      <c r="W25">
        <v>0.48</v>
      </c>
      <c r="X25">
        <v>0.19</v>
      </c>
      <c r="Y25">
        <v>0.88</v>
      </c>
      <c r="Z25">
        <v>0.31</v>
      </c>
      <c r="AA25" s="10"/>
    </row>
    <row r="26" spans="1:27" x14ac:dyDescent="0.25">
      <c r="A26" t="s">
        <v>24</v>
      </c>
      <c r="B26" t="s">
        <v>49</v>
      </c>
      <c r="C26" s="10" t="s">
        <v>129</v>
      </c>
      <c r="F26">
        <v>2</v>
      </c>
      <c r="G26" t="s">
        <v>35</v>
      </c>
      <c r="H26" t="s">
        <v>27</v>
      </c>
      <c r="I26">
        <v>0.18</v>
      </c>
      <c r="J26">
        <v>0.31</v>
      </c>
      <c r="K26">
        <v>95</v>
      </c>
      <c r="L26" s="8">
        <v>150</v>
      </c>
      <c r="M26" s="8">
        <v>370</v>
      </c>
      <c r="N26">
        <v>15</v>
      </c>
      <c r="O26">
        <v>0.17</v>
      </c>
      <c r="P26">
        <v>0.67</v>
      </c>
      <c r="Q26">
        <v>4</v>
      </c>
      <c r="R26" t="s">
        <v>51</v>
      </c>
      <c r="S26">
        <v>0.54</v>
      </c>
      <c r="T26">
        <v>0.7</v>
      </c>
      <c r="U26">
        <v>0</v>
      </c>
      <c r="V26">
        <v>0</v>
      </c>
      <c r="W26">
        <v>16</v>
      </c>
      <c r="AA26" s="9"/>
    </row>
    <row r="27" spans="1:27" x14ac:dyDescent="0.25">
      <c r="A27" t="s">
        <v>24</v>
      </c>
      <c r="B27" t="s">
        <v>52</v>
      </c>
      <c r="C27" s="10" t="s">
        <v>132</v>
      </c>
      <c r="F27">
        <v>1</v>
      </c>
      <c r="G27" t="s">
        <v>26</v>
      </c>
      <c r="H27" t="s">
        <v>27</v>
      </c>
      <c r="I27">
        <v>0.34</v>
      </c>
      <c r="J27">
        <v>0.26</v>
      </c>
      <c r="K27">
        <v>47</v>
      </c>
      <c r="L27" s="5">
        <v>74</v>
      </c>
      <c r="M27" s="8">
        <v>150</v>
      </c>
      <c r="N27">
        <v>15</v>
      </c>
      <c r="O27">
        <v>0.34</v>
      </c>
      <c r="P27">
        <v>-14</v>
      </c>
      <c r="Q27">
        <v>2</v>
      </c>
      <c r="R27" t="s">
        <v>53</v>
      </c>
      <c r="S27">
        <v>0.53</v>
      </c>
      <c r="T27">
        <v>0.75</v>
      </c>
      <c r="U27">
        <v>1</v>
      </c>
      <c r="V27">
        <v>0.75</v>
      </c>
      <c r="W27">
        <v>0.25</v>
      </c>
      <c r="X27">
        <v>0.23</v>
      </c>
      <c r="Y27">
        <v>0.87</v>
      </c>
      <c r="Z27">
        <v>0.62</v>
      </c>
      <c r="AA27" s="10"/>
    </row>
    <row r="28" spans="1:27" x14ac:dyDescent="0.25">
      <c r="A28" t="s">
        <v>24</v>
      </c>
      <c r="B28" t="s">
        <v>101</v>
      </c>
      <c r="C28" s="10" t="s">
        <v>132</v>
      </c>
      <c r="F28">
        <v>1</v>
      </c>
      <c r="G28" t="s">
        <v>26</v>
      </c>
      <c r="H28" t="s">
        <v>27</v>
      </c>
      <c r="I28">
        <v>0.27</v>
      </c>
      <c r="J28">
        <v>0.56999999999999995</v>
      </c>
      <c r="K28">
        <v>76</v>
      </c>
      <c r="L28" s="8">
        <v>140</v>
      </c>
      <c r="M28" s="8">
        <v>320</v>
      </c>
      <c r="N28">
        <v>23</v>
      </c>
      <c r="O28">
        <v>0.32</v>
      </c>
      <c r="P28">
        <v>-22</v>
      </c>
      <c r="Q28">
        <v>4</v>
      </c>
      <c r="R28" t="s">
        <v>102</v>
      </c>
      <c r="S28">
        <v>0.3</v>
      </c>
      <c r="T28">
        <v>0.92</v>
      </c>
      <c r="U28">
        <v>0.88</v>
      </c>
      <c r="V28">
        <v>0.63</v>
      </c>
      <c r="W28">
        <v>0.48</v>
      </c>
      <c r="X28">
        <v>0.4</v>
      </c>
      <c r="Y28">
        <v>0.66</v>
      </c>
      <c r="Z28">
        <v>0.72</v>
      </c>
      <c r="AA28" s="9"/>
    </row>
    <row r="29" spans="1:27" x14ac:dyDescent="0.25">
      <c r="A29" t="s">
        <v>24</v>
      </c>
      <c r="B29" t="s">
        <v>101</v>
      </c>
      <c r="C29" s="10" t="s">
        <v>132</v>
      </c>
      <c r="F29">
        <v>2</v>
      </c>
      <c r="G29" t="s">
        <v>35</v>
      </c>
      <c r="H29" t="s">
        <v>27</v>
      </c>
      <c r="I29">
        <v>0.19</v>
      </c>
      <c r="J29">
        <v>0</v>
      </c>
      <c r="K29">
        <v>52</v>
      </c>
      <c r="L29" s="8">
        <v>110</v>
      </c>
      <c r="M29" s="8">
        <v>330</v>
      </c>
      <c r="N29">
        <v>0</v>
      </c>
      <c r="O29">
        <v>0</v>
      </c>
      <c r="P29">
        <v>-12</v>
      </c>
      <c r="Q29">
        <v>11</v>
      </c>
      <c r="R29" t="s">
        <v>103</v>
      </c>
      <c r="S29">
        <v>0.59</v>
      </c>
      <c r="T29">
        <v>0.73</v>
      </c>
      <c r="U29">
        <v>0.28999999999999998</v>
      </c>
      <c r="V29">
        <v>0.33</v>
      </c>
      <c r="W29">
        <v>3.3</v>
      </c>
      <c r="AA29" s="10"/>
    </row>
    <row r="30" spans="1:27" x14ac:dyDescent="0.25">
      <c r="A30" t="s">
        <v>24</v>
      </c>
      <c r="B30" t="s">
        <v>54</v>
      </c>
      <c r="C30" s="10" t="s">
        <v>133</v>
      </c>
      <c r="F30">
        <v>1</v>
      </c>
      <c r="G30" t="s">
        <v>26</v>
      </c>
      <c r="H30" t="s">
        <v>27</v>
      </c>
      <c r="I30">
        <v>0.38</v>
      </c>
      <c r="J30">
        <v>0.36</v>
      </c>
      <c r="K30">
        <v>140</v>
      </c>
      <c r="L30" s="8">
        <v>160</v>
      </c>
      <c r="M30" s="8">
        <v>510</v>
      </c>
      <c r="N30">
        <v>12</v>
      </c>
      <c r="O30">
        <v>0.12</v>
      </c>
      <c r="P30">
        <v>-5.6</v>
      </c>
      <c r="Q30">
        <v>8</v>
      </c>
      <c r="R30" t="s">
        <v>55</v>
      </c>
      <c r="S30">
        <v>0.23</v>
      </c>
      <c r="T30">
        <v>0.95</v>
      </c>
      <c r="U30">
        <v>0.93</v>
      </c>
      <c r="V30">
        <v>1</v>
      </c>
      <c r="W30">
        <v>0.97</v>
      </c>
      <c r="X30">
        <v>0.18</v>
      </c>
      <c r="Y30">
        <v>0.83</v>
      </c>
      <c r="Z30">
        <v>0.86</v>
      </c>
      <c r="AA30" s="9"/>
    </row>
    <row r="31" spans="1:27" x14ac:dyDescent="0.25">
      <c r="A31" t="s">
        <v>24</v>
      </c>
      <c r="B31" t="s">
        <v>104</v>
      </c>
      <c r="C31" s="10" t="s">
        <v>129</v>
      </c>
      <c r="F31">
        <v>1</v>
      </c>
      <c r="G31" t="s">
        <v>26</v>
      </c>
      <c r="H31" t="s">
        <v>27</v>
      </c>
      <c r="I31">
        <v>0.31</v>
      </c>
      <c r="J31">
        <v>0.34</v>
      </c>
      <c r="K31">
        <v>70</v>
      </c>
      <c r="L31" s="5">
        <v>78</v>
      </c>
      <c r="M31" s="8">
        <v>210</v>
      </c>
      <c r="N31">
        <v>16</v>
      </c>
      <c r="O31">
        <v>0.24</v>
      </c>
      <c r="P31">
        <v>-9.4</v>
      </c>
      <c r="Q31">
        <v>3</v>
      </c>
      <c r="R31" t="s">
        <v>105</v>
      </c>
      <c r="S31">
        <v>0.6</v>
      </c>
      <c r="T31">
        <v>0.7</v>
      </c>
      <c r="U31">
        <v>1</v>
      </c>
      <c r="V31">
        <v>0.63</v>
      </c>
      <c r="W31">
        <v>0.18</v>
      </c>
      <c r="X31">
        <v>0.27</v>
      </c>
      <c r="Y31">
        <v>0.84</v>
      </c>
      <c r="Z31">
        <v>0.34</v>
      </c>
      <c r="AA31" s="10"/>
    </row>
    <row r="32" spans="1:27" x14ac:dyDescent="0.25">
      <c r="A32" t="s">
        <v>24</v>
      </c>
      <c r="B32" t="s">
        <v>104</v>
      </c>
      <c r="C32" s="10" t="s">
        <v>129</v>
      </c>
      <c r="F32">
        <v>2</v>
      </c>
      <c r="G32" t="s">
        <v>35</v>
      </c>
      <c r="H32" t="s">
        <v>27</v>
      </c>
      <c r="I32">
        <v>0.22</v>
      </c>
      <c r="J32">
        <v>2E-3</v>
      </c>
      <c r="K32">
        <v>85</v>
      </c>
      <c r="L32" s="8">
        <v>210</v>
      </c>
      <c r="M32" s="8">
        <v>500</v>
      </c>
      <c r="N32">
        <v>2</v>
      </c>
      <c r="O32">
        <v>3.5000000000000003E-2</v>
      </c>
      <c r="P32">
        <v>-9.5</v>
      </c>
      <c r="Q32">
        <v>5</v>
      </c>
      <c r="R32" t="s">
        <v>106</v>
      </c>
      <c r="S32">
        <v>0.49</v>
      </c>
      <c r="T32">
        <v>0.64</v>
      </c>
      <c r="U32">
        <v>0.32</v>
      </c>
      <c r="V32">
        <v>0.39</v>
      </c>
      <c r="W32">
        <v>2.5</v>
      </c>
      <c r="AA32" s="9"/>
    </row>
    <row r="33" spans="1:27" x14ac:dyDescent="0.25">
      <c r="A33" t="s">
        <v>24</v>
      </c>
      <c r="B33" t="s">
        <v>56</v>
      </c>
      <c r="C33" s="10" t="s">
        <v>132</v>
      </c>
      <c r="E33">
        <v>4</v>
      </c>
      <c r="F33">
        <v>1</v>
      </c>
      <c r="G33" t="s">
        <v>26</v>
      </c>
      <c r="H33" t="s">
        <v>27</v>
      </c>
      <c r="I33">
        <v>0.46</v>
      </c>
      <c r="J33">
        <v>0.48</v>
      </c>
      <c r="K33">
        <v>92</v>
      </c>
      <c r="L33" s="8">
        <v>110</v>
      </c>
      <c r="M33" s="8">
        <v>330</v>
      </c>
      <c r="N33">
        <v>16</v>
      </c>
      <c r="O33">
        <v>0.24</v>
      </c>
      <c r="P33">
        <v>1.3</v>
      </c>
      <c r="Q33">
        <v>4</v>
      </c>
      <c r="R33" t="s">
        <v>57</v>
      </c>
      <c r="S33">
        <v>0.27</v>
      </c>
      <c r="T33">
        <v>0.88</v>
      </c>
      <c r="U33">
        <v>1</v>
      </c>
      <c r="V33">
        <v>0.81</v>
      </c>
      <c r="W33">
        <v>1.1000000000000001</v>
      </c>
      <c r="X33">
        <v>0.51</v>
      </c>
      <c r="Y33">
        <v>0.59</v>
      </c>
      <c r="Z33">
        <v>0.38</v>
      </c>
      <c r="AA33" s="10"/>
    </row>
    <row r="34" spans="1:27" x14ac:dyDescent="0.25">
      <c r="A34" t="s">
        <v>24</v>
      </c>
      <c r="B34" t="s">
        <v>107</v>
      </c>
      <c r="C34" s="10" t="s">
        <v>132</v>
      </c>
      <c r="F34">
        <v>1</v>
      </c>
      <c r="G34" t="s">
        <v>26</v>
      </c>
      <c r="H34" t="s">
        <v>27</v>
      </c>
      <c r="I34">
        <v>0.44</v>
      </c>
      <c r="J34">
        <v>0</v>
      </c>
      <c r="K34">
        <v>61</v>
      </c>
      <c r="L34" s="5">
        <v>68</v>
      </c>
      <c r="M34" s="8">
        <v>200</v>
      </c>
      <c r="N34">
        <v>0</v>
      </c>
      <c r="O34">
        <v>1.6E-2</v>
      </c>
      <c r="P34">
        <v>-8.1</v>
      </c>
      <c r="Q34">
        <v>6</v>
      </c>
      <c r="R34" t="s">
        <v>108</v>
      </c>
      <c r="S34">
        <v>0.48</v>
      </c>
      <c r="T34">
        <v>0.76</v>
      </c>
      <c r="U34">
        <v>1</v>
      </c>
      <c r="V34">
        <v>0.63</v>
      </c>
      <c r="W34">
        <v>0.83</v>
      </c>
      <c r="X34">
        <v>0.35</v>
      </c>
      <c r="Y34">
        <v>0.75</v>
      </c>
      <c r="Z34">
        <v>0.34</v>
      </c>
      <c r="AA34" s="9"/>
    </row>
    <row r="35" spans="1:27" x14ac:dyDescent="0.25">
      <c r="A35" t="s">
        <v>24</v>
      </c>
      <c r="B35" t="s">
        <v>109</v>
      </c>
      <c r="C35" s="10" t="s">
        <v>132</v>
      </c>
      <c r="F35">
        <v>1</v>
      </c>
      <c r="G35" t="s">
        <v>26</v>
      </c>
      <c r="H35" t="s">
        <v>27</v>
      </c>
      <c r="I35">
        <v>0.54</v>
      </c>
      <c r="J35">
        <v>1E-3</v>
      </c>
      <c r="K35">
        <v>44</v>
      </c>
      <c r="L35" s="5">
        <v>37</v>
      </c>
      <c r="M35" s="8">
        <v>150</v>
      </c>
      <c r="N35">
        <v>0</v>
      </c>
      <c r="O35">
        <v>0</v>
      </c>
      <c r="P35">
        <v>1.6</v>
      </c>
      <c r="Q35">
        <v>3</v>
      </c>
      <c r="R35" t="s">
        <v>48</v>
      </c>
      <c r="S35">
        <v>0.56999999999999995</v>
      </c>
      <c r="T35">
        <v>0.77</v>
      </c>
      <c r="U35">
        <v>1</v>
      </c>
      <c r="V35">
        <v>1</v>
      </c>
      <c r="W35">
        <v>0.45</v>
      </c>
      <c r="X35">
        <v>0.35</v>
      </c>
      <c r="Y35">
        <v>0.65</v>
      </c>
      <c r="Z35">
        <v>0.46</v>
      </c>
      <c r="AA35" s="10"/>
    </row>
    <row r="36" spans="1:27" x14ac:dyDescent="0.25">
      <c r="A36" t="s">
        <v>24</v>
      </c>
      <c r="B36" t="s">
        <v>58</v>
      </c>
      <c r="C36" s="10" t="s">
        <v>133</v>
      </c>
      <c r="F36">
        <v>1</v>
      </c>
      <c r="G36" t="s">
        <v>26</v>
      </c>
      <c r="H36" t="s">
        <v>27</v>
      </c>
      <c r="I36">
        <v>0.34</v>
      </c>
      <c r="J36">
        <v>0.46</v>
      </c>
      <c r="K36">
        <v>159</v>
      </c>
      <c r="L36" s="8">
        <v>160</v>
      </c>
      <c r="M36" s="8">
        <v>510</v>
      </c>
      <c r="N36">
        <v>18</v>
      </c>
      <c r="O36">
        <v>0.15</v>
      </c>
      <c r="P36">
        <v>-12</v>
      </c>
      <c r="Q36">
        <v>6</v>
      </c>
      <c r="R36" t="s">
        <v>59</v>
      </c>
      <c r="S36">
        <v>0.33</v>
      </c>
      <c r="T36">
        <v>0.78</v>
      </c>
      <c r="U36">
        <v>0.93</v>
      </c>
      <c r="V36">
        <v>1</v>
      </c>
      <c r="W36">
        <v>1.4</v>
      </c>
      <c r="X36">
        <v>0.11</v>
      </c>
      <c r="Y36">
        <v>0.89</v>
      </c>
      <c r="Z36">
        <v>0.66</v>
      </c>
      <c r="AA36" s="9"/>
    </row>
    <row r="37" spans="1:27" x14ac:dyDescent="0.25">
      <c r="A37" t="s">
        <v>24</v>
      </c>
      <c r="B37" t="s">
        <v>60</v>
      </c>
      <c r="C37" s="10" t="s">
        <v>130</v>
      </c>
      <c r="F37">
        <v>1</v>
      </c>
      <c r="G37" t="s">
        <v>26</v>
      </c>
      <c r="H37" t="s">
        <v>27</v>
      </c>
      <c r="I37">
        <v>0.28000000000000003</v>
      </c>
      <c r="J37">
        <v>0.23</v>
      </c>
      <c r="K37">
        <v>85</v>
      </c>
      <c r="L37" s="8">
        <v>130</v>
      </c>
      <c r="M37" s="8">
        <v>380</v>
      </c>
      <c r="N37">
        <v>15</v>
      </c>
      <c r="O37">
        <v>0.21</v>
      </c>
      <c r="P37">
        <v>10</v>
      </c>
      <c r="Q37">
        <v>3</v>
      </c>
      <c r="R37" t="s">
        <v>61</v>
      </c>
      <c r="S37">
        <v>0.34</v>
      </c>
      <c r="T37">
        <v>0.81</v>
      </c>
      <c r="U37">
        <v>0.98</v>
      </c>
      <c r="V37">
        <v>0.66</v>
      </c>
      <c r="W37">
        <v>0.83</v>
      </c>
      <c r="X37">
        <v>0.4</v>
      </c>
      <c r="Y37">
        <v>0.82</v>
      </c>
      <c r="Z37">
        <v>0.7</v>
      </c>
      <c r="AA37" s="10"/>
    </row>
    <row r="38" spans="1:27" x14ac:dyDescent="0.25">
      <c r="A38" t="s">
        <v>24</v>
      </c>
      <c r="B38" t="s">
        <v>62</v>
      </c>
      <c r="C38" s="10" t="s">
        <v>131</v>
      </c>
      <c r="E38">
        <v>3</v>
      </c>
      <c r="F38">
        <v>1</v>
      </c>
      <c r="G38" t="s">
        <v>26</v>
      </c>
      <c r="H38" t="s">
        <v>27</v>
      </c>
      <c r="I38">
        <v>0.4</v>
      </c>
      <c r="J38">
        <v>0.28999999999999998</v>
      </c>
      <c r="K38">
        <v>102</v>
      </c>
      <c r="L38" s="8">
        <v>170</v>
      </c>
      <c r="M38" s="8">
        <v>590</v>
      </c>
      <c r="N38">
        <v>8.3000000000000007</v>
      </c>
      <c r="O38">
        <v>0.14000000000000001</v>
      </c>
      <c r="P38">
        <v>-14</v>
      </c>
      <c r="Q38">
        <v>7</v>
      </c>
      <c r="R38" t="s">
        <v>63</v>
      </c>
      <c r="S38">
        <v>0.47</v>
      </c>
      <c r="T38">
        <v>0.84</v>
      </c>
      <c r="U38">
        <v>0.6</v>
      </c>
      <c r="V38">
        <v>0.67</v>
      </c>
      <c r="W38">
        <v>2.7</v>
      </c>
      <c r="X38">
        <v>0.31</v>
      </c>
      <c r="Y38">
        <v>0.7</v>
      </c>
      <c r="Z38">
        <v>0.4</v>
      </c>
      <c r="AA38" s="9"/>
    </row>
    <row r="39" spans="1:27" x14ac:dyDescent="0.25">
      <c r="A39" t="s">
        <v>24</v>
      </c>
      <c r="B39" t="s">
        <v>64</v>
      </c>
      <c r="C39" s="10" t="s">
        <v>131</v>
      </c>
      <c r="F39">
        <v>1</v>
      </c>
      <c r="G39" t="s">
        <v>26</v>
      </c>
      <c r="H39" t="s">
        <v>27</v>
      </c>
      <c r="I39">
        <v>0.38</v>
      </c>
      <c r="J39">
        <v>8.9999999999999993E-3</v>
      </c>
      <c r="K39">
        <v>96</v>
      </c>
      <c r="L39" s="8">
        <v>110</v>
      </c>
      <c r="M39" s="8">
        <v>440</v>
      </c>
      <c r="N39">
        <v>3.7</v>
      </c>
      <c r="O39">
        <v>6.2E-2</v>
      </c>
      <c r="P39">
        <v>-5.9</v>
      </c>
      <c r="Q39">
        <v>6</v>
      </c>
      <c r="R39" t="s">
        <v>65</v>
      </c>
      <c r="S39">
        <v>0.47</v>
      </c>
      <c r="T39">
        <v>0.7</v>
      </c>
      <c r="U39">
        <v>0.99</v>
      </c>
      <c r="V39">
        <v>1</v>
      </c>
      <c r="W39">
        <v>0.85</v>
      </c>
      <c r="X39">
        <v>0.18</v>
      </c>
      <c r="Y39">
        <v>0.85</v>
      </c>
      <c r="Z39">
        <v>0.25</v>
      </c>
      <c r="AA39" s="10"/>
    </row>
    <row r="40" spans="1:27" x14ac:dyDescent="0.25">
      <c r="A40" t="s">
        <v>24</v>
      </c>
      <c r="B40" t="s">
        <v>64</v>
      </c>
      <c r="C40" s="10" t="s">
        <v>131</v>
      </c>
      <c r="F40">
        <v>2</v>
      </c>
      <c r="G40" t="s">
        <v>35</v>
      </c>
      <c r="H40" t="s">
        <v>27</v>
      </c>
      <c r="I40">
        <v>0.26</v>
      </c>
      <c r="J40">
        <v>6.0000000000000001E-3</v>
      </c>
      <c r="K40">
        <v>49</v>
      </c>
      <c r="L40" s="5">
        <v>64</v>
      </c>
      <c r="M40" s="8">
        <v>250</v>
      </c>
      <c r="N40">
        <v>2</v>
      </c>
      <c r="O40">
        <v>6.0999999999999999E-2</v>
      </c>
      <c r="P40">
        <v>2.2000000000000002</v>
      </c>
      <c r="Q40">
        <v>2</v>
      </c>
      <c r="R40" t="s">
        <v>66</v>
      </c>
      <c r="S40">
        <v>0.31</v>
      </c>
      <c r="T40">
        <v>0.93</v>
      </c>
      <c r="U40">
        <v>0</v>
      </c>
      <c r="V40">
        <v>0</v>
      </c>
      <c r="W40">
        <v>25</v>
      </c>
      <c r="AA40" s="9"/>
    </row>
    <row r="41" spans="1:27" x14ac:dyDescent="0.25">
      <c r="A41" t="s">
        <v>24</v>
      </c>
      <c r="B41" t="s">
        <v>67</v>
      </c>
      <c r="C41" s="10" t="s">
        <v>129</v>
      </c>
      <c r="F41">
        <v>1</v>
      </c>
      <c r="G41" t="s">
        <v>26</v>
      </c>
      <c r="H41" t="s">
        <v>27</v>
      </c>
      <c r="I41">
        <v>0.26</v>
      </c>
      <c r="J41">
        <v>0.28000000000000003</v>
      </c>
      <c r="K41">
        <v>97</v>
      </c>
      <c r="L41" s="8">
        <v>170</v>
      </c>
      <c r="M41" s="8">
        <v>480</v>
      </c>
      <c r="N41">
        <v>5</v>
      </c>
      <c r="O41">
        <v>6.2E-2</v>
      </c>
      <c r="P41">
        <v>8.5</v>
      </c>
      <c r="Q41">
        <v>3</v>
      </c>
      <c r="R41" t="s">
        <v>68</v>
      </c>
      <c r="S41">
        <v>0.53</v>
      </c>
      <c r="T41">
        <v>0.68</v>
      </c>
      <c r="U41">
        <v>0.94</v>
      </c>
      <c r="V41">
        <v>0.82</v>
      </c>
      <c r="W41">
        <v>1.3</v>
      </c>
      <c r="X41">
        <v>0.32</v>
      </c>
      <c r="Y41">
        <v>0.76</v>
      </c>
      <c r="Z41">
        <v>0.35</v>
      </c>
      <c r="AA41" s="10"/>
    </row>
    <row r="42" spans="1:27" x14ac:dyDescent="0.25">
      <c r="A42" t="s">
        <v>24</v>
      </c>
      <c r="B42" t="s">
        <v>69</v>
      </c>
      <c r="C42" s="10" t="s">
        <v>131</v>
      </c>
      <c r="F42">
        <v>1</v>
      </c>
      <c r="G42" t="s">
        <v>26</v>
      </c>
      <c r="H42" t="s">
        <v>27</v>
      </c>
      <c r="I42">
        <v>0.37</v>
      </c>
      <c r="J42">
        <v>8.3000000000000004E-2</v>
      </c>
      <c r="K42">
        <v>44</v>
      </c>
      <c r="L42" s="5">
        <v>70</v>
      </c>
      <c r="M42" s="8">
        <v>170</v>
      </c>
      <c r="N42">
        <v>15</v>
      </c>
      <c r="O42">
        <v>0.36</v>
      </c>
      <c r="P42">
        <v>0.2</v>
      </c>
      <c r="Q42">
        <v>3</v>
      </c>
      <c r="R42" t="s">
        <v>70</v>
      </c>
      <c r="S42">
        <v>0.51</v>
      </c>
      <c r="T42">
        <v>0.75</v>
      </c>
      <c r="U42">
        <v>1</v>
      </c>
      <c r="V42">
        <v>0.5</v>
      </c>
      <c r="W42">
        <v>0.96</v>
      </c>
      <c r="X42">
        <v>0.19</v>
      </c>
      <c r="Y42">
        <v>0.88</v>
      </c>
      <c r="Z42">
        <v>0.34</v>
      </c>
      <c r="AA42" s="9"/>
    </row>
    <row r="43" spans="1:27" x14ac:dyDescent="0.25">
      <c r="A43" t="s">
        <v>24</v>
      </c>
      <c r="B43" t="s">
        <v>110</v>
      </c>
      <c r="C43" s="10" t="s">
        <v>131</v>
      </c>
      <c r="F43">
        <v>1</v>
      </c>
      <c r="G43" t="s">
        <v>26</v>
      </c>
      <c r="H43" t="s">
        <v>27</v>
      </c>
      <c r="I43">
        <v>0.34</v>
      </c>
      <c r="J43">
        <v>0.28000000000000003</v>
      </c>
      <c r="K43">
        <v>89</v>
      </c>
      <c r="L43" s="8">
        <v>120</v>
      </c>
      <c r="M43" s="8">
        <v>350</v>
      </c>
      <c r="N43">
        <v>13</v>
      </c>
      <c r="O43">
        <v>0.16</v>
      </c>
      <c r="P43">
        <v>-15</v>
      </c>
      <c r="Q43">
        <v>8</v>
      </c>
      <c r="R43" t="s">
        <v>111</v>
      </c>
      <c r="S43">
        <v>0.47</v>
      </c>
      <c r="T43">
        <v>0.72</v>
      </c>
      <c r="U43">
        <v>0.81</v>
      </c>
      <c r="V43">
        <v>1</v>
      </c>
      <c r="W43">
        <v>0.89</v>
      </c>
      <c r="X43">
        <v>0.36</v>
      </c>
      <c r="Y43">
        <v>0.64</v>
      </c>
      <c r="Z43">
        <v>0.45</v>
      </c>
      <c r="AA43" s="10"/>
    </row>
    <row r="44" spans="1:27" x14ac:dyDescent="0.25">
      <c r="A44" t="s">
        <v>24</v>
      </c>
      <c r="B44" t="s">
        <v>71</v>
      </c>
      <c r="C44" s="10" t="s">
        <v>129</v>
      </c>
      <c r="F44">
        <v>1</v>
      </c>
      <c r="G44" t="s">
        <v>26</v>
      </c>
      <c r="H44" t="s">
        <v>27</v>
      </c>
      <c r="I44">
        <v>0.4</v>
      </c>
      <c r="J44">
        <v>0.88</v>
      </c>
      <c r="K44">
        <v>165</v>
      </c>
      <c r="L44" s="8">
        <v>140</v>
      </c>
      <c r="M44" s="8">
        <v>480</v>
      </c>
      <c r="N44">
        <v>20</v>
      </c>
      <c r="O44">
        <v>0.16</v>
      </c>
      <c r="P44">
        <v>8.5</v>
      </c>
      <c r="Q44">
        <v>3</v>
      </c>
      <c r="R44" t="s">
        <v>72</v>
      </c>
      <c r="S44">
        <v>0.26</v>
      </c>
      <c r="T44">
        <v>0.84</v>
      </c>
      <c r="U44">
        <v>1</v>
      </c>
      <c r="V44">
        <v>1</v>
      </c>
      <c r="W44">
        <v>0.45</v>
      </c>
      <c r="X44">
        <v>8.7999999999999995E-2</v>
      </c>
      <c r="Y44">
        <v>0.93</v>
      </c>
      <c r="Z44">
        <v>0.68</v>
      </c>
      <c r="AA44" s="9"/>
    </row>
    <row r="45" spans="1:27" x14ac:dyDescent="0.25">
      <c r="A45" t="s">
        <v>24</v>
      </c>
      <c r="B45" t="s">
        <v>73</v>
      </c>
      <c r="C45" s="10" t="s">
        <v>130</v>
      </c>
      <c r="F45">
        <v>1</v>
      </c>
      <c r="G45" t="s">
        <v>26</v>
      </c>
      <c r="H45" t="s">
        <v>27</v>
      </c>
      <c r="I45">
        <v>0.28999999999999998</v>
      </c>
      <c r="J45">
        <v>0.28000000000000003</v>
      </c>
      <c r="K45">
        <v>76</v>
      </c>
      <c r="L45" s="8">
        <v>140</v>
      </c>
      <c r="M45" s="8">
        <v>400</v>
      </c>
      <c r="N45">
        <v>17</v>
      </c>
      <c r="O45">
        <v>0.24</v>
      </c>
      <c r="P45">
        <v>0.2</v>
      </c>
      <c r="Q45">
        <v>3</v>
      </c>
      <c r="R45" t="s">
        <v>74</v>
      </c>
      <c r="S45">
        <v>0.27</v>
      </c>
      <c r="T45">
        <v>0.88</v>
      </c>
      <c r="U45">
        <v>0.97</v>
      </c>
      <c r="V45">
        <v>0.64</v>
      </c>
      <c r="W45">
        <v>0.55000000000000004</v>
      </c>
      <c r="X45">
        <v>0.17</v>
      </c>
      <c r="Y45">
        <v>0.93</v>
      </c>
      <c r="Z45">
        <v>0.63</v>
      </c>
      <c r="AA45" s="10"/>
    </row>
    <row r="46" spans="1:27" x14ac:dyDescent="0.25">
      <c r="A46" t="s">
        <v>24</v>
      </c>
      <c r="B46" t="s">
        <v>75</v>
      </c>
      <c r="C46" s="10" t="s">
        <v>132</v>
      </c>
      <c r="F46">
        <v>1</v>
      </c>
      <c r="G46" t="s">
        <v>26</v>
      </c>
      <c r="H46" t="s">
        <v>27</v>
      </c>
      <c r="I46">
        <v>0.28999999999999998</v>
      </c>
      <c r="J46">
        <v>0.79</v>
      </c>
      <c r="K46">
        <v>171</v>
      </c>
      <c r="L46" s="8">
        <v>170</v>
      </c>
      <c r="M46" s="8">
        <v>570</v>
      </c>
      <c r="N46">
        <v>18</v>
      </c>
      <c r="O46">
        <v>0.12</v>
      </c>
      <c r="P46">
        <v>-16</v>
      </c>
      <c r="Q46">
        <v>7</v>
      </c>
      <c r="R46" t="s">
        <v>76</v>
      </c>
      <c r="S46">
        <v>0.37</v>
      </c>
      <c r="T46">
        <v>0.79</v>
      </c>
      <c r="U46">
        <v>0.74</v>
      </c>
      <c r="V46">
        <v>1</v>
      </c>
      <c r="W46">
        <v>1.6</v>
      </c>
      <c r="X46">
        <v>0.12</v>
      </c>
      <c r="Y46">
        <v>0.91</v>
      </c>
      <c r="Z46">
        <v>0.67</v>
      </c>
      <c r="AA46" s="9"/>
    </row>
    <row r="47" spans="1:27" x14ac:dyDescent="0.25">
      <c r="A47" t="s">
        <v>24</v>
      </c>
      <c r="B47" t="s">
        <v>77</v>
      </c>
      <c r="C47" s="10" t="s">
        <v>133</v>
      </c>
      <c r="F47">
        <v>1</v>
      </c>
      <c r="G47" t="s">
        <v>26</v>
      </c>
      <c r="H47" t="s">
        <v>27</v>
      </c>
      <c r="I47">
        <v>0.32</v>
      </c>
      <c r="J47">
        <v>5.1999999999999998E-2</v>
      </c>
      <c r="K47">
        <v>142</v>
      </c>
      <c r="L47" s="8">
        <v>210</v>
      </c>
      <c r="M47" s="8">
        <v>740</v>
      </c>
      <c r="N47">
        <v>3</v>
      </c>
      <c r="O47">
        <v>4.2000000000000003E-2</v>
      </c>
      <c r="P47">
        <v>0.67</v>
      </c>
      <c r="Q47">
        <v>9</v>
      </c>
      <c r="R47" t="s">
        <v>78</v>
      </c>
      <c r="S47">
        <v>0.25</v>
      </c>
      <c r="T47">
        <v>0.86</v>
      </c>
      <c r="U47">
        <v>0.73</v>
      </c>
      <c r="V47">
        <v>0.79</v>
      </c>
      <c r="W47">
        <v>0.81</v>
      </c>
      <c r="X47">
        <v>0.1</v>
      </c>
      <c r="Y47">
        <v>0.93</v>
      </c>
      <c r="Z47">
        <v>0.62</v>
      </c>
      <c r="AA47" s="10"/>
    </row>
    <row r="48" spans="1:27" x14ac:dyDescent="0.25">
      <c r="A48" t="s">
        <v>24</v>
      </c>
      <c r="B48" t="s">
        <v>112</v>
      </c>
      <c r="C48" s="10" t="s">
        <v>131</v>
      </c>
      <c r="F48">
        <v>1</v>
      </c>
      <c r="G48" t="s">
        <v>26</v>
      </c>
      <c r="H48" t="s">
        <v>27</v>
      </c>
      <c r="I48">
        <v>0.36</v>
      </c>
      <c r="J48">
        <v>0.27</v>
      </c>
      <c r="K48">
        <v>73</v>
      </c>
      <c r="L48" s="8">
        <v>100</v>
      </c>
      <c r="M48" s="8">
        <v>280</v>
      </c>
      <c r="N48">
        <v>6</v>
      </c>
      <c r="O48">
        <v>9.6000000000000002E-2</v>
      </c>
      <c r="P48">
        <v>4</v>
      </c>
      <c r="Q48">
        <v>3</v>
      </c>
      <c r="R48" t="s">
        <v>113</v>
      </c>
      <c r="S48">
        <v>0.57999999999999996</v>
      </c>
      <c r="T48">
        <v>0.68</v>
      </c>
      <c r="U48">
        <v>1</v>
      </c>
      <c r="V48">
        <v>0.7</v>
      </c>
      <c r="W48">
        <v>0.64</v>
      </c>
      <c r="X48">
        <v>0.17</v>
      </c>
      <c r="Y48">
        <v>0.84</v>
      </c>
      <c r="Z48">
        <v>0.83</v>
      </c>
      <c r="AA48" s="9"/>
    </row>
    <row r="49" spans="1:27" x14ac:dyDescent="0.25">
      <c r="A49" t="s">
        <v>24</v>
      </c>
      <c r="B49" t="s">
        <v>79</v>
      </c>
      <c r="C49" s="10" t="s">
        <v>133</v>
      </c>
      <c r="F49">
        <v>1</v>
      </c>
      <c r="G49" t="s">
        <v>26</v>
      </c>
      <c r="H49" t="s">
        <v>27</v>
      </c>
      <c r="I49">
        <v>3.9E-2</v>
      </c>
      <c r="J49">
        <v>0.23</v>
      </c>
      <c r="K49">
        <v>175</v>
      </c>
      <c r="L49" s="8">
        <v>230</v>
      </c>
      <c r="M49" s="8">
        <v>600</v>
      </c>
      <c r="N49">
        <v>27</v>
      </c>
      <c r="O49">
        <v>0.2</v>
      </c>
      <c r="P49">
        <v>-6.9</v>
      </c>
      <c r="Q49">
        <v>5</v>
      </c>
      <c r="R49" t="s">
        <v>80</v>
      </c>
      <c r="S49">
        <v>0.48</v>
      </c>
      <c r="T49">
        <v>0.64</v>
      </c>
      <c r="U49">
        <v>0.95</v>
      </c>
      <c r="V49">
        <v>1</v>
      </c>
      <c r="W49">
        <v>0.67</v>
      </c>
      <c r="X49">
        <v>0.27</v>
      </c>
      <c r="Y49">
        <v>0.73</v>
      </c>
      <c r="Z49">
        <v>0.68</v>
      </c>
      <c r="AA49" s="10"/>
    </row>
    <row r="50" spans="1:27" x14ac:dyDescent="0.25">
      <c r="A50" t="s">
        <v>24</v>
      </c>
      <c r="B50" t="s">
        <v>81</v>
      </c>
      <c r="C50" s="10" t="s">
        <v>129</v>
      </c>
      <c r="F50">
        <v>1</v>
      </c>
      <c r="G50" t="s">
        <v>26</v>
      </c>
      <c r="H50" t="s">
        <v>27</v>
      </c>
      <c r="I50">
        <v>0.37</v>
      </c>
      <c r="J50">
        <v>0.41</v>
      </c>
      <c r="K50">
        <v>87</v>
      </c>
      <c r="L50" s="8">
        <v>110</v>
      </c>
      <c r="M50" s="8">
        <v>350</v>
      </c>
      <c r="N50">
        <v>9.5</v>
      </c>
      <c r="O50">
        <v>0.13</v>
      </c>
      <c r="P50">
        <v>11</v>
      </c>
      <c r="Q50">
        <v>4</v>
      </c>
      <c r="R50" t="s">
        <v>82</v>
      </c>
      <c r="S50">
        <v>0.45</v>
      </c>
      <c r="T50">
        <v>0.73</v>
      </c>
      <c r="U50">
        <v>1</v>
      </c>
      <c r="V50">
        <v>0.97</v>
      </c>
      <c r="W50">
        <v>1.1000000000000001</v>
      </c>
      <c r="X50">
        <v>0.27</v>
      </c>
      <c r="Y50">
        <v>0.85</v>
      </c>
      <c r="Z50">
        <v>0.45</v>
      </c>
      <c r="AA50" s="9"/>
    </row>
    <row r="51" spans="1:27" x14ac:dyDescent="0.25">
      <c r="A51" t="s">
        <v>24</v>
      </c>
      <c r="B51" t="s">
        <v>81</v>
      </c>
      <c r="C51" s="10" t="s">
        <v>129</v>
      </c>
      <c r="F51">
        <v>2</v>
      </c>
      <c r="G51" t="s">
        <v>35</v>
      </c>
      <c r="H51" t="s">
        <v>27</v>
      </c>
      <c r="I51">
        <v>5.1999999999999998E-2</v>
      </c>
      <c r="J51">
        <v>3.2000000000000001E-2</v>
      </c>
      <c r="K51">
        <v>47</v>
      </c>
      <c r="L51" s="8">
        <v>110</v>
      </c>
      <c r="M51" s="8">
        <v>210</v>
      </c>
      <c r="N51">
        <v>6</v>
      </c>
      <c r="O51">
        <v>0.15</v>
      </c>
      <c r="P51">
        <v>6.8</v>
      </c>
      <c r="Q51">
        <v>5</v>
      </c>
      <c r="R51" t="s">
        <v>83</v>
      </c>
      <c r="S51">
        <v>0.54</v>
      </c>
      <c r="T51">
        <v>0.73</v>
      </c>
      <c r="U51">
        <v>0</v>
      </c>
      <c r="V51">
        <v>0</v>
      </c>
      <c r="W51">
        <v>12</v>
      </c>
      <c r="AA51" s="10"/>
    </row>
    <row r="52" spans="1:27" x14ac:dyDescent="0.25">
      <c r="C52" s="10"/>
      <c r="I52" s="6"/>
      <c r="J52" s="5"/>
      <c r="K52" s="5"/>
      <c r="L52" s="5"/>
      <c r="M52" s="5"/>
      <c r="N52" s="5"/>
      <c r="O52" s="5"/>
      <c r="P52" s="5"/>
      <c r="Q52" s="5"/>
      <c r="AA52" s="9"/>
    </row>
    <row r="53" spans="1:27" x14ac:dyDescent="0.25">
      <c r="C53" s="10"/>
      <c r="I53" s="6"/>
      <c r="J53" s="5"/>
      <c r="K53" s="5"/>
      <c r="L53" s="5"/>
      <c r="M53" s="5"/>
      <c r="N53" s="5"/>
      <c r="O53" s="5"/>
      <c r="P53" s="5"/>
      <c r="Q53" s="5"/>
      <c r="AA53" s="11"/>
    </row>
    <row r="54" spans="1:27" x14ac:dyDescent="0.25">
      <c r="H54" t="s">
        <v>128</v>
      </c>
      <c r="I54" s="4">
        <f>AVERAGE(Table1[Score])</f>
        <v>0.34322000000000008</v>
      </c>
      <c r="J54" s="4">
        <f>AVERAGE(Table1[Drug score])</f>
        <v>0.20562000000000005</v>
      </c>
      <c r="K54" s="4">
        <f>AVERAGE(Table1[a-sphere])</f>
        <v>84.22</v>
      </c>
      <c r="L54" s="4">
        <f>AVERAGE(Table1[SASA])</f>
        <v>116.5</v>
      </c>
      <c r="M54" s="4">
        <f>AVERAGE(Table1[Volume])</f>
        <v>351.2</v>
      </c>
      <c r="N54" s="4">
        <f>AVERAGE(Table1[Hydrophobic density])</f>
        <v>8.1679999999999993</v>
      </c>
      <c r="O54" s="4">
        <f>AVERAGE(Table1[Apolar a-sphere proportion])</f>
        <v>0.11722000000000005</v>
      </c>
      <c r="P54" s="4">
        <f>AVERAGE(Table1[Hydrophobicity score])</f>
        <v>-1.0651999999999999</v>
      </c>
      <c r="Q54" s="4">
        <f>AVERAGE(Table1[Polarity score])</f>
        <v>4.6399999999999997</v>
      </c>
    </row>
    <row r="55" spans="1:27" x14ac:dyDescent="0.25">
      <c r="H55" t="s">
        <v>126</v>
      </c>
      <c r="I55" s="4">
        <f>AVERAGE(I2,I3,I4,I5,I6,I7,I8,I9,I10,I12,I14,I15,I18,I21,I23,I24,I25,I27,I28,I30,I31,I33,I34,I35,I36,I37,I38,I39,I41,I42,I43,I44,I45,I46,I47,I48,I49,I50)</f>
        <v>0.38102631578947366</v>
      </c>
      <c r="J55" s="4">
        <f t="shared" ref="J55:Q55" si="0">AVERAGE(J2,J3,J4,J5,J6,J7,J8,J9,J10,J12,J14,J15,J18,J21,J23,J24,J25,J27,J28,J30,J31,J33,J34,J35,J36,J37,J38,J39,J41,J42,J43,J44,J45,J46,J47,J48,J49,J50)</f>
        <v>0.25071052631578949</v>
      </c>
      <c r="K55" s="4">
        <f t="shared" si="0"/>
        <v>93.236842105263165</v>
      </c>
      <c r="L55" s="4">
        <f t="shared" si="0"/>
        <v>118.73684210526316</v>
      </c>
      <c r="M55" s="4">
        <f t="shared" si="0"/>
        <v>369.21052631578948</v>
      </c>
      <c r="N55" s="4">
        <f t="shared" si="0"/>
        <v>9.8526315789473671</v>
      </c>
      <c r="O55" s="4">
        <f t="shared" si="0"/>
        <v>0.13692105263157897</v>
      </c>
      <c r="P55" s="4">
        <f t="shared" si="0"/>
        <v>-1.037631578947368</v>
      </c>
      <c r="Q55" s="4">
        <f t="shared" si="0"/>
        <v>4.6315789473684212</v>
      </c>
    </row>
    <row r="56" spans="1:27" x14ac:dyDescent="0.25">
      <c r="H56" t="s">
        <v>127</v>
      </c>
      <c r="I56" s="4">
        <f>AVERAGE(I2:I9,I11,I12,I13,I14,I15,I20,I22:I25,I27,I28,I30,I31,I33:I39,I41:I50)</f>
        <v>0.36279487179487174</v>
      </c>
      <c r="J56" s="4">
        <f t="shared" ref="J56:Q56" si="1">AVERAGE(J2:J9,J11,J12,J13,J14,J15,J20,J22:J25,J27,J28,J30,J31,J33:J39,J41:J50)</f>
        <v>0.22835897435897437</v>
      </c>
      <c r="K56" s="4">
        <f t="shared" si="1"/>
        <v>90.410256410256409</v>
      </c>
      <c r="L56" s="4">
        <f t="shared" si="1"/>
        <v>116.38461538461539</v>
      </c>
      <c r="M56" s="4">
        <f t="shared" si="1"/>
        <v>361.28205128205127</v>
      </c>
      <c r="N56" s="4">
        <f t="shared" si="1"/>
        <v>9.4487179487179489</v>
      </c>
      <c r="O56" s="4">
        <f t="shared" si="1"/>
        <v>0.12943589743589742</v>
      </c>
      <c r="P56" s="4">
        <f t="shared" si="1"/>
        <v>-1.7982051282051283</v>
      </c>
      <c r="Q56" s="4">
        <f t="shared" si="1"/>
        <v>4.4871794871794872</v>
      </c>
    </row>
    <row r="58" spans="1:27" x14ac:dyDescent="0.25">
      <c r="A58" s="2" t="s">
        <v>123</v>
      </c>
    </row>
    <row r="59" spans="1:27" x14ac:dyDescent="0.25">
      <c r="A59" t="s">
        <v>114</v>
      </c>
      <c r="B59">
        <v>38</v>
      </c>
      <c r="G59" t="s">
        <v>120</v>
      </c>
      <c r="H59" s="1">
        <f>B60/B59</f>
        <v>1</v>
      </c>
    </row>
    <row r="60" spans="1:27" x14ac:dyDescent="0.25">
      <c r="A60" t="s">
        <v>115</v>
      </c>
      <c r="B60">
        <v>38</v>
      </c>
      <c r="G60" t="s">
        <v>121</v>
      </c>
      <c r="H60" s="1">
        <f>B62/B59</f>
        <v>0.92105263157894735</v>
      </c>
    </row>
    <row r="61" spans="1:27" x14ac:dyDescent="0.25">
      <c r="A61" t="s">
        <v>116</v>
      </c>
      <c r="B61">
        <v>39</v>
      </c>
      <c r="G61" t="s">
        <v>122</v>
      </c>
      <c r="H61" s="1">
        <f>B61/B64</f>
        <v>0.78</v>
      </c>
    </row>
    <row r="62" spans="1:27" x14ac:dyDescent="0.25">
      <c r="A62" t="s">
        <v>117</v>
      </c>
      <c r="B62">
        <v>35</v>
      </c>
      <c r="G62" t="s">
        <v>124</v>
      </c>
      <c r="H62" s="3">
        <f>B64/B59</f>
        <v>1.3157894736842106</v>
      </c>
    </row>
    <row r="63" spans="1:27" x14ac:dyDescent="0.25">
      <c r="A63" t="s">
        <v>118</v>
      </c>
      <c r="B63">
        <v>11</v>
      </c>
    </row>
    <row r="64" spans="1:27" x14ac:dyDescent="0.25">
      <c r="A64" t="s">
        <v>119</v>
      </c>
      <c r="B64"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opt_pc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Veenbaas</dc:creator>
  <cp:lastModifiedBy>Seth Veenbaas</cp:lastModifiedBy>
  <dcterms:created xsi:type="dcterms:W3CDTF">2024-09-28T21:04:46Z</dcterms:created>
  <dcterms:modified xsi:type="dcterms:W3CDTF">2025-04-08T17:20:45Z</dcterms:modified>
</cp:coreProperties>
</file>