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IIT\4th Year\Advanced Analytics\Submitted report\"/>
    </mc:Choice>
  </mc:AlternateContent>
  <bookViews>
    <workbookView xWindow="0" yWindow="0" windowWidth="20490" windowHeight="7755" activeTab="5"/>
  </bookViews>
  <sheets>
    <sheet name="Regression1" sheetId="6" r:id="rId1"/>
    <sheet name="Dataset" sheetId="1" r:id="rId2"/>
    <sheet name="Regression2" sheetId="10" r:id="rId3"/>
    <sheet name="Dataset2" sheetId="7" r:id="rId4"/>
    <sheet name="Regression3" sheetId="12" r:id="rId5"/>
    <sheet name="Dataset3" sheetId="11" r:id="rId6"/>
  </sheets>
  <calcPr calcId="152511"/>
</workbook>
</file>

<file path=xl/calcChain.xml><?xml version="1.0" encoding="utf-8"?>
<calcChain xmlns="http://schemas.openxmlformats.org/spreadsheetml/2006/main">
  <c r="D3" i="7" l="1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2" i="7"/>
  <c r="D2" i="11"/>
  <c r="G6" i="12"/>
  <c r="D3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4" i="1"/>
  <c r="D6" i="1"/>
  <c r="D7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E25" i="11"/>
  <c r="E26" i="11"/>
  <c r="E27" i="11"/>
  <c r="E28" i="11"/>
  <c r="E29" i="11" s="1"/>
  <c r="E30" i="11" s="1"/>
  <c r="E31" i="11" s="1"/>
  <c r="E32" i="11" s="1"/>
  <c r="E33" i="11" s="1"/>
  <c r="E34" i="11" s="1"/>
  <c r="E35" i="11" s="1"/>
  <c r="I35" i="11"/>
  <c r="H35" i="11"/>
  <c r="G35" i="11"/>
  <c r="F35" i="11"/>
  <c r="I34" i="11"/>
  <c r="H34" i="11"/>
  <c r="G34" i="11"/>
  <c r="F34" i="11"/>
  <c r="I33" i="11"/>
  <c r="H33" i="11"/>
  <c r="G33" i="11"/>
  <c r="F33" i="11"/>
  <c r="I32" i="11"/>
  <c r="H32" i="11"/>
  <c r="G32" i="11"/>
  <c r="F32" i="11"/>
  <c r="I31" i="11"/>
  <c r="H31" i="11"/>
  <c r="G31" i="11"/>
  <c r="F31" i="11"/>
  <c r="I30" i="11"/>
  <c r="H30" i="11"/>
  <c r="G30" i="11"/>
  <c r="F30" i="11"/>
  <c r="I29" i="11"/>
  <c r="H29" i="11"/>
  <c r="G29" i="11"/>
  <c r="F29" i="11"/>
  <c r="I28" i="11"/>
  <c r="H28" i="11"/>
  <c r="G28" i="11"/>
  <c r="F28" i="11"/>
  <c r="I27" i="11"/>
  <c r="H27" i="11"/>
  <c r="G27" i="11"/>
  <c r="F27" i="11"/>
  <c r="I26" i="11"/>
  <c r="H26" i="11"/>
  <c r="G26" i="11"/>
  <c r="F26" i="11"/>
  <c r="I25" i="11"/>
  <c r="H25" i="11"/>
  <c r="G25" i="11"/>
  <c r="F25" i="11"/>
  <c r="I24" i="11"/>
  <c r="H24" i="11"/>
  <c r="G24" i="11"/>
  <c r="F24" i="11"/>
  <c r="I23" i="11"/>
  <c r="H23" i="11"/>
  <c r="G23" i="11"/>
  <c r="F23" i="11"/>
  <c r="I22" i="11"/>
  <c r="H22" i="11"/>
  <c r="G22" i="11"/>
  <c r="F22" i="11"/>
  <c r="I21" i="11"/>
  <c r="H21" i="11"/>
  <c r="G21" i="11"/>
  <c r="F21" i="11"/>
  <c r="I20" i="11"/>
  <c r="H20" i="11"/>
  <c r="G20" i="11"/>
  <c r="F20" i="11"/>
  <c r="I19" i="11"/>
  <c r="H19" i="11"/>
  <c r="G19" i="11"/>
  <c r="F19" i="11"/>
  <c r="I18" i="11"/>
  <c r="H18" i="11"/>
  <c r="G18" i="11"/>
  <c r="F18" i="11"/>
  <c r="I17" i="11"/>
  <c r="H17" i="11"/>
  <c r="G17" i="11"/>
  <c r="F17" i="11"/>
  <c r="I16" i="11"/>
  <c r="H16" i="11"/>
  <c r="G16" i="11"/>
  <c r="F16" i="11"/>
  <c r="I15" i="11"/>
  <c r="H15" i="11"/>
  <c r="G15" i="11"/>
  <c r="F15" i="11"/>
  <c r="I14" i="11"/>
  <c r="H14" i="11"/>
  <c r="G14" i="11"/>
  <c r="F14" i="11"/>
  <c r="I13" i="11"/>
  <c r="H13" i="11"/>
  <c r="G13" i="11"/>
  <c r="F13" i="11"/>
  <c r="I12" i="11"/>
  <c r="H12" i="11"/>
  <c r="G12" i="11"/>
  <c r="F12" i="11"/>
  <c r="I11" i="11"/>
  <c r="H11" i="11"/>
  <c r="G11" i="11"/>
  <c r="F11" i="11"/>
  <c r="I10" i="11"/>
  <c r="H10" i="11"/>
  <c r="G10" i="11"/>
  <c r="F10" i="11"/>
  <c r="I9" i="11"/>
  <c r="H9" i="11"/>
  <c r="G9" i="11"/>
  <c r="F9" i="11"/>
  <c r="I8" i="11"/>
  <c r="H8" i="11"/>
  <c r="G8" i="11"/>
  <c r="F8" i="11"/>
  <c r="I7" i="11"/>
  <c r="H7" i="11"/>
  <c r="G7" i="11"/>
  <c r="F7" i="11"/>
  <c r="I6" i="11"/>
  <c r="H6" i="11"/>
  <c r="G6" i="11"/>
  <c r="F6" i="11"/>
  <c r="I5" i="11"/>
  <c r="H5" i="11"/>
  <c r="G5" i="11"/>
  <c r="F5" i="11"/>
  <c r="I4" i="11"/>
  <c r="H4" i="11"/>
  <c r="G4" i="11"/>
  <c r="F4" i="11"/>
  <c r="I3" i="11"/>
  <c r="H3" i="11"/>
  <c r="G3" i="11"/>
  <c r="F3" i="11"/>
  <c r="E3" i="11"/>
  <c r="E4" i="11" s="1"/>
  <c r="E5" i="11" s="1"/>
  <c r="E6" i="11" s="1"/>
  <c r="E7" i="11" s="1"/>
  <c r="E8" i="11" s="1"/>
  <c r="E9" i="11" s="1"/>
  <c r="E10" i="11" s="1"/>
  <c r="E11" i="11" s="1"/>
  <c r="E12" i="11" s="1"/>
  <c r="E13" i="11" s="1"/>
  <c r="E14" i="11" s="1"/>
  <c r="E15" i="11" s="1"/>
  <c r="E16" i="11" s="1"/>
  <c r="E17" i="11" s="1"/>
  <c r="E18" i="11" s="1"/>
  <c r="E19" i="11" s="1"/>
  <c r="E20" i="11" s="1"/>
  <c r="E21" i="11" s="1"/>
  <c r="E22" i="11" s="1"/>
  <c r="E23" i="11" s="1"/>
  <c r="E24" i="11" s="1"/>
  <c r="I2" i="11"/>
  <c r="H2" i="11"/>
  <c r="G2" i="11"/>
  <c r="F2" i="11"/>
  <c r="H7" i="10"/>
  <c r="E7" i="10"/>
  <c r="E22" i="7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I36" i="7"/>
  <c r="H36" i="7"/>
  <c r="G36" i="7"/>
  <c r="F36" i="7"/>
  <c r="I35" i="7"/>
  <c r="H35" i="7"/>
  <c r="G35" i="7"/>
  <c r="F35" i="7"/>
  <c r="I34" i="7"/>
  <c r="H34" i="7"/>
  <c r="G34" i="7"/>
  <c r="F34" i="7"/>
  <c r="I33" i="7"/>
  <c r="H33" i="7"/>
  <c r="G33" i="7"/>
  <c r="F33" i="7"/>
  <c r="I32" i="7"/>
  <c r="H32" i="7"/>
  <c r="G32" i="7"/>
  <c r="F32" i="7"/>
  <c r="I31" i="7"/>
  <c r="H31" i="7"/>
  <c r="G31" i="7"/>
  <c r="F31" i="7"/>
  <c r="I30" i="7"/>
  <c r="H30" i="7"/>
  <c r="G30" i="7"/>
  <c r="F30" i="7"/>
  <c r="I29" i="7"/>
  <c r="H29" i="7"/>
  <c r="G29" i="7"/>
  <c r="F29" i="7"/>
  <c r="I28" i="7"/>
  <c r="H28" i="7"/>
  <c r="G28" i="7"/>
  <c r="F28" i="7"/>
  <c r="I27" i="7"/>
  <c r="H27" i="7"/>
  <c r="G27" i="7"/>
  <c r="F27" i="7"/>
  <c r="I26" i="7"/>
  <c r="H26" i="7"/>
  <c r="G26" i="7"/>
  <c r="F26" i="7"/>
  <c r="I25" i="7"/>
  <c r="H25" i="7"/>
  <c r="G25" i="7"/>
  <c r="F25" i="7"/>
  <c r="I24" i="7"/>
  <c r="H24" i="7"/>
  <c r="G24" i="7"/>
  <c r="F24" i="7"/>
  <c r="I23" i="7"/>
  <c r="H23" i="7"/>
  <c r="G23" i="7"/>
  <c r="F23" i="7"/>
  <c r="I22" i="7"/>
  <c r="H22" i="7"/>
  <c r="G22" i="7"/>
  <c r="F22" i="7"/>
  <c r="I21" i="7"/>
  <c r="H21" i="7"/>
  <c r="G21" i="7"/>
  <c r="F21" i="7"/>
  <c r="I20" i="7"/>
  <c r="H20" i="7"/>
  <c r="G20" i="7"/>
  <c r="F20" i="7"/>
  <c r="I19" i="7"/>
  <c r="H19" i="7"/>
  <c r="G19" i="7"/>
  <c r="F19" i="7"/>
  <c r="I18" i="7"/>
  <c r="H18" i="7"/>
  <c r="G18" i="7"/>
  <c r="F18" i="7"/>
  <c r="I17" i="7"/>
  <c r="H17" i="7"/>
  <c r="G17" i="7"/>
  <c r="F17" i="7"/>
  <c r="I16" i="7"/>
  <c r="H16" i="7"/>
  <c r="G16" i="7"/>
  <c r="F16" i="7"/>
  <c r="I15" i="7"/>
  <c r="H15" i="7"/>
  <c r="G15" i="7"/>
  <c r="F15" i="7"/>
  <c r="I14" i="7"/>
  <c r="H14" i="7"/>
  <c r="G14" i="7"/>
  <c r="F14" i="7"/>
  <c r="I13" i="7"/>
  <c r="H13" i="7"/>
  <c r="G13" i="7"/>
  <c r="F13" i="7"/>
  <c r="I12" i="7"/>
  <c r="H12" i="7"/>
  <c r="G12" i="7"/>
  <c r="F12" i="7"/>
  <c r="I11" i="7"/>
  <c r="H11" i="7"/>
  <c r="G11" i="7"/>
  <c r="F11" i="7"/>
  <c r="I10" i="7"/>
  <c r="H10" i="7"/>
  <c r="G10" i="7"/>
  <c r="F10" i="7"/>
  <c r="I9" i="7"/>
  <c r="H9" i="7"/>
  <c r="G9" i="7"/>
  <c r="F9" i="7"/>
  <c r="I8" i="7"/>
  <c r="H8" i="7"/>
  <c r="G8" i="7"/>
  <c r="F8" i="7"/>
  <c r="I7" i="7"/>
  <c r="H7" i="7"/>
  <c r="G7" i="7"/>
  <c r="F7" i="7"/>
  <c r="I6" i="7"/>
  <c r="H6" i="7"/>
  <c r="G6" i="7"/>
  <c r="F6" i="7"/>
  <c r="I5" i="7"/>
  <c r="H5" i="7"/>
  <c r="G5" i="7"/>
  <c r="F5" i="7"/>
  <c r="I4" i="7"/>
  <c r="H4" i="7"/>
  <c r="G4" i="7"/>
  <c r="F4" i="7"/>
  <c r="I3" i="7"/>
  <c r="H3" i="7"/>
  <c r="G3" i="7"/>
  <c r="F3" i="7"/>
  <c r="E3" i="7"/>
  <c r="E4" i="7" s="1"/>
  <c r="E5" i="7" s="1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I2" i="7"/>
  <c r="H2" i="7"/>
  <c r="G2" i="7"/>
  <c r="F2" i="7"/>
  <c r="F7" i="6"/>
  <c r="D7" i="6"/>
  <c r="I37" i="1"/>
  <c r="H37" i="1"/>
  <c r="G37" i="1"/>
  <c r="F37" i="1"/>
  <c r="I36" i="1"/>
  <c r="H36" i="1"/>
  <c r="G36" i="1"/>
  <c r="F36" i="1"/>
  <c r="I35" i="1"/>
  <c r="H35" i="1"/>
  <c r="G35" i="1"/>
  <c r="F35" i="1"/>
  <c r="I34" i="1"/>
  <c r="H34" i="1"/>
  <c r="G34" i="1"/>
  <c r="F34" i="1"/>
  <c r="E34" i="1"/>
  <c r="E35" i="1"/>
  <c r="E36" i="1" s="1"/>
  <c r="E37" i="1" s="1"/>
  <c r="E4" i="1" l="1"/>
  <c r="E5" i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" i="1"/>
  <c r="I33" i="1"/>
  <c r="H33" i="1"/>
  <c r="G33" i="1"/>
  <c r="F33" i="1"/>
  <c r="I32" i="1"/>
  <c r="H32" i="1"/>
  <c r="G32" i="1"/>
  <c r="F32" i="1"/>
  <c r="I31" i="1"/>
  <c r="H31" i="1"/>
  <c r="G31" i="1"/>
  <c r="F31" i="1"/>
  <c r="I30" i="1"/>
  <c r="H30" i="1"/>
  <c r="G30" i="1"/>
  <c r="F30" i="1"/>
  <c r="I29" i="1"/>
  <c r="H29" i="1"/>
  <c r="G29" i="1"/>
  <c r="F29" i="1"/>
  <c r="I28" i="1"/>
  <c r="H28" i="1"/>
  <c r="G28" i="1"/>
  <c r="F28" i="1"/>
  <c r="I27" i="1"/>
  <c r="H27" i="1"/>
  <c r="G27" i="1"/>
  <c r="F27" i="1"/>
  <c r="I26" i="1"/>
  <c r="H26" i="1"/>
  <c r="G26" i="1"/>
  <c r="F26" i="1"/>
  <c r="I25" i="1"/>
  <c r="H25" i="1"/>
  <c r="G25" i="1"/>
  <c r="F25" i="1"/>
  <c r="I24" i="1"/>
  <c r="H24" i="1"/>
  <c r="G24" i="1"/>
  <c r="F24" i="1"/>
  <c r="I23" i="1"/>
  <c r="H23" i="1"/>
  <c r="G23" i="1"/>
  <c r="F23" i="1"/>
  <c r="I22" i="1"/>
  <c r="H22" i="1"/>
  <c r="G22" i="1"/>
  <c r="F22" i="1"/>
  <c r="I21" i="1"/>
  <c r="H21" i="1"/>
  <c r="G21" i="1"/>
  <c r="F21" i="1"/>
  <c r="I20" i="1"/>
  <c r="H20" i="1"/>
  <c r="G20" i="1"/>
  <c r="F20" i="1"/>
  <c r="I19" i="1"/>
  <c r="H19" i="1"/>
  <c r="G19" i="1"/>
  <c r="F19" i="1"/>
  <c r="I18" i="1"/>
  <c r="H18" i="1"/>
  <c r="G18" i="1"/>
  <c r="F18" i="1"/>
  <c r="I17" i="1"/>
  <c r="H17" i="1"/>
  <c r="G17" i="1"/>
  <c r="F17" i="1"/>
  <c r="I16" i="1"/>
  <c r="H16" i="1"/>
  <c r="G16" i="1"/>
  <c r="F16" i="1"/>
  <c r="I15" i="1"/>
  <c r="H15" i="1"/>
  <c r="G15" i="1"/>
  <c r="F15" i="1"/>
  <c r="I14" i="1"/>
  <c r="H14" i="1"/>
  <c r="G14" i="1"/>
  <c r="F14" i="1"/>
  <c r="I13" i="1"/>
  <c r="H13" i="1"/>
  <c r="G13" i="1"/>
  <c r="F13" i="1"/>
  <c r="I12" i="1"/>
  <c r="H12" i="1"/>
  <c r="G12" i="1"/>
  <c r="F12" i="1"/>
  <c r="I11" i="1"/>
  <c r="H11" i="1"/>
  <c r="G11" i="1"/>
  <c r="F11" i="1"/>
  <c r="I10" i="1"/>
  <c r="H10" i="1"/>
  <c r="G10" i="1"/>
  <c r="F10" i="1"/>
  <c r="I9" i="1"/>
  <c r="H9" i="1"/>
  <c r="G9" i="1"/>
  <c r="F9" i="1"/>
  <c r="I8" i="1"/>
  <c r="H8" i="1"/>
  <c r="G8" i="1"/>
  <c r="F8" i="1"/>
  <c r="I7" i="1"/>
  <c r="H7" i="1"/>
  <c r="G7" i="1"/>
  <c r="F7" i="1"/>
  <c r="I6" i="1"/>
  <c r="H6" i="1"/>
  <c r="G6" i="1"/>
  <c r="F6" i="1"/>
  <c r="I5" i="1"/>
  <c r="H5" i="1"/>
  <c r="G5" i="1"/>
  <c r="F5" i="1"/>
  <c r="D5" i="1" s="1"/>
  <c r="I4" i="1"/>
  <c r="H4" i="1"/>
  <c r="G4" i="1"/>
  <c r="F4" i="1"/>
  <c r="I3" i="1"/>
  <c r="H3" i="1"/>
  <c r="G3" i="1"/>
  <c r="F3" i="1"/>
  <c r="D3" i="1" s="1"/>
  <c r="I2" i="1"/>
  <c r="H2" i="1"/>
  <c r="G2" i="1"/>
  <c r="F2" i="1"/>
  <c r="D2" i="1" s="1"/>
  <c r="D8" i="1" l="1"/>
</calcChain>
</file>

<file path=xl/sharedStrings.xml><?xml version="1.0" encoding="utf-8"?>
<sst xmlns="http://schemas.openxmlformats.org/spreadsheetml/2006/main" count="241" uniqueCount="44">
  <si>
    <t>Year</t>
  </si>
  <si>
    <t>Item Code</t>
  </si>
  <si>
    <t>Profit in the month</t>
  </si>
  <si>
    <t>Forecast</t>
  </si>
  <si>
    <t>t</t>
  </si>
  <si>
    <t>C0756</t>
  </si>
  <si>
    <t>A0112</t>
  </si>
  <si>
    <t>R3699</t>
  </si>
  <si>
    <t>A0136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</si>
  <si>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</si>
  <si>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</si>
  <si>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</si>
  <si>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</si>
  <si>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</si>
  <si>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</si>
  <si>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</si>
  <si>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</si>
  <si>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</si>
  <si>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</si>
  <si>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</si>
  <si>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</si>
  <si>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</si>
  <si>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</si>
  <si>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</si>
  <si>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</si>
  <si>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</si>
  <si>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</si>
  <si>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</si>
  <si>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</si>
  <si>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</si>
  <si>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</si>
  <si>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</si>
  <si>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</si>
  <si>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</si>
  <si>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</si>
  <si>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Profit in the month</t>
  </si>
  <si>
    <t>Residuals</t>
  </si>
  <si>
    <t>Standard error *2 =</t>
  </si>
  <si>
    <t>Standard error *3 =</t>
  </si>
  <si>
    <t>standard error*2 =</t>
  </si>
  <si>
    <t>standard error*3 =</t>
  </si>
  <si>
    <t>Standard error*2</t>
  </si>
  <si>
    <t>Y(Profit) = Coefficients of Intercept +</t>
  </si>
  <si>
    <t xml:space="preserve">2023 - Predicted Profit in items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</si>
</sst>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i/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/>
    <xf numFmtId="3" fontId="2" fillId="0" borderId="0" xfId="0" applyNumberFormat="1" applyFont="1" applyAlignment="1"/>
    <xf numFmtId="0" fontId="2" fillId="0" borderId="0" xfId="0" applyFont="1"/>
    <xf numFmtId="0" fontId="1" fillId="0" borderId="0" xfId="0" applyFont="1" applyAlignment="1">
      <alignment horizont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Continuous"/>
    </xf>
    <xf numFmtId="0" fontId="4" fillId="0" borderId="0" xfId="0" applyFont="1" applyAlignment="1">
      <alignment horizontal="center"/>
    </xf>
    <xf numFmtId="0" fontId="0" fillId="2" borderId="0" xfId="0" applyFill="1" applyBorder="1" applyAlignment="1"/>
    <xf numFmtId="0" fontId="5" fillId="0" borderId="0" xfId="0" applyFont="1" applyAlignment="1"/>
    <xf numFmtId="0" fontId="0" fillId="2" borderId="0" xfId="0" applyFont="1" applyFill="1" applyAlignment="1"/>
    <xf numFmtId="0" fontId="0" fillId="3" borderId="0" xfId="0" applyFont="1" applyFill="1" applyAlignment="1"/>
    <xf numFmtId="0" fontId="6" fillId="0" borderId="0" xfId="0" applyFont="1" applyAlignment="1"/>
    <xf numFmtId="0" fontId="4" fillId="2" borderId="0" xfId="0" applyFont="1" applyFill="1" applyAlignment="1">
      <alignment horizontal="center"/>
    </xf>
    <xf numFmtId="0" fontId="2" fillId="2" borderId="0" xfId="0" applyFont="1" applyFill="1" applyAlignment="1"/>
    <xf numFmtId="0" fontId="2" fillId="3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8371305021298571E-2"/>
          <c:y val="1.2725647030296843E-2"/>
          <c:w val="0.91082612624241643"/>
          <c:h val="0.79732944466423339"/>
        </c:manualLayout>
      </c:layout>
      <c:lineChart>
        <c:grouping val="standard"/>
        <c:varyColors val="0"/>
        <c:ser>
          <c:idx val="0"/>
          <c:order val="0"/>
          <c:tx>
            <c:strRef>
              <c:f>Dataset!$C$1</c:f>
              <c:strCache>
                <c:ptCount val="1"/>
                <c:pt idx="0">
                  <c:v>Profit in the month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Dataset!$C$2:$C$33</c:f>
              <c:numCache>
                <c:formatCode>#,##0</c:formatCode>
                <c:ptCount val="32"/>
                <c:pt idx="0">
                  <c:v>1353451</c:v>
                </c:pt>
                <c:pt idx="1">
                  <c:v>615750</c:v>
                </c:pt>
                <c:pt idx="2">
                  <c:v>1221300</c:v>
                </c:pt>
                <c:pt idx="3">
                  <c:v>534800</c:v>
                </c:pt>
                <c:pt idx="4">
                  <c:v>1390760</c:v>
                </c:pt>
                <c:pt idx="5">
                  <c:v>640450</c:v>
                </c:pt>
                <c:pt idx="6">
                  <c:v>1225600</c:v>
                </c:pt>
                <c:pt idx="7">
                  <c:v>549890</c:v>
                </c:pt>
                <c:pt idx="8">
                  <c:v>1475634</c:v>
                </c:pt>
                <c:pt idx="9">
                  <c:v>680230</c:v>
                </c:pt>
                <c:pt idx="10">
                  <c:v>1250760</c:v>
                </c:pt>
                <c:pt idx="11">
                  <c:v>580450</c:v>
                </c:pt>
                <c:pt idx="12">
                  <c:v>1540328</c:v>
                </c:pt>
                <c:pt idx="13">
                  <c:v>728657</c:v>
                </c:pt>
                <c:pt idx="14">
                  <c:v>1310655</c:v>
                </c:pt>
                <c:pt idx="15">
                  <c:v>610655</c:v>
                </c:pt>
                <c:pt idx="16">
                  <c:v>1587678</c:v>
                </c:pt>
                <c:pt idx="17">
                  <c:v>726867</c:v>
                </c:pt>
                <c:pt idx="18">
                  <c:v>1330780</c:v>
                </c:pt>
                <c:pt idx="19">
                  <c:v>625670</c:v>
                </c:pt>
                <c:pt idx="20">
                  <c:v>523890</c:v>
                </c:pt>
                <c:pt idx="21">
                  <c:v>320450</c:v>
                </c:pt>
                <c:pt idx="22">
                  <c:v>560560</c:v>
                </c:pt>
                <c:pt idx="23">
                  <c:v>325890</c:v>
                </c:pt>
                <c:pt idx="24">
                  <c:v>620789</c:v>
                </c:pt>
                <c:pt idx="25">
                  <c:v>540878</c:v>
                </c:pt>
                <c:pt idx="26">
                  <c:v>789656</c:v>
                </c:pt>
                <c:pt idx="27">
                  <c:v>536789</c:v>
                </c:pt>
                <c:pt idx="28">
                  <c:v>1675787</c:v>
                </c:pt>
                <c:pt idx="29">
                  <c:v>889568</c:v>
                </c:pt>
                <c:pt idx="30">
                  <c:v>1579086</c:v>
                </c:pt>
                <c:pt idx="31">
                  <c:v>835786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Dataset!$D$1</c:f>
              <c:strCache>
                <c:ptCount val="1"/>
                <c:pt idx="0">
                  <c:v>Forecast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Dataset!$D$2:$D$33</c:f>
              <c:numCache>
                <c:formatCode>General</c:formatCode>
                <c:ptCount val="32"/>
                <c:pt idx="0">
                  <c:v>1317879.3124999998</c:v>
                </c:pt>
                <c:pt idx="1">
                  <c:v>689695.93749999977</c:v>
                </c:pt>
                <c:pt idx="2">
                  <c:v>1205389.3124999998</c:v>
                </c:pt>
                <c:pt idx="3">
                  <c:v>621830.93749999977</c:v>
                </c:pt>
                <c:pt idx="4">
                  <c:v>1304496.5446428568</c:v>
                </c:pt>
                <c:pt idx="5">
                  <c:v>676313.16964285693</c:v>
                </c:pt>
                <c:pt idx="6">
                  <c:v>1192006.5446428568</c:v>
                </c:pt>
                <c:pt idx="7">
                  <c:v>608448.16964285693</c:v>
                </c:pt>
                <c:pt idx="8">
                  <c:v>1291113.7767857141</c:v>
                </c:pt>
                <c:pt idx="9">
                  <c:v>662930.40178571409</c:v>
                </c:pt>
                <c:pt idx="10">
                  <c:v>1178623.7767857141</c:v>
                </c:pt>
                <c:pt idx="11">
                  <c:v>595065.40178571409</c:v>
                </c:pt>
                <c:pt idx="12">
                  <c:v>1277731.0089285711</c:v>
                </c:pt>
                <c:pt idx="13">
                  <c:v>649547.63392857125</c:v>
                </c:pt>
                <c:pt idx="14">
                  <c:v>1165241.0089285711</c:v>
                </c:pt>
                <c:pt idx="15">
                  <c:v>581682.63392857125</c:v>
                </c:pt>
                <c:pt idx="16">
                  <c:v>1264348.2410714284</c:v>
                </c:pt>
                <c:pt idx="17">
                  <c:v>636164.86607142841</c:v>
                </c:pt>
                <c:pt idx="18">
                  <c:v>1151858.2410714284</c:v>
                </c:pt>
                <c:pt idx="19">
                  <c:v>568299.86607142841</c:v>
                </c:pt>
                <c:pt idx="20">
                  <c:v>1250965.4732142854</c:v>
                </c:pt>
                <c:pt idx="21">
                  <c:v>622782.09821428556</c:v>
                </c:pt>
                <c:pt idx="22">
                  <c:v>1138475.4732142854</c:v>
                </c:pt>
                <c:pt idx="23">
                  <c:v>554917.09821428556</c:v>
                </c:pt>
                <c:pt idx="24">
                  <c:v>1237582.7053571427</c:v>
                </c:pt>
                <c:pt idx="25">
                  <c:v>609399.33035714272</c:v>
                </c:pt>
                <c:pt idx="26">
                  <c:v>1125092.7053571427</c:v>
                </c:pt>
                <c:pt idx="27">
                  <c:v>541534.33035714272</c:v>
                </c:pt>
                <c:pt idx="28">
                  <c:v>1224199.9374999998</c:v>
                </c:pt>
                <c:pt idx="29">
                  <c:v>596016.56249999988</c:v>
                </c:pt>
                <c:pt idx="30">
                  <c:v>1111709.9374999998</c:v>
                </c:pt>
                <c:pt idx="31">
                  <c:v>528151.56249999988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905925936"/>
        <c:axId val="-905926480"/>
      </c:lineChart>
      <c:catAx>
        <c:axId val="-9059259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05926480"/>
        <c:crosses val="autoZero"/>
        <c:auto val="1"/>
        <c:lblAlgn val="ctr"/>
        <c:lblOffset val="100"/>
        <c:noMultiLvlLbl val="0"/>
      </c:catAx>
      <c:valAx>
        <c:axId val="-90592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0592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561975</xdr:colOff>
      <xdr:row>23</xdr:row>
      <xdr:rowOff>133350</xdr:rowOff>
    </xdr:from>
    <xdr:to>
      <xdr:col>13</xdr:col>
      <xdr:colOff>476250</xdr:colOff>
      <xdr:row>39</xdr:row>
      <xdr:rowOff>47625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0"/>
  <sheetViews>
    <sheetView zoomScale="85" zoomScaleNormal="85" workbookViewId="0">
      <selection activeCell="J5" sqref="J5"/>
    </sheetView>
  </sheetViews>
  <sheetFormatPr defaultRowHeight="12.75" x14ac:dyDescent="0.2"/>
  <cols>
    <col min="1" max="1" width="21.140625" customWidth="1"/>
    <col min="2" max="3" width="19.28515625" customWidth="1"/>
    <col min="4" max="4" width="18.42578125" customWidth="1"/>
    <col min="5" max="5" width="22.28515625" customWidth="1"/>
    <col min="6" max="6" width="17" customWidth="1"/>
    <col min="7" max="7" width="19.7109375" customWidth="1"/>
    <col min="8" max="8" width="18.42578125" customWidth="1"/>
    <col min="9" max="9" width="15.5703125" customWidth="1"/>
    <col min="10" max="10" width="36.42578125" customWidth="1"/>
  </cols>
  <sheetData>
    <row r="1" spans="1:10" x14ac:dyDescent="0.2">
      <c r="A1" t="s">
        <v>9</v>
      </c>
    </row>
    <row r="2" spans="1:10" ht="13.5" thickBot="1" x14ac:dyDescent="0.25"/>
    <row r="3" spans="1:10" x14ac:dyDescent="0.2">
      <c r="A3" s="9" t="s">
        <v>10</v>
      </c>
      <c r="B3" s="9"/>
    </row>
    <row r="4" spans="1:10" x14ac:dyDescent="0.2">
      <c r="A4" s="6" t="s">
        <v>11</v>
      </c>
      <c r="B4" s="6">
        <v>0.74592894561489609</v>
      </c>
    </row>
    <row r="5" spans="1:10" x14ac:dyDescent="0.2">
      <c r="A5" s="11" t="s">
        <v>12</v>
      </c>
      <c r="B5" s="11">
        <v>0.55640999190615059</v>
      </c>
      <c r="J5" s="12" t="s">
        <v>42</v>
      </c>
    </row>
    <row r="6" spans="1:10" x14ac:dyDescent="0.2">
      <c r="A6" s="6" t="s">
        <v>13</v>
      </c>
      <c r="B6" s="6">
        <v>0.45365591663298771</v>
      </c>
    </row>
    <row r="7" spans="1:10" x14ac:dyDescent="0.2">
      <c r="A7" s="11" t="s">
        <v>14</v>
      </c>
      <c r="B7" s="11">
        <v>299395.65236493602</v>
      </c>
      <c r="C7" s="12" t="s">
        <v>37</v>
      </c>
      <c r="D7" s="12">
        <f>299395.652364936*2</f>
        <v>598791.30472987203</v>
      </c>
      <c r="E7" s="12" t="s">
        <v>38</v>
      </c>
      <c r="F7">
        <f>299395.652364936*3</f>
        <v>898186.95709480811</v>
      </c>
    </row>
    <row r="8" spans="1:10" ht="13.5" thickBot="1" x14ac:dyDescent="0.25">
      <c r="A8" s="7" t="s">
        <v>15</v>
      </c>
      <c r="B8" s="7">
        <v>32</v>
      </c>
    </row>
    <row r="10" spans="1:10" ht="13.5" thickBot="1" x14ac:dyDescent="0.25">
      <c r="A10" t="s">
        <v>16</v>
      </c>
    </row>
    <row r="11" spans="1:10" x14ac:dyDescent="0.2">
      <c r="A11" s="8"/>
      <c r="B11" s="8" t="s">
        <v>21</v>
      </c>
      <c r="C11" s="8" t="s">
        <v>22</v>
      </c>
      <c r="D11" s="8" t="s">
        <v>23</v>
      </c>
      <c r="E11" s="8" t="s">
        <v>24</v>
      </c>
      <c r="F11" s="8" t="s">
        <v>25</v>
      </c>
    </row>
    <row r="12" spans="1:10" x14ac:dyDescent="0.2">
      <c r="A12" s="6" t="s">
        <v>17</v>
      </c>
      <c r="B12" s="6">
        <v>5</v>
      </c>
      <c r="C12" s="6">
        <v>3035763314573.1782</v>
      </c>
      <c r="D12" s="6">
        <v>607152662914.63562</v>
      </c>
      <c r="E12" s="6">
        <v>8.4667539323201293</v>
      </c>
      <c r="F12" s="6">
        <v>7.3723462603051432E-5</v>
      </c>
    </row>
    <row r="13" spans="1:10" x14ac:dyDescent="0.2">
      <c r="A13" s="6" t="s">
        <v>18</v>
      </c>
      <c r="B13" s="6">
        <v>27</v>
      </c>
      <c r="C13" s="6">
        <v>2420219429685.6968</v>
      </c>
      <c r="D13" s="6">
        <v>89637756655.025803</v>
      </c>
      <c r="E13" s="6"/>
      <c r="F13" s="6"/>
    </row>
    <row r="14" spans="1:10" ht="13.5" thickBot="1" x14ac:dyDescent="0.25">
      <c r="A14" s="7" t="s">
        <v>19</v>
      </c>
      <c r="B14" s="7">
        <v>32</v>
      </c>
      <c r="C14" s="7">
        <v>5455982744258.875</v>
      </c>
      <c r="D14" s="7"/>
      <c r="E14" s="7"/>
      <c r="F14" s="7"/>
    </row>
    <row r="15" spans="1:10" ht="13.5" thickBot="1" x14ac:dyDescent="0.25"/>
    <row r="16" spans="1:10" x14ac:dyDescent="0.2">
      <c r="A16" s="8"/>
      <c r="B16" s="8" t="s">
        <v>26</v>
      </c>
      <c r="C16" s="8" t="s">
        <v>14</v>
      </c>
      <c r="D16" s="8" t="s">
        <v>27</v>
      </c>
      <c r="E16" s="8" t="s">
        <v>28</v>
      </c>
      <c r="F16" s="8" t="s">
        <v>29</v>
      </c>
      <c r="G16" s="8" t="s">
        <v>30</v>
      </c>
      <c r="H16" s="8" t="s">
        <v>31</v>
      </c>
      <c r="I16" s="8" t="s">
        <v>32</v>
      </c>
    </row>
    <row r="17" spans="1:9" x14ac:dyDescent="0.2">
      <c r="A17" s="6" t="s">
        <v>20</v>
      </c>
      <c r="B17" s="6">
        <v>1321225.0044642854</v>
      </c>
      <c r="C17" s="6">
        <v>136776.75246975149</v>
      </c>
      <c r="D17" s="6">
        <v>9.6597190721901196</v>
      </c>
      <c r="E17" s="6">
        <v>2.9683561462969785E-10</v>
      </c>
      <c r="F17" s="6">
        <v>1040582.289801779</v>
      </c>
      <c r="G17" s="6">
        <v>1601867.7191267919</v>
      </c>
      <c r="H17" s="6">
        <v>1040582.289801779</v>
      </c>
      <c r="I17" s="6">
        <v>1601867.7191267919</v>
      </c>
    </row>
    <row r="18" spans="1:9" x14ac:dyDescent="0.2">
      <c r="A18" s="6" t="s">
        <v>4</v>
      </c>
      <c r="B18" s="6">
        <v>-3345.6919642857106</v>
      </c>
      <c r="C18" s="6">
        <v>5774.719015499446</v>
      </c>
      <c r="D18" s="6">
        <v>-0.5793687892529169</v>
      </c>
      <c r="E18" s="6">
        <v>0.56714340833030441</v>
      </c>
      <c r="F18" s="6">
        <v>-15194.436664386467</v>
      </c>
      <c r="G18" s="6">
        <v>8503.0527358150466</v>
      </c>
      <c r="H18" s="6">
        <v>-15194.436664386467</v>
      </c>
      <c r="I18" s="6">
        <v>8503.0527358150466</v>
      </c>
    </row>
    <row r="19" spans="1:9" x14ac:dyDescent="0.2">
      <c r="A19" s="6" t="s">
        <v>5</v>
      </c>
      <c r="B19" s="6">
        <v>0</v>
      </c>
      <c r="C19" s="6">
        <v>0</v>
      </c>
      <c r="D19" s="6">
        <v>65535</v>
      </c>
      <c r="E19" s="6" t="e">
        <v>#NUM!</v>
      </c>
      <c r="F19" s="6">
        <v>0</v>
      </c>
      <c r="G19" s="6">
        <v>0</v>
      </c>
      <c r="H19" s="6">
        <v>0</v>
      </c>
      <c r="I19" s="6">
        <v>0</v>
      </c>
    </row>
    <row r="20" spans="1:9" x14ac:dyDescent="0.2">
      <c r="A20" s="6" t="s">
        <v>6</v>
      </c>
      <c r="B20" s="6">
        <v>-624837.6830357142</v>
      </c>
      <c r="C20" s="6">
        <v>149809.16708754646</v>
      </c>
      <c r="D20" s="6">
        <v>-4.1708908418839776</v>
      </c>
      <c r="E20" s="6" t="e">
        <v>#NUM!</v>
      </c>
      <c r="F20" s="6">
        <v>-932220.70371443615</v>
      </c>
      <c r="G20" s="6">
        <v>-317454.66235699231</v>
      </c>
      <c r="H20" s="6">
        <v>-932220.70371443615</v>
      </c>
      <c r="I20" s="6">
        <v>-317454.66235699231</v>
      </c>
    </row>
    <row r="21" spans="1:9" x14ac:dyDescent="0.2">
      <c r="A21" s="6" t="s">
        <v>7</v>
      </c>
      <c r="B21" s="6">
        <v>-105798.61607142859</v>
      </c>
      <c r="C21" s="6">
        <v>150142.69440298562</v>
      </c>
      <c r="D21" s="6">
        <v>-0.70465377281336949</v>
      </c>
      <c r="E21" s="6">
        <v>0.48706001253335285</v>
      </c>
      <c r="F21" s="6">
        <v>-413865.97827404831</v>
      </c>
      <c r="G21" s="6">
        <v>202268.74613119115</v>
      </c>
      <c r="H21" s="6">
        <v>-413865.97827404831</v>
      </c>
      <c r="I21" s="6">
        <v>202268.74613119115</v>
      </c>
    </row>
    <row r="22" spans="1:9" ht="13.5" thickBot="1" x14ac:dyDescent="0.25">
      <c r="A22" s="7" t="s">
        <v>8</v>
      </c>
      <c r="B22" s="7">
        <v>-686011.29910714284</v>
      </c>
      <c r="C22" s="7">
        <v>150696.9328856038</v>
      </c>
      <c r="D22" s="7">
        <v>-4.5522578726131329</v>
      </c>
      <c r="E22" s="7">
        <v>1.0142732892509954E-4</v>
      </c>
      <c r="F22" s="7">
        <v>-995215.86474180629</v>
      </c>
      <c r="G22" s="7">
        <v>-376806.73347247939</v>
      </c>
      <c r="H22" s="7">
        <v>-995215.86474180629</v>
      </c>
      <c r="I22" s="7">
        <v>-376806.73347247939</v>
      </c>
    </row>
    <row r="26" spans="1:9" x14ac:dyDescent="0.2">
      <c r="A26" t="s">
        <v>33</v>
      </c>
    </row>
    <row r="27" spans="1:9" ht="13.5" thickBot="1" x14ac:dyDescent="0.25"/>
    <row r="28" spans="1:9" x14ac:dyDescent="0.2">
      <c r="A28" s="8" t="s">
        <v>34</v>
      </c>
      <c r="B28" s="8" t="s">
        <v>35</v>
      </c>
      <c r="C28" s="8" t="s">
        <v>36</v>
      </c>
    </row>
    <row r="29" spans="1:9" x14ac:dyDescent="0.2">
      <c r="A29" s="6">
        <v>1</v>
      </c>
      <c r="B29" s="6">
        <v>1317879.3124999998</v>
      </c>
      <c r="C29" s="6">
        <v>35571.687500000233</v>
      </c>
    </row>
    <row r="30" spans="1:9" x14ac:dyDescent="0.2">
      <c r="A30" s="6">
        <v>2</v>
      </c>
      <c r="B30" s="6">
        <v>689695.93749999988</v>
      </c>
      <c r="C30" s="6">
        <v>-73945.937499999884</v>
      </c>
    </row>
    <row r="31" spans="1:9" x14ac:dyDescent="0.2">
      <c r="A31" s="6">
        <v>3</v>
      </c>
      <c r="B31" s="6">
        <v>1205389.3124999998</v>
      </c>
      <c r="C31" s="6">
        <v>15910.687500000233</v>
      </c>
    </row>
    <row r="32" spans="1:9" x14ac:dyDescent="0.2">
      <c r="A32" s="6">
        <v>4</v>
      </c>
      <c r="B32" s="6">
        <v>621830.93749999965</v>
      </c>
      <c r="C32" s="6">
        <v>-87030.937499999651</v>
      </c>
    </row>
    <row r="33" spans="1:3" x14ac:dyDescent="0.2">
      <c r="A33" s="6">
        <v>5</v>
      </c>
      <c r="B33" s="6">
        <v>1304496.5446428568</v>
      </c>
      <c r="C33" s="6">
        <v>86263.45535714319</v>
      </c>
    </row>
    <row r="34" spans="1:3" x14ac:dyDescent="0.2">
      <c r="A34" s="6">
        <v>6</v>
      </c>
      <c r="B34" s="6">
        <v>676313.16964285693</v>
      </c>
      <c r="C34" s="6">
        <v>-35863.169642856927</v>
      </c>
    </row>
    <row r="35" spans="1:3" x14ac:dyDescent="0.2">
      <c r="A35" s="6">
        <v>7</v>
      </c>
      <c r="B35" s="6">
        <v>1192006.5446428568</v>
      </c>
      <c r="C35" s="6">
        <v>33593.45535714319</v>
      </c>
    </row>
    <row r="36" spans="1:3" x14ac:dyDescent="0.2">
      <c r="A36" s="6">
        <v>8</v>
      </c>
      <c r="B36" s="6">
        <v>608448.16964285693</v>
      </c>
      <c r="C36" s="6">
        <v>-58558.169642856927</v>
      </c>
    </row>
    <row r="37" spans="1:3" x14ac:dyDescent="0.2">
      <c r="A37" s="6">
        <v>9</v>
      </c>
      <c r="B37" s="6">
        <v>1291113.7767857141</v>
      </c>
      <c r="C37" s="6">
        <v>184520.22321428591</v>
      </c>
    </row>
    <row r="38" spans="1:3" x14ac:dyDescent="0.2">
      <c r="A38" s="6">
        <v>10</v>
      </c>
      <c r="B38" s="6">
        <v>662930.4017857142</v>
      </c>
      <c r="C38" s="6">
        <v>17299.598214285797</v>
      </c>
    </row>
    <row r="39" spans="1:3" x14ac:dyDescent="0.2">
      <c r="A39" s="6">
        <v>11</v>
      </c>
      <c r="B39" s="6">
        <v>1178623.7767857141</v>
      </c>
      <c r="C39" s="6">
        <v>72136.223214285914</v>
      </c>
    </row>
    <row r="40" spans="1:3" x14ac:dyDescent="0.2">
      <c r="A40" s="6">
        <v>12</v>
      </c>
      <c r="B40" s="6">
        <v>595065.40178571397</v>
      </c>
      <c r="C40" s="6">
        <v>-14615.40178571397</v>
      </c>
    </row>
    <row r="41" spans="1:3" x14ac:dyDescent="0.2">
      <c r="A41" s="6">
        <v>13</v>
      </c>
      <c r="B41" s="6">
        <v>1277731.0089285711</v>
      </c>
      <c r="C41" s="6">
        <v>262596.99107142887</v>
      </c>
    </row>
    <row r="42" spans="1:3" x14ac:dyDescent="0.2">
      <c r="A42" s="6">
        <v>14</v>
      </c>
      <c r="B42" s="6">
        <v>649547.63392857125</v>
      </c>
      <c r="C42" s="6">
        <v>79109.366071428754</v>
      </c>
    </row>
    <row r="43" spans="1:3" x14ac:dyDescent="0.2">
      <c r="A43" s="6">
        <v>15</v>
      </c>
      <c r="B43" s="6">
        <v>1165241.0089285711</v>
      </c>
      <c r="C43" s="6">
        <v>145413.99107142887</v>
      </c>
    </row>
    <row r="44" spans="1:3" x14ac:dyDescent="0.2">
      <c r="A44" s="6">
        <v>16</v>
      </c>
      <c r="B44" s="6">
        <v>581682.63392857125</v>
      </c>
      <c r="C44" s="6">
        <v>28972.366071428754</v>
      </c>
    </row>
    <row r="45" spans="1:3" x14ac:dyDescent="0.2">
      <c r="A45" s="6">
        <v>17</v>
      </c>
      <c r="B45" s="6">
        <v>1264348.2410714284</v>
      </c>
      <c r="C45" s="6">
        <v>323329.75892857159</v>
      </c>
    </row>
    <row r="46" spans="1:3" x14ac:dyDescent="0.2">
      <c r="A46" s="6">
        <v>18</v>
      </c>
      <c r="B46" s="6">
        <v>636164.86607142852</v>
      </c>
      <c r="C46" s="6">
        <v>90702.133928571478</v>
      </c>
    </row>
    <row r="47" spans="1:3" x14ac:dyDescent="0.2">
      <c r="A47" s="6">
        <v>19</v>
      </c>
      <c r="B47" s="6">
        <v>1151858.2410714284</v>
      </c>
      <c r="C47" s="6">
        <v>178921.75892857159</v>
      </c>
    </row>
    <row r="48" spans="1:3" x14ac:dyDescent="0.2">
      <c r="A48" s="6">
        <v>20</v>
      </c>
      <c r="B48" s="6">
        <v>568299.86607142829</v>
      </c>
      <c r="C48" s="6">
        <v>57370.133928571711</v>
      </c>
    </row>
    <row r="49" spans="1:3" s="13" customFormat="1" x14ac:dyDescent="0.2">
      <c r="A49" s="11">
        <v>21</v>
      </c>
      <c r="B49" s="11">
        <v>1250965.4732142854</v>
      </c>
      <c r="C49" s="11">
        <v>-727075.47321428545</v>
      </c>
    </row>
    <row r="50" spans="1:3" x14ac:dyDescent="0.2">
      <c r="A50" s="6">
        <v>22</v>
      </c>
      <c r="B50" s="6">
        <v>622782.09821428556</v>
      </c>
      <c r="C50" s="6">
        <v>-302332.09821428556</v>
      </c>
    </row>
    <row r="51" spans="1:3" x14ac:dyDescent="0.2">
      <c r="A51" s="6">
        <v>23</v>
      </c>
      <c r="B51" s="6">
        <v>1138475.4732142854</v>
      </c>
      <c r="C51" s="6">
        <v>-577915.47321428545</v>
      </c>
    </row>
    <row r="52" spans="1:3" x14ac:dyDescent="0.2">
      <c r="A52" s="6">
        <v>24</v>
      </c>
      <c r="B52" s="6">
        <v>554917.09821428556</v>
      </c>
      <c r="C52" s="6">
        <v>-229027.09821428556</v>
      </c>
    </row>
    <row r="53" spans="1:3" x14ac:dyDescent="0.2">
      <c r="A53" s="6">
        <v>25</v>
      </c>
      <c r="B53" s="6">
        <v>1237582.7053571427</v>
      </c>
      <c r="C53" s="6">
        <v>-616793.70535714272</v>
      </c>
    </row>
    <row r="54" spans="1:3" x14ac:dyDescent="0.2">
      <c r="A54" s="6">
        <v>26</v>
      </c>
      <c r="B54" s="6">
        <v>609399.33035714284</v>
      </c>
      <c r="C54" s="6">
        <v>-68521.330357142841</v>
      </c>
    </row>
    <row r="55" spans="1:3" x14ac:dyDescent="0.2">
      <c r="A55" s="6">
        <v>27</v>
      </c>
      <c r="B55" s="6">
        <v>1125092.7053571427</v>
      </c>
      <c r="C55" s="6">
        <v>-335436.70535714272</v>
      </c>
    </row>
    <row r="56" spans="1:3" x14ac:dyDescent="0.2">
      <c r="A56" s="6">
        <v>28</v>
      </c>
      <c r="B56" s="6">
        <v>541534.33035714261</v>
      </c>
      <c r="C56" s="6">
        <v>-4745.3303571426077</v>
      </c>
    </row>
    <row r="57" spans="1:3" x14ac:dyDescent="0.2">
      <c r="A57" s="6">
        <v>29</v>
      </c>
      <c r="B57" s="6">
        <v>1224199.9374999998</v>
      </c>
      <c r="C57" s="6">
        <v>451587.06250000023</v>
      </c>
    </row>
    <row r="58" spans="1:3" x14ac:dyDescent="0.2">
      <c r="A58" s="6">
        <v>30</v>
      </c>
      <c r="B58" s="6">
        <v>596016.56249999988</v>
      </c>
      <c r="C58" s="6">
        <v>293551.43750000012</v>
      </c>
    </row>
    <row r="59" spans="1:3" x14ac:dyDescent="0.2">
      <c r="A59" s="6">
        <v>31</v>
      </c>
      <c r="B59" s="6">
        <v>1111709.9374999998</v>
      </c>
      <c r="C59" s="6">
        <v>467376.06250000023</v>
      </c>
    </row>
    <row r="60" spans="1:3" ht="13.5" thickBot="1" x14ac:dyDescent="0.25">
      <c r="A60" s="7">
        <v>32</v>
      </c>
      <c r="B60" s="7">
        <v>528151.56249999988</v>
      </c>
      <c r="C60" s="7">
        <v>307634.43750000012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37"/>
  <sheetViews>
    <sheetView topLeftCell="A13" workbookViewId="0">
      <selection activeCell="B39" sqref="B39"/>
    </sheetView>
  </sheetViews>
  <sheetFormatPr defaultColWidth="12.5703125" defaultRowHeight="15.75" customHeight="1" x14ac:dyDescent="0.2"/>
  <cols>
    <col min="1" max="1" width="30.28515625" customWidth="1"/>
    <col min="3" max="3" width="23.42578125" customWidth="1"/>
    <col min="6" max="6" width="5.85546875" customWidth="1"/>
    <col min="7" max="7" width="5.7109375" customWidth="1"/>
    <col min="8" max="9" width="5.85546875" customWidth="1"/>
  </cols>
  <sheetData>
    <row r="1" spans="1: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x14ac:dyDescent="0.2">
      <c r="A2" s="5">
        <v>2015</v>
      </c>
      <c r="B2" s="15" t="s">
        <v>5</v>
      </c>
      <c r="C2" s="3">
        <v>1353451</v>
      </c>
      <c r="D2">
        <f>Regression1!$B$17+MMULT(Dataset!E2:I2,Regression1!$B$18:$B$22)</f>
        <v>1317879.3124999998</v>
      </c>
      <c r="E2" s="2">
        <v>1</v>
      </c>
      <c r="F2" s="4">
        <f t="shared" ref="F2:I2" si="0">IF($B2=F$1, 1, 0)</f>
        <v>1</v>
      </c>
      <c r="G2" s="4">
        <f t="shared" si="0"/>
        <v>0</v>
      </c>
      <c r="H2" s="4">
        <f t="shared" si="0"/>
        <v>0</v>
      </c>
      <c r="I2" s="4">
        <f t="shared" si="0"/>
        <v>0</v>
      </c>
    </row>
    <row r="3" spans="1:9" x14ac:dyDescent="0.2">
      <c r="A3" s="5"/>
      <c r="B3" s="15" t="s">
        <v>6</v>
      </c>
      <c r="C3" s="3">
        <v>615750</v>
      </c>
      <c r="D3">
        <f>Regression1!$B$17+MMULT(Dataset!E3:I3,Regression1!$B$18:$B$22)</f>
        <v>689695.93749999977</v>
      </c>
      <c r="E3" s="2">
        <f>E2+1</f>
        <v>2</v>
      </c>
      <c r="F3" s="4">
        <f t="shared" ref="F3:I3" si="1">IF($B3=F$1, 1, 0)</f>
        <v>0</v>
      </c>
      <c r="G3" s="4">
        <f t="shared" si="1"/>
        <v>1</v>
      </c>
      <c r="H3" s="4">
        <f t="shared" si="1"/>
        <v>0</v>
      </c>
      <c r="I3" s="4">
        <f t="shared" si="1"/>
        <v>0</v>
      </c>
    </row>
    <row r="4" spans="1:9" x14ac:dyDescent="0.2">
      <c r="A4" s="5"/>
      <c r="B4" s="2" t="s">
        <v>7</v>
      </c>
      <c r="C4" s="3">
        <v>1221300</v>
      </c>
      <c r="D4">
        <f>Regression1!$B$17+MMULT(Dataset!E4:I4,Regression1!$B$18:$B$22)</f>
        <v>1205389.3124999998</v>
      </c>
      <c r="E4" s="2">
        <f t="shared" ref="E4:E37" si="2">E3+1</f>
        <v>3</v>
      </c>
      <c r="F4" s="4">
        <f t="shared" ref="F4:I4" si="3">IF($B4=F$1, 1, 0)</f>
        <v>0</v>
      </c>
      <c r="G4" s="4">
        <f t="shared" si="3"/>
        <v>0</v>
      </c>
      <c r="H4" s="4">
        <f t="shared" si="3"/>
        <v>1</v>
      </c>
      <c r="I4" s="4">
        <f t="shared" si="3"/>
        <v>0</v>
      </c>
    </row>
    <row r="5" spans="1:9" x14ac:dyDescent="0.2">
      <c r="A5" s="5"/>
      <c r="B5" s="15" t="s">
        <v>8</v>
      </c>
      <c r="C5" s="3">
        <v>534800</v>
      </c>
      <c r="D5">
        <f>Regression1!$B$17+MMULT(Dataset!E5:I5,Regression1!$B$18:$B$22)</f>
        <v>621830.93749999977</v>
      </c>
      <c r="E5" s="2">
        <f t="shared" si="2"/>
        <v>4</v>
      </c>
      <c r="F5" s="4">
        <f t="shared" ref="F5:I5" si="4">IF($B5=F$1, 1, 0)</f>
        <v>0</v>
      </c>
      <c r="G5" s="4">
        <f t="shared" si="4"/>
        <v>0</v>
      </c>
      <c r="H5" s="4">
        <f t="shared" si="4"/>
        <v>0</v>
      </c>
      <c r="I5" s="4">
        <f t="shared" si="4"/>
        <v>1</v>
      </c>
    </row>
    <row r="6" spans="1:9" x14ac:dyDescent="0.2">
      <c r="A6" s="5">
        <v>2016</v>
      </c>
      <c r="B6" s="2" t="s">
        <v>5</v>
      </c>
      <c r="C6" s="3">
        <v>1390760</v>
      </c>
      <c r="D6">
        <f>Regression1!$B$17+MMULT(Dataset!E6:I6,Regression1!$B$18:$B$22)</f>
        <v>1304496.5446428568</v>
      </c>
      <c r="E6" s="2">
        <f t="shared" si="2"/>
        <v>5</v>
      </c>
      <c r="F6" s="4">
        <f t="shared" ref="F6:I6" si="5">IF($B6=F$1, 1, 0)</f>
        <v>1</v>
      </c>
      <c r="G6" s="4">
        <f t="shared" si="5"/>
        <v>0</v>
      </c>
      <c r="H6" s="4">
        <f t="shared" si="5"/>
        <v>0</v>
      </c>
      <c r="I6" s="4">
        <f t="shared" si="5"/>
        <v>0</v>
      </c>
    </row>
    <row r="7" spans="1:9" x14ac:dyDescent="0.2">
      <c r="A7" s="5"/>
      <c r="B7" s="2" t="s">
        <v>6</v>
      </c>
      <c r="C7" s="3">
        <v>640450</v>
      </c>
      <c r="D7">
        <f>Regression1!$B$17+MMULT(Dataset!E7:I7,Regression1!$B$18:$B$22)</f>
        <v>676313.16964285693</v>
      </c>
      <c r="E7" s="2">
        <f t="shared" si="2"/>
        <v>6</v>
      </c>
      <c r="F7" s="4">
        <f t="shared" ref="F7:I7" si="6">IF($B7=F$1, 1, 0)</f>
        <v>0</v>
      </c>
      <c r="G7" s="4">
        <f t="shared" si="6"/>
        <v>1</v>
      </c>
      <c r="H7" s="4">
        <f t="shared" si="6"/>
        <v>0</v>
      </c>
      <c r="I7" s="4">
        <f t="shared" si="6"/>
        <v>0</v>
      </c>
    </row>
    <row r="8" spans="1:9" x14ac:dyDescent="0.2">
      <c r="A8" s="5"/>
      <c r="B8" s="15" t="s">
        <v>7</v>
      </c>
      <c r="C8" s="3">
        <v>1225600</v>
      </c>
      <c r="D8">
        <f>Regression1!$B$17+MMULT(Dataset!E8:I8,Regression1!$B$18:$B$22)</f>
        <v>1192006.5446428568</v>
      </c>
      <c r="E8" s="2">
        <f t="shared" si="2"/>
        <v>7</v>
      </c>
      <c r="F8" s="4">
        <f t="shared" ref="F8:I8" si="7">IF($B8=F$1, 1, 0)</f>
        <v>0</v>
      </c>
      <c r="G8" s="4">
        <f t="shared" si="7"/>
        <v>0</v>
      </c>
      <c r="H8" s="4">
        <f t="shared" si="7"/>
        <v>1</v>
      </c>
      <c r="I8" s="4">
        <f t="shared" si="7"/>
        <v>0</v>
      </c>
    </row>
    <row r="9" spans="1:9" x14ac:dyDescent="0.2">
      <c r="A9" s="5"/>
      <c r="B9" s="2" t="s">
        <v>8</v>
      </c>
      <c r="C9" s="3">
        <v>549890</v>
      </c>
      <c r="D9">
        <f>Regression1!$B$17+MMULT(Dataset!E9:I9,Regression1!$B$18:$B$22)</f>
        <v>608448.16964285693</v>
      </c>
      <c r="E9" s="2">
        <f t="shared" si="2"/>
        <v>8</v>
      </c>
      <c r="F9" s="4">
        <f t="shared" ref="F9:I9" si="8">IF($B9=F$1, 1, 0)</f>
        <v>0</v>
      </c>
      <c r="G9" s="4">
        <f t="shared" si="8"/>
        <v>0</v>
      </c>
      <c r="H9" s="4">
        <f t="shared" si="8"/>
        <v>0</v>
      </c>
      <c r="I9" s="4">
        <f t="shared" si="8"/>
        <v>1</v>
      </c>
    </row>
    <row r="10" spans="1:9" x14ac:dyDescent="0.2">
      <c r="A10" s="5">
        <v>2017</v>
      </c>
      <c r="B10" s="2" t="s">
        <v>5</v>
      </c>
      <c r="C10" s="3">
        <v>1475634</v>
      </c>
      <c r="D10">
        <f>Regression1!$B$17+MMULT(Dataset!E10:I10,Regression1!$B$18:$B$22)</f>
        <v>1291113.7767857141</v>
      </c>
      <c r="E10" s="2">
        <f t="shared" si="2"/>
        <v>9</v>
      </c>
      <c r="F10" s="4">
        <f t="shared" ref="F10:I10" si="9">IF($B10=F$1, 1, 0)</f>
        <v>1</v>
      </c>
      <c r="G10" s="4">
        <f t="shared" si="9"/>
        <v>0</v>
      </c>
      <c r="H10" s="4">
        <f t="shared" si="9"/>
        <v>0</v>
      </c>
      <c r="I10" s="4">
        <f t="shared" si="9"/>
        <v>0</v>
      </c>
    </row>
    <row r="11" spans="1:9" x14ac:dyDescent="0.2">
      <c r="A11" s="5"/>
      <c r="B11" s="2" t="s">
        <v>6</v>
      </c>
      <c r="C11" s="3">
        <v>680230</v>
      </c>
      <c r="D11">
        <f>Regression1!$B$17+MMULT(Dataset!E11:I11,Regression1!$B$18:$B$22)</f>
        <v>662930.40178571409</v>
      </c>
      <c r="E11" s="2">
        <f t="shared" si="2"/>
        <v>10</v>
      </c>
      <c r="F11" s="4">
        <f t="shared" ref="F11:I11" si="10">IF($B11=F$1, 1, 0)</f>
        <v>0</v>
      </c>
      <c r="G11" s="4">
        <f t="shared" si="10"/>
        <v>1</v>
      </c>
      <c r="H11" s="4">
        <f t="shared" si="10"/>
        <v>0</v>
      </c>
      <c r="I11" s="4">
        <f t="shared" si="10"/>
        <v>0</v>
      </c>
    </row>
    <row r="12" spans="1:9" x14ac:dyDescent="0.2">
      <c r="A12" s="5"/>
      <c r="B12" s="2" t="s">
        <v>7</v>
      </c>
      <c r="C12" s="3">
        <v>1250760</v>
      </c>
      <c r="D12">
        <f>Regression1!$B$17+MMULT(Dataset!E12:I12,Regression1!$B$18:$B$22)</f>
        <v>1178623.7767857141</v>
      </c>
      <c r="E12" s="2">
        <f t="shared" si="2"/>
        <v>11</v>
      </c>
      <c r="F12" s="4">
        <f t="shared" ref="F12:I12" si="11">IF($B12=F$1, 1, 0)</f>
        <v>0</v>
      </c>
      <c r="G12" s="4">
        <f t="shared" si="11"/>
        <v>0</v>
      </c>
      <c r="H12" s="4">
        <f t="shared" si="11"/>
        <v>1</v>
      </c>
      <c r="I12" s="4">
        <f t="shared" si="11"/>
        <v>0</v>
      </c>
    </row>
    <row r="13" spans="1:9" x14ac:dyDescent="0.2">
      <c r="A13" s="5"/>
      <c r="B13" s="2" t="s">
        <v>8</v>
      </c>
      <c r="C13" s="3">
        <v>580450</v>
      </c>
      <c r="D13">
        <f>Regression1!$B$17+MMULT(Dataset!E13:I13,Regression1!$B$18:$B$22)</f>
        <v>595065.40178571409</v>
      </c>
      <c r="E13" s="2">
        <f t="shared" si="2"/>
        <v>12</v>
      </c>
      <c r="F13" s="4">
        <f t="shared" ref="F13:I13" si="12">IF($B13=F$1, 1, 0)</f>
        <v>0</v>
      </c>
      <c r="G13" s="4">
        <f t="shared" si="12"/>
        <v>0</v>
      </c>
      <c r="H13" s="4">
        <f t="shared" si="12"/>
        <v>0</v>
      </c>
      <c r="I13" s="4">
        <f t="shared" si="12"/>
        <v>1</v>
      </c>
    </row>
    <row r="14" spans="1:9" x14ac:dyDescent="0.2">
      <c r="A14" s="5">
        <v>2018</v>
      </c>
      <c r="B14" s="2" t="s">
        <v>5</v>
      </c>
      <c r="C14" s="3">
        <v>1540328</v>
      </c>
      <c r="D14">
        <f>Regression1!$B$17+MMULT(Dataset!E14:I14,Regression1!$B$18:$B$22)</f>
        <v>1277731.0089285711</v>
      </c>
      <c r="E14" s="2">
        <f t="shared" si="2"/>
        <v>13</v>
      </c>
      <c r="F14" s="4">
        <f t="shared" ref="F14:I14" si="13">IF($B14=F$1, 1, 0)</f>
        <v>1</v>
      </c>
      <c r="G14" s="4">
        <f t="shared" si="13"/>
        <v>0</v>
      </c>
      <c r="H14" s="4">
        <f t="shared" si="13"/>
        <v>0</v>
      </c>
      <c r="I14" s="4">
        <f t="shared" si="13"/>
        <v>0</v>
      </c>
    </row>
    <row r="15" spans="1:9" x14ac:dyDescent="0.2">
      <c r="A15" s="5"/>
      <c r="B15" s="2" t="s">
        <v>6</v>
      </c>
      <c r="C15" s="3">
        <v>728657</v>
      </c>
      <c r="D15">
        <f>Regression1!$B$17+MMULT(Dataset!E15:I15,Regression1!$B$18:$B$22)</f>
        <v>649547.63392857125</v>
      </c>
      <c r="E15" s="2">
        <f t="shared" si="2"/>
        <v>14</v>
      </c>
      <c r="F15" s="4">
        <f t="shared" ref="F15:I15" si="14">IF($B15=F$1, 1, 0)</f>
        <v>0</v>
      </c>
      <c r="G15" s="4">
        <f t="shared" si="14"/>
        <v>1</v>
      </c>
      <c r="H15" s="4">
        <f t="shared" si="14"/>
        <v>0</v>
      </c>
      <c r="I15" s="4">
        <f t="shared" si="14"/>
        <v>0</v>
      </c>
    </row>
    <row r="16" spans="1:9" x14ac:dyDescent="0.2">
      <c r="A16" s="5"/>
      <c r="B16" s="2" t="s">
        <v>7</v>
      </c>
      <c r="C16" s="3">
        <v>1310655</v>
      </c>
      <c r="D16">
        <f>Regression1!$B$17+MMULT(Dataset!E16:I16,Regression1!$B$18:$B$22)</f>
        <v>1165241.0089285711</v>
      </c>
      <c r="E16" s="2">
        <f t="shared" si="2"/>
        <v>15</v>
      </c>
      <c r="F16" s="4">
        <f t="shared" ref="F16:I16" si="15">IF($B16=F$1, 1, 0)</f>
        <v>0</v>
      </c>
      <c r="G16" s="4">
        <f t="shared" si="15"/>
        <v>0</v>
      </c>
      <c r="H16" s="4">
        <f t="shared" si="15"/>
        <v>1</v>
      </c>
      <c r="I16" s="4">
        <f t="shared" si="15"/>
        <v>0</v>
      </c>
    </row>
    <row r="17" spans="1:9" x14ac:dyDescent="0.2">
      <c r="A17" s="5"/>
      <c r="B17" s="2" t="s">
        <v>8</v>
      </c>
      <c r="C17" s="3">
        <v>610655</v>
      </c>
      <c r="D17">
        <f>Regression1!$B$17+MMULT(Dataset!E17:I17,Regression1!$B$18:$B$22)</f>
        <v>581682.63392857125</v>
      </c>
      <c r="E17" s="2">
        <f t="shared" si="2"/>
        <v>16</v>
      </c>
      <c r="F17" s="4">
        <f t="shared" ref="F17:I17" si="16">IF($B17=F$1, 1, 0)</f>
        <v>0</v>
      </c>
      <c r="G17" s="4">
        <f t="shared" si="16"/>
        <v>0</v>
      </c>
      <c r="H17" s="4">
        <f t="shared" si="16"/>
        <v>0</v>
      </c>
      <c r="I17" s="4">
        <f t="shared" si="16"/>
        <v>1</v>
      </c>
    </row>
    <row r="18" spans="1:9" x14ac:dyDescent="0.2">
      <c r="A18" s="5">
        <v>2019</v>
      </c>
      <c r="B18" s="2" t="s">
        <v>5</v>
      </c>
      <c r="C18" s="3">
        <v>1587678</v>
      </c>
      <c r="D18">
        <f>Regression1!$B$17+MMULT(Dataset!E18:I18,Regression1!$B$18:$B$22)</f>
        <v>1264348.2410714284</v>
      </c>
      <c r="E18" s="2">
        <f t="shared" si="2"/>
        <v>17</v>
      </c>
      <c r="F18" s="4">
        <f t="shared" ref="F18:I18" si="17">IF($B18=F$1, 1, 0)</f>
        <v>1</v>
      </c>
      <c r="G18" s="4">
        <f t="shared" si="17"/>
        <v>0</v>
      </c>
      <c r="H18" s="4">
        <f t="shared" si="17"/>
        <v>0</v>
      </c>
      <c r="I18" s="4">
        <f t="shared" si="17"/>
        <v>0</v>
      </c>
    </row>
    <row r="19" spans="1:9" x14ac:dyDescent="0.2">
      <c r="A19" s="5"/>
      <c r="B19" s="2" t="s">
        <v>6</v>
      </c>
      <c r="C19" s="3">
        <v>726867</v>
      </c>
      <c r="D19">
        <f>Regression1!$B$17+MMULT(Dataset!E19:I19,Regression1!$B$18:$B$22)</f>
        <v>636164.86607142841</v>
      </c>
      <c r="E19" s="2">
        <f t="shared" si="2"/>
        <v>18</v>
      </c>
      <c r="F19" s="4">
        <f t="shared" ref="F19:I19" si="18">IF($B19=F$1, 1, 0)</f>
        <v>0</v>
      </c>
      <c r="G19" s="4">
        <f t="shared" si="18"/>
        <v>1</v>
      </c>
      <c r="H19" s="4">
        <f t="shared" si="18"/>
        <v>0</v>
      </c>
      <c r="I19" s="4">
        <f t="shared" si="18"/>
        <v>0</v>
      </c>
    </row>
    <row r="20" spans="1:9" x14ac:dyDescent="0.2">
      <c r="A20" s="5"/>
      <c r="B20" s="2" t="s">
        <v>7</v>
      </c>
      <c r="C20" s="3">
        <v>1330780</v>
      </c>
      <c r="D20">
        <f>Regression1!$B$17+MMULT(Dataset!E20:I20,Regression1!$B$18:$B$22)</f>
        <v>1151858.2410714284</v>
      </c>
      <c r="E20" s="2">
        <f t="shared" si="2"/>
        <v>19</v>
      </c>
      <c r="F20" s="4">
        <f t="shared" ref="F20:I20" si="19">IF($B20=F$1, 1, 0)</f>
        <v>0</v>
      </c>
      <c r="G20" s="4">
        <f t="shared" si="19"/>
        <v>0</v>
      </c>
      <c r="H20" s="4">
        <f t="shared" si="19"/>
        <v>1</v>
      </c>
      <c r="I20" s="4">
        <f t="shared" si="19"/>
        <v>0</v>
      </c>
    </row>
    <row r="21" spans="1:9" x14ac:dyDescent="0.2">
      <c r="A21" s="5"/>
      <c r="B21" s="2" t="s">
        <v>8</v>
      </c>
      <c r="C21" s="3">
        <v>625670</v>
      </c>
      <c r="D21">
        <f>Regression1!$B$17+MMULT(Dataset!E21:I21,Regression1!$B$18:$B$22)</f>
        <v>568299.86607142841</v>
      </c>
      <c r="E21" s="2">
        <f t="shared" si="2"/>
        <v>20</v>
      </c>
      <c r="F21" s="4">
        <f t="shared" ref="F21:I21" si="20">IF($B21=F$1, 1, 0)</f>
        <v>0</v>
      </c>
      <c r="G21" s="4">
        <f t="shared" si="20"/>
        <v>0</v>
      </c>
      <c r="H21" s="4">
        <f t="shared" si="20"/>
        <v>0</v>
      </c>
      <c r="I21" s="4">
        <f t="shared" si="20"/>
        <v>1</v>
      </c>
    </row>
    <row r="22" spans="1:9" x14ac:dyDescent="0.2">
      <c r="A22" s="5">
        <v>2020</v>
      </c>
      <c r="B22" s="2" t="s">
        <v>5</v>
      </c>
      <c r="C22" s="3">
        <v>523890</v>
      </c>
      <c r="D22">
        <f>Regression1!$B$17+MMULT(Dataset!E22:I22,Regression1!$B$18:$B$22)</f>
        <v>1250965.4732142854</v>
      </c>
      <c r="E22" s="2">
        <f t="shared" si="2"/>
        <v>21</v>
      </c>
      <c r="F22" s="4">
        <f t="shared" ref="F22:I22" si="21">IF($B22=F$1, 1, 0)</f>
        <v>1</v>
      </c>
      <c r="G22" s="4">
        <f t="shared" si="21"/>
        <v>0</v>
      </c>
      <c r="H22" s="4">
        <f t="shared" si="21"/>
        <v>0</v>
      </c>
      <c r="I22" s="4">
        <f t="shared" si="21"/>
        <v>0</v>
      </c>
    </row>
    <row r="23" spans="1:9" x14ac:dyDescent="0.2">
      <c r="A23" s="5"/>
      <c r="B23" s="2" t="s">
        <v>6</v>
      </c>
      <c r="C23" s="3">
        <v>320450</v>
      </c>
      <c r="D23">
        <f>Regression1!$B$17+MMULT(Dataset!E23:I23,Regression1!$B$18:$B$22)</f>
        <v>622782.09821428556</v>
      </c>
      <c r="E23" s="2">
        <f t="shared" si="2"/>
        <v>22</v>
      </c>
      <c r="F23" s="4">
        <f t="shared" ref="F23:I23" si="22">IF($B23=F$1, 1, 0)</f>
        <v>0</v>
      </c>
      <c r="G23" s="4">
        <f t="shared" si="22"/>
        <v>1</v>
      </c>
      <c r="H23" s="4">
        <f t="shared" si="22"/>
        <v>0</v>
      </c>
      <c r="I23" s="4">
        <f t="shared" si="22"/>
        <v>0</v>
      </c>
    </row>
    <row r="24" spans="1:9" x14ac:dyDescent="0.2">
      <c r="A24" s="5"/>
      <c r="B24" s="2" t="s">
        <v>7</v>
      </c>
      <c r="C24" s="3">
        <v>560560</v>
      </c>
      <c r="D24">
        <f>Regression1!$B$17+MMULT(Dataset!E24:I24,Regression1!$B$18:$B$22)</f>
        <v>1138475.4732142854</v>
      </c>
      <c r="E24" s="2">
        <f t="shared" si="2"/>
        <v>23</v>
      </c>
      <c r="F24" s="4">
        <f t="shared" ref="F24:I24" si="23">IF($B24=F$1, 1, 0)</f>
        <v>0</v>
      </c>
      <c r="G24" s="4">
        <f t="shared" si="23"/>
        <v>0</v>
      </c>
      <c r="H24" s="4">
        <f t="shared" si="23"/>
        <v>1</v>
      </c>
      <c r="I24" s="4">
        <f t="shared" si="23"/>
        <v>0</v>
      </c>
    </row>
    <row r="25" spans="1:9" x14ac:dyDescent="0.2">
      <c r="A25" s="5"/>
      <c r="B25" s="2" t="s">
        <v>8</v>
      </c>
      <c r="C25" s="3">
        <v>325890</v>
      </c>
      <c r="D25">
        <f>Regression1!$B$17+MMULT(Dataset!E25:I25,Regression1!$B$18:$B$22)</f>
        <v>554917.09821428556</v>
      </c>
      <c r="E25" s="2">
        <f t="shared" si="2"/>
        <v>24</v>
      </c>
      <c r="F25" s="4">
        <f t="shared" ref="F25:I25" si="24">IF($B25=F$1, 1, 0)</f>
        <v>0</v>
      </c>
      <c r="G25" s="4">
        <f t="shared" si="24"/>
        <v>0</v>
      </c>
      <c r="H25" s="4">
        <f t="shared" si="24"/>
        <v>0</v>
      </c>
      <c r="I25" s="4">
        <f t="shared" si="24"/>
        <v>1</v>
      </c>
    </row>
    <row r="26" spans="1:9" x14ac:dyDescent="0.2">
      <c r="A26" s="5">
        <v>2021</v>
      </c>
      <c r="B26" s="2" t="s">
        <v>5</v>
      </c>
      <c r="C26" s="3">
        <v>620789</v>
      </c>
      <c r="D26">
        <f>Regression1!$B$17+MMULT(Dataset!E26:I26,Regression1!$B$18:$B$22)</f>
        <v>1237582.7053571427</v>
      </c>
      <c r="E26" s="2">
        <f t="shared" si="2"/>
        <v>25</v>
      </c>
      <c r="F26" s="4">
        <f t="shared" ref="F26:I26" si="25">IF($B26=F$1, 1, 0)</f>
        <v>1</v>
      </c>
      <c r="G26" s="4">
        <f t="shared" si="25"/>
        <v>0</v>
      </c>
      <c r="H26" s="4">
        <f t="shared" si="25"/>
        <v>0</v>
      </c>
      <c r="I26" s="4">
        <f t="shared" si="25"/>
        <v>0</v>
      </c>
    </row>
    <row r="27" spans="1:9" x14ac:dyDescent="0.2">
      <c r="A27" s="5"/>
      <c r="B27" s="2" t="s">
        <v>6</v>
      </c>
      <c r="C27" s="3">
        <v>540878</v>
      </c>
      <c r="D27">
        <f>Regression1!$B$17+MMULT(Dataset!E27:I27,Regression1!$B$18:$B$22)</f>
        <v>609399.33035714272</v>
      </c>
      <c r="E27" s="2">
        <f t="shared" si="2"/>
        <v>26</v>
      </c>
      <c r="F27" s="4">
        <f t="shared" ref="F27:I27" si="26">IF($B27=F$1, 1, 0)</f>
        <v>0</v>
      </c>
      <c r="G27" s="4">
        <f t="shared" si="26"/>
        <v>1</v>
      </c>
      <c r="H27" s="4">
        <f t="shared" si="26"/>
        <v>0</v>
      </c>
      <c r="I27" s="4">
        <f t="shared" si="26"/>
        <v>0</v>
      </c>
    </row>
    <row r="28" spans="1:9" x14ac:dyDescent="0.2">
      <c r="A28" s="5"/>
      <c r="B28" s="2" t="s">
        <v>7</v>
      </c>
      <c r="C28" s="3">
        <v>789656</v>
      </c>
      <c r="D28">
        <f>Regression1!$B$17+MMULT(Dataset!E28:I28,Regression1!$B$18:$B$22)</f>
        <v>1125092.7053571427</v>
      </c>
      <c r="E28" s="2">
        <f t="shared" si="2"/>
        <v>27</v>
      </c>
      <c r="F28" s="4">
        <f t="shared" ref="F28:I28" si="27">IF($B28=F$1, 1, 0)</f>
        <v>0</v>
      </c>
      <c r="G28" s="4">
        <f t="shared" si="27"/>
        <v>0</v>
      </c>
      <c r="H28" s="4">
        <f t="shared" si="27"/>
        <v>1</v>
      </c>
      <c r="I28" s="4">
        <f t="shared" si="27"/>
        <v>0</v>
      </c>
    </row>
    <row r="29" spans="1:9" x14ac:dyDescent="0.2">
      <c r="A29" s="5"/>
      <c r="B29" s="2" t="s">
        <v>8</v>
      </c>
      <c r="C29" s="3">
        <v>536789</v>
      </c>
      <c r="D29">
        <f>Regression1!$B$17+MMULT(Dataset!E29:I29,Regression1!$B$18:$B$22)</f>
        <v>541534.33035714272</v>
      </c>
      <c r="E29" s="2">
        <f t="shared" si="2"/>
        <v>28</v>
      </c>
      <c r="F29" s="4">
        <f t="shared" ref="F29:I29" si="28">IF($B29=F$1, 1, 0)</f>
        <v>0</v>
      </c>
      <c r="G29" s="4">
        <f t="shared" si="28"/>
        <v>0</v>
      </c>
      <c r="H29" s="4">
        <f t="shared" si="28"/>
        <v>0</v>
      </c>
      <c r="I29" s="4">
        <f t="shared" si="28"/>
        <v>1</v>
      </c>
    </row>
    <row r="30" spans="1:9" x14ac:dyDescent="0.2">
      <c r="A30" s="5">
        <v>2022</v>
      </c>
      <c r="B30" s="2" t="s">
        <v>5</v>
      </c>
      <c r="C30" s="3">
        <v>1675787</v>
      </c>
      <c r="D30">
        <f>Regression1!$B$17+MMULT(Dataset!E30:I30,Regression1!$B$18:$B$22)</f>
        <v>1224199.9374999998</v>
      </c>
      <c r="E30" s="2">
        <f t="shared" si="2"/>
        <v>29</v>
      </c>
      <c r="F30" s="4">
        <f t="shared" ref="F30:I30" si="29">IF($B30=F$1, 1, 0)</f>
        <v>1</v>
      </c>
      <c r="G30" s="4">
        <f t="shared" si="29"/>
        <v>0</v>
      </c>
      <c r="H30" s="4">
        <f t="shared" si="29"/>
        <v>0</v>
      </c>
      <c r="I30" s="4">
        <f t="shared" si="29"/>
        <v>0</v>
      </c>
    </row>
    <row r="31" spans="1:9" x14ac:dyDescent="0.2">
      <c r="A31" s="5"/>
      <c r="B31" s="2" t="s">
        <v>6</v>
      </c>
      <c r="C31" s="3">
        <v>889568</v>
      </c>
      <c r="D31">
        <f>Regression1!$B$17+MMULT(Dataset!E31:I31,Regression1!$B$18:$B$22)</f>
        <v>596016.56249999988</v>
      </c>
      <c r="E31" s="2">
        <f t="shared" si="2"/>
        <v>30</v>
      </c>
      <c r="F31" s="4">
        <f t="shared" ref="F31:I31" si="30">IF($B31=F$1, 1, 0)</f>
        <v>0</v>
      </c>
      <c r="G31" s="4">
        <f t="shared" si="30"/>
        <v>1</v>
      </c>
      <c r="H31" s="4">
        <f t="shared" si="30"/>
        <v>0</v>
      </c>
      <c r="I31" s="4">
        <f t="shared" si="30"/>
        <v>0</v>
      </c>
    </row>
    <row r="32" spans="1:9" x14ac:dyDescent="0.2">
      <c r="A32" s="5"/>
      <c r="B32" s="2" t="s">
        <v>7</v>
      </c>
      <c r="C32" s="3">
        <v>1579086</v>
      </c>
      <c r="D32">
        <f>Regression1!$B$17+MMULT(Dataset!E32:I32,Regression1!$B$18:$B$22)</f>
        <v>1111709.9374999998</v>
      </c>
      <c r="E32" s="2">
        <f t="shared" si="2"/>
        <v>31</v>
      </c>
      <c r="F32" s="4">
        <f t="shared" ref="F32:I32" si="31">IF($B32=F$1, 1, 0)</f>
        <v>0</v>
      </c>
      <c r="G32" s="4">
        <f t="shared" si="31"/>
        <v>0</v>
      </c>
      <c r="H32" s="4">
        <f t="shared" si="31"/>
        <v>1</v>
      </c>
      <c r="I32" s="4">
        <f t="shared" si="31"/>
        <v>0</v>
      </c>
    </row>
    <row r="33" spans="1:9" x14ac:dyDescent="0.2">
      <c r="A33" s="5"/>
      <c r="B33" s="2" t="s">
        <v>8</v>
      </c>
      <c r="C33" s="3">
        <v>835786</v>
      </c>
      <c r="D33">
        <f>Regression1!$B$17+MMULT(Dataset!E33:I33,Regression1!$B$18:$B$22)</f>
        <v>528151.56249999988</v>
      </c>
      <c r="E33" s="2">
        <f t="shared" si="2"/>
        <v>32</v>
      </c>
      <c r="F33" s="4">
        <f t="shared" ref="F33:I37" si="32">IF($B33=F$1, 1, 0)</f>
        <v>0</v>
      </c>
      <c r="G33" s="4">
        <f t="shared" si="32"/>
        <v>0</v>
      </c>
      <c r="H33" s="4">
        <f t="shared" si="32"/>
        <v>0</v>
      </c>
      <c r="I33" s="4">
        <f t="shared" si="32"/>
        <v>1</v>
      </c>
    </row>
    <row r="34" spans="1:9" ht="15.75" customHeight="1" x14ac:dyDescent="0.2">
      <c r="A34" s="10">
        <v>2023</v>
      </c>
      <c r="B34" s="18" t="s">
        <v>5</v>
      </c>
      <c r="C34" s="14"/>
      <c r="D34" s="14"/>
      <c r="E34" s="2">
        <f t="shared" si="2"/>
        <v>33</v>
      </c>
      <c r="F34" s="4">
        <f t="shared" si="32"/>
        <v>1</v>
      </c>
      <c r="G34" s="4">
        <f t="shared" si="32"/>
        <v>0</v>
      </c>
      <c r="H34" s="4">
        <f t="shared" si="32"/>
        <v>0</v>
      </c>
      <c r="I34" s="4">
        <f t="shared" si="32"/>
        <v>0</v>
      </c>
    </row>
    <row r="35" spans="1:9" ht="15.75" customHeight="1" x14ac:dyDescent="0.2">
      <c r="B35" s="18" t="s">
        <v>6</v>
      </c>
      <c r="C35" s="14"/>
      <c r="D35" s="14"/>
      <c r="E35" s="2">
        <f t="shared" si="2"/>
        <v>34</v>
      </c>
      <c r="F35" s="4">
        <f t="shared" si="32"/>
        <v>0</v>
      </c>
      <c r="G35" s="4">
        <f t="shared" si="32"/>
        <v>1</v>
      </c>
      <c r="H35" s="4">
        <f t="shared" si="32"/>
        <v>0</v>
      </c>
      <c r="I35" s="4">
        <f t="shared" si="32"/>
        <v>0</v>
      </c>
    </row>
    <row r="36" spans="1:9" ht="15.75" customHeight="1" x14ac:dyDescent="0.2">
      <c r="B36" s="18" t="s">
        <v>7</v>
      </c>
      <c r="C36" s="14"/>
      <c r="D36" s="14"/>
      <c r="E36" s="2">
        <f t="shared" si="2"/>
        <v>35</v>
      </c>
      <c r="F36" s="4">
        <f t="shared" si="32"/>
        <v>0</v>
      </c>
      <c r="G36" s="4">
        <f t="shared" si="32"/>
        <v>0</v>
      </c>
      <c r="H36" s="4">
        <f t="shared" si="32"/>
        <v>1</v>
      </c>
      <c r="I36" s="4">
        <f t="shared" si="32"/>
        <v>0</v>
      </c>
    </row>
    <row r="37" spans="1:9" ht="15.75" customHeight="1" x14ac:dyDescent="0.2">
      <c r="B37" s="18" t="s">
        <v>8</v>
      </c>
      <c r="C37" s="14"/>
      <c r="D37" s="14"/>
      <c r="E37" s="2">
        <f t="shared" si="2"/>
        <v>36</v>
      </c>
      <c r="F37" s="4">
        <f t="shared" si="32"/>
        <v>0</v>
      </c>
      <c r="G37" s="4">
        <f t="shared" si="32"/>
        <v>0</v>
      </c>
      <c r="H37" s="4">
        <f t="shared" si="32"/>
        <v>0</v>
      </c>
      <c r="I37" s="4">
        <f t="shared" si="32"/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9"/>
  <sheetViews>
    <sheetView zoomScale="85" zoomScaleNormal="85" workbookViewId="0">
      <selection activeCell="E53" sqref="E53"/>
    </sheetView>
  </sheetViews>
  <sheetFormatPr defaultRowHeight="12.75" x14ac:dyDescent="0.2"/>
  <cols>
    <col min="1" max="1" width="22.28515625" customWidth="1"/>
    <col min="2" max="2" width="21.140625" customWidth="1"/>
    <col min="3" max="3" width="19.28515625" customWidth="1"/>
    <col min="4" max="4" width="17.7109375" customWidth="1"/>
    <col min="5" max="5" width="20.7109375" customWidth="1"/>
    <col min="6" max="6" width="14.140625" customWidth="1"/>
    <col min="7" max="7" width="15.42578125" customWidth="1"/>
  </cols>
  <sheetData>
    <row r="1" spans="1:9" x14ac:dyDescent="0.2">
      <c r="A1" t="s">
        <v>9</v>
      </c>
    </row>
    <row r="2" spans="1:9" ht="13.5" thickBot="1" x14ac:dyDescent="0.25"/>
    <row r="3" spans="1:9" x14ac:dyDescent="0.2">
      <c r="A3" s="9" t="s">
        <v>10</v>
      </c>
      <c r="B3" s="9"/>
    </row>
    <row r="4" spans="1:9" x14ac:dyDescent="0.2">
      <c r="A4" s="6" t="s">
        <v>11</v>
      </c>
      <c r="B4" s="6">
        <v>0.81156743927611152</v>
      </c>
    </row>
    <row r="5" spans="1:9" x14ac:dyDescent="0.2">
      <c r="A5" s="6" t="s">
        <v>12</v>
      </c>
      <c r="B5" s="6">
        <v>0.65864170849318493</v>
      </c>
    </row>
    <row r="6" spans="1:9" x14ac:dyDescent="0.2">
      <c r="A6" s="6" t="s">
        <v>13</v>
      </c>
      <c r="B6" s="6">
        <v>0.56766350979982871</v>
      </c>
    </row>
    <row r="7" spans="1:9" x14ac:dyDescent="0.2">
      <c r="A7" s="11" t="s">
        <v>14</v>
      </c>
      <c r="B7" s="11">
        <v>263803.99239433807</v>
      </c>
      <c r="D7" s="12" t="s">
        <v>39</v>
      </c>
      <c r="E7">
        <f>B7*2</f>
        <v>527607.98478867614</v>
      </c>
      <c r="G7" s="12" t="s">
        <v>40</v>
      </c>
      <c r="H7">
        <f>B7*3</f>
        <v>791411.97718301415</v>
      </c>
    </row>
    <row r="8" spans="1:9" ht="13.5" thickBot="1" x14ac:dyDescent="0.25">
      <c r="A8" s="7" t="s">
        <v>15</v>
      </c>
      <c r="B8" s="7">
        <v>31</v>
      </c>
    </row>
    <row r="10" spans="1:9" ht="13.5" thickBot="1" x14ac:dyDescent="0.25">
      <c r="A10" t="s">
        <v>16</v>
      </c>
    </row>
    <row r="11" spans="1:9" x14ac:dyDescent="0.2">
      <c r="A11" s="8"/>
      <c r="B11" s="8" t="s">
        <v>21</v>
      </c>
      <c r="C11" s="8" t="s">
        <v>22</v>
      </c>
      <c r="D11" s="8" t="s">
        <v>23</v>
      </c>
      <c r="E11" s="8" t="s">
        <v>24</v>
      </c>
      <c r="F11" s="8" t="s">
        <v>25</v>
      </c>
    </row>
    <row r="12" spans="1:9" x14ac:dyDescent="0.2">
      <c r="A12" s="6" t="s">
        <v>17</v>
      </c>
      <c r="B12" s="6">
        <v>5</v>
      </c>
      <c r="C12" s="6">
        <v>3491200960537.7842</v>
      </c>
      <c r="D12" s="6">
        <v>698240192107.55688</v>
      </c>
      <c r="E12" s="6">
        <v>12.541576436616978</v>
      </c>
      <c r="F12" s="6">
        <v>3.7188192418408112E-6</v>
      </c>
    </row>
    <row r="13" spans="1:9" x14ac:dyDescent="0.2">
      <c r="A13" s="6" t="s">
        <v>18</v>
      </c>
      <c r="B13" s="6">
        <v>26</v>
      </c>
      <c r="C13" s="6">
        <v>1809406206482.9912</v>
      </c>
      <c r="D13" s="6">
        <v>69592546403.191971</v>
      </c>
      <c r="E13" s="6"/>
      <c r="F13" s="6"/>
    </row>
    <row r="14" spans="1:9" ht="13.5" thickBot="1" x14ac:dyDescent="0.25">
      <c r="A14" s="7" t="s">
        <v>19</v>
      </c>
      <c r="B14" s="7">
        <v>31</v>
      </c>
      <c r="C14" s="7">
        <v>5300607167020.7754</v>
      </c>
      <c r="D14" s="7"/>
      <c r="E14" s="7"/>
      <c r="F14" s="7"/>
    </row>
    <row r="15" spans="1:9" ht="13.5" thickBot="1" x14ac:dyDescent="0.25"/>
    <row r="16" spans="1:9" x14ac:dyDescent="0.2">
      <c r="A16" s="8"/>
      <c r="B16" s="8" t="s">
        <v>26</v>
      </c>
      <c r="C16" s="8" t="s">
        <v>14</v>
      </c>
      <c r="D16" s="8" t="s">
        <v>27</v>
      </c>
      <c r="E16" s="8" t="s">
        <v>28</v>
      </c>
      <c r="F16" s="8" t="s">
        <v>29</v>
      </c>
      <c r="G16" s="8" t="s">
        <v>30</v>
      </c>
      <c r="H16" s="8" t="s">
        <v>31</v>
      </c>
      <c r="I16" s="8" t="s">
        <v>32</v>
      </c>
    </row>
    <row r="17" spans="1:9" x14ac:dyDescent="0.2">
      <c r="A17" s="6" t="s">
        <v>20</v>
      </c>
      <c r="B17" s="6">
        <v>594347.282919858</v>
      </c>
      <c r="C17" s="6">
        <v>132751.96954485006</v>
      </c>
      <c r="D17" s="6">
        <v>4.4771259135184334</v>
      </c>
      <c r="E17" s="6">
        <v>1.336229987304378E-4</v>
      </c>
      <c r="F17" s="6">
        <v>321471.70148259657</v>
      </c>
      <c r="G17" s="6">
        <v>867222.86435711943</v>
      </c>
      <c r="H17" s="6">
        <v>321471.70148259657</v>
      </c>
      <c r="I17" s="6">
        <v>867222.86435711943</v>
      </c>
    </row>
    <row r="18" spans="1:9" x14ac:dyDescent="0.2">
      <c r="A18" s="6" t="s">
        <v>4</v>
      </c>
      <c r="B18" s="6">
        <v>-1098.2146337507972</v>
      </c>
      <c r="C18" s="6">
        <v>5359.8306967452545</v>
      </c>
      <c r="D18" s="6">
        <v>-0.20489726185151438</v>
      </c>
      <c r="E18" s="6">
        <v>0.83924802804934906</v>
      </c>
      <c r="F18" s="6">
        <v>-12115.504417052409</v>
      </c>
      <c r="G18" s="6">
        <v>9919.0751495508157</v>
      </c>
      <c r="H18" s="6">
        <v>-12115.504417052409</v>
      </c>
      <c r="I18" s="6">
        <v>9919.0751495508157</v>
      </c>
    </row>
    <row r="19" spans="1:9" x14ac:dyDescent="0.2">
      <c r="A19" s="6" t="s">
        <v>5</v>
      </c>
      <c r="B19" s="6">
        <v>798646.11986211722</v>
      </c>
      <c r="C19" s="6">
        <v>138017.03428748844</v>
      </c>
      <c r="D19" s="6">
        <v>5.7865764467778913</v>
      </c>
      <c r="E19" s="6">
        <v>4.2767305232225053E-6</v>
      </c>
      <c r="F19" s="6">
        <v>514948.04285000195</v>
      </c>
      <c r="G19" s="6">
        <v>1082344.1968742325</v>
      </c>
      <c r="H19" s="6">
        <v>514948.04285000195</v>
      </c>
      <c r="I19" s="6">
        <v>1082344.1968742325</v>
      </c>
    </row>
    <row r="20" spans="1:9" x14ac:dyDescent="0.2">
      <c r="A20" s="6" t="s">
        <v>6</v>
      </c>
      <c r="B20" s="6">
        <v>65668.570732498178</v>
      </c>
      <c r="C20" s="6">
        <v>132336.872190592</v>
      </c>
      <c r="D20" s="6">
        <v>0.49622278088847444</v>
      </c>
      <c r="E20" s="6">
        <v>0.62390642063323409</v>
      </c>
      <c r="F20" s="6">
        <v>-206353.76587318303</v>
      </c>
      <c r="G20" s="6">
        <v>337690.90733817942</v>
      </c>
      <c r="H20" s="6">
        <v>-206353.76587318303</v>
      </c>
      <c r="I20" s="6">
        <v>337690.90733817942</v>
      </c>
    </row>
    <row r="21" spans="1:9" x14ac:dyDescent="0.2">
      <c r="A21" s="6" t="s">
        <v>7</v>
      </c>
      <c r="B21" s="6">
        <v>582460.16036624915</v>
      </c>
      <c r="C21" s="6">
        <v>132010.84950069737</v>
      </c>
      <c r="D21" s="6">
        <v>4.4122143185145717</v>
      </c>
      <c r="E21" s="6">
        <v>1.5855823445573634E-4</v>
      </c>
      <c r="F21" s="6">
        <v>311107.97299731191</v>
      </c>
      <c r="G21" s="6">
        <v>853812.34773518634</v>
      </c>
      <c r="H21" s="6">
        <v>311107.97299731191</v>
      </c>
      <c r="I21" s="6">
        <v>853812.34773518634</v>
      </c>
    </row>
    <row r="22" spans="1:9" ht="13.5" thickBot="1" x14ac:dyDescent="0.25">
      <c r="A22" s="7" t="s">
        <v>8</v>
      </c>
      <c r="B22" s="7">
        <v>0</v>
      </c>
      <c r="C22" s="7">
        <v>0</v>
      </c>
      <c r="D22" s="7">
        <v>65535</v>
      </c>
      <c r="E22" s="7" t="e">
        <v>#NUM!</v>
      </c>
      <c r="F22" s="7">
        <v>0</v>
      </c>
      <c r="G22" s="7">
        <v>0</v>
      </c>
      <c r="H22" s="7">
        <v>0</v>
      </c>
      <c r="I22" s="7">
        <v>0</v>
      </c>
    </row>
    <row r="26" spans="1:9" x14ac:dyDescent="0.2">
      <c r="A26" t="s">
        <v>33</v>
      </c>
    </row>
    <row r="27" spans="1:9" ht="13.5" thickBot="1" x14ac:dyDescent="0.25"/>
    <row r="28" spans="1:9" x14ac:dyDescent="0.2">
      <c r="A28" s="8" t="s">
        <v>34</v>
      </c>
      <c r="B28" s="8" t="s">
        <v>35</v>
      </c>
      <c r="C28" s="8" t="s">
        <v>36</v>
      </c>
    </row>
    <row r="29" spans="1:9" x14ac:dyDescent="0.2">
      <c r="A29" s="6">
        <v>1</v>
      </c>
      <c r="B29" s="6">
        <v>1391895.1881482243</v>
      </c>
      <c r="C29" s="6">
        <v>-38444.188148224261</v>
      </c>
    </row>
    <row r="30" spans="1:9" x14ac:dyDescent="0.2">
      <c r="A30" s="6">
        <v>2</v>
      </c>
      <c r="B30" s="6">
        <v>657819.42438485462</v>
      </c>
      <c r="C30" s="6">
        <v>-42069.424384854618</v>
      </c>
    </row>
    <row r="31" spans="1:9" x14ac:dyDescent="0.2">
      <c r="A31" s="6">
        <v>3</v>
      </c>
      <c r="B31" s="6">
        <v>1173512.7993848547</v>
      </c>
      <c r="C31" s="6">
        <v>47787.200615145266</v>
      </c>
    </row>
    <row r="32" spans="1:9" x14ac:dyDescent="0.2">
      <c r="A32" s="6">
        <v>4</v>
      </c>
      <c r="B32" s="6">
        <v>589954.42438485485</v>
      </c>
      <c r="C32" s="6">
        <v>-55154.42438485485</v>
      </c>
    </row>
    <row r="33" spans="1:3" x14ac:dyDescent="0.2">
      <c r="A33" s="6">
        <v>5</v>
      </c>
      <c r="B33" s="6">
        <v>1387502.3296132213</v>
      </c>
      <c r="C33" s="6">
        <v>3257.6703867786564</v>
      </c>
    </row>
    <row r="34" spans="1:3" x14ac:dyDescent="0.2">
      <c r="A34" s="6">
        <v>6</v>
      </c>
      <c r="B34" s="6">
        <v>653426.56584985147</v>
      </c>
      <c r="C34" s="6">
        <v>-12976.565849851468</v>
      </c>
    </row>
    <row r="35" spans="1:3" x14ac:dyDescent="0.2">
      <c r="A35" s="6">
        <v>7</v>
      </c>
      <c r="B35" s="6">
        <v>1169119.9408498516</v>
      </c>
      <c r="C35" s="6">
        <v>56480.059150148416</v>
      </c>
    </row>
    <row r="36" spans="1:3" x14ac:dyDescent="0.2">
      <c r="A36" s="6">
        <v>8</v>
      </c>
      <c r="B36" s="6">
        <v>585561.56584985158</v>
      </c>
      <c r="C36" s="6">
        <v>-35671.565849851584</v>
      </c>
    </row>
    <row r="37" spans="1:3" x14ac:dyDescent="0.2">
      <c r="A37" s="6">
        <v>9</v>
      </c>
      <c r="B37" s="6">
        <v>1383109.471078218</v>
      </c>
      <c r="C37" s="6">
        <v>92524.528921782039</v>
      </c>
    </row>
    <row r="38" spans="1:3" x14ac:dyDescent="0.2">
      <c r="A38" s="6">
        <v>10</v>
      </c>
      <c r="B38" s="6">
        <v>649033.7073148482</v>
      </c>
      <c r="C38" s="6">
        <v>31196.292685151799</v>
      </c>
    </row>
    <row r="39" spans="1:3" x14ac:dyDescent="0.2">
      <c r="A39" s="6">
        <v>11</v>
      </c>
      <c r="B39" s="6">
        <v>1164727.0823148484</v>
      </c>
      <c r="C39" s="6">
        <v>86032.917685151566</v>
      </c>
    </row>
    <row r="40" spans="1:3" x14ac:dyDescent="0.2">
      <c r="A40" s="6">
        <v>12</v>
      </c>
      <c r="B40" s="6">
        <v>581168.70731484843</v>
      </c>
      <c r="C40" s="6">
        <v>-718.70731484843418</v>
      </c>
    </row>
    <row r="41" spans="1:3" x14ac:dyDescent="0.2">
      <c r="A41" s="6">
        <v>13</v>
      </c>
      <c r="B41" s="6">
        <v>1378716.6125432148</v>
      </c>
      <c r="C41" s="6">
        <v>161611.38745678519</v>
      </c>
    </row>
    <row r="42" spans="1:3" x14ac:dyDescent="0.2">
      <c r="A42" s="6">
        <v>14</v>
      </c>
      <c r="B42" s="6">
        <v>644640.84877984505</v>
      </c>
      <c r="C42" s="6">
        <v>84016.151220154949</v>
      </c>
    </row>
    <row r="43" spans="1:3" x14ac:dyDescent="0.2">
      <c r="A43" s="6">
        <v>15</v>
      </c>
      <c r="B43" s="6">
        <v>1160334.2237798451</v>
      </c>
      <c r="C43" s="6">
        <v>150320.77622015495</v>
      </c>
    </row>
    <row r="44" spans="1:3" x14ac:dyDescent="0.2">
      <c r="A44" s="6">
        <v>16</v>
      </c>
      <c r="B44" s="6">
        <v>576775.84877984528</v>
      </c>
      <c r="C44" s="6">
        <v>33879.151220154716</v>
      </c>
    </row>
    <row r="45" spans="1:3" x14ac:dyDescent="0.2">
      <c r="A45" s="6">
        <v>17</v>
      </c>
      <c r="B45" s="6">
        <v>1374323.7540082117</v>
      </c>
      <c r="C45" s="6">
        <v>213354.24599178834</v>
      </c>
    </row>
    <row r="46" spans="1:3" x14ac:dyDescent="0.2">
      <c r="A46" s="6">
        <v>18</v>
      </c>
      <c r="B46" s="6">
        <v>640247.99024484179</v>
      </c>
      <c r="C46" s="6">
        <v>86619.009755158215</v>
      </c>
    </row>
    <row r="47" spans="1:3" x14ac:dyDescent="0.2">
      <c r="A47" s="6">
        <v>19</v>
      </c>
      <c r="B47" s="6">
        <v>1155941.3652448421</v>
      </c>
      <c r="C47" s="6">
        <v>174838.63475515787</v>
      </c>
    </row>
    <row r="48" spans="1:3" x14ac:dyDescent="0.2">
      <c r="A48" s="6">
        <v>20</v>
      </c>
      <c r="B48" s="6">
        <v>572382.99024484202</v>
      </c>
      <c r="C48" s="6">
        <v>53287.009755157982</v>
      </c>
    </row>
    <row r="49" spans="1:3" x14ac:dyDescent="0.2">
      <c r="A49" s="6">
        <v>21</v>
      </c>
      <c r="B49" s="6">
        <v>636953.34634358948</v>
      </c>
      <c r="C49" s="6">
        <v>-316503.34634358948</v>
      </c>
    </row>
    <row r="50" spans="1:3" x14ac:dyDescent="0.2">
      <c r="A50" s="6">
        <v>22</v>
      </c>
      <c r="B50" s="6">
        <v>1152646.7213435895</v>
      </c>
      <c r="C50" s="6">
        <v>-592086.72134358948</v>
      </c>
    </row>
    <row r="51" spans="1:3" x14ac:dyDescent="0.2">
      <c r="A51" s="6">
        <v>23</v>
      </c>
      <c r="B51" s="6">
        <v>569088.34634358971</v>
      </c>
      <c r="C51" s="6">
        <v>-243198.34634358971</v>
      </c>
    </row>
    <row r="52" spans="1:3" x14ac:dyDescent="0.2">
      <c r="A52" s="11">
        <v>24</v>
      </c>
      <c r="B52" s="11">
        <v>1366636.2515719561</v>
      </c>
      <c r="C52" s="11">
        <v>-745847.25157195609</v>
      </c>
    </row>
    <row r="53" spans="1:3" x14ac:dyDescent="0.2">
      <c r="A53" s="6">
        <v>25</v>
      </c>
      <c r="B53" s="6">
        <v>632560.48780858621</v>
      </c>
      <c r="C53" s="6">
        <v>-91682.487808586215</v>
      </c>
    </row>
    <row r="54" spans="1:3" x14ac:dyDescent="0.2">
      <c r="A54" s="6">
        <v>26</v>
      </c>
      <c r="B54" s="6">
        <v>1148253.8628085866</v>
      </c>
      <c r="C54" s="6">
        <v>-358597.86280858656</v>
      </c>
    </row>
    <row r="55" spans="1:3" x14ac:dyDescent="0.2">
      <c r="A55" s="6">
        <v>27</v>
      </c>
      <c r="B55" s="6">
        <v>564695.48780858645</v>
      </c>
      <c r="C55" s="6">
        <v>-27906.487808586447</v>
      </c>
    </row>
    <row r="56" spans="1:3" x14ac:dyDescent="0.2">
      <c r="A56" s="6">
        <v>28</v>
      </c>
      <c r="B56" s="6">
        <v>1362243.3930369529</v>
      </c>
      <c r="C56" s="6">
        <v>313543.60696304706</v>
      </c>
    </row>
    <row r="57" spans="1:3" x14ac:dyDescent="0.2">
      <c r="A57" s="6">
        <v>29</v>
      </c>
      <c r="B57" s="6">
        <v>628167.62927358306</v>
      </c>
      <c r="C57" s="6">
        <v>261400.37072641694</v>
      </c>
    </row>
    <row r="58" spans="1:3" x14ac:dyDescent="0.2">
      <c r="A58" s="6">
        <v>30</v>
      </c>
      <c r="B58" s="6">
        <v>1143861.0042735832</v>
      </c>
      <c r="C58" s="6">
        <v>435224.99572641682</v>
      </c>
    </row>
    <row r="59" spans="1:3" ht="13.5" thickBot="1" x14ac:dyDescent="0.25">
      <c r="A59" s="7">
        <v>31</v>
      </c>
      <c r="B59" s="7">
        <v>560302.6292735833</v>
      </c>
      <c r="C59" s="7">
        <v>275483.3707264167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36"/>
  <sheetViews>
    <sheetView topLeftCell="A19" workbookViewId="0">
      <selection activeCell="D36" sqref="D36"/>
    </sheetView>
  </sheetViews>
  <sheetFormatPr defaultColWidth="12.5703125" defaultRowHeight="15.75" customHeight="1" x14ac:dyDescent="0.2"/>
  <cols>
    <col min="3" max="3" width="17.28515625" customWidth="1"/>
    <col min="6" max="6" width="5.85546875" customWidth="1"/>
    <col min="7" max="7" width="5.7109375" customWidth="1"/>
    <col min="8" max="9" width="5.85546875" customWidth="1"/>
  </cols>
  <sheetData>
    <row r="1" spans="1:9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x14ac:dyDescent="0.2">
      <c r="A2" s="5">
        <v>2015</v>
      </c>
      <c r="B2" s="2" t="s">
        <v>5</v>
      </c>
      <c r="C2" s="3">
        <v>1353451</v>
      </c>
      <c r="D2">
        <f>Regression2!$B$17+MMULT(Dataset2!E2:I2,Regression2!$B$18:$B$22)</f>
        <v>1391895.1881482243</v>
      </c>
      <c r="E2" s="2">
        <v>1</v>
      </c>
      <c r="F2" s="4">
        <f t="shared" ref="F2:I17" si="0">IF($B2=F$1, 1, 0)</f>
        <v>1</v>
      </c>
      <c r="G2" s="4">
        <f t="shared" si="0"/>
        <v>0</v>
      </c>
      <c r="H2" s="4">
        <f t="shared" si="0"/>
        <v>0</v>
      </c>
      <c r="I2" s="4">
        <f t="shared" si="0"/>
        <v>0</v>
      </c>
    </row>
    <row r="3" spans="1:9" x14ac:dyDescent="0.2">
      <c r="A3" s="5"/>
      <c r="B3" s="2" t="s">
        <v>6</v>
      </c>
      <c r="C3" s="3">
        <v>615750</v>
      </c>
      <c r="D3">
        <f>Regression2!$B$17+MMULT(Dataset2!E3:I3,Regression2!$B$18:$B$22)</f>
        <v>657819.42438485462</v>
      </c>
      <c r="E3" s="2">
        <f>E2+1</f>
        <v>2</v>
      </c>
      <c r="F3" s="4">
        <f t="shared" si="0"/>
        <v>0</v>
      </c>
      <c r="G3" s="4">
        <f t="shared" si="0"/>
        <v>1</v>
      </c>
      <c r="H3" s="4">
        <f t="shared" si="0"/>
        <v>0</v>
      </c>
      <c r="I3" s="4">
        <f t="shared" si="0"/>
        <v>0</v>
      </c>
    </row>
    <row r="4" spans="1:9" x14ac:dyDescent="0.2">
      <c r="A4" s="5"/>
      <c r="B4" s="2" t="s">
        <v>7</v>
      </c>
      <c r="C4" s="3">
        <v>1221300</v>
      </c>
      <c r="D4">
        <f>Regression2!$B$17+MMULT(Dataset2!E4:I4,Regression2!$B$18:$B$22)</f>
        <v>1173512.7993848547</v>
      </c>
      <c r="E4" s="2">
        <f t="shared" ref="E4:E36" si="1">E3+1</f>
        <v>3</v>
      </c>
      <c r="F4" s="4">
        <f t="shared" si="0"/>
        <v>0</v>
      </c>
      <c r="G4" s="4">
        <f t="shared" si="0"/>
        <v>0</v>
      </c>
      <c r="H4" s="4">
        <f t="shared" si="0"/>
        <v>1</v>
      </c>
      <c r="I4" s="4">
        <f t="shared" si="0"/>
        <v>0</v>
      </c>
    </row>
    <row r="5" spans="1:9" x14ac:dyDescent="0.2">
      <c r="A5" s="5"/>
      <c r="B5" s="2" t="s">
        <v>8</v>
      </c>
      <c r="C5" s="3">
        <v>534800</v>
      </c>
      <c r="D5">
        <f>Regression2!$B$17+MMULT(Dataset2!E5:I5,Regression2!$B$18:$B$22)</f>
        <v>589954.42438485485</v>
      </c>
      <c r="E5" s="2">
        <f t="shared" si="1"/>
        <v>4</v>
      </c>
      <c r="F5" s="4">
        <f t="shared" si="0"/>
        <v>0</v>
      </c>
      <c r="G5" s="4">
        <f t="shared" si="0"/>
        <v>0</v>
      </c>
      <c r="H5" s="4">
        <f t="shared" si="0"/>
        <v>0</v>
      </c>
      <c r="I5" s="4">
        <f t="shared" si="0"/>
        <v>1</v>
      </c>
    </row>
    <row r="6" spans="1:9" x14ac:dyDescent="0.2">
      <c r="A6" s="5">
        <v>2016</v>
      </c>
      <c r="B6" s="2" t="s">
        <v>5</v>
      </c>
      <c r="C6" s="3">
        <v>1390760</v>
      </c>
      <c r="D6">
        <f>Regression2!$B$17+MMULT(Dataset2!E6:I6,Regression2!$B$18:$B$22)</f>
        <v>1387502.3296132213</v>
      </c>
      <c r="E6" s="2">
        <f t="shared" si="1"/>
        <v>5</v>
      </c>
      <c r="F6" s="4">
        <f t="shared" si="0"/>
        <v>1</v>
      </c>
      <c r="G6" s="4">
        <f t="shared" si="0"/>
        <v>0</v>
      </c>
      <c r="H6" s="4">
        <f t="shared" si="0"/>
        <v>0</v>
      </c>
      <c r="I6" s="4">
        <f t="shared" si="0"/>
        <v>0</v>
      </c>
    </row>
    <row r="7" spans="1:9" x14ac:dyDescent="0.2">
      <c r="A7" s="5"/>
      <c r="B7" s="2" t="s">
        <v>6</v>
      </c>
      <c r="C7" s="3">
        <v>640450</v>
      </c>
      <c r="D7">
        <f>Regression2!$B$17+MMULT(Dataset2!E7:I7,Regression2!$B$18:$B$22)</f>
        <v>653426.56584985135</v>
      </c>
      <c r="E7" s="2">
        <f t="shared" si="1"/>
        <v>6</v>
      </c>
      <c r="F7" s="4">
        <f t="shared" si="0"/>
        <v>0</v>
      </c>
      <c r="G7" s="4">
        <f t="shared" si="0"/>
        <v>1</v>
      </c>
      <c r="H7" s="4">
        <f t="shared" si="0"/>
        <v>0</v>
      </c>
      <c r="I7" s="4">
        <f t="shared" si="0"/>
        <v>0</v>
      </c>
    </row>
    <row r="8" spans="1:9" x14ac:dyDescent="0.2">
      <c r="A8" s="5"/>
      <c r="B8" s="2" t="s">
        <v>7</v>
      </c>
      <c r="C8" s="3">
        <v>1225600</v>
      </c>
      <c r="D8">
        <f>Regression2!$B$17+MMULT(Dataset2!E8:I8,Regression2!$B$18:$B$22)</f>
        <v>1169119.9408498516</v>
      </c>
      <c r="E8" s="2">
        <f t="shared" si="1"/>
        <v>7</v>
      </c>
      <c r="F8" s="4">
        <f t="shared" si="0"/>
        <v>0</v>
      </c>
      <c r="G8" s="4">
        <f t="shared" si="0"/>
        <v>0</v>
      </c>
      <c r="H8" s="4">
        <f t="shared" si="0"/>
        <v>1</v>
      </c>
      <c r="I8" s="4">
        <f t="shared" si="0"/>
        <v>0</v>
      </c>
    </row>
    <row r="9" spans="1:9" x14ac:dyDescent="0.2">
      <c r="A9" s="5"/>
      <c r="B9" s="2" t="s">
        <v>8</v>
      </c>
      <c r="C9" s="3">
        <v>549890</v>
      </c>
      <c r="D9">
        <f>Regression2!$B$17+MMULT(Dataset2!E9:I9,Regression2!$B$18:$B$22)</f>
        <v>585561.56584985158</v>
      </c>
      <c r="E9" s="2">
        <f t="shared" si="1"/>
        <v>8</v>
      </c>
      <c r="F9" s="4">
        <f t="shared" si="0"/>
        <v>0</v>
      </c>
      <c r="G9" s="4">
        <f t="shared" si="0"/>
        <v>0</v>
      </c>
      <c r="H9" s="4">
        <f t="shared" si="0"/>
        <v>0</v>
      </c>
      <c r="I9" s="4">
        <f t="shared" si="0"/>
        <v>1</v>
      </c>
    </row>
    <row r="10" spans="1:9" x14ac:dyDescent="0.2">
      <c r="A10" s="5">
        <v>2017</v>
      </c>
      <c r="B10" s="2" t="s">
        <v>5</v>
      </c>
      <c r="C10" s="3">
        <v>1475634</v>
      </c>
      <c r="D10">
        <f>Regression2!$B$17+MMULT(Dataset2!E10:I10,Regression2!$B$18:$B$22)</f>
        <v>1383109.471078218</v>
      </c>
      <c r="E10" s="2">
        <f t="shared" si="1"/>
        <v>9</v>
      </c>
      <c r="F10" s="4">
        <f t="shared" si="0"/>
        <v>1</v>
      </c>
      <c r="G10" s="4">
        <f t="shared" si="0"/>
        <v>0</v>
      </c>
      <c r="H10" s="4">
        <f t="shared" si="0"/>
        <v>0</v>
      </c>
      <c r="I10" s="4">
        <f t="shared" si="0"/>
        <v>0</v>
      </c>
    </row>
    <row r="11" spans="1:9" x14ac:dyDescent="0.2">
      <c r="A11" s="5"/>
      <c r="B11" s="2" t="s">
        <v>6</v>
      </c>
      <c r="C11" s="3">
        <v>680230</v>
      </c>
      <c r="D11">
        <f>Regression2!$B$17+MMULT(Dataset2!E11:I11,Regression2!$B$18:$B$22)</f>
        <v>649033.7073148482</v>
      </c>
      <c r="E11" s="2">
        <f t="shared" si="1"/>
        <v>10</v>
      </c>
      <c r="F11" s="4">
        <f t="shared" si="0"/>
        <v>0</v>
      </c>
      <c r="G11" s="4">
        <f t="shared" si="0"/>
        <v>1</v>
      </c>
      <c r="H11" s="4">
        <f t="shared" si="0"/>
        <v>0</v>
      </c>
      <c r="I11" s="4">
        <f t="shared" si="0"/>
        <v>0</v>
      </c>
    </row>
    <row r="12" spans="1:9" x14ac:dyDescent="0.2">
      <c r="A12" s="5"/>
      <c r="B12" s="2" t="s">
        <v>7</v>
      </c>
      <c r="C12" s="3">
        <v>1250760</v>
      </c>
      <c r="D12">
        <f>Regression2!$B$17+MMULT(Dataset2!E12:I12,Regression2!$B$18:$B$22)</f>
        <v>1164727.0823148484</v>
      </c>
      <c r="E12" s="2">
        <f t="shared" si="1"/>
        <v>11</v>
      </c>
      <c r="F12" s="4">
        <f t="shared" si="0"/>
        <v>0</v>
      </c>
      <c r="G12" s="4">
        <f t="shared" si="0"/>
        <v>0</v>
      </c>
      <c r="H12" s="4">
        <f t="shared" si="0"/>
        <v>1</v>
      </c>
      <c r="I12" s="4">
        <f t="shared" si="0"/>
        <v>0</v>
      </c>
    </row>
    <row r="13" spans="1:9" x14ac:dyDescent="0.2">
      <c r="A13" s="5"/>
      <c r="B13" s="2" t="s">
        <v>8</v>
      </c>
      <c r="C13" s="3">
        <v>580450</v>
      </c>
      <c r="D13">
        <f>Regression2!$B$17+MMULT(Dataset2!E13:I13,Regression2!$B$18:$B$22)</f>
        <v>581168.70731484843</v>
      </c>
      <c r="E13" s="2">
        <f t="shared" si="1"/>
        <v>12</v>
      </c>
      <c r="F13" s="4">
        <f t="shared" si="0"/>
        <v>0</v>
      </c>
      <c r="G13" s="4">
        <f t="shared" si="0"/>
        <v>0</v>
      </c>
      <c r="H13" s="4">
        <f t="shared" si="0"/>
        <v>0</v>
      </c>
      <c r="I13" s="4">
        <f t="shared" si="0"/>
        <v>1</v>
      </c>
    </row>
    <row r="14" spans="1:9" x14ac:dyDescent="0.2">
      <c r="A14" s="5">
        <v>2018</v>
      </c>
      <c r="B14" s="2" t="s">
        <v>5</v>
      </c>
      <c r="C14" s="3">
        <v>1540328</v>
      </c>
      <c r="D14">
        <f>Regression2!$B$17+MMULT(Dataset2!E14:I14,Regression2!$B$18:$B$22)</f>
        <v>1378716.6125432148</v>
      </c>
      <c r="E14" s="2">
        <f t="shared" si="1"/>
        <v>13</v>
      </c>
      <c r="F14" s="4">
        <f t="shared" si="0"/>
        <v>1</v>
      </c>
      <c r="G14" s="4">
        <f t="shared" si="0"/>
        <v>0</v>
      </c>
      <c r="H14" s="4">
        <f t="shared" si="0"/>
        <v>0</v>
      </c>
      <c r="I14" s="4">
        <f t="shared" si="0"/>
        <v>0</v>
      </c>
    </row>
    <row r="15" spans="1:9" x14ac:dyDescent="0.2">
      <c r="A15" s="5"/>
      <c r="B15" s="2" t="s">
        <v>6</v>
      </c>
      <c r="C15" s="3">
        <v>728657</v>
      </c>
      <c r="D15">
        <f>Regression2!$B$17+MMULT(Dataset2!E15:I15,Regression2!$B$18:$B$22)</f>
        <v>644640.84877984505</v>
      </c>
      <c r="E15" s="2">
        <f t="shared" si="1"/>
        <v>14</v>
      </c>
      <c r="F15" s="4">
        <f t="shared" si="0"/>
        <v>0</v>
      </c>
      <c r="G15" s="4">
        <f t="shared" si="0"/>
        <v>1</v>
      </c>
      <c r="H15" s="4">
        <f t="shared" si="0"/>
        <v>0</v>
      </c>
      <c r="I15" s="4">
        <f t="shared" si="0"/>
        <v>0</v>
      </c>
    </row>
    <row r="16" spans="1:9" x14ac:dyDescent="0.2">
      <c r="A16" s="5"/>
      <c r="B16" s="2" t="s">
        <v>7</v>
      </c>
      <c r="C16" s="3">
        <v>1310655</v>
      </c>
      <c r="D16">
        <f>Regression2!$B$17+MMULT(Dataset2!E16:I16,Regression2!$B$18:$B$22)</f>
        <v>1160334.2237798451</v>
      </c>
      <c r="E16" s="2">
        <f t="shared" si="1"/>
        <v>15</v>
      </c>
      <c r="F16" s="4">
        <f t="shared" si="0"/>
        <v>0</v>
      </c>
      <c r="G16" s="4">
        <f t="shared" si="0"/>
        <v>0</v>
      </c>
      <c r="H16" s="4">
        <f t="shared" si="0"/>
        <v>1</v>
      </c>
      <c r="I16" s="4">
        <f t="shared" si="0"/>
        <v>0</v>
      </c>
    </row>
    <row r="17" spans="1:9" x14ac:dyDescent="0.2">
      <c r="A17" s="5"/>
      <c r="B17" s="2" t="s">
        <v>8</v>
      </c>
      <c r="C17" s="3">
        <v>610655</v>
      </c>
      <c r="D17">
        <f>Regression2!$B$17+MMULT(Dataset2!E17:I17,Regression2!$B$18:$B$22)</f>
        <v>576775.84877984528</v>
      </c>
      <c r="E17" s="2">
        <f t="shared" si="1"/>
        <v>16</v>
      </c>
      <c r="F17" s="4">
        <f t="shared" si="0"/>
        <v>0</v>
      </c>
      <c r="G17" s="4">
        <f t="shared" si="0"/>
        <v>0</v>
      </c>
      <c r="H17" s="4">
        <f t="shared" si="0"/>
        <v>0</v>
      </c>
      <c r="I17" s="4">
        <f t="shared" si="0"/>
        <v>1</v>
      </c>
    </row>
    <row r="18" spans="1:9" x14ac:dyDescent="0.2">
      <c r="A18" s="5">
        <v>2019</v>
      </c>
      <c r="B18" s="2" t="s">
        <v>5</v>
      </c>
      <c r="C18" s="3">
        <v>1587678</v>
      </c>
      <c r="D18">
        <f>Regression2!$B$17+MMULT(Dataset2!E18:I18,Regression2!$B$18:$B$22)</f>
        <v>1374323.7540082117</v>
      </c>
      <c r="E18" s="2">
        <f t="shared" si="1"/>
        <v>17</v>
      </c>
      <c r="F18" s="4">
        <f t="shared" ref="F18:I32" si="2">IF($B18=F$1, 1, 0)</f>
        <v>1</v>
      </c>
      <c r="G18" s="4">
        <f t="shared" si="2"/>
        <v>0</v>
      </c>
      <c r="H18" s="4">
        <f t="shared" si="2"/>
        <v>0</v>
      </c>
      <c r="I18" s="4">
        <f t="shared" si="2"/>
        <v>0</v>
      </c>
    </row>
    <row r="19" spans="1:9" x14ac:dyDescent="0.2">
      <c r="A19" s="5"/>
      <c r="B19" s="2" t="s">
        <v>6</v>
      </c>
      <c r="C19" s="3">
        <v>726867</v>
      </c>
      <c r="D19">
        <f>Regression2!$B$17+MMULT(Dataset2!E19:I19,Regression2!$B$18:$B$22)</f>
        <v>640247.99024484179</v>
      </c>
      <c r="E19" s="2">
        <f t="shared" si="1"/>
        <v>18</v>
      </c>
      <c r="F19" s="4">
        <f t="shared" si="2"/>
        <v>0</v>
      </c>
      <c r="G19" s="4">
        <f t="shared" si="2"/>
        <v>1</v>
      </c>
      <c r="H19" s="4">
        <f t="shared" si="2"/>
        <v>0</v>
      </c>
      <c r="I19" s="4">
        <f t="shared" si="2"/>
        <v>0</v>
      </c>
    </row>
    <row r="20" spans="1:9" x14ac:dyDescent="0.2">
      <c r="A20" s="5"/>
      <c r="B20" s="2" t="s">
        <v>7</v>
      </c>
      <c r="C20" s="3">
        <v>1330780</v>
      </c>
      <c r="D20">
        <f>Regression2!$B$17+MMULT(Dataset2!E20:I20,Regression2!$B$18:$B$22)</f>
        <v>1155941.3652448421</v>
      </c>
      <c r="E20" s="2">
        <f t="shared" si="1"/>
        <v>19</v>
      </c>
      <c r="F20" s="4">
        <f t="shared" si="2"/>
        <v>0</v>
      </c>
      <c r="G20" s="4">
        <f t="shared" si="2"/>
        <v>0</v>
      </c>
      <c r="H20" s="4">
        <f t="shared" si="2"/>
        <v>1</v>
      </c>
      <c r="I20" s="4">
        <f t="shared" si="2"/>
        <v>0</v>
      </c>
    </row>
    <row r="21" spans="1:9" x14ac:dyDescent="0.2">
      <c r="A21" s="5"/>
      <c r="B21" s="2" t="s">
        <v>8</v>
      </c>
      <c r="C21" s="3">
        <v>625670</v>
      </c>
      <c r="D21">
        <f>Regression2!$B$17+MMULT(Dataset2!E21:I21,Regression2!$B$18:$B$22)</f>
        <v>572382.99024484202</v>
      </c>
      <c r="E21" s="2">
        <f t="shared" si="1"/>
        <v>20</v>
      </c>
      <c r="F21" s="4">
        <f t="shared" si="2"/>
        <v>0</v>
      </c>
      <c r="G21" s="4">
        <f t="shared" si="2"/>
        <v>0</v>
      </c>
      <c r="H21" s="4">
        <f t="shared" si="2"/>
        <v>0</v>
      </c>
      <c r="I21" s="4">
        <f t="shared" si="2"/>
        <v>1</v>
      </c>
    </row>
    <row r="22" spans="1:9" x14ac:dyDescent="0.2">
      <c r="A22" s="5">
        <v>2020</v>
      </c>
      <c r="B22" s="2" t="s">
        <v>6</v>
      </c>
      <c r="C22" s="3">
        <v>320450</v>
      </c>
      <c r="D22">
        <f>Regression2!$B$17+MMULT(Dataset2!E22:I22,Regression2!$B$18:$B$22)</f>
        <v>636953.34634358948</v>
      </c>
      <c r="E22" s="2">
        <f t="shared" si="1"/>
        <v>21</v>
      </c>
      <c r="F22" s="4">
        <f t="shared" si="2"/>
        <v>0</v>
      </c>
      <c r="G22" s="4">
        <f t="shared" si="2"/>
        <v>1</v>
      </c>
      <c r="H22" s="4">
        <f t="shared" si="2"/>
        <v>0</v>
      </c>
      <c r="I22" s="4">
        <f t="shared" si="2"/>
        <v>0</v>
      </c>
    </row>
    <row r="23" spans="1:9" x14ac:dyDescent="0.2">
      <c r="A23" s="5"/>
      <c r="B23" s="2" t="s">
        <v>7</v>
      </c>
      <c r="C23" s="3">
        <v>560560</v>
      </c>
      <c r="D23">
        <f>Regression2!$B$17+MMULT(Dataset2!E23:I23,Regression2!$B$18:$B$22)</f>
        <v>1152646.7213435895</v>
      </c>
      <c r="E23" s="2">
        <f t="shared" si="1"/>
        <v>22</v>
      </c>
      <c r="F23" s="4">
        <f t="shared" si="2"/>
        <v>0</v>
      </c>
      <c r="G23" s="4">
        <f t="shared" si="2"/>
        <v>0</v>
      </c>
      <c r="H23" s="4">
        <f t="shared" si="2"/>
        <v>1</v>
      </c>
      <c r="I23" s="4">
        <f t="shared" si="2"/>
        <v>0</v>
      </c>
    </row>
    <row r="24" spans="1:9" x14ac:dyDescent="0.2">
      <c r="A24" s="5"/>
      <c r="B24" s="2" t="s">
        <v>8</v>
      </c>
      <c r="C24" s="3">
        <v>325890</v>
      </c>
      <c r="D24">
        <f>Regression2!$B$17+MMULT(Dataset2!E24:I24,Regression2!$B$18:$B$22)</f>
        <v>569088.34634358971</v>
      </c>
      <c r="E24" s="2">
        <f t="shared" si="1"/>
        <v>23</v>
      </c>
      <c r="F24" s="4">
        <f t="shared" si="2"/>
        <v>0</v>
      </c>
      <c r="G24" s="4">
        <f t="shared" si="2"/>
        <v>0</v>
      </c>
      <c r="H24" s="4">
        <f t="shared" si="2"/>
        <v>0</v>
      </c>
      <c r="I24" s="4">
        <f t="shared" si="2"/>
        <v>1</v>
      </c>
    </row>
    <row r="25" spans="1:9" x14ac:dyDescent="0.2">
      <c r="A25" s="5">
        <v>2021</v>
      </c>
      <c r="B25" s="2" t="s">
        <v>5</v>
      </c>
      <c r="C25" s="3">
        <v>620789</v>
      </c>
      <c r="D25">
        <f>Regression2!$B$17+MMULT(Dataset2!E25:I25,Regression2!$B$18:$B$22)</f>
        <v>1366636.2515719561</v>
      </c>
      <c r="E25" s="2">
        <f t="shared" si="1"/>
        <v>24</v>
      </c>
      <c r="F25" s="4">
        <f t="shared" si="2"/>
        <v>1</v>
      </c>
      <c r="G25" s="4">
        <f t="shared" si="2"/>
        <v>0</v>
      </c>
      <c r="H25" s="4">
        <f t="shared" si="2"/>
        <v>0</v>
      </c>
      <c r="I25" s="4">
        <f t="shared" si="2"/>
        <v>0</v>
      </c>
    </row>
    <row r="26" spans="1:9" x14ac:dyDescent="0.2">
      <c r="A26" s="5"/>
      <c r="B26" s="2" t="s">
        <v>6</v>
      </c>
      <c r="C26" s="3">
        <v>540878</v>
      </c>
      <c r="D26">
        <f>Regression2!$B$17+MMULT(Dataset2!E26:I26,Regression2!$B$18:$B$22)</f>
        <v>632560.48780858621</v>
      </c>
      <c r="E26" s="2">
        <f t="shared" si="1"/>
        <v>25</v>
      </c>
      <c r="F26" s="4">
        <f t="shared" si="2"/>
        <v>0</v>
      </c>
      <c r="G26" s="4">
        <f t="shared" si="2"/>
        <v>1</v>
      </c>
      <c r="H26" s="4">
        <f t="shared" si="2"/>
        <v>0</v>
      </c>
      <c r="I26" s="4">
        <f t="shared" si="2"/>
        <v>0</v>
      </c>
    </row>
    <row r="27" spans="1:9" x14ac:dyDescent="0.2">
      <c r="A27" s="5"/>
      <c r="B27" s="2" t="s">
        <v>7</v>
      </c>
      <c r="C27" s="3">
        <v>789656</v>
      </c>
      <c r="D27">
        <f>Regression2!$B$17+MMULT(Dataset2!E27:I27,Regression2!$B$18:$B$22)</f>
        <v>1148253.8628085866</v>
      </c>
      <c r="E27" s="2">
        <f t="shared" si="1"/>
        <v>26</v>
      </c>
      <c r="F27" s="4">
        <f t="shared" si="2"/>
        <v>0</v>
      </c>
      <c r="G27" s="4">
        <f t="shared" si="2"/>
        <v>0</v>
      </c>
      <c r="H27" s="4">
        <f t="shared" si="2"/>
        <v>1</v>
      </c>
      <c r="I27" s="4">
        <f t="shared" si="2"/>
        <v>0</v>
      </c>
    </row>
    <row r="28" spans="1:9" x14ac:dyDescent="0.2">
      <c r="A28" s="5"/>
      <c r="B28" s="2" t="s">
        <v>8</v>
      </c>
      <c r="C28" s="3">
        <v>536789</v>
      </c>
      <c r="D28">
        <f>Regression2!$B$17+MMULT(Dataset2!E28:I28,Regression2!$B$18:$B$22)</f>
        <v>564695.48780858645</v>
      </c>
      <c r="E28" s="2">
        <f t="shared" si="1"/>
        <v>27</v>
      </c>
      <c r="F28" s="4">
        <f t="shared" si="2"/>
        <v>0</v>
      </c>
      <c r="G28" s="4">
        <f t="shared" si="2"/>
        <v>0</v>
      </c>
      <c r="H28" s="4">
        <f t="shared" si="2"/>
        <v>0</v>
      </c>
      <c r="I28" s="4">
        <f t="shared" si="2"/>
        <v>1</v>
      </c>
    </row>
    <row r="29" spans="1:9" x14ac:dyDescent="0.2">
      <c r="A29" s="5">
        <v>2022</v>
      </c>
      <c r="B29" s="2" t="s">
        <v>5</v>
      </c>
      <c r="C29" s="3">
        <v>1675787</v>
      </c>
      <c r="D29">
        <f>Regression2!$B$17+MMULT(Dataset2!E29:I29,Regression2!$B$18:$B$22)</f>
        <v>1362243.3930369529</v>
      </c>
      <c r="E29" s="2">
        <f t="shared" si="1"/>
        <v>28</v>
      </c>
      <c r="F29" s="4">
        <f t="shared" si="2"/>
        <v>1</v>
      </c>
      <c r="G29" s="4">
        <f t="shared" si="2"/>
        <v>0</v>
      </c>
      <c r="H29" s="4">
        <f t="shared" si="2"/>
        <v>0</v>
      </c>
      <c r="I29" s="4">
        <f t="shared" si="2"/>
        <v>0</v>
      </c>
    </row>
    <row r="30" spans="1:9" x14ac:dyDescent="0.2">
      <c r="A30" s="5"/>
      <c r="B30" s="2" t="s">
        <v>6</v>
      </c>
      <c r="C30" s="3">
        <v>889568</v>
      </c>
      <c r="D30">
        <f>Regression2!$B$17+MMULT(Dataset2!E30:I30,Regression2!$B$18:$B$22)</f>
        <v>628167.62927358306</v>
      </c>
      <c r="E30" s="2">
        <f t="shared" si="1"/>
        <v>29</v>
      </c>
      <c r="F30" s="4">
        <f t="shared" si="2"/>
        <v>0</v>
      </c>
      <c r="G30" s="4">
        <f t="shared" si="2"/>
        <v>1</v>
      </c>
      <c r="H30" s="4">
        <f t="shared" si="2"/>
        <v>0</v>
      </c>
      <c r="I30" s="4">
        <f t="shared" si="2"/>
        <v>0</v>
      </c>
    </row>
    <row r="31" spans="1:9" x14ac:dyDescent="0.2">
      <c r="A31" s="5"/>
      <c r="B31" s="2" t="s">
        <v>7</v>
      </c>
      <c r="C31" s="3">
        <v>1579086</v>
      </c>
      <c r="D31">
        <f>Regression2!$B$17+MMULT(Dataset2!E31:I31,Regression2!$B$18:$B$22)</f>
        <v>1143861.0042735832</v>
      </c>
      <c r="E31" s="2">
        <f t="shared" si="1"/>
        <v>30</v>
      </c>
      <c r="F31" s="4">
        <f t="shared" si="2"/>
        <v>0</v>
      </c>
      <c r="G31" s="4">
        <f t="shared" si="2"/>
        <v>0</v>
      </c>
      <c r="H31" s="4">
        <f t="shared" si="2"/>
        <v>1</v>
      </c>
      <c r="I31" s="4">
        <f t="shared" si="2"/>
        <v>0</v>
      </c>
    </row>
    <row r="32" spans="1:9" x14ac:dyDescent="0.2">
      <c r="A32" s="5"/>
      <c r="B32" s="2" t="s">
        <v>8</v>
      </c>
      <c r="C32" s="3">
        <v>835786</v>
      </c>
      <c r="D32">
        <f>Regression2!$B$17+MMULT(Dataset2!E32:I32,Regression2!$B$18:$B$22)</f>
        <v>560302.6292735833</v>
      </c>
      <c r="E32" s="2">
        <f t="shared" si="1"/>
        <v>31</v>
      </c>
      <c r="F32" s="4">
        <f t="shared" si="2"/>
        <v>0</v>
      </c>
      <c r="G32" s="4">
        <f t="shared" si="2"/>
        <v>0</v>
      </c>
      <c r="H32" s="4">
        <f t="shared" si="2"/>
        <v>0</v>
      </c>
      <c r="I32" s="4">
        <f t="shared" si="2"/>
        <v>1</v>
      </c>
    </row>
    <row r="33" spans="1:9" ht="15.75" customHeight="1" x14ac:dyDescent="0.2">
      <c r="A33" s="10">
        <v>2023</v>
      </c>
      <c r="B33" s="2" t="s">
        <v>5</v>
      </c>
      <c r="E33" s="2">
        <f t="shared" si="1"/>
        <v>32</v>
      </c>
      <c r="F33" s="4">
        <f t="shared" ref="F33:I36" si="3">IF($B33=F$1, 1, 0)</f>
        <v>1</v>
      </c>
      <c r="G33" s="4">
        <f t="shared" si="3"/>
        <v>0</v>
      </c>
      <c r="H33" s="4">
        <f t="shared" si="3"/>
        <v>0</v>
      </c>
      <c r="I33" s="4">
        <f t="shared" si="3"/>
        <v>0</v>
      </c>
    </row>
    <row r="34" spans="1:9" ht="15.75" customHeight="1" x14ac:dyDescent="0.2">
      <c r="B34" s="2" t="s">
        <v>6</v>
      </c>
      <c r="E34" s="2">
        <f t="shared" si="1"/>
        <v>33</v>
      </c>
      <c r="F34" s="4">
        <f t="shared" si="3"/>
        <v>0</v>
      </c>
      <c r="G34" s="4">
        <f t="shared" si="3"/>
        <v>1</v>
      </c>
      <c r="H34" s="4">
        <f t="shared" si="3"/>
        <v>0</v>
      </c>
      <c r="I34" s="4">
        <f t="shared" si="3"/>
        <v>0</v>
      </c>
    </row>
    <row r="35" spans="1:9" ht="15.75" customHeight="1" x14ac:dyDescent="0.2">
      <c r="B35" s="2" t="s">
        <v>7</v>
      </c>
      <c r="E35" s="2">
        <f t="shared" si="1"/>
        <v>34</v>
      </c>
      <c r="F35" s="4">
        <f t="shared" si="3"/>
        <v>0</v>
      </c>
      <c r="G35" s="4">
        <f t="shared" si="3"/>
        <v>0</v>
      </c>
      <c r="H35" s="4">
        <f t="shared" si="3"/>
        <v>1</v>
      </c>
      <c r="I35" s="4">
        <f t="shared" si="3"/>
        <v>0</v>
      </c>
    </row>
    <row r="36" spans="1:9" ht="15.75" customHeight="1" x14ac:dyDescent="0.2">
      <c r="B36" s="2" t="s">
        <v>8</v>
      </c>
      <c r="E36" s="2">
        <f t="shared" si="1"/>
        <v>35</v>
      </c>
      <c r="F36" s="4">
        <f t="shared" si="3"/>
        <v>0</v>
      </c>
      <c r="G36" s="4">
        <f t="shared" si="3"/>
        <v>0</v>
      </c>
      <c r="H36" s="4">
        <f t="shared" si="3"/>
        <v>0</v>
      </c>
      <c r="I36" s="4">
        <f t="shared" si="3"/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8"/>
  <sheetViews>
    <sheetView topLeftCell="A9" zoomScale="115" zoomScaleNormal="115" workbookViewId="0">
      <selection activeCell="J9" sqref="J9"/>
    </sheetView>
  </sheetViews>
  <sheetFormatPr defaultRowHeight="12.75" x14ac:dyDescent="0.2"/>
  <cols>
    <col min="1" max="1" width="20.42578125" customWidth="1"/>
    <col min="2" max="2" width="17.5703125" customWidth="1"/>
  </cols>
  <sheetData>
    <row r="1" spans="1:9" x14ac:dyDescent="0.2">
      <c r="A1" t="s">
        <v>9</v>
      </c>
    </row>
    <row r="2" spans="1:9" ht="13.5" thickBot="1" x14ac:dyDescent="0.25"/>
    <row r="3" spans="1:9" x14ac:dyDescent="0.2">
      <c r="A3" s="9" t="s">
        <v>10</v>
      </c>
      <c r="B3" s="9"/>
    </row>
    <row r="4" spans="1:9" x14ac:dyDescent="0.2">
      <c r="A4" s="6" t="s">
        <v>11</v>
      </c>
      <c r="B4" s="6">
        <v>0.88498031374318198</v>
      </c>
    </row>
    <row r="5" spans="1:9" x14ac:dyDescent="0.2">
      <c r="A5" s="11" t="s">
        <v>12</v>
      </c>
      <c r="B5" s="11">
        <v>0.7831901557129809</v>
      </c>
    </row>
    <row r="6" spans="1:9" x14ac:dyDescent="0.2">
      <c r="A6" s="6" t="s">
        <v>13</v>
      </c>
      <c r="B6" s="6">
        <v>0.7085005806270579</v>
      </c>
      <c r="E6" s="12" t="s">
        <v>41</v>
      </c>
      <c r="G6">
        <f>212468.884545179*2</f>
        <v>424937.76909035799</v>
      </c>
    </row>
    <row r="7" spans="1:9" x14ac:dyDescent="0.2">
      <c r="A7" s="11" t="s">
        <v>14</v>
      </c>
      <c r="B7" s="11">
        <v>212468.884545179</v>
      </c>
    </row>
    <row r="8" spans="1:9" ht="13.5" thickBot="1" x14ac:dyDescent="0.25">
      <c r="A8" s="7" t="s">
        <v>15</v>
      </c>
      <c r="B8" s="7">
        <v>30</v>
      </c>
    </row>
    <row r="10" spans="1:9" ht="13.5" thickBot="1" x14ac:dyDescent="0.25">
      <c r="A10" t="s">
        <v>16</v>
      </c>
    </row>
    <row r="11" spans="1:9" x14ac:dyDescent="0.2">
      <c r="A11" s="8"/>
      <c r="B11" s="8" t="s">
        <v>21</v>
      </c>
      <c r="C11" s="8" t="s">
        <v>22</v>
      </c>
      <c r="D11" s="8" t="s">
        <v>23</v>
      </c>
      <c r="E11" s="8" t="s">
        <v>24</v>
      </c>
      <c r="F11" s="8" t="s">
        <v>25</v>
      </c>
    </row>
    <row r="12" spans="1:9" x14ac:dyDescent="0.2">
      <c r="A12" s="6" t="s">
        <v>17</v>
      </c>
      <c r="B12" s="6">
        <v>5</v>
      </c>
      <c r="C12" s="6">
        <v>4076795311501.3564</v>
      </c>
      <c r="D12" s="6">
        <v>815359062300.27124</v>
      </c>
      <c r="E12" s="6">
        <v>22.57710432523567</v>
      </c>
      <c r="F12" s="6">
        <v>2.3483553580001549E-8</v>
      </c>
    </row>
    <row r="13" spans="1:9" x14ac:dyDescent="0.2">
      <c r="A13" s="6" t="s">
        <v>18</v>
      </c>
      <c r="B13" s="6">
        <v>25</v>
      </c>
      <c r="C13" s="6">
        <v>1128575672496.8098</v>
      </c>
      <c r="D13" s="6">
        <v>45143026899.872391</v>
      </c>
      <c r="E13" s="6"/>
      <c r="F13" s="6"/>
    </row>
    <row r="14" spans="1:9" ht="13.5" thickBot="1" x14ac:dyDescent="0.25">
      <c r="A14" s="7" t="s">
        <v>19</v>
      </c>
      <c r="B14" s="7">
        <v>30</v>
      </c>
      <c r="C14" s="7">
        <v>5205370983998.166</v>
      </c>
      <c r="D14" s="7"/>
      <c r="E14" s="7"/>
      <c r="F14" s="7"/>
    </row>
    <row r="15" spans="1:9" ht="13.5" thickBot="1" x14ac:dyDescent="0.25"/>
    <row r="16" spans="1:9" x14ac:dyDescent="0.2">
      <c r="A16" s="8"/>
      <c r="B16" s="8" t="s">
        <v>26</v>
      </c>
      <c r="C16" s="8" t="s">
        <v>14</v>
      </c>
      <c r="D16" s="8" t="s">
        <v>27</v>
      </c>
      <c r="E16" s="8" t="s">
        <v>28</v>
      </c>
      <c r="F16" s="8" t="s">
        <v>29</v>
      </c>
      <c r="G16" s="8" t="s">
        <v>30</v>
      </c>
      <c r="H16" s="8" t="s">
        <v>31</v>
      </c>
      <c r="I16" s="8" t="s">
        <v>32</v>
      </c>
    </row>
    <row r="17" spans="1:9" x14ac:dyDescent="0.2">
      <c r="A17" s="6" t="s">
        <v>20</v>
      </c>
      <c r="B17" s="6">
        <v>528651.55858941411</v>
      </c>
      <c r="C17" s="6">
        <v>109600.81529930329</v>
      </c>
      <c r="D17" s="6">
        <v>4.8234272450049431</v>
      </c>
      <c r="E17" s="6">
        <v>5.8879200454785918E-5</v>
      </c>
      <c r="F17" s="6">
        <v>302924.45406730555</v>
      </c>
      <c r="G17" s="6">
        <v>754378.66311152268</v>
      </c>
      <c r="H17" s="6">
        <v>302924.45406730555</v>
      </c>
      <c r="I17" s="6">
        <v>754378.66311152268</v>
      </c>
    </row>
    <row r="18" spans="1:9" x14ac:dyDescent="0.2">
      <c r="A18" s="6" t="s">
        <v>4</v>
      </c>
      <c r="B18" s="6">
        <v>2667.0325991704167</v>
      </c>
      <c r="C18" s="6">
        <v>4593.3179252435475</v>
      </c>
      <c r="D18" s="6">
        <v>0.58063313765267077</v>
      </c>
      <c r="E18" s="6">
        <v>0.56668547131903024</v>
      </c>
      <c r="F18" s="6">
        <v>-6793.0827529214594</v>
      </c>
      <c r="G18" s="6">
        <v>12127.147951262294</v>
      </c>
      <c r="H18" s="6">
        <v>-6793.0827529214594</v>
      </c>
      <c r="I18" s="6">
        <v>12127.147951262294</v>
      </c>
    </row>
    <row r="19" spans="1:9" x14ac:dyDescent="0.2">
      <c r="A19" s="6" t="s">
        <v>5</v>
      </c>
      <c r="B19" s="6">
        <v>943283.7168872077</v>
      </c>
      <c r="C19" s="6">
        <v>117372.34359248397</v>
      </c>
      <c r="D19" s="6">
        <v>8.0366778750050578</v>
      </c>
      <c r="E19" s="6">
        <v>2.1615227307753362E-8</v>
      </c>
      <c r="F19" s="6">
        <v>701550.85023148044</v>
      </c>
      <c r="G19" s="6">
        <v>1185016.5835429349</v>
      </c>
      <c r="H19" s="6">
        <v>701550.85023148044</v>
      </c>
      <c r="I19" s="6">
        <v>1185016.5835429349</v>
      </c>
    </row>
    <row r="20" spans="1:9" x14ac:dyDescent="0.2">
      <c r="A20" s="6" t="s">
        <v>6</v>
      </c>
      <c r="B20" s="6">
        <v>73199.065198340657</v>
      </c>
      <c r="C20" s="6">
        <v>106630.91016781931</v>
      </c>
      <c r="D20" s="6">
        <v>0.68647135322335251</v>
      </c>
      <c r="E20" s="6">
        <v>0.49873409073641739</v>
      </c>
      <c r="F20" s="6">
        <v>-146411.40520745682</v>
      </c>
      <c r="G20" s="6">
        <v>292809.53560413816</v>
      </c>
      <c r="H20" s="6">
        <v>-146411.40520745682</v>
      </c>
      <c r="I20" s="6">
        <v>292809.53560413816</v>
      </c>
    </row>
    <row r="21" spans="1:9" x14ac:dyDescent="0.2">
      <c r="A21" s="6" t="s">
        <v>7</v>
      </c>
      <c r="B21" s="6">
        <v>586225.40759917046</v>
      </c>
      <c r="C21" s="6">
        <v>106333.69783154567</v>
      </c>
      <c r="D21" s="6">
        <v>5.5130727093481831</v>
      </c>
      <c r="E21" s="6">
        <v>9.9432129511574041E-6</v>
      </c>
      <c r="F21" s="6">
        <v>367227.05745828245</v>
      </c>
      <c r="G21" s="6">
        <v>805223.75774005847</v>
      </c>
      <c r="H21" s="6">
        <v>367227.05745828245</v>
      </c>
      <c r="I21" s="6">
        <v>805223.75774005847</v>
      </c>
    </row>
    <row r="22" spans="1:9" ht="13.5" thickBot="1" x14ac:dyDescent="0.25">
      <c r="A22" s="7" t="s">
        <v>8</v>
      </c>
      <c r="B22" s="7">
        <v>0</v>
      </c>
      <c r="C22" s="7">
        <v>0</v>
      </c>
      <c r="D22" s="7">
        <v>65535</v>
      </c>
      <c r="E22" s="7" t="e">
        <v>#NUM!</v>
      </c>
      <c r="F22" s="7">
        <v>0</v>
      </c>
      <c r="G22" s="7">
        <v>0</v>
      </c>
      <c r="H22" s="7">
        <v>0</v>
      </c>
      <c r="I22" s="7">
        <v>0</v>
      </c>
    </row>
    <row r="26" spans="1:9" x14ac:dyDescent="0.2">
      <c r="A26" t="s">
        <v>33</v>
      </c>
    </row>
    <row r="27" spans="1:9" ht="13.5" thickBot="1" x14ac:dyDescent="0.25"/>
    <row r="28" spans="1:9" x14ac:dyDescent="0.2">
      <c r="A28" s="8" t="s">
        <v>34</v>
      </c>
      <c r="B28" s="8" t="s">
        <v>35</v>
      </c>
      <c r="C28" s="8" t="s">
        <v>36</v>
      </c>
    </row>
    <row r="29" spans="1:9" x14ac:dyDescent="0.2">
      <c r="A29" s="6">
        <v>1</v>
      </c>
      <c r="B29" s="6">
        <v>1474602.3080757922</v>
      </c>
      <c r="C29" s="6">
        <v>-121151.30807579216</v>
      </c>
    </row>
    <row r="30" spans="1:9" x14ac:dyDescent="0.2">
      <c r="A30" s="6">
        <v>2</v>
      </c>
      <c r="B30" s="6">
        <v>607184.6889860956</v>
      </c>
      <c r="C30" s="6">
        <v>8565.3110139044002</v>
      </c>
    </row>
    <row r="31" spans="1:9" x14ac:dyDescent="0.2">
      <c r="A31" s="6">
        <v>3</v>
      </c>
      <c r="B31" s="6">
        <v>1122878.0639860958</v>
      </c>
      <c r="C31" s="6">
        <v>98421.936013904167</v>
      </c>
    </row>
    <row r="32" spans="1:9" x14ac:dyDescent="0.2">
      <c r="A32" s="6">
        <v>4</v>
      </c>
      <c r="B32" s="6">
        <v>539319.68898609583</v>
      </c>
      <c r="C32" s="6">
        <v>-4519.6889860958327</v>
      </c>
    </row>
    <row r="33" spans="1:3" x14ac:dyDescent="0.2">
      <c r="A33" s="6">
        <v>5</v>
      </c>
      <c r="B33" s="6">
        <v>1485270.438472474</v>
      </c>
      <c r="C33" s="6">
        <v>-94510.438472473994</v>
      </c>
    </row>
    <row r="34" spans="1:3" x14ac:dyDescent="0.2">
      <c r="A34" s="6">
        <v>6</v>
      </c>
      <c r="B34" s="6">
        <v>617852.81938277732</v>
      </c>
      <c r="C34" s="6">
        <v>22597.180617222679</v>
      </c>
    </row>
    <row r="35" spans="1:3" x14ac:dyDescent="0.2">
      <c r="A35" s="6">
        <v>7</v>
      </c>
      <c r="B35" s="6">
        <v>1133546.1943827774</v>
      </c>
      <c r="C35" s="6">
        <v>92053.805617222562</v>
      </c>
    </row>
    <row r="36" spans="1:3" x14ac:dyDescent="0.2">
      <c r="A36" s="6">
        <v>8</v>
      </c>
      <c r="B36" s="6">
        <v>549987.81938277744</v>
      </c>
      <c r="C36" s="6">
        <v>-97.819382777437568</v>
      </c>
    </row>
    <row r="37" spans="1:3" x14ac:dyDescent="0.2">
      <c r="A37" s="6">
        <v>9</v>
      </c>
      <c r="B37" s="6">
        <v>1495938.5688691556</v>
      </c>
      <c r="C37" s="6">
        <v>-20304.568869155599</v>
      </c>
    </row>
    <row r="38" spans="1:3" x14ac:dyDescent="0.2">
      <c r="A38" s="6">
        <v>10</v>
      </c>
      <c r="B38" s="6">
        <v>628520.94977945893</v>
      </c>
      <c r="C38" s="6">
        <v>51709.050220541074</v>
      </c>
    </row>
    <row r="39" spans="1:3" x14ac:dyDescent="0.2">
      <c r="A39" s="6">
        <v>11</v>
      </c>
      <c r="B39" s="6">
        <v>1144214.3247794593</v>
      </c>
      <c r="C39" s="6">
        <v>106545.67522054072</v>
      </c>
    </row>
    <row r="40" spans="1:3" x14ac:dyDescent="0.2">
      <c r="A40" s="6">
        <v>12</v>
      </c>
      <c r="B40" s="6">
        <v>560655.94977945916</v>
      </c>
      <c r="C40" s="6">
        <v>19794.050220540841</v>
      </c>
    </row>
    <row r="41" spans="1:3" x14ac:dyDescent="0.2">
      <c r="A41" s="6">
        <v>13</v>
      </c>
      <c r="B41" s="6">
        <v>1506606.6992658372</v>
      </c>
      <c r="C41" s="6">
        <v>33721.300734162796</v>
      </c>
    </row>
    <row r="42" spans="1:3" x14ac:dyDescent="0.2">
      <c r="A42" s="6">
        <v>14</v>
      </c>
      <c r="B42" s="6">
        <v>639189.08017614065</v>
      </c>
      <c r="C42" s="6">
        <v>89467.919823859353</v>
      </c>
    </row>
    <row r="43" spans="1:3" x14ac:dyDescent="0.2">
      <c r="A43" s="6">
        <v>15</v>
      </c>
      <c r="B43" s="6">
        <v>1154882.4551761409</v>
      </c>
      <c r="C43" s="6">
        <v>155772.54482385912</v>
      </c>
    </row>
    <row r="44" spans="1:3" x14ac:dyDescent="0.2">
      <c r="A44" s="6">
        <v>16</v>
      </c>
      <c r="B44" s="6">
        <v>571324.08017614076</v>
      </c>
      <c r="C44" s="6">
        <v>39330.919823859236</v>
      </c>
    </row>
    <row r="45" spans="1:3" x14ac:dyDescent="0.2">
      <c r="A45" s="6">
        <v>17</v>
      </c>
      <c r="B45" s="6">
        <v>1517274.829662519</v>
      </c>
      <c r="C45" s="6">
        <v>70403.170337480959</v>
      </c>
    </row>
    <row r="46" spans="1:3" x14ac:dyDescent="0.2">
      <c r="A46" s="6">
        <v>18</v>
      </c>
      <c r="B46" s="6">
        <v>649857.21057282225</v>
      </c>
      <c r="C46" s="6">
        <v>77009.789427177748</v>
      </c>
    </row>
    <row r="47" spans="1:3" x14ac:dyDescent="0.2">
      <c r="A47" s="6">
        <v>19</v>
      </c>
      <c r="B47" s="6">
        <v>1165550.5855728225</v>
      </c>
      <c r="C47" s="6">
        <v>165229.41442717751</v>
      </c>
    </row>
    <row r="48" spans="1:3" x14ac:dyDescent="0.2">
      <c r="A48" s="6">
        <v>20</v>
      </c>
      <c r="B48" s="6">
        <v>581992.21057282249</v>
      </c>
      <c r="C48" s="6">
        <v>43677.789427177515</v>
      </c>
    </row>
    <row r="49" spans="1:3" x14ac:dyDescent="0.2">
      <c r="A49" s="6">
        <v>21</v>
      </c>
      <c r="B49" s="6">
        <v>657858.30837033351</v>
      </c>
      <c r="C49" s="6">
        <v>-337408.30837033351</v>
      </c>
    </row>
    <row r="50" spans="1:3" x14ac:dyDescent="0.2">
      <c r="A50" s="6">
        <v>22</v>
      </c>
      <c r="B50" s="6">
        <v>1173551.6833703336</v>
      </c>
      <c r="C50" s="6">
        <v>-612991.68337033363</v>
      </c>
    </row>
    <row r="51" spans="1:3" x14ac:dyDescent="0.2">
      <c r="A51" s="6">
        <v>23</v>
      </c>
      <c r="B51" s="6">
        <v>589993.30837033375</v>
      </c>
      <c r="C51" s="6">
        <v>-264103.30837033375</v>
      </c>
    </row>
    <row r="52" spans="1:3" x14ac:dyDescent="0.2">
      <c r="A52" s="6">
        <v>24</v>
      </c>
      <c r="B52" s="6">
        <v>665859.40616784478</v>
      </c>
      <c r="C52" s="6">
        <v>-124981.40616784478</v>
      </c>
    </row>
    <row r="53" spans="1:3" x14ac:dyDescent="0.2">
      <c r="A53" s="6">
        <v>25</v>
      </c>
      <c r="B53" s="6">
        <v>1181552.781167845</v>
      </c>
      <c r="C53" s="6">
        <v>-391896.78116784501</v>
      </c>
    </row>
    <row r="54" spans="1:3" x14ac:dyDescent="0.2">
      <c r="A54" s="6">
        <v>26</v>
      </c>
      <c r="B54" s="6">
        <v>597994.40616784501</v>
      </c>
      <c r="C54" s="6">
        <v>-61205.406167845009</v>
      </c>
    </row>
    <row r="55" spans="1:3" x14ac:dyDescent="0.2">
      <c r="A55" s="6">
        <v>27</v>
      </c>
      <c r="B55" s="6">
        <v>1543945.1556542232</v>
      </c>
      <c r="C55" s="6">
        <v>131841.84434577683</v>
      </c>
    </row>
    <row r="56" spans="1:3" x14ac:dyDescent="0.2">
      <c r="A56" s="6">
        <v>28</v>
      </c>
      <c r="B56" s="6">
        <v>676527.5365645265</v>
      </c>
      <c r="C56" s="6">
        <v>213040.4634354735</v>
      </c>
    </row>
    <row r="57" spans="1:3" x14ac:dyDescent="0.2">
      <c r="A57" s="6">
        <v>29</v>
      </c>
      <c r="B57" s="6">
        <v>1192220.9115645266</v>
      </c>
      <c r="C57" s="6">
        <v>386865.08843547339</v>
      </c>
    </row>
    <row r="58" spans="1:3" ht="13.5" thickBot="1" x14ac:dyDescent="0.25">
      <c r="A58" s="7">
        <v>30</v>
      </c>
      <c r="B58" s="7">
        <v>608662.53656452661</v>
      </c>
      <c r="C58" s="7">
        <v>227123.46343547339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35"/>
  <sheetViews>
    <sheetView tabSelected="1" topLeftCell="A28" zoomScaleNormal="100" workbookViewId="0">
      <selection activeCell="D2" sqref="D2"/>
    </sheetView>
  </sheetViews>
  <sheetFormatPr defaultColWidth="12.5703125" defaultRowHeight="15.75" customHeight="1" x14ac:dyDescent="0.2"/>
  <cols>
    <col min="1" max="1" width="38.28515625" customWidth="1"/>
    <col min="2" max="2" width="15.28515625" customWidth="1"/>
    <col min="3" max="3" width="16.85546875" customWidth="1"/>
    <col min="4" max="4" width="16.28515625" customWidth="1"/>
    <col min="6" max="6" width="5.85546875" customWidth="1"/>
    <col min="7" max="7" width="5.7109375" customWidth="1"/>
    <col min="8" max="9" width="5.85546875" customWidth="1"/>
  </cols>
  <sheetData>
    <row r="1" spans="1:9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x14ac:dyDescent="0.2">
      <c r="A2" s="5">
        <v>2015</v>
      </c>
      <c r="B2" s="2" t="s">
        <v>5</v>
      </c>
      <c r="C2" s="3">
        <v>1353451</v>
      </c>
      <c r="D2">
        <f>Regression3!$B$17+MMULT(Dataset3!E2:I2,Regression3!$B$18:$B$22)</f>
        <v>1474602.3080757922</v>
      </c>
      <c r="E2" s="2">
        <v>1</v>
      </c>
      <c r="F2" s="4">
        <f t="shared" ref="F2:I17" si="0">IF($B2=F$1, 1, 0)</f>
        <v>1</v>
      </c>
      <c r="G2" s="4">
        <f t="shared" si="0"/>
        <v>0</v>
      </c>
      <c r="H2" s="4">
        <f t="shared" si="0"/>
        <v>0</v>
      </c>
      <c r="I2" s="4">
        <f t="shared" si="0"/>
        <v>0</v>
      </c>
    </row>
    <row r="3" spans="1:9" x14ac:dyDescent="0.2">
      <c r="A3" s="5"/>
      <c r="B3" s="2" t="s">
        <v>6</v>
      </c>
      <c r="C3" s="3">
        <v>615750</v>
      </c>
      <c r="D3">
        <f>Regression3!$B$17+MMULT(Dataset3!E3:I3,Regression3!$B$18:$B$22)</f>
        <v>607184.6889860956</v>
      </c>
      <c r="E3" s="2">
        <f>E2+1</f>
        <v>2</v>
      </c>
      <c r="F3" s="4">
        <f t="shared" si="0"/>
        <v>0</v>
      </c>
      <c r="G3" s="4">
        <f t="shared" si="0"/>
        <v>1</v>
      </c>
      <c r="H3" s="4">
        <f t="shared" si="0"/>
        <v>0</v>
      </c>
      <c r="I3" s="4">
        <f t="shared" si="0"/>
        <v>0</v>
      </c>
    </row>
    <row r="4" spans="1:9" x14ac:dyDescent="0.2">
      <c r="A4" s="5"/>
      <c r="B4" s="2" t="s">
        <v>7</v>
      </c>
      <c r="C4" s="3">
        <v>1221300</v>
      </c>
      <c r="D4">
        <f>Regression3!$B$17+MMULT(Dataset3!E4:I4,Regression3!$B$18:$B$22)</f>
        <v>1122878.0639860958</v>
      </c>
      <c r="E4" s="2">
        <f t="shared" ref="E4:E35" si="1">E3+1</f>
        <v>3</v>
      </c>
      <c r="F4" s="4">
        <f t="shared" si="0"/>
        <v>0</v>
      </c>
      <c r="G4" s="4">
        <f t="shared" si="0"/>
        <v>0</v>
      </c>
      <c r="H4" s="4">
        <f t="shared" si="0"/>
        <v>1</v>
      </c>
      <c r="I4" s="4">
        <f t="shared" si="0"/>
        <v>0</v>
      </c>
    </row>
    <row r="5" spans="1:9" x14ac:dyDescent="0.2">
      <c r="A5" s="5"/>
      <c r="B5" s="2" t="s">
        <v>8</v>
      </c>
      <c r="C5" s="3">
        <v>534800</v>
      </c>
      <c r="D5">
        <f>Regression3!$B$17+MMULT(Dataset3!E5:I5,Regression3!$B$18:$B$22)</f>
        <v>539319.68898609583</v>
      </c>
      <c r="E5" s="2">
        <f t="shared" si="1"/>
        <v>4</v>
      </c>
      <c r="F5" s="4">
        <f t="shared" si="0"/>
        <v>0</v>
      </c>
      <c r="G5" s="4">
        <f t="shared" si="0"/>
        <v>0</v>
      </c>
      <c r="H5" s="4">
        <f t="shared" si="0"/>
        <v>0</v>
      </c>
      <c r="I5" s="4">
        <f t="shared" si="0"/>
        <v>1</v>
      </c>
    </row>
    <row r="6" spans="1:9" x14ac:dyDescent="0.2">
      <c r="A6" s="5">
        <v>2016</v>
      </c>
      <c r="B6" s="2" t="s">
        <v>5</v>
      </c>
      <c r="C6" s="3">
        <v>1390760</v>
      </c>
      <c r="D6">
        <f>Regression3!$B$17+MMULT(Dataset3!E6:I6,Regression3!$B$18:$B$22)</f>
        <v>1485270.438472474</v>
      </c>
      <c r="E6" s="2">
        <f t="shared" si="1"/>
        <v>5</v>
      </c>
      <c r="F6" s="4">
        <f t="shared" si="0"/>
        <v>1</v>
      </c>
      <c r="G6" s="4">
        <f t="shared" si="0"/>
        <v>0</v>
      </c>
      <c r="H6" s="4">
        <f t="shared" si="0"/>
        <v>0</v>
      </c>
      <c r="I6" s="4">
        <f t="shared" si="0"/>
        <v>0</v>
      </c>
    </row>
    <row r="7" spans="1:9" x14ac:dyDescent="0.2">
      <c r="A7" s="5"/>
      <c r="B7" s="2" t="s">
        <v>6</v>
      </c>
      <c r="C7" s="3">
        <v>640450</v>
      </c>
      <c r="D7">
        <f>Regression3!$B$17+MMULT(Dataset3!E7:I7,Regression3!$B$18:$B$22)</f>
        <v>617852.8193827772</v>
      </c>
      <c r="E7" s="2">
        <f t="shared" si="1"/>
        <v>6</v>
      </c>
      <c r="F7" s="4">
        <f t="shared" si="0"/>
        <v>0</v>
      </c>
      <c r="G7" s="4">
        <f t="shared" si="0"/>
        <v>1</v>
      </c>
      <c r="H7" s="4">
        <f t="shared" si="0"/>
        <v>0</v>
      </c>
      <c r="I7" s="4">
        <f t="shared" si="0"/>
        <v>0</v>
      </c>
    </row>
    <row r="8" spans="1:9" x14ac:dyDescent="0.2">
      <c r="A8" s="5"/>
      <c r="B8" s="2" t="s">
        <v>7</v>
      </c>
      <c r="C8" s="3">
        <v>1225600</v>
      </c>
      <c r="D8">
        <f>Regression3!$B$17+MMULT(Dataset3!E8:I8,Regression3!$B$18:$B$22)</f>
        <v>1133546.1943827774</v>
      </c>
      <c r="E8" s="2">
        <f t="shared" si="1"/>
        <v>7</v>
      </c>
      <c r="F8" s="4">
        <f t="shared" si="0"/>
        <v>0</v>
      </c>
      <c r="G8" s="4">
        <f t="shared" si="0"/>
        <v>0</v>
      </c>
      <c r="H8" s="4">
        <f t="shared" si="0"/>
        <v>1</v>
      </c>
      <c r="I8" s="4">
        <f t="shared" si="0"/>
        <v>0</v>
      </c>
    </row>
    <row r="9" spans="1:9" x14ac:dyDescent="0.2">
      <c r="A9" s="5"/>
      <c r="B9" s="2" t="s">
        <v>8</v>
      </c>
      <c r="C9" s="3">
        <v>549890</v>
      </c>
      <c r="D9">
        <f>Regression3!$B$17+MMULT(Dataset3!E9:I9,Regression3!$B$18:$B$22)</f>
        <v>549987.81938277744</v>
      </c>
      <c r="E9" s="2">
        <f t="shared" si="1"/>
        <v>8</v>
      </c>
      <c r="F9" s="4">
        <f t="shared" si="0"/>
        <v>0</v>
      </c>
      <c r="G9" s="4">
        <f t="shared" si="0"/>
        <v>0</v>
      </c>
      <c r="H9" s="4">
        <f t="shared" si="0"/>
        <v>0</v>
      </c>
      <c r="I9" s="4">
        <f t="shared" si="0"/>
        <v>1</v>
      </c>
    </row>
    <row r="10" spans="1:9" x14ac:dyDescent="0.2">
      <c r="A10" s="5">
        <v>2017</v>
      </c>
      <c r="B10" s="2" t="s">
        <v>5</v>
      </c>
      <c r="C10" s="3">
        <v>1475634</v>
      </c>
      <c r="D10">
        <f>Regression3!$B$17+MMULT(Dataset3!E10:I10,Regression3!$B$18:$B$22)</f>
        <v>1495938.5688691556</v>
      </c>
      <c r="E10" s="2">
        <f t="shared" si="1"/>
        <v>9</v>
      </c>
      <c r="F10" s="4">
        <f t="shared" si="0"/>
        <v>1</v>
      </c>
      <c r="G10" s="4">
        <f t="shared" si="0"/>
        <v>0</v>
      </c>
      <c r="H10" s="4">
        <f t="shared" si="0"/>
        <v>0</v>
      </c>
      <c r="I10" s="4">
        <f t="shared" si="0"/>
        <v>0</v>
      </c>
    </row>
    <row r="11" spans="1:9" x14ac:dyDescent="0.2">
      <c r="A11" s="5"/>
      <c r="B11" s="2" t="s">
        <v>6</v>
      </c>
      <c r="C11" s="3">
        <v>680230</v>
      </c>
      <c r="D11">
        <f>Regression3!$B$17+MMULT(Dataset3!E11:I11,Regression3!$B$18:$B$22)</f>
        <v>628520.94977945893</v>
      </c>
      <c r="E11" s="2">
        <f t="shared" si="1"/>
        <v>10</v>
      </c>
      <c r="F11" s="4">
        <f t="shared" si="0"/>
        <v>0</v>
      </c>
      <c r="G11" s="4">
        <f t="shared" si="0"/>
        <v>1</v>
      </c>
      <c r="H11" s="4">
        <f t="shared" si="0"/>
        <v>0</v>
      </c>
      <c r="I11" s="4">
        <f t="shared" si="0"/>
        <v>0</v>
      </c>
    </row>
    <row r="12" spans="1:9" x14ac:dyDescent="0.2">
      <c r="A12" s="5"/>
      <c r="B12" s="2" t="s">
        <v>7</v>
      </c>
      <c r="C12" s="3">
        <v>1250760</v>
      </c>
      <c r="D12">
        <f>Regression3!$B$17+MMULT(Dataset3!E12:I12,Regression3!$B$18:$B$22)</f>
        <v>1144214.3247794593</v>
      </c>
      <c r="E12" s="2">
        <f t="shared" si="1"/>
        <v>11</v>
      </c>
      <c r="F12" s="4">
        <f t="shared" si="0"/>
        <v>0</v>
      </c>
      <c r="G12" s="4">
        <f t="shared" si="0"/>
        <v>0</v>
      </c>
      <c r="H12" s="4">
        <f t="shared" si="0"/>
        <v>1</v>
      </c>
      <c r="I12" s="4">
        <f t="shared" si="0"/>
        <v>0</v>
      </c>
    </row>
    <row r="13" spans="1:9" x14ac:dyDescent="0.2">
      <c r="A13" s="5"/>
      <c r="B13" s="2" t="s">
        <v>8</v>
      </c>
      <c r="C13" s="3">
        <v>580450</v>
      </c>
      <c r="D13">
        <f>Regression3!$B$17+MMULT(Dataset3!E13:I13,Regression3!$B$18:$B$22)</f>
        <v>560655.94977945916</v>
      </c>
      <c r="E13" s="2">
        <f t="shared" si="1"/>
        <v>12</v>
      </c>
      <c r="F13" s="4">
        <f t="shared" si="0"/>
        <v>0</v>
      </c>
      <c r="G13" s="4">
        <f t="shared" si="0"/>
        <v>0</v>
      </c>
      <c r="H13" s="4">
        <f t="shared" si="0"/>
        <v>0</v>
      </c>
      <c r="I13" s="4">
        <f t="shared" si="0"/>
        <v>1</v>
      </c>
    </row>
    <row r="14" spans="1:9" x14ac:dyDescent="0.2">
      <c r="A14" s="5">
        <v>2018</v>
      </c>
      <c r="B14" s="2" t="s">
        <v>5</v>
      </c>
      <c r="C14" s="3">
        <v>1540328</v>
      </c>
      <c r="D14">
        <f>Regression3!$B$17+MMULT(Dataset3!E14:I14,Regression3!$B$18:$B$22)</f>
        <v>1506606.6992658372</v>
      </c>
      <c r="E14" s="2">
        <f t="shared" si="1"/>
        <v>13</v>
      </c>
      <c r="F14" s="4">
        <f t="shared" si="0"/>
        <v>1</v>
      </c>
      <c r="G14" s="4">
        <f t="shared" si="0"/>
        <v>0</v>
      </c>
      <c r="H14" s="4">
        <f t="shared" si="0"/>
        <v>0</v>
      </c>
      <c r="I14" s="4">
        <f t="shared" si="0"/>
        <v>0</v>
      </c>
    </row>
    <row r="15" spans="1:9" x14ac:dyDescent="0.2">
      <c r="A15" s="5"/>
      <c r="B15" s="2" t="s">
        <v>6</v>
      </c>
      <c r="C15" s="3">
        <v>728657</v>
      </c>
      <c r="D15">
        <f>Regression3!$B$17+MMULT(Dataset3!E15:I15,Regression3!$B$18:$B$22)</f>
        <v>639189.08017614065</v>
      </c>
      <c r="E15" s="2">
        <f t="shared" si="1"/>
        <v>14</v>
      </c>
      <c r="F15" s="4">
        <f t="shared" si="0"/>
        <v>0</v>
      </c>
      <c r="G15" s="4">
        <f t="shared" si="0"/>
        <v>1</v>
      </c>
      <c r="H15" s="4">
        <f t="shared" si="0"/>
        <v>0</v>
      </c>
      <c r="I15" s="4">
        <f t="shared" si="0"/>
        <v>0</v>
      </c>
    </row>
    <row r="16" spans="1:9" x14ac:dyDescent="0.2">
      <c r="A16" s="5"/>
      <c r="B16" s="2" t="s">
        <v>7</v>
      </c>
      <c r="C16" s="3">
        <v>1310655</v>
      </c>
      <c r="D16">
        <f>Regression3!$B$17+MMULT(Dataset3!E16:I16,Regression3!$B$18:$B$22)</f>
        <v>1154882.4551761406</v>
      </c>
      <c r="E16" s="2">
        <f t="shared" si="1"/>
        <v>15</v>
      </c>
      <c r="F16" s="4">
        <f t="shared" si="0"/>
        <v>0</v>
      </c>
      <c r="G16" s="4">
        <f t="shared" si="0"/>
        <v>0</v>
      </c>
      <c r="H16" s="4">
        <f t="shared" si="0"/>
        <v>1</v>
      </c>
      <c r="I16" s="4">
        <f t="shared" si="0"/>
        <v>0</v>
      </c>
    </row>
    <row r="17" spans="1:9" x14ac:dyDescent="0.2">
      <c r="A17" s="5"/>
      <c r="B17" s="2" t="s">
        <v>8</v>
      </c>
      <c r="C17" s="3">
        <v>610655</v>
      </c>
      <c r="D17">
        <f>Regression3!$B$17+MMULT(Dataset3!E17:I17,Regression3!$B$18:$B$22)</f>
        <v>571324.08017614076</v>
      </c>
      <c r="E17" s="2">
        <f t="shared" si="1"/>
        <v>16</v>
      </c>
      <c r="F17" s="4">
        <f t="shared" si="0"/>
        <v>0</v>
      </c>
      <c r="G17" s="4">
        <f t="shared" si="0"/>
        <v>0</v>
      </c>
      <c r="H17" s="4">
        <f t="shared" si="0"/>
        <v>0</v>
      </c>
      <c r="I17" s="4">
        <f t="shared" si="0"/>
        <v>1</v>
      </c>
    </row>
    <row r="18" spans="1:9" x14ac:dyDescent="0.2">
      <c r="A18" s="5">
        <v>2019</v>
      </c>
      <c r="B18" s="2" t="s">
        <v>5</v>
      </c>
      <c r="C18" s="3">
        <v>1587678</v>
      </c>
      <c r="D18">
        <f>Regression3!$B$17+MMULT(Dataset3!E18:I18,Regression3!$B$18:$B$22)</f>
        <v>1517274.829662519</v>
      </c>
      <c r="E18" s="2">
        <f t="shared" si="1"/>
        <v>17</v>
      </c>
      <c r="F18" s="4">
        <f t="shared" ref="F18:I32" si="2">IF($B18=F$1, 1, 0)</f>
        <v>1</v>
      </c>
      <c r="G18" s="4">
        <f t="shared" si="2"/>
        <v>0</v>
      </c>
      <c r="H18" s="4">
        <f t="shared" si="2"/>
        <v>0</v>
      </c>
      <c r="I18" s="4">
        <f t="shared" si="2"/>
        <v>0</v>
      </c>
    </row>
    <row r="19" spans="1:9" x14ac:dyDescent="0.2">
      <c r="A19" s="5"/>
      <c r="B19" s="2" t="s">
        <v>6</v>
      </c>
      <c r="C19" s="3">
        <v>726867</v>
      </c>
      <c r="D19">
        <f>Regression3!$B$17+MMULT(Dataset3!E19:I19,Regression3!$B$18:$B$22)</f>
        <v>649857.21057282225</v>
      </c>
      <c r="E19" s="2">
        <f t="shared" si="1"/>
        <v>18</v>
      </c>
      <c r="F19" s="4">
        <f t="shared" si="2"/>
        <v>0</v>
      </c>
      <c r="G19" s="4">
        <f t="shared" si="2"/>
        <v>1</v>
      </c>
      <c r="H19" s="4">
        <f t="shared" si="2"/>
        <v>0</v>
      </c>
      <c r="I19" s="4">
        <f t="shared" si="2"/>
        <v>0</v>
      </c>
    </row>
    <row r="20" spans="1:9" x14ac:dyDescent="0.2">
      <c r="A20" s="5"/>
      <c r="B20" s="2" t="s">
        <v>7</v>
      </c>
      <c r="C20" s="3">
        <v>1330780</v>
      </c>
      <c r="D20">
        <f>Regression3!$B$17+MMULT(Dataset3!E20:I20,Regression3!$B$18:$B$22)</f>
        <v>1165550.5855728225</v>
      </c>
      <c r="E20" s="2">
        <f t="shared" si="1"/>
        <v>19</v>
      </c>
      <c r="F20" s="4">
        <f t="shared" si="2"/>
        <v>0</v>
      </c>
      <c r="G20" s="4">
        <f t="shared" si="2"/>
        <v>0</v>
      </c>
      <c r="H20" s="4">
        <f t="shared" si="2"/>
        <v>1</v>
      </c>
      <c r="I20" s="4">
        <f t="shared" si="2"/>
        <v>0</v>
      </c>
    </row>
    <row r="21" spans="1:9" x14ac:dyDescent="0.2">
      <c r="A21" s="5"/>
      <c r="B21" s="2" t="s">
        <v>8</v>
      </c>
      <c r="C21" s="3">
        <v>625670</v>
      </c>
      <c r="D21">
        <f>Regression3!$B$17+MMULT(Dataset3!E21:I21,Regression3!$B$18:$B$22)</f>
        <v>581992.21057282249</v>
      </c>
      <c r="E21" s="2">
        <f t="shared" si="1"/>
        <v>20</v>
      </c>
      <c r="F21" s="4">
        <f t="shared" si="2"/>
        <v>0</v>
      </c>
      <c r="G21" s="4">
        <f t="shared" si="2"/>
        <v>0</v>
      </c>
      <c r="H21" s="4">
        <f t="shared" si="2"/>
        <v>0</v>
      </c>
      <c r="I21" s="4">
        <f t="shared" si="2"/>
        <v>1</v>
      </c>
    </row>
    <row r="22" spans="1:9" x14ac:dyDescent="0.2">
      <c r="A22" s="5">
        <v>2020</v>
      </c>
      <c r="B22" s="2" t="s">
        <v>6</v>
      </c>
      <c r="C22" s="3">
        <v>320450</v>
      </c>
      <c r="D22">
        <f>Regression3!$B$17+MMULT(Dataset3!E22:I22,Regression3!$B$18:$B$22)</f>
        <v>657858.30837033351</v>
      </c>
      <c r="E22" s="2">
        <f t="shared" si="1"/>
        <v>21</v>
      </c>
      <c r="F22" s="4">
        <f t="shared" si="2"/>
        <v>0</v>
      </c>
      <c r="G22" s="4">
        <f t="shared" si="2"/>
        <v>1</v>
      </c>
      <c r="H22" s="4">
        <f t="shared" si="2"/>
        <v>0</v>
      </c>
      <c r="I22" s="4">
        <f t="shared" si="2"/>
        <v>0</v>
      </c>
    </row>
    <row r="23" spans="1:9" x14ac:dyDescent="0.2">
      <c r="A23" s="5"/>
      <c r="B23" s="2" t="s">
        <v>7</v>
      </c>
      <c r="C23" s="3">
        <v>560560</v>
      </c>
      <c r="D23">
        <f>Regression3!$B$17+MMULT(Dataset3!E23:I23,Regression3!$B$18:$B$22)</f>
        <v>1173551.6833703336</v>
      </c>
      <c r="E23" s="2">
        <f t="shared" si="1"/>
        <v>22</v>
      </c>
      <c r="F23" s="4">
        <f t="shared" si="2"/>
        <v>0</v>
      </c>
      <c r="G23" s="4">
        <f t="shared" si="2"/>
        <v>0</v>
      </c>
      <c r="H23" s="4">
        <f t="shared" si="2"/>
        <v>1</v>
      </c>
      <c r="I23" s="4">
        <f t="shared" si="2"/>
        <v>0</v>
      </c>
    </row>
    <row r="24" spans="1:9" x14ac:dyDescent="0.2">
      <c r="A24" s="5"/>
      <c r="B24" s="2" t="s">
        <v>8</v>
      </c>
      <c r="C24" s="3">
        <v>325890</v>
      </c>
      <c r="D24">
        <f>Regression3!$B$17+MMULT(Dataset3!E24:I24,Regression3!$B$18:$B$22)</f>
        <v>589993.30837033375</v>
      </c>
      <c r="E24" s="2">
        <f t="shared" si="1"/>
        <v>23</v>
      </c>
      <c r="F24" s="4">
        <f t="shared" si="2"/>
        <v>0</v>
      </c>
      <c r="G24" s="4">
        <f t="shared" si="2"/>
        <v>0</v>
      </c>
      <c r="H24" s="4">
        <f t="shared" si="2"/>
        <v>0</v>
      </c>
      <c r="I24" s="4">
        <f t="shared" si="2"/>
        <v>1</v>
      </c>
    </row>
    <row r="25" spans="1:9" x14ac:dyDescent="0.2">
      <c r="A25" s="5">
        <v>2021</v>
      </c>
      <c r="B25" s="2" t="s">
        <v>6</v>
      </c>
      <c r="C25" s="3">
        <v>540878</v>
      </c>
      <c r="D25">
        <f>Regression3!$B$17+MMULT(Dataset3!E25:I25,Regression3!$B$18:$B$22)</f>
        <v>665859.40616784478</v>
      </c>
      <c r="E25" s="2">
        <f t="shared" si="1"/>
        <v>24</v>
      </c>
      <c r="F25" s="4">
        <f t="shared" si="2"/>
        <v>0</v>
      </c>
      <c r="G25" s="4">
        <f t="shared" si="2"/>
        <v>1</v>
      </c>
      <c r="H25" s="4">
        <f t="shared" si="2"/>
        <v>0</v>
      </c>
      <c r="I25" s="4">
        <f t="shared" si="2"/>
        <v>0</v>
      </c>
    </row>
    <row r="26" spans="1:9" x14ac:dyDescent="0.2">
      <c r="A26" s="5"/>
      <c r="B26" s="2" t="s">
        <v>7</v>
      </c>
      <c r="C26" s="3">
        <v>789656</v>
      </c>
      <c r="D26">
        <f>Regression3!$B$17+MMULT(Dataset3!E26:I26,Regression3!$B$18:$B$22)</f>
        <v>1181552.781167845</v>
      </c>
      <c r="E26" s="2">
        <f t="shared" si="1"/>
        <v>25</v>
      </c>
      <c r="F26" s="4">
        <f t="shared" si="2"/>
        <v>0</v>
      </c>
      <c r="G26" s="4">
        <f t="shared" si="2"/>
        <v>0</v>
      </c>
      <c r="H26" s="4">
        <f t="shared" si="2"/>
        <v>1</v>
      </c>
      <c r="I26" s="4">
        <f t="shared" si="2"/>
        <v>0</v>
      </c>
    </row>
    <row r="27" spans="1:9" x14ac:dyDescent="0.2">
      <c r="A27" s="5"/>
      <c r="B27" s="2" t="s">
        <v>8</v>
      </c>
      <c r="C27" s="3">
        <v>536789</v>
      </c>
      <c r="D27">
        <f>Regression3!$B$17+MMULT(Dataset3!E27:I27,Regression3!$B$18:$B$22)</f>
        <v>597994.40616784501</v>
      </c>
      <c r="E27" s="2">
        <f t="shared" si="1"/>
        <v>26</v>
      </c>
      <c r="F27" s="4">
        <f t="shared" si="2"/>
        <v>0</v>
      </c>
      <c r="G27" s="4">
        <f t="shared" si="2"/>
        <v>0</v>
      </c>
      <c r="H27" s="4">
        <f t="shared" si="2"/>
        <v>0</v>
      </c>
      <c r="I27" s="4">
        <f t="shared" si="2"/>
        <v>1</v>
      </c>
    </row>
    <row r="28" spans="1:9" x14ac:dyDescent="0.2">
      <c r="A28" s="5">
        <v>2022</v>
      </c>
      <c r="B28" s="2" t="s">
        <v>5</v>
      </c>
      <c r="C28" s="3">
        <v>1675787</v>
      </c>
      <c r="D28">
        <f>Regression3!$B$17+MMULT(Dataset3!E28:I28,Regression3!$B$18:$B$22)</f>
        <v>1543945.1556542232</v>
      </c>
      <c r="E28" s="2">
        <f t="shared" si="1"/>
        <v>27</v>
      </c>
      <c r="F28" s="4">
        <f t="shared" si="2"/>
        <v>1</v>
      </c>
      <c r="G28" s="4">
        <f t="shared" si="2"/>
        <v>0</v>
      </c>
      <c r="H28" s="4">
        <f t="shared" si="2"/>
        <v>0</v>
      </c>
      <c r="I28" s="4">
        <f t="shared" si="2"/>
        <v>0</v>
      </c>
    </row>
    <row r="29" spans="1:9" x14ac:dyDescent="0.2">
      <c r="A29" s="5"/>
      <c r="B29" s="2" t="s">
        <v>6</v>
      </c>
      <c r="C29" s="3">
        <v>889568</v>
      </c>
      <c r="D29">
        <f>Regression3!$B$17+MMULT(Dataset3!E29:I29,Regression3!$B$18:$B$22)</f>
        <v>676527.53656452638</v>
      </c>
      <c r="E29" s="2">
        <f t="shared" si="1"/>
        <v>28</v>
      </c>
      <c r="F29" s="4">
        <f t="shared" si="2"/>
        <v>0</v>
      </c>
      <c r="G29" s="4">
        <f t="shared" si="2"/>
        <v>1</v>
      </c>
      <c r="H29" s="4">
        <f t="shared" si="2"/>
        <v>0</v>
      </c>
      <c r="I29" s="4">
        <f t="shared" si="2"/>
        <v>0</v>
      </c>
    </row>
    <row r="30" spans="1:9" x14ac:dyDescent="0.2">
      <c r="A30" s="5"/>
      <c r="B30" s="2" t="s">
        <v>7</v>
      </c>
      <c r="C30" s="3">
        <v>1579086</v>
      </c>
      <c r="D30">
        <f>Regression3!$B$17+MMULT(Dataset3!E30:I30,Regression3!$B$18:$B$22)</f>
        <v>1192220.9115645266</v>
      </c>
      <c r="E30" s="2">
        <f t="shared" si="1"/>
        <v>29</v>
      </c>
      <c r="F30" s="4">
        <f t="shared" si="2"/>
        <v>0</v>
      </c>
      <c r="G30" s="4">
        <f t="shared" si="2"/>
        <v>0</v>
      </c>
      <c r="H30" s="4">
        <f t="shared" si="2"/>
        <v>1</v>
      </c>
      <c r="I30" s="4">
        <f t="shared" si="2"/>
        <v>0</v>
      </c>
    </row>
    <row r="31" spans="1:9" x14ac:dyDescent="0.2">
      <c r="A31" s="5"/>
      <c r="B31" s="2" t="s">
        <v>8</v>
      </c>
      <c r="C31" s="3">
        <v>835786</v>
      </c>
      <c r="D31">
        <f>Regression3!$B$17+MMULT(Dataset3!E31:I31,Regression3!$B$18:$B$22)</f>
        <v>608662.53656452661</v>
      </c>
      <c r="E31" s="2">
        <f t="shared" si="1"/>
        <v>30</v>
      </c>
      <c r="F31" s="4">
        <f t="shared" si="2"/>
        <v>0</v>
      </c>
      <c r="G31" s="4">
        <f t="shared" si="2"/>
        <v>0</v>
      </c>
      <c r="H31" s="4">
        <f t="shared" si="2"/>
        <v>0</v>
      </c>
      <c r="I31" s="4">
        <f t="shared" si="2"/>
        <v>1</v>
      </c>
    </row>
    <row r="32" spans="1:9" ht="15.75" customHeight="1" x14ac:dyDescent="0.2">
      <c r="A32" s="16" t="s">
        <v>43</v>
      </c>
      <c r="B32" s="17" t="s">
        <v>5</v>
      </c>
      <c r="C32" s="13"/>
      <c r="D32" s="13">
        <f>Regression3!$B$17+MMULT(Dataset3!E32:I32,Regression3!$B$18:$B$22)</f>
        <v>1554613.2860509048</v>
      </c>
      <c r="E32" s="2">
        <f t="shared" si="1"/>
        <v>31</v>
      </c>
      <c r="F32" s="4">
        <f t="shared" si="2"/>
        <v>1</v>
      </c>
      <c r="G32" s="4">
        <f t="shared" si="2"/>
        <v>0</v>
      </c>
      <c r="H32" s="4">
        <f t="shared" si="2"/>
        <v>0</v>
      </c>
      <c r="I32" s="4">
        <f t="shared" si="2"/>
        <v>0</v>
      </c>
    </row>
    <row r="33" spans="1:9" ht="15.75" customHeight="1" x14ac:dyDescent="0.2">
      <c r="A33" s="13"/>
      <c r="B33" s="17" t="s">
        <v>6</v>
      </c>
      <c r="C33" s="13"/>
      <c r="D33" s="13">
        <f>Regression3!$B$17+MMULT(Dataset3!E33:I33,Regression3!$B$18:$B$22)</f>
        <v>687195.6669612081</v>
      </c>
      <c r="E33" s="2">
        <f t="shared" si="1"/>
        <v>32</v>
      </c>
      <c r="F33" s="4">
        <f t="shared" ref="F33:I35" si="3">IF($B33=F$1, 1, 0)</f>
        <v>0</v>
      </c>
      <c r="G33" s="4">
        <f t="shared" si="3"/>
        <v>1</v>
      </c>
      <c r="H33" s="4">
        <f t="shared" si="3"/>
        <v>0</v>
      </c>
      <c r="I33" s="4">
        <f t="shared" si="3"/>
        <v>0</v>
      </c>
    </row>
    <row r="34" spans="1:9" ht="15.75" customHeight="1" x14ac:dyDescent="0.2">
      <c r="A34" s="13"/>
      <c r="B34" s="17" t="s">
        <v>7</v>
      </c>
      <c r="C34" s="13"/>
      <c r="D34" s="13">
        <f>Regression3!$B$17+MMULT(Dataset3!E34:I34,Regression3!$B$18:$B$22)</f>
        <v>1202889.0419612085</v>
      </c>
      <c r="E34" s="2">
        <f t="shared" si="1"/>
        <v>33</v>
      </c>
      <c r="F34" s="4">
        <f t="shared" si="3"/>
        <v>0</v>
      </c>
      <c r="G34" s="4">
        <f t="shared" si="3"/>
        <v>0</v>
      </c>
      <c r="H34" s="4">
        <f t="shared" si="3"/>
        <v>1</v>
      </c>
      <c r="I34" s="4">
        <f t="shared" si="3"/>
        <v>0</v>
      </c>
    </row>
    <row r="35" spans="1:9" ht="15.75" customHeight="1" x14ac:dyDescent="0.2">
      <c r="A35" s="13"/>
      <c r="B35" s="17" t="s">
        <v>8</v>
      </c>
      <c r="C35" s="13"/>
      <c r="D35" s="13">
        <f>Regression3!$B$17+MMULT(Dataset3!E35:I35,Regression3!$B$18:$B$22)</f>
        <v>619330.66696120822</v>
      </c>
      <c r="E35" s="2">
        <f t="shared" si="1"/>
        <v>34</v>
      </c>
      <c r="F35" s="4">
        <f t="shared" si="3"/>
        <v>0</v>
      </c>
      <c r="G35" s="4">
        <f t="shared" si="3"/>
        <v>0</v>
      </c>
      <c r="H35" s="4">
        <f t="shared" si="3"/>
        <v>0</v>
      </c>
      <c r="I35" s="4">
        <f t="shared" si="3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Regression1</vt:lpstr>
      <vt:lpstr>Dataset</vt:lpstr>
      <vt:lpstr>Regression2</vt:lpstr>
      <vt:lpstr>Dataset2</vt:lpstr>
      <vt:lpstr>Regression3</vt:lpstr>
      <vt:lpstr>Dataset3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2023-01-12T20:26:47Z</dcterms:created>
  <dcterms:modified xsi:type="dcterms:W3CDTF">2023-01-13T03:42:34Z</dcterms:modified>
</cp:coreProperties>
</file>